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SZT Praha východ\36_Oprava zabezpečovacího zařízení v žst. Chotětov\02_Ke zveřejnění na E-ZAKu\"/>
    </mc:Choice>
  </mc:AlternateContent>
  <bookViews>
    <workbookView xWindow="0" yWindow="0" windowWidth="28800" windowHeight="12300"/>
  </bookViews>
  <sheets>
    <sheet name="Rekapitulace stavby" sheetId="1" r:id="rId1"/>
    <sheet name="01-1 - sborník UOŽI" sheetId="2" r:id="rId2"/>
    <sheet name="01-2 - URS" sheetId="3" r:id="rId3"/>
    <sheet name="VON - VON" sheetId="4" r:id="rId4"/>
    <sheet name="PS 02-01 - žst. Chotětov,..." sheetId="5" r:id="rId5"/>
    <sheet name="PS 02-02 - žst.Chotětov, ..." sheetId="6" r:id="rId6"/>
    <sheet name="PS 02-03 - žst.Chotětov, ..." sheetId="7" r:id="rId7"/>
    <sheet name="PS 02-04 - žst.Chotětov, ..." sheetId="8" r:id="rId8"/>
    <sheet name="PS 02-05 - žst.Chotětov, ..." sheetId="9" r:id="rId9"/>
    <sheet name="SO 03-01 - Úprava napájen..." sheetId="10" r:id="rId10"/>
    <sheet name="SO 03-02 - EOV v ŽST Chot..." sheetId="11" r:id="rId11"/>
    <sheet name="PS 03-01 - ŽST Chotětov -..." sheetId="12" r:id="rId12"/>
  </sheets>
  <definedNames>
    <definedName name="_xlnm._FilterDatabase" localSheetId="1" hidden="1">'01-1 - sborník UOŽI'!$C$119:$K$325</definedName>
    <definedName name="_xlnm._FilterDatabase" localSheetId="2" hidden="1">'01-2 - URS'!$C$119:$K$139</definedName>
    <definedName name="_xlnm._FilterDatabase" localSheetId="4" hidden="1">'PS 02-01 - žst. Chotětov,...'!$C$118:$K$144</definedName>
    <definedName name="_xlnm._FilterDatabase" localSheetId="5" hidden="1">'PS 02-02 - žst.Chotětov, ...'!$C$118:$K$173</definedName>
    <definedName name="_xlnm._FilterDatabase" localSheetId="6" hidden="1">'PS 02-03 - žst.Chotětov, ...'!$C$116:$K$130</definedName>
    <definedName name="_xlnm._FilterDatabase" localSheetId="7" hidden="1">'PS 02-04 - žst.Chotětov, ...'!$C$116:$K$134</definedName>
    <definedName name="_xlnm._FilterDatabase" localSheetId="8" hidden="1">'PS 02-05 - žst.Chotětov, ...'!$C$116:$K$146</definedName>
    <definedName name="_xlnm._FilterDatabase" localSheetId="11" hidden="1">'PS 03-01 - ŽST Chotětov -...'!$C$116:$K$132</definedName>
    <definedName name="_xlnm._FilterDatabase" localSheetId="9" hidden="1">'SO 03-01 - Úprava napájen...'!$C$119:$K$224</definedName>
    <definedName name="_xlnm._FilterDatabase" localSheetId="10" hidden="1">'SO 03-02 - EOV v ŽST Chot...'!$C$119:$K$180</definedName>
    <definedName name="_xlnm._FilterDatabase" localSheetId="3" hidden="1">'VON - VON'!$C$120:$K$158</definedName>
    <definedName name="_xlnm.Print_Titles" localSheetId="1">'01-1 - sborník UOŽI'!$119:$119</definedName>
    <definedName name="_xlnm.Print_Titles" localSheetId="2">'01-2 - URS'!$119:$119</definedName>
    <definedName name="_xlnm.Print_Titles" localSheetId="4">'PS 02-01 - žst. Chotětov,...'!$118:$118</definedName>
    <definedName name="_xlnm.Print_Titles" localSheetId="5">'PS 02-02 - žst.Chotětov, ...'!$118:$118</definedName>
    <definedName name="_xlnm.Print_Titles" localSheetId="6">'PS 02-03 - žst.Chotětov, ...'!$116:$116</definedName>
    <definedName name="_xlnm.Print_Titles" localSheetId="7">'PS 02-04 - žst.Chotětov, ...'!$116:$116</definedName>
    <definedName name="_xlnm.Print_Titles" localSheetId="8">'PS 02-05 - žst.Chotětov, ...'!$116:$116</definedName>
    <definedName name="_xlnm.Print_Titles" localSheetId="11">'PS 03-01 - ŽST Chotětov -...'!$116:$116</definedName>
    <definedName name="_xlnm.Print_Titles" localSheetId="0">'Rekapitulace stavby'!$92:$92</definedName>
    <definedName name="_xlnm.Print_Titles" localSheetId="9">'SO 03-01 - Úprava napájen...'!$119:$119</definedName>
    <definedName name="_xlnm.Print_Titles" localSheetId="10">'SO 03-02 - EOV v ŽST Chot...'!$119:$119</definedName>
    <definedName name="_xlnm.Print_Titles" localSheetId="3">'VON - VON'!$120:$120</definedName>
    <definedName name="_xlnm.Print_Area" localSheetId="1">'01-1 - sborník UOŽI'!$C$4:$J$76,'01-1 - sborník UOŽI'!$C$82:$J$99,'01-1 - sborník UOŽI'!$C$105:$K$325</definedName>
    <definedName name="_xlnm.Print_Area" localSheetId="2">'01-2 - URS'!$C$4:$J$76,'01-2 - URS'!$C$82:$J$99,'01-2 - URS'!$C$105:$K$139</definedName>
    <definedName name="_xlnm.Print_Area" localSheetId="4">'PS 02-01 - žst. Chotětov,...'!$C$4:$J$76,'PS 02-01 - žst. Chotětov,...'!$C$82:$J$100,'PS 02-01 - žst. Chotětov,...'!$C$106:$K$144</definedName>
    <definedName name="_xlnm.Print_Area" localSheetId="5">'PS 02-02 - žst.Chotětov, ...'!$C$4:$J$76,'PS 02-02 - žst.Chotětov, ...'!$C$82:$J$100,'PS 02-02 - žst.Chotětov, ...'!$C$106:$K$173</definedName>
    <definedName name="_xlnm.Print_Area" localSheetId="6">'PS 02-03 - žst.Chotětov, ...'!$C$4:$J$76,'PS 02-03 - žst.Chotětov, ...'!$C$82:$J$98,'PS 02-03 - žst.Chotětov, ...'!$C$104:$K$130</definedName>
    <definedName name="_xlnm.Print_Area" localSheetId="7">'PS 02-04 - žst.Chotětov, ...'!$C$4:$J$76,'PS 02-04 - žst.Chotětov, ...'!$C$82:$J$98,'PS 02-04 - žst.Chotětov, ...'!$C$104:$K$134</definedName>
    <definedName name="_xlnm.Print_Area" localSheetId="8">'PS 02-05 - žst.Chotětov, ...'!$C$4:$J$76,'PS 02-05 - žst.Chotětov, ...'!$C$82:$J$98,'PS 02-05 - žst.Chotětov, ...'!$C$104:$K$146</definedName>
    <definedName name="_xlnm.Print_Area" localSheetId="11">'PS 03-01 - ŽST Chotětov -...'!$C$4:$J$76,'PS 03-01 - ŽST Chotětov -...'!$C$82:$J$98,'PS 03-01 - ŽST Chotětov -...'!$C$104:$K$132</definedName>
    <definedName name="_xlnm.Print_Area" localSheetId="0">'Rekapitulace stavby'!$D$4:$AO$76,'Rekapitulace stavby'!$C$82:$AQ$107</definedName>
    <definedName name="_xlnm.Print_Area" localSheetId="9">'SO 03-01 - Úprava napájen...'!$C$4:$J$76,'SO 03-01 - Úprava napájen...'!$C$82:$J$101,'SO 03-01 - Úprava napájen...'!$C$107:$K$224</definedName>
    <definedName name="_xlnm.Print_Area" localSheetId="10">'SO 03-02 - EOV v ŽST Chot...'!$C$4:$J$76,'SO 03-02 - EOV v ŽST Chot...'!$C$82:$J$101,'SO 03-02 - EOV v ŽST Chot...'!$C$107:$K$180</definedName>
    <definedName name="_xlnm.Print_Area" localSheetId="3">'VON - VON'!$C$4:$J$76,'VON - VON'!$C$82:$J$102,'VON - VON'!$C$108:$K$158</definedName>
  </definedNames>
  <calcPr calcId="162913"/>
</workbook>
</file>

<file path=xl/calcChain.xml><?xml version="1.0" encoding="utf-8"?>
<calcChain xmlns="http://schemas.openxmlformats.org/spreadsheetml/2006/main">
  <c r="J37" i="12" l="1"/>
  <c r="J36" i="12"/>
  <c r="AY106" i="1"/>
  <c r="J35" i="12"/>
  <c r="AX106" i="1" s="1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3" i="12"/>
  <c r="BH123" i="12"/>
  <c r="BG123" i="12"/>
  <c r="BF123" i="12"/>
  <c r="T123" i="12"/>
  <c r="R123" i="12"/>
  <c r="P123" i="12"/>
  <c r="BI122" i="12"/>
  <c r="BH122" i="12"/>
  <c r="BG122" i="12"/>
  <c r="BF122" i="12"/>
  <c r="T122" i="12"/>
  <c r="R122" i="12"/>
  <c r="P122" i="12"/>
  <c r="BI120" i="12"/>
  <c r="BH120" i="12"/>
  <c r="BG120" i="12"/>
  <c r="BF120" i="12"/>
  <c r="T120" i="12"/>
  <c r="R120" i="12"/>
  <c r="P120" i="12"/>
  <c r="BI119" i="12"/>
  <c r="BH119" i="12"/>
  <c r="BG119" i="12"/>
  <c r="BF119" i="12"/>
  <c r="T119" i="12"/>
  <c r="R119" i="12"/>
  <c r="P119" i="12"/>
  <c r="J114" i="12"/>
  <c r="J113" i="12"/>
  <c r="F111" i="12"/>
  <c r="E109" i="12"/>
  <c r="J92" i="12"/>
  <c r="J91" i="12"/>
  <c r="F89" i="12"/>
  <c r="E87" i="12"/>
  <c r="J18" i="12"/>
  <c r="E18" i="12"/>
  <c r="F114" i="12"/>
  <c r="J17" i="12"/>
  <c r="J15" i="12"/>
  <c r="E15" i="12"/>
  <c r="F113" i="12"/>
  <c r="J14" i="12"/>
  <c r="J12" i="12"/>
  <c r="J89" i="12"/>
  <c r="E7" i="12"/>
  <c r="E107" i="12" s="1"/>
  <c r="J37" i="11"/>
  <c r="J36" i="11"/>
  <c r="AY105" i="1"/>
  <c r="J35" i="11"/>
  <c r="AX105" i="1" s="1"/>
  <c r="BI180" i="11"/>
  <c r="BH180" i="11"/>
  <c r="BG180" i="11"/>
  <c r="BF180" i="11"/>
  <c r="T180" i="11"/>
  <c r="R180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5" i="11"/>
  <c r="BH175" i="11"/>
  <c r="BG175" i="11"/>
  <c r="BF175" i="11"/>
  <c r="T175" i="11"/>
  <c r="R175" i="11"/>
  <c r="P175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J117" i="11"/>
  <c r="J116" i="11"/>
  <c r="F114" i="11"/>
  <c r="E112" i="11"/>
  <c r="J92" i="11"/>
  <c r="J91" i="11"/>
  <c r="F89" i="11"/>
  <c r="E87" i="11"/>
  <c r="J18" i="11"/>
  <c r="E18" i="11"/>
  <c r="F117" i="11" s="1"/>
  <c r="J17" i="11"/>
  <c r="J15" i="11"/>
  <c r="E15" i="11"/>
  <c r="F116" i="11" s="1"/>
  <c r="J14" i="11"/>
  <c r="J12" i="11"/>
  <c r="J114" i="11" s="1"/>
  <c r="E7" i="11"/>
  <c r="E85" i="11"/>
  <c r="J37" i="10"/>
  <c r="J36" i="10"/>
  <c r="AY104" i="1" s="1"/>
  <c r="J35" i="10"/>
  <c r="AX104" i="1"/>
  <c r="BI224" i="10"/>
  <c r="BH224" i="10"/>
  <c r="BG224" i="10"/>
  <c r="BF224" i="10"/>
  <c r="T224" i="10"/>
  <c r="R224" i="10"/>
  <c r="P224" i="10"/>
  <c r="BI223" i="10"/>
  <c r="BH223" i="10"/>
  <c r="BG223" i="10"/>
  <c r="BF223" i="10"/>
  <c r="T223" i="10"/>
  <c r="R223" i="10"/>
  <c r="P223" i="10"/>
  <c r="BI222" i="10"/>
  <c r="BH222" i="10"/>
  <c r="BG222" i="10"/>
  <c r="BF222" i="10"/>
  <c r="T222" i="10"/>
  <c r="R222" i="10"/>
  <c r="P222" i="10"/>
  <c r="BI221" i="10"/>
  <c r="BH221" i="10"/>
  <c r="BG221" i="10"/>
  <c r="BF221" i="10"/>
  <c r="T221" i="10"/>
  <c r="R221" i="10"/>
  <c r="P221" i="10"/>
  <c r="BI220" i="10"/>
  <c r="BH220" i="10"/>
  <c r="BG220" i="10"/>
  <c r="BF220" i="10"/>
  <c r="T220" i="10"/>
  <c r="R220" i="10"/>
  <c r="P220" i="10"/>
  <c r="BI219" i="10"/>
  <c r="BH219" i="10"/>
  <c r="BG219" i="10"/>
  <c r="BF219" i="10"/>
  <c r="T219" i="10"/>
  <c r="R219" i="10"/>
  <c r="P219" i="10"/>
  <c r="BI217" i="10"/>
  <c r="BH217" i="10"/>
  <c r="BG217" i="10"/>
  <c r="BF217" i="10"/>
  <c r="T217" i="10"/>
  <c r="R217" i="10"/>
  <c r="P217" i="10"/>
  <c r="BI216" i="10"/>
  <c r="BH216" i="10"/>
  <c r="BG216" i="10"/>
  <c r="BF216" i="10"/>
  <c r="T216" i="10"/>
  <c r="R216" i="10"/>
  <c r="P216" i="10"/>
  <c r="BI215" i="10"/>
  <c r="BH215" i="10"/>
  <c r="BG215" i="10"/>
  <c r="BF215" i="10"/>
  <c r="T215" i="10"/>
  <c r="R215" i="10"/>
  <c r="P215" i="10"/>
  <c r="BI214" i="10"/>
  <c r="BH214" i="10"/>
  <c r="BG214" i="10"/>
  <c r="BF214" i="10"/>
  <c r="T214" i="10"/>
  <c r="R214" i="10"/>
  <c r="P214" i="10"/>
  <c r="BI213" i="10"/>
  <c r="BH213" i="10"/>
  <c r="BG213" i="10"/>
  <c r="BF213" i="10"/>
  <c r="T213" i="10"/>
  <c r="R213" i="10"/>
  <c r="P213" i="10"/>
  <c r="BI212" i="10"/>
  <c r="BH212" i="10"/>
  <c r="BG212" i="10"/>
  <c r="BF212" i="10"/>
  <c r="T212" i="10"/>
  <c r="R212" i="10"/>
  <c r="P212" i="10"/>
  <c r="BI211" i="10"/>
  <c r="BH211" i="10"/>
  <c r="BG211" i="10"/>
  <c r="BF211" i="10"/>
  <c r="T211" i="10"/>
  <c r="R211" i="10"/>
  <c r="P211" i="10"/>
  <c r="BI210" i="10"/>
  <c r="BH210" i="10"/>
  <c r="BG210" i="10"/>
  <c r="BF210" i="10"/>
  <c r="T210" i="10"/>
  <c r="R210" i="10"/>
  <c r="P210" i="10"/>
  <c r="BI209" i="10"/>
  <c r="BH209" i="10"/>
  <c r="BG209" i="10"/>
  <c r="BF209" i="10"/>
  <c r="T209" i="10"/>
  <c r="R209" i="10"/>
  <c r="P209" i="10"/>
  <c r="BI207" i="10"/>
  <c r="BH207" i="10"/>
  <c r="BG207" i="10"/>
  <c r="BF207" i="10"/>
  <c r="T207" i="10"/>
  <c r="R207" i="10"/>
  <c r="P207" i="10"/>
  <c r="BI206" i="10"/>
  <c r="BH206" i="10"/>
  <c r="BG206" i="10"/>
  <c r="BF206" i="10"/>
  <c r="T206" i="10"/>
  <c r="R206" i="10"/>
  <c r="P206" i="10"/>
  <c r="BI205" i="10"/>
  <c r="BH205" i="10"/>
  <c r="BG205" i="10"/>
  <c r="BF205" i="10"/>
  <c r="T205" i="10"/>
  <c r="R205" i="10"/>
  <c r="P205" i="10"/>
  <c r="BI204" i="10"/>
  <c r="BH204" i="10"/>
  <c r="BG204" i="10"/>
  <c r="BF204" i="10"/>
  <c r="T204" i="10"/>
  <c r="R204" i="10"/>
  <c r="P204" i="10"/>
  <c r="BI203" i="10"/>
  <c r="BH203" i="10"/>
  <c r="BG203" i="10"/>
  <c r="BF203" i="10"/>
  <c r="T203" i="10"/>
  <c r="R203" i="10"/>
  <c r="P203" i="10"/>
  <c r="BI202" i="10"/>
  <c r="BH202" i="10"/>
  <c r="BG202" i="10"/>
  <c r="BF202" i="10"/>
  <c r="T202" i="10"/>
  <c r="R202" i="10"/>
  <c r="P202" i="10"/>
  <c r="BI201" i="10"/>
  <c r="BH201" i="10"/>
  <c r="BG201" i="10"/>
  <c r="BF201" i="10"/>
  <c r="T201" i="10"/>
  <c r="R201" i="10"/>
  <c r="P201" i="10"/>
  <c r="BI200" i="10"/>
  <c r="BH200" i="10"/>
  <c r="BG200" i="10"/>
  <c r="BF200" i="10"/>
  <c r="T200" i="10"/>
  <c r="R200" i="10"/>
  <c r="P200" i="10"/>
  <c r="BI199" i="10"/>
  <c r="BH199" i="10"/>
  <c r="BG199" i="10"/>
  <c r="BF199" i="10"/>
  <c r="T199" i="10"/>
  <c r="R199" i="10"/>
  <c r="P199" i="10"/>
  <c r="BI198" i="10"/>
  <c r="BH198" i="10"/>
  <c r="BG198" i="10"/>
  <c r="BF198" i="10"/>
  <c r="T198" i="10"/>
  <c r="R198" i="10"/>
  <c r="P198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3" i="10"/>
  <c r="BH193" i="10"/>
  <c r="BG193" i="10"/>
  <c r="BF193" i="10"/>
  <c r="T193" i="10"/>
  <c r="R193" i="10"/>
  <c r="P193" i="10"/>
  <c r="BI191" i="10"/>
  <c r="BH191" i="10"/>
  <c r="BG191" i="10"/>
  <c r="BF191" i="10"/>
  <c r="T191" i="10"/>
  <c r="R191" i="10"/>
  <c r="P191" i="10"/>
  <c r="BI190" i="10"/>
  <c r="BH190" i="10"/>
  <c r="BG190" i="10"/>
  <c r="BF190" i="10"/>
  <c r="T190" i="10"/>
  <c r="R190" i="10"/>
  <c r="P190" i="10"/>
  <c r="BI189" i="10"/>
  <c r="BH189" i="10"/>
  <c r="BG189" i="10"/>
  <c r="BF189" i="10"/>
  <c r="T189" i="10"/>
  <c r="R189" i="10"/>
  <c r="P189" i="10"/>
  <c r="BI188" i="10"/>
  <c r="BH188" i="10"/>
  <c r="BG188" i="10"/>
  <c r="BF188" i="10"/>
  <c r="T188" i="10"/>
  <c r="R188" i="10"/>
  <c r="P188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BI123" i="10"/>
  <c r="BH123" i="10"/>
  <c r="BG123" i="10"/>
  <c r="BF123" i="10"/>
  <c r="T123" i="10"/>
  <c r="R123" i="10"/>
  <c r="P123" i="10"/>
  <c r="J117" i="10"/>
  <c r="J116" i="10"/>
  <c r="F114" i="10"/>
  <c r="E112" i="10"/>
  <c r="J92" i="10"/>
  <c r="J91" i="10"/>
  <c r="F89" i="10"/>
  <c r="E87" i="10"/>
  <c r="J18" i="10"/>
  <c r="E18" i="10"/>
  <c r="F92" i="10" s="1"/>
  <c r="J17" i="10"/>
  <c r="J15" i="10"/>
  <c r="E15" i="10"/>
  <c r="F116" i="10" s="1"/>
  <c r="J14" i="10"/>
  <c r="J12" i="10"/>
  <c r="J114" i="10" s="1"/>
  <c r="E7" i="10"/>
  <c r="E110" i="10"/>
  <c r="J37" i="9"/>
  <c r="J36" i="9"/>
  <c r="AY103" i="1"/>
  <c r="J35" i="9"/>
  <c r="AX103" i="1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J114" i="9"/>
  <c r="J113" i="9"/>
  <c r="F111" i="9"/>
  <c r="E109" i="9"/>
  <c r="J92" i="9"/>
  <c r="J91" i="9"/>
  <c r="F89" i="9"/>
  <c r="E87" i="9"/>
  <c r="J18" i="9"/>
  <c r="E18" i="9"/>
  <c r="F114" i="9"/>
  <c r="J17" i="9"/>
  <c r="J15" i="9"/>
  <c r="E15" i="9"/>
  <c r="F113" i="9"/>
  <c r="J14" i="9"/>
  <c r="J12" i="9"/>
  <c r="J89" i="9"/>
  <c r="E7" i="9"/>
  <c r="E107" i="9"/>
  <c r="J37" i="8"/>
  <c r="J36" i="8"/>
  <c r="AY102" i="1"/>
  <c r="J35" i="8"/>
  <c r="AX102" i="1" s="1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3" i="8"/>
  <c r="BH123" i="8"/>
  <c r="BG123" i="8"/>
  <c r="BF123" i="8"/>
  <c r="T123" i="8"/>
  <c r="R123" i="8"/>
  <c r="P123" i="8"/>
  <c r="BI122" i="8"/>
  <c r="BH122" i="8"/>
  <c r="BG122" i="8"/>
  <c r="BF122" i="8"/>
  <c r="T122" i="8"/>
  <c r="R122" i="8"/>
  <c r="P122" i="8"/>
  <c r="BI121" i="8"/>
  <c r="BH121" i="8"/>
  <c r="BG121" i="8"/>
  <c r="BF121" i="8"/>
  <c r="T121" i="8"/>
  <c r="R121" i="8"/>
  <c r="P121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8" i="8"/>
  <c r="BH118" i="8"/>
  <c r="BG118" i="8"/>
  <c r="BF118" i="8"/>
  <c r="T118" i="8"/>
  <c r="R118" i="8"/>
  <c r="P118" i="8"/>
  <c r="J114" i="8"/>
  <c r="J113" i="8"/>
  <c r="F111" i="8"/>
  <c r="E109" i="8"/>
  <c r="J92" i="8"/>
  <c r="J91" i="8"/>
  <c r="F89" i="8"/>
  <c r="E87" i="8"/>
  <c r="J18" i="8"/>
  <c r="E18" i="8"/>
  <c r="F114" i="8"/>
  <c r="J17" i="8"/>
  <c r="J15" i="8"/>
  <c r="E15" i="8"/>
  <c r="F113" i="8"/>
  <c r="J14" i="8"/>
  <c r="J12" i="8"/>
  <c r="J111" i="8"/>
  <c r="E7" i="8"/>
  <c r="E107" i="8" s="1"/>
  <c r="J37" i="7"/>
  <c r="J36" i="7"/>
  <c r="AY101" i="1"/>
  <c r="J35" i="7"/>
  <c r="AX101" i="1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J114" i="7"/>
  <c r="J113" i="7"/>
  <c r="F111" i="7"/>
  <c r="E109" i="7"/>
  <c r="J92" i="7"/>
  <c r="J91" i="7"/>
  <c r="F89" i="7"/>
  <c r="E87" i="7"/>
  <c r="J18" i="7"/>
  <c r="E18" i="7"/>
  <c r="F114" i="7" s="1"/>
  <c r="J17" i="7"/>
  <c r="J15" i="7"/>
  <c r="E15" i="7"/>
  <c r="F113" i="7" s="1"/>
  <c r="J14" i="7"/>
  <c r="J12" i="7"/>
  <c r="J89" i="7"/>
  <c r="E7" i="7"/>
  <c r="E85" i="7"/>
  <c r="J37" i="6"/>
  <c r="J36" i="6"/>
  <c r="AY100" i="1" s="1"/>
  <c r="J35" i="6"/>
  <c r="AX100" i="1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T148" i="6" s="1"/>
  <c r="T147" i="6" s="1"/>
  <c r="R149" i="6"/>
  <c r="R148" i="6" s="1"/>
  <c r="R147" i="6" s="1"/>
  <c r="P149" i="6"/>
  <c r="P148" i="6"/>
  <c r="P147" i="6" s="1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J116" i="6"/>
  <c r="J115" i="6"/>
  <c r="F113" i="6"/>
  <c r="E111" i="6"/>
  <c r="J92" i="6"/>
  <c r="J91" i="6"/>
  <c r="F89" i="6"/>
  <c r="E87" i="6"/>
  <c r="J18" i="6"/>
  <c r="E18" i="6"/>
  <c r="F116" i="6" s="1"/>
  <c r="J17" i="6"/>
  <c r="J15" i="6"/>
  <c r="E15" i="6"/>
  <c r="F115" i="6" s="1"/>
  <c r="J14" i="6"/>
  <c r="J12" i="6"/>
  <c r="J89" i="6"/>
  <c r="E7" i="6"/>
  <c r="E109" i="6"/>
  <c r="J37" i="5"/>
  <c r="J36" i="5"/>
  <c r="AY99" i="1" s="1"/>
  <c r="J35" i="5"/>
  <c r="AX99" i="1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T131" i="5"/>
  <c r="T130" i="5"/>
  <c r="R132" i="5"/>
  <c r="R131" i="5" s="1"/>
  <c r="R130" i="5" s="1"/>
  <c r="P132" i="5"/>
  <c r="P131" i="5"/>
  <c r="P130" i="5" s="1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J116" i="5"/>
  <c r="J115" i="5"/>
  <c r="F113" i="5"/>
  <c r="E111" i="5"/>
  <c r="J92" i="5"/>
  <c r="J91" i="5"/>
  <c r="F89" i="5"/>
  <c r="E87" i="5"/>
  <c r="J18" i="5"/>
  <c r="E18" i="5"/>
  <c r="F92" i="5" s="1"/>
  <c r="J17" i="5"/>
  <c r="J15" i="5"/>
  <c r="E15" i="5"/>
  <c r="F115" i="5" s="1"/>
  <c r="J14" i="5"/>
  <c r="J12" i="5"/>
  <c r="J89" i="5" s="1"/>
  <c r="E7" i="5"/>
  <c r="E85" i="5"/>
  <c r="J37" i="4"/>
  <c r="J36" i="4"/>
  <c r="AY98" i="1" s="1"/>
  <c r="J35" i="4"/>
  <c r="AX98" i="1"/>
  <c r="BI158" i="4"/>
  <c r="BH158" i="4"/>
  <c r="BG158" i="4"/>
  <c r="BF158" i="4"/>
  <c r="T158" i="4"/>
  <c r="T157" i="4" s="1"/>
  <c r="R158" i="4"/>
  <c r="R157" i="4"/>
  <c r="P158" i="4"/>
  <c r="P157" i="4" s="1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J118" i="4"/>
  <c r="J117" i="4"/>
  <c r="F115" i="4"/>
  <c r="E113" i="4"/>
  <c r="J92" i="4"/>
  <c r="J91" i="4"/>
  <c r="F89" i="4"/>
  <c r="E87" i="4"/>
  <c r="J18" i="4"/>
  <c r="E18" i="4"/>
  <c r="F118" i="4"/>
  <c r="J17" i="4"/>
  <c r="J15" i="4"/>
  <c r="E15" i="4"/>
  <c r="F117" i="4"/>
  <c r="J14" i="4"/>
  <c r="J12" i="4"/>
  <c r="J115" i="4"/>
  <c r="E7" i="4"/>
  <c r="E111" i="4"/>
  <c r="J39" i="3"/>
  <c r="J38" i="3"/>
  <c r="AY97" i="1"/>
  <c r="J37" i="3"/>
  <c r="AX97" i="1" s="1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J116" i="3"/>
  <c r="F114" i="3"/>
  <c r="E112" i="3"/>
  <c r="J93" i="3"/>
  <c r="F91" i="3"/>
  <c r="E89" i="3"/>
  <c r="J26" i="3"/>
  <c r="E26" i="3"/>
  <c r="J117" i="3"/>
  <c r="J25" i="3"/>
  <c r="J20" i="3"/>
  <c r="E20" i="3"/>
  <c r="F94" i="3"/>
  <c r="J19" i="3"/>
  <c r="J17" i="3"/>
  <c r="E17" i="3"/>
  <c r="F116" i="3"/>
  <c r="J16" i="3"/>
  <c r="J14" i="3"/>
  <c r="J114" i="3"/>
  <c r="E7" i="3"/>
  <c r="E108" i="3" s="1"/>
  <c r="J39" i="2"/>
  <c r="J38" i="2"/>
  <c r="AY96" i="1"/>
  <c r="J37" i="2"/>
  <c r="AX96" i="1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6" i="2"/>
  <c r="F114" i="2"/>
  <c r="E112" i="2"/>
  <c r="J93" i="2"/>
  <c r="F91" i="2"/>
  <c r="E89" i="2"/>
  <c r="J26" i="2"/>
  <c r="E26" i="2"/>
  <c r="J117" i="2" s="1"/>
  <c r="J25" i="2"/>
  <c r="J20" i="2"/>
  <c r="E20" i="2"/>
  <c r="F94" i="2" s="1"/>
  <c r="J19" i="2"/>
  <c r="J17" i="2"/>
  <c r="E17" i="2"/>
  <c r="F116" i="2" s="1"/>
  <c r="J16" i="2"/>
  <c r="J14" i="2"/>
  <c r="J91" i="2"/>
  <c r="E7" i="2"/>
  <c r="E108" i="2"/>
  <c r="L90" i="1"/>
  <c r="AM90" i="1"/>
  <c r="AM89" i="1"/>
  <c r="L89" i="1"/>
  <c r="AM87" i="1"/>
  <c r="L87" i="1"/>
  <c r="L85" i="1"/>
  <c r="L84" i="1"/>
  <c r="BK132" i="12"/>
  <c r="J132" i="12"/>
  <c r="BK131" i="12"/>
  <c r="J131" i="12"/>
  <c r="BK130" i="12"/>
  <c r="J130" i="12"/>
  <c r="BK129" i="12"/>
  <c r="J129" i="12"/>
  <c r="BK128" i="12"/>
  <c r="BK127" i="12"/>
  <c r="J126" i="12"/>
  <c r="J125" i="12"/>
  <c r="BK123" i="12"/>
  <c r="BK122" i="12"/>
  <c r="J120" i="12"/>
  <c r="J119" i="12"/>
  <c r="J180" i="11"/>
  <c r="BK178" i="11"/>
  <c r="BK177" i="11"/>
  <c r="J173" i="11"/>
  <c r="J172" i="11"/>
  <c r="J171" i="11"/>
  <c r="BK170" i="11"/>
  <c r="J169" i="11"/>
  <c r="BK167" i="11"/>
  <c r="J166" i="11"/>
  <c r="BK165" i="11"/>
  <c r="BK164" i="11"/>
  <c r="BK163" i="11"/>
  <c r="BK161" i="11"/>
  <c r="BK160" i="11"/>
  <c r="J159" i="11"/>
  <c r="BK158" i="11"/>
  <c r="BK157" i="11"/>
  <c r="BK147" i="11"/>
  <c r="J145" i="11"/>
  <c r="J143" i="11"/>
  <c r="BK140" i="11"/>
  <c r="BK138" i="11"/>
  <c r="BK137" i="11"/>
  <c r="BK136" i="11"/>
  <c r="J135" i="11"/>
  <c r="BK128" i="11"/>
  <c r="BK222" i="10"/>
  <c r="BK219" i="10"/>
  <c r="BK216" i="10"/>
  <c r="J214" i="10"/>
  <c r="J213" i="10"/>
  <c r="BK212" i="10"/>
  <c r="BK211" i="10"/>
  <c r="J210" i="10"/>
  <c r="BK209" i="10"/>
  <c r="BK207" i="10"/>
  <c r="BK206" i="10"/>
  <c r="BK195" i="10"/>
  <c r="BK190" i="10"/>
  <c r="J186" i="10"/>
  <c r="J185" i="10"/>
  <c r="BK184" i="10"/>
  <c r="BK181" i="10"/>
  <c r="BK178" i="10"/>
  <c r="BK173" i="10"/>
  <c r="BK167" i="10"/>
  <c r="J165" i="10"/>
  <c r="J161" i="10"/>
  <c r="J154" i="10"/>
  <c r="BK151" i="10"/>
  <c r="BK150" i="10"/>
  <c r="BK147" i="10"/>
  <c r="J145" i="10"/>
  <c r="J141" i="10"/>
  <c r="J140" i="10"/>
  <c r="BK133" i="10"/>
  <c r="J127" i="10"/>
  <c r="BK125" i="10"/>
  <c r="BK124" i="10"/>
  <c r="J145" i="9"/>
  <c r="J142" i="9"/>
  <c r="J141" i="9"/>
  <c r="BK140" i="9"/>
  <c r="BK139" i="9"/>
  <c r="J138" i="9"/>
  <c r="BK137" i="9"/>
  <c r="J136" i="9"/>
  <c r="J134" i="9"/>
  <c r="J132" i="9"/>
  <c r="BK131" i="9"/>
  <c r="J129" i="9"/>
  <c r="BK128" i="9"/>
  <c r="J128" i="9"/>
  <c r="BK124" i="9"/>
  <c r="BK122" i="9"/>
  <c r="J121" i="9"/>
  <c r="J120" i="9"/>
  <c r="BK134" i="8"/>
  <c r="J133" i="8"/>
  <c r="J129" i="8"/>
  <c r="BK123" i="8"/>
  <c r="BK122" i="8"/>
  <c r="BK118" i="8"/>
  <c r="J130" i="7"/>
  <c r="J128" i="7"/>
  <c r="BK122" i="7"/>
  <c r="J120" i="7"/>
  <c r="BK170" i="6"/>
  <c r="J169" i="6"/>
  <c r="BK168" i="6"/>
  <c r="J160" i="6"/>
  <c r="BK158" i="6"/>
  <c r="J157" i="6"/>
  <c r="BK155" i="6"/>
  <c r="BK154" i="6"/>
  <c r="BK152" i="6"/>
  <c r="J149" i="6"/>
  <c r="J146" i="6"/>
  <c r="BK145" i="6"/>
  <c r="J144" i="6"/>
  <c r="J142" i="6"/>
  <c r="BK141" i="6"/>
  <c r="J135" i="6"/>
  <c r="J134" i="6"/>
  <c r="J133" i="6"/>
  <c r="BK132" i="6"/>
  <c r="J131" i="6"/>
  <c r="BK129" i="6"/>
  <c r="J126" i="6"/>
  <c r="BK120" i="6"/>
  <c r="J143" i="5"/>
  <c r="J142" i="5"/>
  <c r="J141" i="5"/>
  <c r="BK139" i="5"/>
  <c r="BK138" i="5"/>
  <c r="J134" i="5"/>
  <c r="J129" i="5"/>
  <c r="J124" i="5"/>
  <c r="J123" i="5"/>
  <c r="BK122" i="5"/>
  <c r="BK121" i="5"/>
  <c r="J120" i="5"/>
  <c r="J158" i="4"/>
  <c r="BK156" i="4"/>
  <c r="BK152" i="4"/>
  <c r="J150" i="4"/>
  <c r="BK149" i="4"/>
  <c r="BK147" i="4"/>
  <c r="BK143" i="4"/>
  <c r="J137" i="4"/>
  <c r="BK131" i="4"/>
  <c r="BK129" i="4"/>
  <c r="BK127" i="4"/>
  <c r="J123" i="4"/>
  <c r="BK139" i="3"/>
  <c r="BK136" i="3"/>
  <c r="BK131" i="3"/>
  <c r="J129" i="3"/>
  <c r="J128" i="3"/>
  <c r="J126" i="3"/>
  <c r="BK124" i="3"/>
  <c r="J121" i="3"/>
  <c r="J324" i="2"/>
  <c r="BK322" i="2"/>
  <c r="BK319" i="2"/>
  <c r="BK318" i="2"/>
  <c r="BK317" i="2"/>
  <c r="J314" i="2"/>
  <c r="J312" i="2"/>
  <c r="BK311" i="2"/>
  <c r="BK310" i="2"/>
  <c r="J298" i="2"/>
  <c r="BK297" i="2"/>
  <c r="BK296" i="2"/>
  <c r="J295" i="2"/>
  <c r="BK287" i="2"/>
  <c r="BK284" i="2"/>
  <c r="J277" i="2"/>
  <c r="BK275" i="2"/>
  <c r="J274" i="2"/>
  <c r="J273" i="2"/>
  <c r="BK272" i="2"/>
  <c r="J272" i="2"/>
  <c r="J271" i="2"/>
  <c r="J270" i="2"/>
  <c r="J269" i="2"/>
  <c r="BK266" i="2"/>
  <c r="J265" i="2"/>
  <c r="BK264" i="2"/>
  <c r="J261" i="2"/>
  <c r="J258" i="2"/>
  <c r="BK257" i="2"/>
  <c r="BK256" i="2"/>
  <c r="BK255" i="2"/>
  <c r="J254" i="2"/>
  <c r="BK253" i="2"/>
  <c r="BK252" i="2"/>
  <c r="J251" i="2"/>
  <c r="J250" i="2"/>
  <c r="J249" i="2"/>
  <c r="BK248" i="2"/>
  <c r="BK247" i="2"/>
  <c r="J246" i="2"/>
  <c r="BK245" i="2"/>
  <c r="J244" i="2"/>
  <c r="BK241" i="2"/>
  <c r="BK239" i="2"/>
  <c r="BK237" i="2"/>
  <c r="BK235" i="2"/>
  <c r="BK234" i="2"/>
  <c r="J233" i="2"/>
  <c r="J231" i="2"/>
  <c r="BK230" i="2"/>
  <c r="BK229" i="2"/>
  <c r="J226" i="2"/>
  <c r="J220" i="2"/>
  <c r="J217" i="2"/>
  <c r="J211" i="2"/>
  <c r="BK209" i="2"/>
  <c r="J207" i="2"/>
  <c r="J205" i="2"/>
  <c r="J203" i="2"/>
  <c r="J201" i="2"/>
  <c r="BK199" i="2"/>
  <c r="BK192" i="2"/>
  <c r="BK191" i="2"/>
  <c r="BK190" i="2"/>
  <c r="BK187" i="2"/>
  <c r="BK186" i="2"/>
  <c r="BK184" i="2"/>
  <c r="BK179" i="2"/>
  <c r="BK178" i="2"/>
  <c r="BK176" i="2"/>
  <c r="BK175" i="2"/>
  <c r="BK174" i="2"/>
  <c r="J173" i="2"/>
  <c r="BK168" i="2"/>
  <c r="BK166" i="2"/>
  <c r="BK162" i="2"/>
  <c r="J160" i="2"/>
  <c r="BK158" i="2"/>
  <c r="J157" i="2"/>
  <c r="BK156" i="2"/>
  <c r="BK155" i="2"/>
  <c r="J153" i="2"/>
  <c r="BK152" i="2"/>
  <c r="BK151" i="2"/>
  <c r="BK144" i="2"/>
  <c r="J143" i="2"/>
  <c r="BK142" i="2"/>
  <c r="J141" i="2"/>
  <c r="J138" i="2"/>
  <c r="BK134" i="2"/>
  <c r="J133" i="2"/>
  <c r="BK131" i="2"/>
  <c r="BK130" i="2"/>
  <c r="J129" i="2"/>
  <c r="BK126" i="2"/>
  <c r="BK125" i="2"/>
  <c r="J124" i="2"/>
  <c r="BK123" i="2"/>
  <c r="BK122" i="2"/>
  <c r="J128" i="12"/>
  <c r="J127" i="12"/>
  <c r="BK126" i="12"/>
  <c r="BK125" i="12"/>
  <c r="J123" i="12"/>
  <c r="J122" i="12"/>
  <c r="BK120" i="12"/>
  <c r="BK119" i="12"/>
  <c r="BK180" i="11"/>
  <c r="J163" i="11"/>
  <c r="J158" i="11"/>
  <c r="J155" i="11"/>
  <c r="J152" i="11"/>
  <c r="J151" i="11"/>
  <c r="BK150" i="11"/>
  <c r="BK148" i="11"/>
  <c r="J146" i="11"/>
  <c r="BK145" i="11"/>
  <c r="J140" i="11"/>
  <c r="BK139" i="11"/>
  <c r="J138" i="11"/>
  <c r="J137" i="11"/>
  <c r="J136" i="11"/>
  <c r="J133" i="11"/>
  <c r="J131" i="11"/>
  <c r="J127" i="11"/>
  <c r="BK126" i="11"/>
  <c r="J125" i="11"/>
  <c r="J221" i="10"/>
  <c r="J220" i="10"/>
  <c r="J217" i="10"/>
  <c r="J216" i="10"/>
  <c r="BK214" i="10"/>
  <c r="BK213" i="10"/>
  <c r="J212" i="10"/>
  <c r="J209" i="10"/>
  <c r="J205" i="10"/>
  <c r="J204" i="10"/>
  <c r="J203" i="10"/>
  <c r="BK202" i="10"/>
  <c r="BK201" i="10"/>
  <c r="J200" i="10"/>
  <c r="J199" i="10"/>
  <c r="BK196" i="10"/>
  <c r="J193" i="10"/>
  <c r="BK191" i="10"/>
  <c r="BK189" i="10"/>
  <c r="J187" i="10"/>
  <c r="BK186" i="10"/>
  <c r="J180" i="10"/>
  <c r="J179" i="10"/>
  <c r="BK176" i="10"/>
  <c r="J175" i="10"/>
  <c r="BK172" i="10"/>
  <c r="BK171" i="10"/>
  <c r="J170" i="10"/>
  <c r="J169" i="10"/>
  <c r="BK168" i="10"/>
  <c r="BK164" i="10"/>
  <c r="BK162" i="10"/>
  <c r="J160" i="10"/>
  <c r="J159" i="10"/>
  <c r="J158" i="10"/>
  <c r="J155" i="10"/>
  <c r="BK153" i="10"/>
  <c r="J147" i="10"/>
  <c r="J143" i="10"/>
  <c r="BK139" i="10"/>
  <c r="BK138" i="10"/>
  <c r="BK135" i="10"/>
  <c r="BK134" i="10"/>
  <c r="BK131" i="10"/>
  <c r="J129" i="10"/>
  <c r="BK128" i="10"/>
  <c r="BK126" i="10"/>
  <c r="J125" i="10"/>
  <c r="J124" i="10"/>
  <c r="J123" i="10"/>
  <c r="J146" i="9"/>
  <c r="BK145" i="9"/>
  <c r="BK144" i="9"/>
  <c r="J143" i="9"/>
  <c r="BK141" i="9"/>
  <c r="J139" i="9"/>
  <c r="BK138" i="9"/>
  <c r="BK136" i="9"/>
  <c r="BK135" i="9"/>
  <c r="BK134" i="9"/>
  <c r="J130" i="9"/>
  <c r="BK127" i="9"/>
  <c r="BK126" i="9"/>
  <c r="BK125" i="9"/>
  <c r="J123" i="9"/>
  <c r="BK121" i="9"/>
  <c r="BK120" i="9"/>
  <c r="BK119" i="9"/>
  <c r="BK118" i="9"/>
  <c r="J131" i="8"/>
  <c r="BK130" i="8"/>
  <c r="BK129" i="8"/>
  <c r="BK128" i="8"/>
  <c r="BK127" i="8"/>
  <c r="BK126" i="8"/>
  <c r="J122" i="8"/>
  <c r="BK121" i="8"/>
  <c r="J120" i="8"/>
  <c r="J129" i="7"/>
  <c r="BK128" i="7"/>
  <c r="J125" i="7"/>
  <c r="BK119" i="7"/>
  <c r="BK118" i="7"/>
  <c r="BK171" i="6"/>
  <c r="J170" i="6"/>
  <c r="BK169" i="6"/>
  <c r="J165" i="6"/>
  <c r="BK164" i="6"/>
  <c r="J163" i="6"/>
  <c r="BK161" i="6"/>
  <c r="J159" i="6"/>
  <c r="J156" i="6"/>
  <c r="BK153" i="6"/>
  <c r="J151" i="6"/>
  <c r="J145" i="6"/>
  <c r="J143" i="6"/>
  <c r="BK140" i="6"/>
  <c r="J138" i="6"/>
  <c r="BK137" i="6"/>
  <c r="J136" i="6"/>
  <c r="BK135" i="6"/>
  <c r="BK134" i="6"/>
  <c r="J132" i="6"/>
  <c r="BK128" i="6"/>
  <c r="J127" i="6"/>
  <c r="BK126" i="6"/>
  <c r="J125" i="6"/>
  <c r="BK124" i="6"/>
  <c r="BK123" i="6"/>
  <c r="J122" i="6"/>
  <c r="J121" i="6"/>
  <c r="J120" i="6"/>
  <c r="BK144" i="5"/>
  <c r="BK142" i="5"/>
  <c r="BK141" i="5"/>
  <c r="BK137" i="5"/>
  <c r="BK136" i="5"/>
  <c r="BK132" i="5"/>
  <c r="BK128" i="5"/>
  <c r="BK127" i="5"/>
  <c r="J126" i="5"/>
  <c r="BK125" i="5"/>
  <c r="J122" i="5"/>
  <c r="BK154" i="4"/>
  <c r="J149" i="4"/>
  <c r="J147" i="4"/>
  <c r="J141" i="4"/>
  <c r="J139" i="4"/>
  <c r="BK135" i="4"/>
  <c r="J133" i="4"/>
  <c r="J125" i="4"/>
  <c r="J124" i="4"/>
  <c r="BK138" i="3"/>
  <c r="J137" i="3"/>
  <c r="J136" i="3"/>
  <c r="BK135" i="3"/>
  <c r="J134" i="3"/>
  <c r="BK133" i="3"/>
  <c r="J131" i="3"/>
  <c r="BK130" i="3"/>
  <c r="BK128" i="3"/>
  <c r="BK125" i="3"/>
  <c r="J124" i="3"/>
  <c r="J123" i="3"/>
  <c r="J122" i="3"/>
  <c r="J321" i="2"/>
  <c r="J320" i="2"/>
  <c r="BK312" i="2"/>
  <c r="BK309" i="2"/>
  <c r="J308" i="2"/>
  <c r="J307" i="2"/>
  <c r="BK306" i="2"/>
  <c r="J305" i="2"/>
  <c r="BK304" i="2"/>
  <c r="BK302" i="2"/>
  <c r="J301" i="2"/>
  <c r="BK299" i="2"/>
  <c r="J296" i="2"/>
  <c r="BK295" i="2"/>
  <c r="BK294" i="2"/>
  <c r="J293" i="2"/>
  <c r="BK292" i="2"/>
  <c r="J291" i="2"/>
  <c r="BK290" i="2"/>
  <c r="BK288" i="2"/>
  <c r="J287" i="2"/>
  <c r="J286" i="2"/>
  <c r="J285" i="2"/>
  <c r="J284" i="2"/>
  <c r="J283" i="2"/>
  <c r="BK282" i="2"/>
  <c r="J281" i="2"/>
  <c r="J278" i="2"/>
  <c r="BK271" i="2"/>
  <c r="J268" i="2"/>
  <c r="J267" i="2"/>
  <c r="J264" i="2"/>
  <c r="J263" i="2"/>
  <c r="J262" i="2"/>
  <c r="BK260" i="2"/>
  <c r="BK259" i="2"/>
  <c r="J256" i="2"/>
  <c r="BK254" i="2"/>
  <c r="J253" i="2"/>
  <c r="BK250" i="2"/>
  <c r="BK249" i="2"/>
  <c r="BK246" i="2"/>
  <c r="BK244" i="2"/>
  <c r="BK243" i="2"/>
  <c r="J242" i="2"/>
  <c r="J241" i="2"/>
  <c r="J240" i="2"/>
  <c r="BK236" i="2"/>
  <c r="J234" i="2"/>
  <c r="BK233" i="2"/>
  <c r="BK231" i="2"/>
  <c r="J230" i="2"/>
  <c r="J229" i="2"/>
  <c r="J227" i="2"/>
  <c r="BK226" i="2"/>
  <c r="J224" i="2"/>
  <c r="J219" i="2"/>
  <c r="BK215" i="2"/>
  <c r="BK213" i="2"/>
  <c r="BK203" i="2"/>
  <c r="BK201" i="2"/>
  <c r="BK197" i="2"/>
  <c r="J195" i="2"/>
  <c r="J194" i="2"/>
  <c r="J193" i="2"/>
  <c r="J192" i="2"/>
  <c r="BK183" i="2"/>
  <c r="BK181" i="2"/>
  <c r="BK180" i="2"/>
  <c r="J179" i="2"/>
  <c r="J174" i="2"/>
  <c r="BK171" i="2"/>
  <c r="BK170" i="2"/>
  <c r="J169" i="2"/>
  <c r="BK165" i="2"/>
  <c r="J164" i="2"/>
  <c r="BK163" i="2"/>
  <c r="BK161" i="2"/>
  <c r="J159" i="2"/>
  <c r="J155" i="2"/>
  <c r="J154" i="2"/>
  <c r="J152" i="2"/>
  <c r="J151" i="2"/>
  <c r="J150" i="2"/>
  <c r="J149" i="2"/>
  <c r="BK143" i="2"/>
  <c r="BK141" i="2"/>
  <c r="J140" i="2"/>
  <c r="BK139" i="2"/>
  <c r="BK138" i="2"/>
  <c r="BK137" i="2"/>
  <c r="J135" i="2"/>
  <c r="BK132" i="2"/>
  <c r="J131" i="2"/>
  <c r="BK128" i="2"/>
  <c r="BK124" i="2"/>
  <c r="J122" i="2"/>
  <c r="J121" i="2"/>
  <c r="AS95" i="1"/>
  <c r="J179" i="11"/>
  <c r="J178" i="11"/>
  <c r="J176" i="11"/>
  <c r="J175" i="11"/>
  <c r="BK173" i="11"/>
  <c r="BK171" i="11"/>
  <c r="J170" i="11"/>
  <c r="J168" i="11"/>
  <c r="J167" i="11"/>
  <c r="BK166" i="11"/>
  <c r="J164" i="11"/>
  <c r="BK162" i="11"/>
  <c r="J161" i="11"/>
  <c r="J157" i="11"/>
  <c r="J156" i="11"/>
  <c r="BK155" i="11"/>
  <c r="BK154" i="11"/>
  <c r="BK152" i="11"/>
  <c r="J149" i="11"/>
  <c r="BK146" i="11"/>
  <c r="J144" i="11"/>
  <c r="BK143" i="11"/>
  <c r="BK142" i="11"/>
  <c r="J141" i="11"/>
  <c r="BK135" i="11"/>
  <c r="J134" i="11"/>
  <c r="BK133" i="11"/>
  <c r="J132" i="11"/>
  <c r="BK131" i="11"/>
  <c r="BK129" i="11"/>
  <c r="BK125" i="11"/>
  <c r="J124" i="11"/>
  <c r="J123" i="11"/>
  <c r="BK220" i="10"/>
  <c r="J215" i="10"/>
  <c r="J211" i="10"/>
  <c r="BK210" i="10"/>
  <c r="J207" i="10"/>
  <c r="J202" i="10"/>
  <c r="J198" i="10"/>
  <c r="J196" i="10"/>
  <c r="J195" i="10"/>
  <c r="BK193" i="10"/>
  <c r="J188" i="10"/>
  <c r="BK187" i="10"/>
  <c r="BK185" i="10"/>
  <c r="J184" i="10"/>
  <c r="J183" i="10"/>
  <c r="BK182" i="10"/>
  <c r="J181" i="10"/>
  <c r="BK180" i="10"/>
  <c r="BK179" i="10"/>
  <c r="J173" i="10"/>
  <c r="J172" i="10"/>
  <c r="J171" i="10"/>
  <c r="BK165" i="10"/>
  <c r="J163" i="10"/>
  <c r="J162" i="10"/>
  <c r="BK161" i="10"/>
  <c r="BK160" i="10"/>
  <c r="BK159" i="10"/>
  <c r="BK158" i="10"/>
  <c r="J157" i="10"/>
  <c r="J156" i="10"/>
  <c r="BK155" i="10"/>
  <c r="BK152" i="10"/>
  <c r="J151" i="10"/>
  <c r="J150" i="10"/>
  <c r="BK145" i="10"/>
  <c r="J138" i="10"/>
  <c r="BK136" i="10"/>
  <c r="J135" i="10"/>
  <c r="J133" i="10"/>
  <c r="J132" i="10"/>
  <c r="BK130" i="10"/>
  <c r="BK129" i="10"/>
  <c r="BK127" i="10"/>
  <c r="J126" i="10"/>
  <c r="BK123" i="10"/>
  <c r="BK146" i="9"/>
  <c r="J144" i="9"/>
  <c r="BK143" i="9"/>
  <c r="BK142" i="9"/>
  <c r="J135" i="9"/>
  <c r="BK132" i="9"/>
  <c r="J131" i="9"/>
  <c r="J127" i="9"/>
  <c r="J126" i="9"/>
  <c r="J125" i="9"/>
  <c r="J119" i="9"/>
  <c r="J118" i="9"/>
  <c r="BK132" i="8"/>
  <c r="BK131" i="8"/>
  <c r="J130" i="8"/>
  <c r="J128" i="8"/>
  <c r="J127" i="8"/>
  <c r="BK125" i="8"/>
  <c r="J123" i="8"/>
  <c r="J119" i="8"/>
  <c r="J118" i="8"/>
  <c r="BK130" i="7"/>
  <c r="J127" i="7"/>
  <c r="J126" i="7"/>
  <c r="BK124" i="7"/>
  <c r="J123" i="7"/>
  <c r="J122" i="7"/>
  <c r="J118" i="7"/>
  <c r="BK173" i="6"/>
  <c r="BK172" i="6"/>
  <c r="J171" i="6"/>
  <c r="BK167" i="6"/>
  <c r="J167" i="6"/>
  <c r="BK166" i="6"/>
  <c r="J166" i="6"/>
  <c r="J164" i="6"/>
  <c r="J162" i="6"/>
  <c r="BK159" i="6"/>
  <c r="J153" i="6"/>
  <c r="J152" i="6"/>
  <c r="BK151" i="6"/>
  <c r="BK143" i="6"/>
  <c r="BK142" i="6"/>
  <c r="J141" i="6"/>
  <c r="BK139" i="6"/>
  <c r="BK138" i="6"/>
  <c r="J137" i="6"/>
  <c r="BK136" i="6"/>
  <c r="BK133" i="6"/>
  <c r="BK131" i="6"/>
  <c r="BK130" i="6"/>
  <c r="J129" i="6"/>
  <c r="J128" i="6"/>
  <c r="BK125" i="6"/>
  <c r="J140" i="5"/>
  <c r="J137" i="5"/>
  <c r="J136" i="5"/>
  <c r="BK135" i="5"/>
  <c r="BK134" i="5"/>
  <c r="J132" i="5"/>
  <c r="BK123" i="5"/>
  <c r="J121" i="5"/>
  <c r="BK120" i="5"/>
  <c r="BK158" i="4"/>
  <c r="J155" i="4"/>
  <c r="J154" i="4"/>
  <c r="BK151" i="4"/>
  <c r="J148" i="4"/>
  <c r="BK146" i="4"/>
  <c r="J143" i="4"/>
  <c r="BK139" i="4"/>
  <c r="BK137" i="4"/>
  <c r="BK133" i="4"/>
  <c r="J131" i="4"/>
  <c r="BK124" i="4"/>
  <c r="BK123" i="4"/>
  <c r="J138" i="3"/>
  <c r="BK137" i="3"/>
  <c r="BK134" i="3"/>
  <c r="J132" i="3"/>
  <c r="BK129" i="3"/>
  <c r="BK126" i="3"/>
  <c r="J125" i="3"/>
  <c r="BK122" i="3"/>
  <c r="BK121" i="3"/>
  <c r="J322" i="2"/>
  <c r="BK321" i="2"/>
  <c r="J319" i="2"/>
  <c r="J318" i="2"/>
  <c r="J316" i="2"/>
  <c r="BK315" i="2"/>
  <c r="BK314" i="2"/>
  <c r="BK313" i="2"/>
  <c r="J311" i="2"/>
  <c r="J310" i="2"/>
  <c r="BK308" i="2"/>
  <c r="BK307" i="2"/>
  <c r="J306" i="2"/>
  <c r="BK303" i="2"/>
  <c r="J302" i="2"/>
  <c r="J300" i="2"/>
  <c r="J297" i="2"/>
  <c r="J294" i="2"/>
  <c r="J290" i="2"/>
  <c r="J289" i="2"/>
  <c r="J288" i="2"/>
  <c r="BK286" i="2"/>
  <c r="BK285" i="2"/>
  <c r="BK283" i="2"/>
  <c r="J282" i="2"/>
  <c r="J280" i="2"/>
  <c r="BK279" i="2"/>
  <c r="BK278" i="2"/>
  <c r="BK276" i="2"/>
  <c r="J239" i="2"/>
  <c r="BK238" i="2"/>
  <c r="J237" i="2"/>
  <c r="J236" i="2"/>
  <c r="J235" i="2"/>
  <c r="BK232" i="2"/>
  <c r="BK228" i="2"/>
  <c r="BK224" i="2"/>
  <c r="J222" i="2"/>
  <c r="BK219" i="2"/>
  <c r="BK217" i="2"/>
  <c r="J215" i="2"/>
  <c r="J213" i="2"/>
  <c r="BK211" i="2"/>
  <c r="BK207" i="2"/>
  <c r="BK193" i="2"/>
  <c r="J189" i="2"/>
  <c r="BK188" i="2"/>
  <c r="J187" i="2"/>
  <c r="J186" i="2"/>
  <c r="J185" i="2"/>
  <c r="J184" i="2"/>
  <c r="BK182" i="2"/>
  <c r="J178" i="2"/>
  <c r="J177" i="2"/>
  <c r="J175" i="2"/>
  <c r="BK172" i="2"/>
  <c r="J171" i="2"/>
  <c r="J170" i="2"/>
  <c r="BK169" i="2"/>
  <c r="J168" i="2"/>
  <c r="BK167" i="2"/>
  <c r="J166" i="2"/>
  <c r="BK164" i="2"/>
  <c r="J163" i="2"/>
  <c r="J162" i="2"/>
  <c r="BK160" i="2"/>
  <c r="BK159" i="2"/>
  <c r="BK157" i="2"/>
  <c r="BK154" i="2"/>
  <c r="BK147" i="2"/>
  <c r="BK146" i="2"/>
  <c r="BK145" i="2"/>
  <c r="J137" i="2"/>
  <c r="J136" i="2"/>
  <c r="BK129" i="2"/>
  <c r="BK127" i="2"/>
  <c r="J126" i="2"/>
  <c r="BK121" i="2"/>
  <c r="BK179" i="11"/>
  <c r="J177" i="11"/>
  <c r="BK176" i="11"/>
  <c r="BK175" i="11"/>
  <c r="BK172" i="11"/>
  <c r="BK169" i="11"/>
  <c r="BK168" i="11"/>
  <c r="J165" i="11"/>
  <c r="J162" i="11"/>
  <c r="J160" i="11"/>
  <c r="BK159" i="11"/>
  <c r="BK156" i="11"/>
  <c r="J154" i="11"/>
  <c r="BK151" i="11"/>
  <c r="J150" i="11"/>
  <c r="BK149" i="11"/>
  <c r="J148" i="11"/>
  <c r="J147" i="11"/>
  <c r="BK144" i="11"/>
  <c r="J142" i="11"/>
  <c r="BK141" i="11"/>
  <c r="J139" i="11"/>
  <c r="BK134" i="11"/>
  <c r="BK132" i="11"/>
  <c r="J129" i="11"/>
  <c r="J128" i="11"/>
  <c r="BK127" i="11"/>
  <c r="J126" i="11"/>
  <c r="BK124" i="11"/>
  <c r="BK123" i="11"/>
  <c r="BK224" i="10"/>
  <c r="J224" i="10"/>
  <c r="BK223" i="10"/>
  <c r="J223" i="10"/>
  <c r="J222" i="10"/>
  <c r="BK221" i="10"/>
  <c r="J219" i="10"/>
  <c r="BK217" i="10"/>
  <c r="BK215" i="10"/>
  <c r="J206" i="10"/>
  <c r="BK205" i="10"/>
  <c r="BK204" i="10"/>
  <c r="BK203" i="10"/>
  <c r="J201" i="10"/>
  <c r="BK200" i="10"/>
  <c r="BK199" i="10"/>
  <c r="BK198" i="10"/>
  <c r="J191" i="10"/>
  <c r="J190" i="10"/>
  <c r="J189" i="10"/>
  <c r="BK188" i="10"/>
  <c r="BK183" i="10"/>
  <c r="J182" i="10"/>
  <c r="J178" i="10"/>
  <c r="J176" i="10"/>
  <c r="BK175" i="10"/>
  <c r="BK174" i="10"/>
  <c r="J174" i="10"/>
  <c r="BK170" i="10"/>
  <c r="BK169" i="10"/>
  <c r="J168" i="10"/>
  <c r="J167" i="10"/>
  <c r="J164" i="10"/>
  <c r="BK163" i="10"/>
  <c r="BK157" i="10"/>
  <c r="BK156" i="10"/>
  <c r="BK154" i="10"/>
  <c r="J153" i="10"/>
  <c r="J152" i="10"/>
  <c r="BK143" i="10"/>
  <c r="BK141" i="10"/>
  <c r="BK140" i="10"/>
  <c r="J139" i="10"/>
  <c r="J136" i="10"/>
  <c r="J134" i="10"/>
  <c r="BK132" i="10"/>
  <c r="J131" i="10"/>
  <c r="J130" i="10"/>
  <c r="J128" i="10"/>
  <c r="J140" i="9"/>
  <c r="J137" i="9"/>
  <c r="BK130" i="9"/>
  <c r="BK129" i="9"/>
  <c r="J124" i="9"/>
  <c r="BK123" i="9"/>
  <c r="J122" i="9"/>
  <c r="J134" i="8"/>
  <c r="BK133" i="8"/>
  <c r="J132" i="8"/>
  <c r="J126" i="8"/>
  <c r="J125" i="8"/>
  <c r="J121" i="8"/>
  <c r="BK120" i="8"/>
  <c r="BK119" i="8"/>
  <c r="BK129" i="7"/>
  <c r="BK127" i="7"/>
  <c r="BK126" i="7"/>
  <c r="BK125" i="7"/>
  <c r="J124" i="7"/>
  <c r="BK123" i="7"/>
  <c r="BK120" i="7"/>
  <c r="J119" i="7"/>
  <c r="J173" i="6"/>
  <c r="J172" i="6"/>
  <c r="J168" i="6"/>
  <c r="BK165" i="6"/>
  <c r="BK163" i="6"/>
  <c r="BK162" i="6"/>
  <c r="J161" i="6"/>
  <c r="BK160" i="6"/>
  <c r="J158" i="6"/>
  <c r="BK157" i="6"/>
  <c r="BK156" i="6"/>
  <c r="J155" i="6"/>
  <c r="J154" i="6"/>
  <c r="BK149" i="6"/>
  <c r="BK146" i="6"/>
  <c r="BK144" i="6"/>
  <c r="J140" i="6"/>
  <c r="J139" i="6"/>
  <c r="J130" i="6"/>
  <c r="BK127" i="6"/>
  <c r="J124" i="6"/>
  <c r="J123" i="6"/>
  <c r="BK122" i="6"/>
  <c r="BK121" i="6"/>
  <c r="J144" i="5"/>
  <c r="BK143" i="5"/>
  <c r="BK140" i="5"/>
  <c r="J139" i="5"/>
  <c r="J138" i="5"/>
  <c r="J135" i="5"/>
  <c r="BK129" i="5"/>
  <c r="J128" i="5"/>
  <c r="J127" i="5"/>
  <c r="BK126" i="5"/>
  <c r="J125" i="5"/>
  <c r="BK124" i="5"/>
  <c r="J156" i="4"/>
  <c r="BK155" i="4"/>
  <c r="J152" i="4"/>
  <c r="J151" i="4"/>
  <c r="BK150" i="4"/>
  <c r="BK148" i="4"/>
  <c r="J146" i="4"/>
  <c r="BK141" i="4"/>
  <c r="J135" i="4"/>
  <c r="J129" i="4"/>
  <c r="J127" i="4"/>
  <c r="BK125" i="4"/>
  <c r="J139" i="3"/>
  <c r="J135" i="3"/>
  <c r="J133" i="3"/>
  <c r="BK132" i="3"/>
  <c r="J130" i="3"/>
  <c r="BK123" i="3"/>
  <c r="BK325" i="2"/>
  <c r="J325" i="2"/>
  <c r="BK324" i="2"/>
  <c r="BK323" i="2"/>
  <c r="J323" i="2"/>
  <c r="BK320" i="2"/>
  <c r="J317" i="2"/>
  <c r="BK316" i="2"/>
  <c r="J315" i="2"/>
  <c r="J313" i="2"/>
  <c r="J309" i="2"/>
  <c r="BK305" i="2"/>
  <c r="J304" i="2"/>
  <c r="J303" i="2"/>
  <c r="BK301" i="2"/>
  <c r="BK300" i="2"/>
  <c r="J299" i="2"/>
  <c r="BK298" i="2"/>
  <c r="BK293" i="2"/>
  <c r="J292" i="2"/>
  <c r="BK291" i="2"/>
  <c r="BK289" i="2"/>
  <c r="BK281" i="2"/>
  <c r="BK280" i="2"/>
  <c r="J279" i="2"/>
  <c r="BK277" i="2"/>
  <c r="J276" i="2"/>
  <c r="J275" i="2"/>
  <c r="BK274" i="2"/>
  <c r="BK273" i="2"/>
  <c r="BK270" i="2"/>
  <c r="BK269" i="2"/>
  <c r="BK268" i="2"/>
  <c r="BK267" i="2"/>
  <c r="J266" i="2"/>
  <c r="BK265" i="2"/>
  <c r="BK263" i="2"/>
  <c r="BK262" i="2"/>
  <c r="BK261" i="2"/>
  <c r="J260" i="2"/>
  <c r="J259" i="2"/>
  <c r="BK258" i="2"/>
  <c r="J257" i="2"/>
  <c r="J255" i="2"/>
  <c r="J252" i="2"/>
  <c r="BK251" i="2"/>
  <c r="J248" i="2"/>
  <c r="J247" i="2"/>
  <c r="J245" i="2"/>
  <c r="J243" i="2"/>
  <c r="BK242" i="2"/>
  <c r="BK240" i="2"/>
  <c r="J238" i="2"/>
  <c r="J232" i="2"/>
  <c r="J228" i="2"/>
  <c r="BK227" i="2"/>
  <c r="BK222" i="2"/>
  <c r="BK220" i="2"/>
  <c r="J209" i="2"/>
  <c r="BK205" i="2"/>
  <c r="J199" i="2"/>
  <c r="J197" i="2"/>
  <c r="BK195" i="2"/>
  <c r="BK194" i="2"/>
  <c r="J191" i="2"/>
  <c r="J190" i="2"/>
  <c r="BK189" i="2"/>
  <c r="J188" i="2"/>
  <c r="BK185" i="2"/>
  <c r="J183" i="2"/>
  <c r="J182" i="2"/>
  <c r="J181" i="2"/>
  <c r="J180" i="2"/>
  <c r="BK177" i="2"/>
  <c r="J176" i="2"/>
  <c r="BK173" i="2"/>
  <c r="J172" i="2"/>
  <c r="J167" i="2"/>
  <c r="J165" i="2"/>
  <c r="J161" i="2"/>
  <c r="J158" i="2"/>
  <c r="J156" i="2"/>
  <c r="BK153" i="2"/>
  <c r="BK150" i="2"/>
  <c r="BK149" i="2"/>
  <c r="BK148" i="2"/>
  <c r="J148" i="2"/>
  <c r="J147" i="2"/>
  <c r="J146" i="2"/>
  <c r="J145" i="2"/>
  <c r="J144" i="2"/>
  <c r="J142" i="2"/>
  <c r="BK140" i="2"/>
  <c r="J139" i="2"/>
  <c r="BK136" i="2"/>
  <c r="BK135" i="2"/>
  <c r="J134" i="2"/>
  <c r="BK133" i="2"/>
  <c r="J132" i="2"/>
  <c r="J130" i="2"/>
  <c r="J128" i="2"/>
  <c r="J127" i="2"/>
  <c r="J125" i="2"/>
  <c r="J123" i="2"/>
  <c r="J34" i="12"/>
  <c r="AW106" i="1" s="1"/>
  <c r="BK120" i="2" l="1"/>
  <c r="J120" i="2" s="1"/>
  <c r="J32" i="2" s="1"/>
  <c r="AG96" i="1" s="1"/>
  <c r="BK120" i="3"/>
  <c r="J120" i="3"/>
  <c r="J98" i="3" s="1"/>
  <c r="P122" i="4"/>
  <c r="P126" i="4"/>
  <c r="P153" i="4"/>
  <c r="P145" i="4" s="1"/>
  <c r="R133" i="5"/>
  <c r="R119" i="5"/>
  <c r="R150" i="6"/>
  <c r="R119" i="6" s="1"/>
  <c r="R121" i="7"/>
  <c r="R117" i="7"/>
  <c r="R124" i="8"/>
  <c r="R117" i="8" s="1"/>
  <c r="P122" i="10"/>
  <c r="P121" i="10"/>
  <c r="T149" i="10"/>
  <c r="R218" i="10"/>
  <c r="T120" i="2"/>
  <c r="T120" i="3"/>
  <c r="R122" i="4"/>
  <c r="T126" i="4"/>
  <c r="T153" i="4"/>
  <c r="T145" i="4"/>
  <c r="T133" i="5"/>
  <c r="T119" i="5" s="1"/>
  <c r="BK150" i="6"/>
  <c r="J150" i="6"/>
  <c r="J99" i="6"/>
  <c r="BK121" i="7"/>
  <c r="J121" i="7" s="1"/>
  <c r="J97" i="7" s="1"/>
  <c r="BK124" i="8"/>
  <c r="J124" i="8" s="1"/>
  <c r="J97" i="8" s="1"/>
  <c r="P133" i="9"/>
  <c r="P117" i="9"/>
  <c r="AU103" i="1" s="1"/>
  <c r="R122" i="10"/>
  <c r="R121" i="10"/>
  <c r="R149" i="10"/>
  <c r="T218" i="10"/>
  <c r="BK130" i="11"/>
  <c r="J130" i="11" s="1"/>
  <c r="J99" i="11" s="1"/>
  <c r="T130" i="11"/>
  <c r="P174" i="11"/>
  <c r="P120" i="2"/>
  <c r="AU96" i="1"/>
  <c r="R120" i="3"/>
  <c r="T122" i="4"/>
  <c r="R126" i="4"/>
  <c r="BK153" i="4"/>
  <c r="J153" i="4" s="1"/>
  <c r="J100" i="4" s="1"/>
  <c r="BK133" i="5"/>
  <c r="J133" i="5"/>
  <c r="J99" i="5" s="1"/>
  <c r="P150" i="6"/>
  <c r="P119" i="6"/>
  <c r="AU100" i="1"/>
  <c r="T121" i="7"/>
  <c r="T117" i="7" s="1"/>
  <c r="P124" i="8"/>
  <c r="P117" i="8"/>
  <c r="AU102" i="1" s="1"/>
  <c r="BK133" i="9"/>
  <c r="J133" i="9"/>
  <c r="J97" i="9"/>
  <c r="T133" i="9"/>
  <c r="T117" i="9"/>
  <c r="T122" i="10"/>
  <c r="T121" i="10"/>
  <c r="T120" i="10" s="1"/>
  <c r="P149" i="10"/>
  <c r="P218" i="10"/>
  <c r="P122" i="11"/>
  <c r="P121" i="11" s="1"/>
  <c r="T122" i="11"/>
  <c r="T121" i="11"/>
  <c r="P130" i="11"/>
  <c r="BK174" i="11"/>
  <c r="J174" i="11"/>
  <c r="J100" i="11"/>
  <c r="T174" i="11"/>
  <c r="R118" i="12"/>
  <c r="R117" i="12"/>
  <c r="R120" i="2"/>
  <c r="P120" i="3"/>
  <c r="AU97" i="1" s="1"/>
  <c r="BK122" i="4"/>
  <c r="J122" i="4"/>
  <c r="J97" i="4"/>
  <c r="BK126" i="4"/>
  <c r="J126" i="4"/>
  <c r="J98" i="4"/>
  <c r="R153" i="4"/>
  <c r="R145" i="4" s="1"/>
  <c r="P133" i="5"/>
  <c r="P119" i="5"/>
  <c r="AU99" i="1"/>
  <c r="T150" i="6"/>
  <c r="T119" i="6"/>
  <c r="P121" i="7"/>
  <c r="P117" i="7"/>
  <c r="AU101" i="1" s="1"/>
  <c r="T124" i="8"/>
  <c r="T117" i="8"/>
  <c r="R133" i="9"/>
  <c r="R117" i="9" s="1"/>
  <c r="BK122" i="10"/>
  <c r="J122" i="10"/>
  <c r="J98" i="10"/>
  <c r="BK149" i="10"/>
  <c r="J149" i="10"/>
  <c r="J99" i="10"/>
  <c r="BK218" i="10"/>
  <c r="J218" i="10" s="1"/>
  <c r="J100" i="10" s="1"/>
  <c r="BK122" i="11"/>
  <c r="J122" i="11"/>
  <c r="J98" i="11" s="1"/>
  <c r="R122" i="11"/>
  <c r="R121" i="11"/>
  <c r="R130" i="11"/>
  <c r="R174" i="11"/>
  <c r="BK118" i="12"/>
  <c r="J118" i="12"/>
  <c r="J97" i="12"/>
  <c r="P118" i="12"/>
  <c r="P117" i="12"/>
  <c r="AU106" i="1"/>
  <c r="T118" i="12"/>
  <c r="T117" i="12" s="1"/>
  <c r="E85" i="2"/>
  <c r="F93" i="2"/>
  <c r="J94" i="2"/>
  <c r="J114" i="2"/>
  <c r="F117" i="2"/>
  <c r="BE121" i="2"/>
  <c r="BE124" i="2"/>
  <c r="BE128" i="2"/>
  <c r="BE130" i="2"/>
  <c r="BE151" i="2"/>
  <c r="BE154" i="2"/>
  <c r="BE158" i="2"/>
  <c r="BE160" i="2"/>
  <c r="BE161" i="2"/>
  <c r="BE162" i="2"/>
  <c r="BE163" i="2"/>
  <c r="BE165" i="2"/>
  <c r="BE168" i="2"/>
  <c r="BE171" i="2"/>
  <c r="BE174" i="2"/>
  <c r="BE178" i="2"/>
  <c r="BE182" i="2"/>
  <c r="BE183" i="2"/>
  <c r="BE192" i="2"/>
  <c r="BE199" i="2"/>
  <c r="BE203" i="2"/>
  <c r="BE207" i="2"/>
  <c r="BE213" i="2"/>
  <c r="BE222" i="2"/>
  <c r="BE226" i="2"/>
  <c r="BE232" i="2"/>
  <c r="BE234" i="2"/>
  <c r="BE235" i="2"/>
  <c r="BE238" i="2"/>
  <c r="BE240" i="2"/>
  <c r="BE241" i="2"/>
  <c r="BE242" i="2"/>
  <c r="BE249" i="2"/>
  <c r="BE256" i="2"/>
  <c r="BE258" i="2"/>
  <c r="BE259" i="2"/>
  <c r="BE261" i="2"/>
  <c r="BE263" i="2"/>
  <c r="BE264" i="2"/>
  <c r="BE265" i="2"/>
  <c r="BE267" i="2"/>
  <c r="BE268" i="2"/>
  <c r="BE269" i="2"/>
  <c r="BE271" i="2"/>
  <c r="BE272" i="2"/>
  <c r="BE273" i="2"/>
  <c r="BE278" i="2"/>
  <c r="BE283" i="2"/>
  <c r="BE284" i="2"/>
  <c r="BE286" i="2"/>
  <c r="BE287" i="2"/>
  <c r="BE289" i="2"/>
  <c r="BE290" i="2"/>
  <c r="BE297" i="2"/>
  <c r="BE309" i="2"/>
  <c r="BE310" i="2"/>
  <c r="BE312" i="2"/>
  <c r="BE313" i="2"/>
  <c r="BE317" i="2"/>
  <c r="BE318" i="2"/>
  <c r="BE321" i="2"/>
  <c r="BE324" i="2"/>
  <c r="BE325" i="2"/>
  <c r="F93" i="3"/>
  <c r="J94" i="3"/>
  <c r="BE122" i="3"/>
  <c r="BE128" i="3"/>
  <c r="BE129" i="3"/>
  <c r="BE130" i="3"/>
  <c r="BE131" i="3"/>
  <c r="BE135" i="3"/>
  <c r="E85" i="4"/>
  <c r="F91" i="4"/>
  <c r="BE129" i="4"/>
  <c r="BE133" i="4"/>
  <c r="BE135" i="4"/>
  <c r="BE146" i="4"/>
  <c r="BE148" i="4"/>
  <c r="BE152" i="4"/>
  <c r="BE158" i="4"/>
  <c r="F91" i="5"/>
  <c r="E109" i="5"/>
  <c r="J113" i="5"/>
  <c r="F116" i="5"/>
  <c r="BE120" i="5"/>
  <c r="BE125" i="5"/>
  <c r="BE135" i="5"/>
  <c r="BE140" i="5"/>
  <c r="BE141" i="5"/>
  <c r="BE142" i="5"/>
  <c r="F91" i="6"/>
  <c r="J113" i="6"/>
  <c r="BE120" i="6"/>
  <c r="BE123" i="6"/>
  <c r="BE131" i="6"/>
  <c r="BE138" i="6"/>
  <c r="BE141" i="6"/>
  <c r="BE142" i="6"/>
  <c r="BE144" i="6"/>
  <c r="BE149" i="6"/>
  <c r="BE152" i="6"/>
  <c r="BE154" i="6"/>
  <c r="BE158" i="6"/>
  <c r="BE163" i="6"/>
  <c r="BE170" i="6"/>
  <c r="BE172" i="6"/>
  <c r="BE173" i="6"/>
  <c r="BE129" i="7"/>
  <c r="BE130" i="7"/>
  <c r="E85" i="8"/>
  <c r="BE121" i="8"/>
  <c r="BE128" i="8"/>
  <c r="BE130" i="8"/>
  <c r="J111" i="9"/>
  <c r="BE119" i="9"/>
  <c r="BE123" i="9"/>
  <c r="BE124" i="9"/>
  <c r="BE131" i="9"/>
  <c r="BE134" i="9"/>
  <c r="BE135" i="9"/>
  <c r="BE128" i="10"/>
  <c r="BE132" i="10"/>
  <c r="BE136" i="10"/>
  <c r="BE138" i="10"/>
  <c r="BE140" i="10"/>
  <c r="BE145" i="10"/>
  <c r="BE147" i="10"/>
  <c r="BE151" i="10"/>
  <c r="BE159" i="10"/>
  <c r="BE161" i="10"/>
  <c r="BE162" i="10"/>
  <c r="BE164" i="10"/>
  <c r="BE165" i="10"/>
  <c r="BE171" i="10"/>
  <c r="BE172" i="10"/>
  <c r="BE178" i="10"/>
  <c r="BE179" i="10"/>
  <c r="BE180" i="10"/>
  <c r="BE189" i="10"/>
  <c r="BE195" i="10"/>
  <c r="BE207" i="10"/>
  <c r="BE213" i="10"/>
  <c r="BE216" i="10"/>
  <c r="BE219" i="10"/>
  <c r="BE223" i="10"/>
  <c r="BE224" i="10"/>
  <c r="J89" i="11"/>
  <c r="E110" i="11"/>
  <c r="BE129" i="11"/>
  <c r="BE135" i="11"/>
  <c r="BE136" i="11"/>
  <c r="BE140" i="11"/>
  <c r="BE145" i="11"/>
  <c r="BE147" i="11"/>
  <c r="BE154" i="11"/>
  <c r="BE156" i="11"/>
  <c r="BE160" i="11"/>
  <c r="BE162" i="11"/>
  <c r="BE163" i="11"/>
  <c r="BE165" i="11"/>
  <c r="BE166" i="11"/>
  <c r="BE167" i="11"/>
  <c r="BE168" i="11"/>
  <c r="BE122" i="12"/>
  <c r="BE122" i="2"/>
  <c r="BE131" i="2"/>
  <c r="BE132" i="2"/>
  <c r="BE133" i="2"/>
  <c r="BE134" i="2"/>
  <c r="BE138" i="2"/>
  <c r="BE140" i="2"/>
  <c r="BE141" i="2"/>
  <c r="BE142" i="2"/>
  <c r="BE143" i="2"/>
  <c r="BE150" i="2"/>
  <c r="BE152" i="2"/>
  <c r="BE155" i="2"/>
  <c r="BE173" i="2"/>
  <c r="BE176" i="2"/>
  <c r="BE191" i="2"/>
  <c r="BE194" i="2"/>
  <c r="BE197" i="2"/>
  <c r="BE201" i="2"/>
  <c r="BE229" i="2"/>
  <c r="BE274" i="2"/>
  <c r="BE275" i="2"/>
  <c r="BE282" i="2"/>
  <c r="BE292" i="2"/>
  <c r="BE295" i="2"/>
  <c r="BE296" i="2"/>
  <c r="BE299" i="2"/>
  <c r="BE300" i="2"/>
  <c r="BE308" i="2"/>
  <c r="BE311" i="2"/>
  <c r="BE316" i="2"/>
  <c r="BE319" i="2"/>
  <c r="E85" i="3"/>
  <c r="F117" i="3"/>
  <c r="BE123" i="3"/>
  <c r="BE125" i="3"/>
  <c r="BE132" i="3"/>
  <c r="BE137" i="3"/>
  <c r="J89" i="4"/>
  <c r="BE127" i="4"/>
  <c r="BE137" i="4"/>
  <c r="BE143" i="4"/>
  <c r="BE149" i="4"/>
  <c r="BE150" i="4"/>
  <c r="BE151" i="4"/>
  <c r="BE121" i="5"/>
  <c r="BE129" i="5"/>
  <c r="BE138" i="5"/>
  <c r="BE139" i="5"/>
  <c r="BE143" i="5"/>
  <c r="BK131" i="5"/>
  <c r="J131" i="5"/>
  <c r="J98" i="5"/>
  <c r="E85" i="6"/>
  <c r="BE126" i="6"/>
  <c r="BE128" i="6"/>
  <c r="BE132" i="6"/>
  <c r="BE134" i="6"/>
  <c r="BE135" i="6"/>
  <c r="BE137" i="6"/>
  <c r="BE140" i="6"/>
  <c r="BE153" i="6"/>
  <c r="BE155" i="6"/>
  <c r="BE156" i="6"/>
  <c r="BE157" i="6"/>
  <c r="BE160" i="6"/>
  <c r="BE166" i="6"/>
  <c r="BE167" i="6"/>
  <c r="BE168" i="6"/>
  <c r="BE169" i="6"/>
  <c r="F91" i="7"/>
  <c r="J111" i="7"/>
  <c r="BE119" i="7"/>
  <c r="BE127" i="7"/>
  <c r="BE128" i="7"/>
  <c r="BK117" i="7"/>
  <c r="J117" i="7"/>
  <c r="J96" i="7"/>
  <c r="J89" i="8"/>
  <c r="BE118" i="8"/>
  <c r="BE119" i="8"/>
  <c r="E85" i="9"/>
  <c r="F91" i="9"/>
  <c r="BE118" i="9"/>
  <c r="BE120" i="9"/>
  <c r="BE121" i="9"/>
  <c r="BE128" i="9"/>
  <c r="BE136" i="9"/>
  <c r="BE138" i="9"/>
  <c r="BE139" i="9"/>
  <c r="BE142" i="9"/>
  <c r="BE145" i="9"/>
  <c r="E85" i="10"/>
  <c r="F91" i="10"/>
  <c r="F117" i="10"/>
  <c r="BE125" i="10"/>
  <c r="BE127" i="10"/>
  <c r="BE131" i="10"/>
  <c r="BE133" i="10"/>
  <c r="BE141" i="10"/>
  <c r="BE163" i="10"/>
  <c r="BE167" i="10"/>
  <c r="BE173" i="10"/>
  <c r="BE175" i="10"/>
  <c r="BE176" i="10"/>
  <c r="BE181" i="10"/>
  <c r="BE190" i="10"/>
  <c r="BE203" i="10"/>
  <c r="BE205" i="10"/>
  <c r="BE211" i="10"/>
  <c r="BE212" i="10"/>
  <c r="BE215" i="10"/>
  <c r="BE222" i="10"/>
  <c r="F91" i="11"/>
  <c r="BE126" i="11"/>
  <c r="BE127" i="11"/>
  <c r="BE137" i="11"/>
  <c r="BE139" i="11"/>
  <c r="BE144" i="11"/>
  <c r="BE146" i="11"/>
  <c r="BE149" i="11"/>
  <c r="BE150" i="11"/>
  <c r="BE157" i="11"/>
  <c r="BE158" i="11"/>
  <c r="BE164" i="11"/>
  <c r="BE170" i="11"/>
  <c r="BE173" i="11"/>
  <c r="BE176" i="11"/>
  <c r="BE177" i="11"/>
  <c r="BE178" i="11"/>
  <c r="BE179" i="11"/>
  <c r="F91" i="12"/>
  <c r="J111" i="12"/>
  <c r="BE123" i="2"/>
  <c r="BE125" i="2"/>
  <c r="BE126" i="2"/>
  <c r="BE129" i="2"/>
  <c r="BE144" i="2"/>
  <c r="BE147" i="2"/>
  <c r="BE153" i="2"/>
  <c r="BE156" i="2"/>
  <c r="BE157" i="2"/>
  <c r="BE166" i="2"/>
  <c r="BE167" i="2"/>
  <c r="BE172" i="2"/>
  <c r="BE175" i="2"/>
  <c r="BE179" i="2"/>
  <c r="BE184" i="2"/>
  <c r="BE185" i="2"/>
  <c r="BE186" i="2"/>
  <c r="BE187" i="2"/>
  <c r="BE189" i="2"/>
  <c r="BE190" i="2"/>
  <c r="BE193" i="2"/>
  <c r="BE205" i="2"/>
  <c r="BE209" i="2"/>
  <c r="BE219" i="2"/>
  <c r="BE224" i="2"/>
  <c r="BE230" i="2"/>
  <c r="BE233" i="2"/>
  <c r="BE237" i="2"/>
  <c r="BE239" i="2"/>
  <c r="BE245" i="2"/>
  <c r="BE247" i="2"/>
  <c r="BE248" i="2"/>
  <c r="BE251" i="2"/>
  <c r="BE252" i="2"/>
  <c r="BE253" i="2"/>
  <c r="BE254" i="2"/>
  <c r="BE255" i="2"/>
  <c r="BE257" i="2"/>
  <c r="BE266" i="2"/>
  <c r="BE270" i="2"/>
  <c r="BE276" i="2"/>
  <c r="BE277" i="2"/>
  <c r="BE279" i="2"/>
  <c r="BE281" i="2"/>
  <c r="BE293" i="2"/>
  <c r="BE302" i="2"/>
  <c r="BE303" i="2"/>
  <c r="BE305" i="2"/>
  <c r="BE314" i="2"/>
  <c r="BE320" i="2"/>
  <c r="J91" i="3"/>
  <c r="BE121" i="3"/>
  <c r="BE124" i="3"/>
  <c r="BE126" i="3"/>
  <c r="BE139" i="3"/>
  <c r="BE139" i="4"/>
  <c r="BE155" i="4"/>
  <c r="BK157" i="4"/>
  <c r="J157" i="4" s="1"/>
  <c r="J101" i="4" s="1"/>
  <c r="BE122" i="5"/>
  <c r="BE123" i="5"/>
  <c r="BE128" i="5"/>
  <c r="BE136" i="5"/>
  <c r="F92" i="6"/>
  <c r="BE122" i="6"/>
  <c r="BE127" i="6"/>
  <c r="BE129" i="6"/>
  <c r="BE130" i="6"/>
  <c r="BE145" i="6"/>
  <c r="BE146" i="6"/>
  <c r="BE151" i="6"/>
  <c r="BE159" i="6"/>
  <c r="BE171" i="6"/>
  <c r="BK148" i="6"/>
  <c r="BK147" i="6"/>
  <c r="J147" i="6"/>
  <c r="J97" i="6" s="1"/>
  <c r="E107" i="7"/>
  <c r="BE118" i="7"/>
  <c r="BE120" i="7"/>
  <c r="BE122" i="7"/>
  <c r="BE124" i="7"/>
  <c r="F92" i="8"/>
  <c r="BE120" i="8"/>
  <c r="BE122" i="8"/>
  <c r="BE132" i="8"/>
  <c r="BE133" i="8"/>
  <c r="F92" i="9"/>
  <c r="BE122" i="9"/>
  <c r="BE129" i="9"/>
  <c r="BE130" i="9"/>
  <c r="BE137" i="9"/>
  <c r="BE140" i="9"/>
  <c r="BE143" i="9"/>
  <c r="BE144" i="9"/>
  <c r="BE146" i="9"/>
  <c r="J89" i="10"/>
  <c r="BE123" i="10"/>
  <c r="BE126" i="10"/>
  <c r="BE139" i="10"/>
  <c r="BE143" i="10"/>
  <c r="BE150" i="10"/>
  <c r="BE155" i="10"/>
  <c r="BE160" i="10"/>
  <c r="BE182" i="10"/>
  <c r="BE183" i="10"/>
  <c r="BE184" i="10"/>
  <c r="BE187" i="10"/>
  <c r="BE193" i="10"/>
  <c r="BE196" i="10"/>
  <c r="BE198" i="10"/>
  <c r="BE206" i="10"/>
  <c r="BE209" i="10"/>
  <c r="BE210" i="10"/>
  <c r="BE214" i="10"/>
  <c r="BE217" i="10"/>
  <c r="BE220" i="10"/>
  <c r="BE221" i="10"/>
  <c r="F92" i="11"/>
  <c r="BE124" i="11"/>
  <c r="BE128" i="11"/>
  <c r="BE131" i="11"/>
  <c r="BE132" i="11"/>
  <c r="BE134" i="11"/>
  <c r="BE141" i="11"/>
  <c r="BE152" i="11"/>
  <c r="BE159" i="11"/>
  <c r="BE161" i="11"/>
  <c r="F92" i="12"/>
  <c r="BE119" i="12"/>
  <c r="BE120" i="12"/>
  <c r="BE123" i="12"/>
  <c r="BE125" i="12"/>
  <c r="BE127" i="12"/>
  <c r="BE127" i="2"/>
  <c r="BE135" i="2"/>
  <c r="BE136" i="2"/>
  <c r="BE137" i="2"/>
  <c r="BE139" i="2"/>
  <c r="BE145" i="2"/>
  <c r="BE146" i="2"/>
  <c r="BE148" i="2"/>
  <c r="BE149" i="2"/>
  <c r="BE159" i="2"/>
  <c r="BE164" i="2"/>
  <c r="BE169" i="2"/>
  <c r="BE170" i="2"/>
  <c r="BE177" i="2"/>
  <c r="BE180" i="2"/>
  <c r="BE181" i="2"/>
  <c r="BE188" i="2"/>
  <c r="BE195" i="2"/>
  <c r="BE211" i="2"/>
  <c r="BE215" i="2"/>
  <c r="BE217" i="2"/>
  <c r="BE220" i="2"/>
  <c r="BE227" i="2"/>
  <c r="BE228" i="2"/>
  <c r="BE231" i="2"/>
  <c r="BE236" i="2"/>
  <c r="BE243" i="2"/>
  <c r="BE244" i="2"/>
  <c r="BE246" i="2"/>
  <c r="BE250" i="2"/>
  <c r="BE260" i="2"/>
  <c r="BE262" i="2"/>
  <c r="BE280" i="2"/>
  <c r="BE285" i="2"/>
  <c r="BE288" i="2"/>
  <c r="BE291" i="2"/>
  <c r="BE294" i="2"/>
  <c r="BE298" i="2"/>
  <c r="BE301" i="2"/>
  <c r="BE304" i="2"/>
  <c r="BE306" i="2"/>
  <c r="BE307" i="2"/>
  <c r="BE315" i="2"/>
  <c r="BE322" i="2"/>
  <c r="BE323" i="2"/>
  <c r="BE133" i="3"/>
  <c r="BE134" i="3"/>
  <c r="BE136" i="3"/>
  <c r="BE138" i="3"/>
  <c r="F92" i="4"/>
  <c r="BE123" i="4"/>
  <c r="BE124" i="4"/>
  <c r="BE125" i="4"/>
  <c r="BE131" i="4"/>
  <c r="BE141" i="4"/>
  <c r="BE147" i="4"/>
  <c r="BE154" i="4"/>
  <c r="BE156" i="4"/>
  <c r="BE124" i="5"/>
  <c r="BE126" i="5"/>
  <c r="BE127" i="5"/>
  <c r="BE132" i="5"/>
  <c r="BE134" i="5"/>
  <c r="BE137" i="5"/>
  <c r="BE144" i="5"/>
  <c r="BE121" i="6"/>
  <c r="BE124" i="6"/>
  <c r="BE125" i="6"/>
  <c r="BE133" i="6"/>
  <c r="BE136" i="6"/>
  <c r="BE139" i="6"/>
  <c r="BE143" i="6"/>
  <c r="BE161" i="6"/>
  <c r="BE162" i="6"/>
  <c r="BE164" i="6"/>
  <c r="BE165" i="6"/>
  <c r="F92" i="7"/>
  <c r="BE123" i="7"/>
  <c r="BE125" i="7"/>
  <c r="BE126" i="7"/>
  <c r="F91" i="8"/>
  <c r="BE123" i="8"/>
  <c r="BE125" i="8"/>
  <c r="BE126" i="8"/>
  <c r="BE127" i="8"/>
  <c r="BE129" i="8"/>
  <c r="BE131" i="8"/>
  <c r="BE134" i="8"/>
  <c r="BE125" i="9"/>
  <c r="BE126" i="9"/>
  <c r="BE127" i="9"/>
  <c r="BE132" i="9"/>
  <c r="BE141" i="9"/>
  <c r="BK117" i="9"/>
  <c r="J117" i="9" s="1"/>
  <c r="J96" i="9" s="1"/>
  <c r="BE124" i="10"/>
  <c r="BE129" i="10"/>
  <c r="BE130" i="10"/>
  <c r="BE134" i="10"/>
  <c r="BE135" i="10"/>
  <c r="BE152" i="10"/>
  <c r="BE153" i="10"/>
  <c r="BE154" i="10"/>
  <c r="BE156" i="10"/>
  <c r="BE157" i="10"/>
  <c r="BE158" i="10"/>
  <c r="BE168" i="10"/>
  <c r="BE169" i="10"/>
  <c r="BE170" i="10"/>
  <c r="BE174" i="10"/>
  <c r="BE185" i="10"/>
  <c r="BE186" i="10"/>
  <c r="BE188" i="10"/>
  <c r="BE191" i="10"/>
  <c r="BE199" i="10"/>
  <c r="BE200" i="10"/>
  <c r="BE201" i="10"/>
  <c r="BE202" i="10"/>
  <c r="BE204" i="10"/>
  <c r="BE123" i="11"/>
  <c r="BE125" i="11"/>
  <c r="BE133" i="11"/>
  <c r="BE138" i="11"/>
  <c r="BE142" i="11"/>
  <c r="BE143" i="11"/>
  <c r="BE148" i="11"/>
  <c r="BE151" i="11"/>
  <c r="BE155" i="11"/>
  <c r="BE169" i="11"/>
  <c r="BE171" i="11"/>
  <c r="BE172" i="11"/>
  <c r="BE175" i="11"/>
  <c r="BE180" i="11"/>
  <c r="E85" i="12"/>
  <c r="BE126" i="12"/>
  <c r="BE128" i="12"/>
  <c r="BE129" i="12"/>
  <c r="BE130" i="12"/>
  <c r="BE131" i="12"/>
  <c r="BE132" i="12"/>
  <c r="F36" i="3"/>
  <c r="BA97" i="1" s="1"/>
  <c r="F36" i="4"/>
  <c r="BC98" i="1"/>
  <c r="F37" i="5"/>
  <c r="BD99" i="1" s="1"/>
  <c r="J34" i="7"/>
  <c r="AW101" i="1"/>
  <c r="J36" i="3"/>
  <c r="AW97" i="1" s="1"/>
  <c r="F34" i="6"/>
  <c r="BA100" i="1"/>
  <c r="F35" i="9"/>
  <c r="BB103" i="1" s="1"/>
  <c r="F34" i="11"/>
  <c r="BA105" i="1"/>
  <c r="J36" i="2"/>
  <c r="AW96" i="1" s="1"/>
  <c r="J34" i="11"/>
  <c r="AW105" i="1"/>
  <c r="F34" i="12"/>
  <c r="BA106" i="1" s="1"/>
  <c r="F37" i="12"/>
  <c r="BD106" i="1"/>
  <c r="F37" i="2"/>
  <c r="BB96" i="1" s="1"/>
  <c r="F38" i="2"/>
  <c r="BC96" i="1"/>
  <c r="J34" i="10"/>
  <c r="AW104" i="1" s="1"/>
  <c r="F37" i="4"/>
  <c r="BD98" i="1"/>
  <c r="F34" i="7"/>
  <c r="BA101" i="1" s="1"/>
  <c r="F37" i="7"/>
  <c r="BD101" i="1"/>
  <c r="F34" i="8"/>
  <c r="BA102" i="1" s="1"/>
  <c r="J34" i="9"/>
  <c r="AW103" i="1"/>
  <c r="F36" i="10"/>
  <c r="BC104" i="1" s="1"/>
  <c r="F35" i="7"/>
  <c r="BB101" i="1"/>
  <c r="F34" i="9"/>
  <c r="BA103" i="1" s="1"/>
  <c r="F37" i="10"/>
  <c r="BD104" i="1"/>
  <c r="F35" i="12"/>
  <c r="BB106" i="1" s="1"/>
  <c r="AS94" i="1"/>
  <c r="F35" i="8"/>
  <c r="BB102" i="1" s="1"/>
  <c r="F36" i="7"/>
  <c r="BC101" i="1"/>
  <c r="F37" i="11"/>
  <c r="BD105" i="1" s="1"/>
  <c r="F39" i="2"/>
  <c r="BD96" i="1"/>
  <c r="F36" i="9"/>
  <c r="BC103" i="1" s="1"/>
  <c r="F38" i="3"/>
  <c r="BC97" i="1"/>
  <c r="F34" i="5"/>
  <c r="BA99" i="1" s="1"/>
  <c r="F36" i="6"/>
  <c r="BC100" i="1"/>
  <c r="F35" i="10"/>
  <c r="BB104" i="1" s="1"/>
  <c r="J34" i="4"/>
  <c r="AW98" i="1"/>
  <c r="F35" i="5"/>
  <c r="BB99" i="1" s="1"/>
  <c r="F37" i="6"/>
  <c r="BD100" i="1"/>
  <c r="J34" i="8"/>
  <c r="AW102" i="1" s="1"/>
  <c r="F35" i="11"/>
  <c r="BB105" i="1"/>
  <c r="F37" i="3"/>
  <c r="BB97" i="1" s="1"/>
  <c r="F34" i="4"/>
  <c r="BA98" i="1"/>
  <c r="J34" i="5"/>
  <c r="AW99" i="1" s="1"/>
  <c r="J34" i="6"/>
  <c r="AW100" i="1"/>
  <c r="F37" i="8"/>
  <c r="BD102" i="1" s="1"/>
  <c r="F37" i="9"/>
  <c r="BD103" i="1"/>
  <c r="F34" i="10"/>
  <c r="BA104" i="1" s="1"/>
  <c r="F36" i="2"/>
  <c r="BA96" i="1"/>
  <c r="F39" i="3"/>
  <c r="BD97" i="1" s="1"/>
  <c r="F35" i="4"/>
  <c r="BB98" i="1"/>
  <c r="F36" i="5"/>
  <c r="BC99" i="1" s="1"/>
  <c r="F35" i="6"/>
  <c r="BB100" i="1"/>
  <c r="F36" i="8"/>
  <c r="BC102" i="1" s="1"/>
  <c r="F36" i="11"/>
  <c r="BC105" i="1"/>
  <c r="F36" i="12"/>
  <c r="BC106" i="1" s="1"/>
  <c r="BK117" i="8" l="1"/>
  <c r="J117" i="8" s="1"/>
  <c r="J30" i="8" s="1"/>
  <c r="AG102" i="1" s="1"/>
  <c r="BK145" i="4"/>
  <c r="J145" i="4" s="1"/>
  <c r="J99" i="4" s="1"/>
  <c r="T121" i="4"/>
  <c r="R120" i="10"/>
  <c r="P121" i="4"/>
  <c r="AU98" i="1" s="1"/>
  <c r="R120" i="11"/>
  <c r="P120" i="10"/>
  <c r="AU104" i="1" s="1"/>
  <c r="T120" i="11"/>
  <c r="P120" i="11"/>
  <c r="AU105" i="1"/>
  <c r="R121" i="4"/>
  <c r="BK119" i="6"/>
  <c r="J119" i="6"/>
  <c r="BK121" i="4"/>
  <c r="J121" i="4" s="1"/>
  <c r="J30" i="4" s="1"/>
  <c r="AG98" i="1" s="1"/>
  <c r="AN98" i="1" s="1"/>
  <c r="J96" i="8"/>
  <c r="J98" i="2"/>
  <c r="J148" i="6"/>
  <c r="J98" i="6" s="1"/>
  <c r="BK121" i="10"/>
  <c r="J121" i="10"/>
  <c r="J97" i="10"/>
  <c r="BK130" i="5"/>
  <c r="J130" i="5"/>
  <c r="J97" i="5"/>
  <c r="BK121" i="11"/>
  <c r="J121" i="11" s="1"/>
  <c r="J97" i="11" s="1"/>
  <c r="BK117" i="12"/>
  <c r="J117" i="12"/>
  <c r="J96" i="12" s="1"/>
  <c r="J30" i="7"/>
  <c r="AG101" i="1"/>
  <c r="J32" i="3"/>
  <c r="AG97" i="1" s="1"/>
  <c r="AU95" i="1"/>
  <c r="F33" i="11"/>
  <c r="AZ105" i="1" s="1"/>
  <c r="BB95" i="1"/>
  <c r="AX95" i="1"/>
  <c r="J35" i="2"/>
  <c r="AV96" i="1" s="1"/>
  <c r="AT96" i="1" s="1"/>
  <c r="F33" i="7"/>
  <c r="AZ101" i="1"/>
  <c r="J33" i="11"/>
  <c r="AV105" i="1" s="1"/>
  <c r="AT105" i="1" s="1"/>
  <c r="J30" i="6"/>
  <c r="AG100" i="1" s="1"/>
  <c r="J33" i="4"/>
  <c r="AV98" i="1"/>
  <c r="AT98" i="1"/>
  <c r="J33" i="7"/>
  <c r="AV101" i="1" s="1"/>
  <c r="AT101" i="1" s="1"/>
  <c r="F33" i="10"/>
  <c r="AZ104" i="1" s="1"/>
  <c r="BC95" i="1"/>
  <c r="AY95" i="1"/>
  <c r="F35" i="3"/>
  <c r="AZ97" i="1" s="1"/>
  <c r="J33" i="6"/>
  <c r="AV100" i="1"/>
  <c r="AT100" i="1"/>
  <c r="J33" i="10"/>
  <c r="AV104" i="1" s="1"/>
  <c r="AT104" i="1" s="1"/>
  <c r="BD95" i="1"/>
  <c r="BD94" i="1"/>
  <c r="W33" i="1" s="1"/>
  <c r="BA95" i="1"/>
  <c r="AW95" i="1"/>
  <c r="F35" i="2"/>
  <c r="AZ96" i="1" s="1"/>
  <c r="F33" i="9"/>
  <c r="AZ103" i="1"/>
  <c r="J33" i="12"/>
  <c r="AV106" i="1" s="1"/>
  <c r="AT106" i="1" s="1"/>
  <c r="J30" i="9"/>
  <c r="AG103" i="1"/>
  <c r="F33" i="8"/>
  <c r="AZ102" i="1"/>
  <c r="J33" i="5"/>
  <c r="AV99" i="1"/>
  <c r="AT99" i="1" s="1"/>
  <c r="J33" i="9"/>
  <c r="AV103" i="1"/>
  <c r="AT103" i="1"/>
  <c r="J35" i="3"/>
  <c r="AV97" i="1"/>
  <c r="AT97" i="1"/>
  <c r="F33" i="5"/>
  <c r="AZ99" i="1" s="1"/>
  <c r="F33" i="6"/>
  <c r="AZ100" i="1"/>
  <c r="F33" i="4"/>
  <c r="AZ98" i="1" s="1"/>
  <c r="J33" i="8"/>
  <c r="AV102" i="1"/>
  <c r="AT102" i="1"/>
  <c r="F33" i="12"/>
  <c r="AZ106" i="1"/>
  <c r="AU94" i="1" l="1"/>
  <c r="J41" i="3"/>
  <c r="J39" i="9"/>
  <c r="J39" i="6"/>
  <c r="J39" i="7"/>
  <c r="J39" i="4"/>
  <c r="J96" i="6"/>
  <c r="BK120" i="10"/>
  <c r="J120" i="10" s="1"/>
  <c r="J96" i="10" s="1"/>
  <c r="J41" i="2"/>
  <c r="BK119" i="5"/>
  <c r="J119" i="5" s="1"/>
  <c r="J30" i="5" s="1"/>
  <c r="AG99" i="1" s="1"/>
  <c r="AN99" i="1" s="1"/>
  <c r="J96" i="4"/>
  <c r="BK120" i="11"/>
  <c r="J120" i="11"/>
  <c r="J96" i="11" s="1"/>
  <c r="J39" i="8"/>
  <c r="AN102" i="1"/>
  <c r="AN96" i="1"/>
  <c r="AN101" i="1"/>
  <c r="AN97" i="1"/>
  <c r="AN100" i="1"/>
  <c r="AN103" i="1"/>
  <c r="AZ95" i="1"/>
  <c r="AV95" i="1"/>
  <c r="AT95" i="1"/>
  <c r="BA94" i="1"/>
  <c r="W30" i="1" s="1"/>
  <c r="BC94" i="1"/>
  <c r="AY94" i="1"/>
  <c r="BB94" i="1"/>
  <c r="W31" i="1"/>
  <c r="AG95" i="1"/>
  <c r="J30" i="12"/>
  <c r="AG106" i="1"/>
  <c r="AN106" i="1"/>
  <c r="AN95" i="1" l="1"/>
  <c r="J39" i="5"/>
  <c r="J96" i="5"/>
  <c r="J39" i="12"/>
  <c r="AX94" i="1"/>
  <c r="J30" i="10"/>
  <c r="AG104" i="1"/>
  <c r="AN104" i="1"/>
  <c r="AW94" i="1"/>
  <c r="AK30" i="1"/>
  <c r="AZ94" i="1"/>
  <c r="AV94" i="1"/>
  <c r="AK29" i="1" s="1"/>
  <c r="J30" i="11"/>
  <c r="AG105" i="1"/>
  <c r="AN105" i="1"/>
  <c r="W32" i="1"/>
  <c r="J39" i="11" l="1"/>
  <c r="J39" i="10"/>
  <c r="AG94" i="1"/>
  <c r="AK26" i="1"/>
  <c r="AK35" i="1" s="1"/>
  <c r="AT94" i="1"/>
  <c r="W29" i="1"/>
  <c r="AN94" i="1" l="1"/>
</calcChain>
</file>

<file path=xl/sharedStrings.xml><?xml version="1.0" encoding="utf-8"?>
<sst xmlns="http://schemas.openxmlformats.org/spreadsheetml/2006/main" count="8942" uniqueCount="1856">
  <si>
    <t>Export Komplet</t>
  </si>
  <si>
    <t/>
  </si>
  <si>
    <t>2.0</t>
  </si>
  <si>
    <t>ZAMOK</t>
  </si>
  <si>
    <t>False</t>
  </si>
  <si>
    <t>{9f1aed09-eb2e-4894-bfa6-acfc972c0547}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</si>
  <si>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</si>
  <si>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</si>
  <si>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</si>
  <si>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</si>
  <si>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</si>
  <si>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</si>
  <si>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</si>
  <si>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</si>
  <si>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</si>
  <si>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</si>
  <si>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</si>
  <si>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žst. Chotětov</t>
  </si>
  <si>
    <t>KSO:</t>
  </si>
  <si>
    <t>CC-CZ:</t>
  </si>
  <si>
    <t>Místo:</t>
  </si>
  <si>
    <t>SSZT Praha východ</t>
  </si>
  <si>
    <t>Datum:</t>
  </si>
  <si>
    <t>19. 12. 2019</t>
  </si>
  <si>
    <t>Zadavatel:</t>
  </si>
  <si>
    <t>IČ:</t>
  </si>
  <si>
    <t>SŽ s.o.</t>
  </si>
  <si>
    <t>DIČ:</t>
  </si>
  <si>
    <t>Uchazeč:</t>
  </si>
  <si>
    <t>Vyplň údaj</t>
  </si>
  <si>
    <t>Projektant:</t>
  </si>
  <si>
    <t>Signal Projekt, s.r.o.</t>
  </si>
  <si>
    <t>True</t>
  </si>
  <si>
    <t>Zpracovatel:</t>
  </si>
  <si>
    <t>Pavel Pospíšil,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</si>
  <si>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</si>
  <si>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</si>
  <si>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</si>
  <si>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</si>
  <si>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</si>
  <si>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</si>
  <si>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</si>
  <si>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</si>
  <si>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</si>
  <si>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</si>
  <si>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</si>
  <si>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</si>
  <si>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</si>
  <si>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</si>
  <si>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</si>
  <si>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</si>
  <si>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</si>
  <si>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</si>
  <si>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</si>
  <si>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</si>
  <si>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</si>
  <si>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</si>
  <si>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</si>
  <si>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</si>
  <si>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</si>
  <si>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</si>
  <si>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</si>
  <si>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</si>
  <si>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</si>
  <si>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</si>
  <si>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</si>
  <si>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</si>
  <si>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</si>
  <si>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</si>
  <si>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</si>
  <si>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</si>
  <si>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</si>
  <si>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</si>
  <si>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</si>
  <si>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</si>
  <si>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</si>
  <si>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</si>
  <si>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</si>
  <si>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</si>
  <si>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</si>
  <si>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01-01</t>
  </si>
  <si>
    <t>žst. Chotětov staniční zab. zař.</t>
  </si>
  <si>
    <t>PRO</t>
  </si>
  <si>
    <t>1</t>
  </si>
  <si>
    <t>{0adf0898-2211-48d7-8f68-0fa686acac8d}</t>
  </si>
  <si>
    <t>2</t>
  </si>
  <si>
    <t>/</t>
  </si>
  <si>
    <t>01-1</t>
  </si>
  <si>
    <t>sborník UOŽI</t>
  </si>
  <si>
    <t>Soupis</t>
  </si>
  <si>
    <t>{69ca5954-6fca-4fe9-be64-8efa11e9042c}</t>
  </si>
  <si>
    <t>01-2</t>
  </si>
  <si>
    <t>URS</t>
  </si>
  <si>
    <t>{6799ebee-02f8-405f-bda6-aa287e5d167f}</t>
  </si>
  <si>
    <t>VON</t>
  </si>
  <si>
    <t>{a801dc35-bc93-4127-be07-60fc70cd050d}</t>
  </si>
  <si>
    <t>PS 02-01</t>
  </si>
  <si>
    <t>žst. Chotětov, sdělovací zařízení</t>
  </si>
  <si>
    <t>{0a665df9-4556-45b4-9b6e-4e2414af4993}</t>
  </si>
  <si>
    <t>PS 02-02</t>
  </si>
  <si>
    <t>žst.Chotětov, kamerové systémy</t>
  </si>
  <si>
    <t>{700e35f6-f22b-4ec8-8b75-9b42572091a0}</t>
  </si>
  <si>
    <t>PS 02-03</t>
  </si>
  <si>
    <t>žst.Chotětov, informační zařízení</t>
  </si>
  <si>
    <t>{ec6fc6c4-4180-446a-b87b-85ea1cd5c2a1}</t>
  </si>
  <si>
    <t>PS 02-04</t>
  </si>
  <si>
    <t>žst.Chotětov, rozhlasové zařízení</t>
  </si>
  <si>
    <t>{c9c44729-f2bf-4dd1-acf7-da512f8cf296}</t>
  </si>
  <si>
    <t>PS 02-05</t>
  </si>
  <si>
    <t>žst.Chotětov, PZTS</t>
  </si>
  <si>
    <t>{05c2d7f6-080e-4589-b165-d20da25eaaf9}</t>
  </si>
  <si>
    <t>SO 03-01</t>
  </si>
  <si>
    <t>Úprava napájení ŽST Chotětov</t>
  </si>
  <si>
    <t>STA</t>
  </si>
  <si>
    <t>{b34a2893-afde-45f4-ac67-d2f72f21d82e}</t>
  </si>
  <si>
    <t>SO 03-02</t>
  </si>
  <si>
    <t>EOV v ŽST Chotětov</t>
  </si>
  <si>
    <t>{cff1cbbb-7d7a-4d79-b0f7-18f1c2cbd6f5}</t>
  </si>
  <si>
    <t>PS 03-01</t>
  </si>
  <si>
    <t>ŽST Chotětov - DDTS</t>
  </si>
  <si>
    <t>{1dcd896f-b6df-48fd-93fe-b0cdb15e59e7}</t>
  </si>
  <si>
    <t>KRYCÍ LIST SOUPISU PRACÍ</t>
  </si>
  <si>
    <t>Objekt:</t>
  </si>
  <si>
    <t>PS 01-01 - žst. Chotětov staniční zab. zař.</t>
  </si>
  <si>
    <t>Soupis:</t>
  </si>
  <si>
    <t>01-1 - sborník UOŽI</t>
  </si>
  <si>
    <t>žst Chotětov</t>
  </si>
  <si>
    <t>Signal Projekt s.r.o.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</si>
  <si>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</si>
  <si>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</si>
  <si>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</si>
  <si>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</si>
  <si>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</si>
  <si>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</si>
  <si>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</si>
  <si>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</si>
  <si>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</si>
  <si>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</si>
  <si>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</si>
  <si>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</si>
  <si>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</si>
  <si>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</si>
  <si>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</si>
  <si>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</si>
  <si>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</si>
  <si>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</si>
  <si>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</si>
  <si>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5964133010</t>
  </si>
  <si>
    <t>Geotextilie ochranné</t>
  </si>
  <si>
    <t>m2</t>
  </si>
  <si>
    <t>ROZPOCET</t>
  </si>
  <si>
    <t>1480398333</t>
  </si>
  <si>
    <t>7590190040</t>
  </si>
  <si>
    <t>Ostatní Uzávěr šroubový  (CV721039001)</t>
  </si>
  <si>
    <t>kus</t>
  </si>
  <si>
    <t>1605546960</t>
  </si>
  <si>
    <t>3</t>
  </si>
  <si>
    <t>7590500070R</t>
  </si>
  <si>
    <t>Ball Marker - kabelový označník - upevňovací sada</t>
  </si>
  <si>
    <t>ks</t>
  </si>
  <si>
    <t>256</t>
  </si>
  <si>
    <t>1053415943</t>
  </si>
  <si>
    <t>4</t>
  </si>
  <si>
    <t>7590105426R</t>
  </si>
  <si>
    <t>BallMarker kabelový označník</t>
  </si>
  <si>
    <t>512</t>
  </si>
  <si>
    <t>1820233971</t>
  </si>
  <si>
    <t>5</t>
  </si>
  <si>
    <t>7590150030</t>
  </si>
  <si>
    <t>Uzemnění, ukolejnění Tyč zemnící se svorkou l=1,5m  (HM0354405211015)</t>
  </si>
  <si>
    <t>8</t>
  </si>
  <si>
    <t>-953488587</t>
  </si>
  <si>
    <t>6</t>
  </si>
  <si>
    <t>7592600105</t>
  </si>
  <si>
    <t>Počítače, SW Total commander   software</t>
  </si>
  <si>
    <t>1780426397</t>
  </si>
  <si>
    <t>7</t>
  </si>
  <si>
    <t>7592600221</t>
  </si>
  <si>
    <t>Počítače, SW Kabel USB 2.0 A/B 1,8 m (HM0403299993333)</t>
  </si>
  <si>
    <t>1831328300</t>
  </si>
  <si>
    <t>7594300686</t>
  </si>
  <si>
    <t>Počítače náprav Vnitřní prvky PN PNS-03 Údržbářský počítač  ST00 245</t>
  </si>
  <si>
    <t>128</t>
  </si>
  <si>
    <t>833040638</t>
  </si>
  <si>
    <t>9</t>
  </si>
  <si>
    <t>7492500880</t>
  </si>
  <si>
    <t>Kabely, vodiče, šňůry Cu - nn Vodič jednožílový Cu, plastová izolace H07V-K 16 žz (CYA)</t>
  </si>
  <si>
    <t>m</t>
  </si>
  <si>
    <t>1893179730</t>
  </si>
  <si>
    <t>10</t>
  </si>
  <si>
    <t>7594190050</t>
  </si>
  <si>
    <t>Ostatní Souprava propojek s oky CEMBRE dvojitá + uzemnění norma 253039003 (HM0404223991903)</t>
  </si>
  <si>
    <t>-1821992712</t>
  </si>
  <si>
    <t>11</t>
  </si>
  <si>
    <t>7594190060</t>
  </si>
  <si>
    <t>Ostatní Souprava propojek s oky CEMBRE jednoduchá + uzemnění norma 253039002 (HM0404223991902)</t>
  </si>
  <si>
    <t>-1932427110</t>
  </si>
  <si>
    <t>12</t>
  </si>
  <si>
    <t>7594190070</t>
  </si>
  <si>
    <t>Ostatní Souprava propojek s oky CEMBRE jednoduchá norma 253039001 (HM0404223991901)</t>
  </si>
  <si>
    <t>1319036743</t>
  </si>
  <si>
    <t>13</t>
  </si>
  <si>
    <t>7594190040</t>
  </si>
  <si>
    <t>Ostatní Lanko ocelové průměr 9 s potažením [m] norma 704530110 (HM0404223991639)</t>
  </si>
  <si>
    <t>-966463646</t>
  </si>
  <si>
    <t>14</t>
  </si>
  <si>
    <t>7492502140</t>
  </si>
  <si>
    <t>Kabely, vodiče, šňůry Cu - nn Kabel silový více-žílový Cu, plastová izolace CYKY 12J1,5 (12Cx1,5)</t>
  </si>
  <si>
    <t>-1187228410</t>
  </si>
  <si>
    <t>7590521529</t>
  </si>
  <si>
    <t>Venkovní vedení kabelová - metalické sítě Plněné, párované s ochr. vodičem TCEKPFLEY 7 P 1,0 D</t>
  </si>
  <si>
    <t>-1629833709</t>
  </si>
  <si>
    <t>16</t>
  </si>
  <si>
    <t>7590521514</t>
  </si>
  <si>
    <t>Venkovní vedení kabelová - metalické sítě Plněné, párované s ochr. vodičem TCEKPFLEY 3 P 1,0 D</t>
  </si>
  <si>
    <t>-147378019</t>
  </si>
  <si>
    <t>17</t>
  </si>
  <si>
    <t>7590521554</t>
  </si>
  <si>
    <t>Venkovní vedení kabelová - metalické sítě Plněné, párované s ochr. vodičem TCEKPFLEY 48 P 1,0 D</t>
  </si>
  <si>
    <t>-2003234903</t>
  </si>
  <si>
    <t>18</t>
  </si>
  <si>
    <t>7492501870</t>
  </si>
  <si>
    <t>Kabely, vodiče, šňůry Cu - nn Kabel silový 4 a 5-žílový Cu, plastová izolace CYKY 4J10 (4Bx10)</t>
  </si>
  <si>
    <t>-10933064</t>
  </si>
  <si>
    <t>19</t>
  </si>
  <si>
    <t>7492502150</t>
  </si>
  <si>
    <t>Kabely, vodiče, šňůry Cu - nn Kabel silový více-žílový Cu, plastová izolace CYKY 12J2,5  (12Cx2,5)</t>
  </si>
  <si>
    <t>-1753198883</t>
  </si>
  <si>
    <t>20</t>
  </si>
  <si>
    <t>7492500850</t>
  </si>
  <si>
    <t>Kabely, vodiče, šňůry Cu - nn Vodič jednožílový Cu, plastová izolace H07V-K 16 černý (CYA)</t>
  </si>
  <si>
    <t>1218940815</t>
  </si>
  <si>
    <t>7492501230</t>
  </si>
  <si>
    <t>Kabely, vodiče, šňůry Cu - nn Vodič jednožílový Cu, plastová izolace H07V-K 50 černý (CYA)</t>
  </si>
  <si>
    <t>-342128947</t>
  </si>
  <si>
    <t>22</t>
  </si>
  <si>
    <t>7592700640</t>
  </si>
  <si>
    <t>Upozorňovadla, značky Návěsti označující místo na trati Fólie výstražná modrá š34cm  (HM0673909991034)</t>
  </si>
  <si>
    <t>-385003704</t>
  </si>
  <si>
    <t>23</t>
  </si>
  <si>
    <t>7591300200</t>
  </si>
  <si>
    <t>Zámky Zámek výměn.jednoduchý univerzální (HM0404156060000)</t>
  </si>
  <si>
    <t>-247653919</t>
  </si>
  <si>
    <t>24</t>
  </si>
  <si>
    <t>7591300208</t>
  </si>
  <si>
    <t>Zámky Zámek výměn.kontrolní univerzální (HM0404156070000)</t>
  </si>
  <si>
    <t>-188178442</t>
  </si>
  <si>
    <t>25</t>
  </si>
  <si>
    <t>7591300310</t>
  </si>
  <si>
    <t>Zámky Kroužek na zámkové klíče  (HM0404199140000)</t>
  </si>
  <si>
    <t>-536246155</t>
  </si>
  <si>
    <t>26</t>
  </si>
  <si>
    <t>7591300300</t>
  </si>
  <si>
    <t>Zámky Štítek na klíče tříhranný  (HM0404199130000)</t>
  </si>
  <si>
    <t>-2020178521</t>
  </si>
  <si>
    <t>27</t>
  </si>
  <si>
    <t>7591300240</t>
  </si>
  <si>
    <t>Zámky Štítek na klíče čtvercový  (HM0404199070000)</t>
  </si>
  <si>
    <t>782732530</t>
  </si>
  <si>
    <t>28</t>
  </si>
  <si>
    <t>7591300250</t>
  </si>
  <si>
    <t>Zámky Štítek na klíče kulatý  (HM0404199080000)</t>
  </si>
  <si>
    <t>-1009879914</t>
  </si>
  <si>
    <t>29</t>
  </si>
  <si>
    <t>7591300405R</t>
  </si>
  <si>
    <t>Tabule pro zavěšování klíčů do 20 prvků</t>
  </si>
  <si>
    <t>-824688930</t>
  </si>
  <si>
    <t>30</t>
  </si>
  <si>
    <t>7592600211</t>
  </si>
  <si>
    <t>Počítače, SW Myš pro ovládání počítače, bezdrátová.</t>
  </si>
  <si>
    <t>1380645906</t>
  </si>
  <si>
    <t>31</t>
  </si>
  <si>
    <t>7496700520</t>
  </si>
  <si>
    <t>DŘT, SKŘ, Elektrodispečink, DDTS DŘT a SKŘ skříně pro automatizaci Periférie LCD monitor s full HD rozlišením 1920x1080, vstupem HDMI, DVI, IPS panel s LED podsvícením, 24"</t>
  </si>
  <si>
    <t>432641557</t>
  </si>
  <si>
    <t>32</t>
  </si>
  <si>
    <t>7592600210</t>
  </si>
  <si>
    <t>Počítače, SW Klávesnice pro ovládání počítače, USB.</t>
  </si>
  <si>
    <t>-1826649783</t>
  </si>
  <si>
    <t>33</t>
  </si>
  <si>
    <t>7592600190</t>
  </si>
  <si>
    <t>Počítače, SW Technologické PC</t>
  </si>
  <si>
    <t>-323853998</t>
  </si>
  <si>
    <t>34</t>
  </si>
  <si>
    <t>7592810920R</t>
  </si>
  <si>
    <t>Reléový stojan pro SZZ - napájecí</t>
  </si>
  <si>
    <t>komplet</t>
  </si>
  <si>
    <t>1685452061</t>
  </si>
  <si>
    <t>35</t>
  </si>
  <si>
    <t>7592810921R</t>
  </si>
  <si>
    <t>Reléový stojan pro SZZ - technologie ,stojan TP a PN</t>
  </si>
  <si>
    <t>1630167342</t>
  </si>
  <si>
    <t>36</t>
  </si>
  <si>
    <t>7592810922R</t>
  </si>
  <si>
    <t xml:space="preserve">Reléový stojan pro SZZ - technologie </t>
  </si>
  <si>
    <t>1608935050</t>
  </si>
  <si>
    <t>37</t>
  </si>
  <si>
    <t>7592810923R</t>
  </si>
  <si>
    <t>Reléový stojan pro SZZ - technologie - Provizorní zab. zař.</t>
  </si>
  <si>
    <t>-145816512</t>
  </si>
  <si>
    <t>38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</si>
  <si>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</si>
  <si>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</si>
  <si>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1638268458</t>
  </si>
  <si>
    <t>39</t>
  </si>
  <si>
    <t>7590610500</t>
  </si>
  <si>
    <t>Indikační a kolejové desky a ovládací pulty Deska provizorního ovládání přivolávacích návěstí a přejezdových zabezpečovacích zařízení - soubor ovládání max. 10 přivolávacích návěstí a dvou přejezdů, vč. zdroje a dohledu kmitavého napájení.</t>
  </si>
  <si>
    <t>525494320</t>
  </si>
  <si>
    <t>40</t>
  </si>
  <si>
    <t>7590180020</t>
  </si>
  <si>
    <t>Klimatizace Podstropní klimatizační jednotka (venkovní i vnitřní jednotka)  nad 5kW do 6,9 kW chlazení.</t>
  </si>
  <si>
    <t>1083104113</t>
  </si>
  <si>
    <t>41</t>
  </si>
  <si>
    <t>7590180040</t>
  </si>
  <si>
    <t>Klimatizace Klimatizace - Ovladač</t>
  </si>
  <si>
    <t>-1371263531</t>
  </si>
  <si>
    <t>42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</si>
  <si>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</si>
  <si>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</si>
  <si>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1752192424</t>
  </si>
  <si>
    <t>43</t>
  </si>
  <si>
    <t>7590180070</t>
  </si>
  <si>
    <t>Klimatizace Konzole venkovní pro zavěšení klimatizační jednotky</t>
  </si>
  <si>
    <t>-11495659</t>
  </si>
  <si>
    <t>44</t>
  </si>
  <si>
    <t>7590180110</t>
  </si>
  <si>
    <t>Klimatizace plyn R410A</t>
  </si>
  <si>
    <t>kg</t>
  </si>
  <si>
    <t>91992650</t>
  </si>
  <si>
    <t>45</t>
  </si>
  <si>
    <t>7592920150</t>
  </si>
  <si>
    <t>Baterie Staniční akumulátory Pb článek 2V/600 Ah C10 s pancéřovanou trubkovou elektrodou, uzavřený větraný, cena včetně spojovacího materiálu a bateriového nosiče či stojanu</t>
  </si>
  <si>
    <t>-217988972</t>
  </si>
  <si>
    <t>46</t>
  </si>
  <si>
    <t>7592910315</t>
  </si>
  <si>
    <t>Baterie Staniční akumulátory Rekombinační zátka AquaGen Premium Top V (použití od 301 Ah)</t>
  </si>
  <si>
    <t>2118872790</t>
  </si>
  <si>
    <t>47</t>
  </si>
  <si>
    <t>7492400460</t>
  </si>
  <si>
    <t>Kabely, vodiče - vn Kabely nad 22kV Označovací štítek na kabel (100 ks)</t>
  </si>
  <si>
    <t>sada</t>
  </si>
  <si>
    <t>517689712</t>
  </si>
  <si>
    <t>48</t>
  </si>
  <si>
    <t>7591300080</t>
  </si>
  <si>
    <t>Zámky Zámek venkovní stejnosměr. elmag.(UKM 12) (CV731369003)</t>
  </si>
  <si>
    <t>-759386694</t>
  </si>
  <si>
    <t>49</t>
  </si>
  <si>
    <t>7596910070</t>
  </si>
  <si>
    <t>Venkovní telefonní objekty Základ pod telefon 17x37x150cm (HM0592110050000)</t>
  </si>
  <si>
    <t>-1443029950</t>
  </si>
  <si>
    <t>50</t>
  </si>
  <si>
    <t>7590140090</t>
  </si>
  <si>
    <t>Závěry Závěr kab. univerzální UKM 12 (CV736129001)</t>
  </si>
  <si>
    <t>238691844</t>
  </si>
  <si>
    <t>51</t>
  </si>
  <si>
    <t>7590521819</t>
  </si>
  <si>
    <t>Venkovní vedení kabelová - metalické sítě Neplněné bez ochr. vodiče, stíněné TCEKFY 6 P 1,0 C</t>
  </si>
  <si>
    <t>-1032628112</t>
  </si>
  <si>
    <t>52</t>
  </si>
  <si>
    <t>7590540534</t>
  </si>
  <si>
    <t>Slaboproudé rozvody, kabely pro přívod a vnitřní instalaci UTP/FTP kategorie 5e 100Mhz  1 Gbps FTP Stíněný plášť, vnitřní, drát, nehořlavý, bezhalogenní, nízkodýmavý</t>
  </si>
  <si>
    <t>-1399163074</t>
  </si>
  <si>
    <t>55</t>
  </si>
  <si>
    <t>7596200004</t>
  </si>
  <si>
    <t>Indikátory horkoběžnosti Vybavení domku - stůl, židle apod.</t>
  </si>
  <si>
    <t>287382079</t>
  </si>
  <si>
    <t>56</t>
  </si>
  <si>
    <t>7590190210</t>
  </si>
  <si>
    <t>Ostatní Skříňka na dokumenty</t>
  </si>
  <si>
    <t>796092032</t>
  </si>
  <si>
    <t>57</t>
  </si>
  <si>
    <t>7592010510</t>
  </si>
  <si>
    <t>Kolové senzory a snímače počítačů náprav Zapojovací skříňka 1 (1 počítací bod, 1 vstup)PNS-03</t>
  </si>
  <si>
    <t>-1298272664</t>
  </si>
  <si>
    <t>58</t>
  </si>
  <si>
    <t>7592010530</t>
  </si>
  <si>
    <t>Kolové senzory a snímače počítačů náprav Zkušební okolek PNS-03</t>
  </si>
  <si>
    <t>-42732838</t>
  </si>
  <si>
    <t>59</t>
  </si>
  <si>
    <t>7592010505</t>
  </si>
  <si>
    <t>Kolové senzory a snímače počítačů náprav Převodník signálů  PNS-03</t>
  </si>
  <si>
    <t>1861779510</t>
  </si>
  <si>
    <t>60</t>
  </si>
  <si>
    <t>7594300662</t>
  </si>
  <si>
    <t>Počítače náprav Vnitřní prvky PN PNS-03 Přepěťová ochrana  ST00 233</t>
  </si>
  <si>
    <t>1142539845</t>
  </si>
  <si>
    <t>61</t>
  </si>
  <si>
    <t>7593320534</t>
  </si>
  <si>
    <t>Prvky Trafo TOC F5056-034 3kVA 3x400/230V//3x400/230V (HM0374255990005)</t>
  </si>
  <si>
    <t>-1606901224</t>
  </si>
  <si>
    <t>62</t>
  </si>
  <si>
    <t>7593320501</t>
  </si>
  <si>
    <t>Prvky Trafo JOC U5052-0114    1,6kVA 230/210-230-250V (HM0374212300377)</t>
  </si>
  <si>
    <t>1391682977</t>
  </si>
  <si>
    <t>63</t>
  </si>
  <si>
    <t>7593320495</t>
  </si>
  <si>
    <t>Prvky Trafo JOC U4040-0320  800VA 220-230-240/150-160-210-220-23 (HM0374212300334)</t>
  </si>
  <si>
    <t>2062250922</t>
  </si>
  <si>
    <t>7593310100</t>
  </si>
  <si>
    <t>Konstrukční díly Izolace stojanu úplná  (CV723685005M)</t>
  </si>
  <si>
    <t>1494547649</t>
  </si>
  <si>
    <t>65</t>
  </si>
  <si>
    <t>7592500350</t>
  </si>
  <si>
    <t>Diagnostická zařízení Teploměr pro připojení na RS485, do vnitřních prostor, rozsah měřených teplot -25 až +70 °C, komunikační protokol LDS (HM0404219991716)</t>
  </si>
  <si>
    <t>1063699754</t>
  </si>
  <si>
    <t>66</t>
  </si>
  <si>
    <t>7593310860</t>
  </si>
  <si>
    <t>Konstrukční díly Stojan pod baterie  (CV621849001)</t>
  </si>
  <si>
    <t>676622820</t>
  </si>
  <si>
    <t>67</t>
  </si>
  <si>
    <t>7592500115</t>
  </si>
  <si>
    <t>Diagnostická zařízení Ústředna měřící MU DISTA 63TE-malá (CV805415050)</t>
  </si>
  <si>
    <t>-1585264821</t>
  </si>
  <si>
    <t>68</t>
  </si>
  <si>
    <t>7592500140</t>
  </si>
  <si>
    <t>Diagnostická zařízení DISTA - deska modemu DSL</t>
  </si>
  <si>
    <t>1466747980</t>
  </si>
  <si>
    <t>69</t>
  </si>
  <si>
    <t>7592500120</t>
  </si>
  <si>
    <t>Diagnostická zařízení Desky zdroje 5,5 A ST00 221</t>
  </si>
  <si>
    <t>-1160408442</t>
  </si>
  <si>
    <t>70</t>
  </si>
  <si>
    <t>7592500130</t>
  </si>
  <si>
    <t>Diagnostická zařízení Deska procesorové jednotky ST00 222</t>
  </si>
  <si>
    <t>1497353158</t>
  </si>
  <si>
    <t>71</t>
  </si>
  <si>
    <t>7592500150</t>
  </si>
  <si>
    <t>Diagnostická zařízení Deska měření AC a DC napětí ST00 223</t>
  </si>
  <si>
    <t>-1534975350</t>
  </si>
  <si>
    <t>72</t>
  </si>
  <si>
    <t>7592500142</t>
  </si>
  <si>
    <t>Diagnostická zařízení DISTA - deska MISP (HM0374215999030)</t>
  </si>
  <si>
    <t>611591648</t>
  </si>
  <si>
    <t>73</t>
  </si>
  <si>
    <t>7592500144</t>
  </si>
  <si>
    <t>Diagnostická zařízení DISTA - deska RIS (HM0374215999017)</t>
  </si>
  <si>
    <t>1383543593</t>
  </si>
  <si>
    <t>74</t>
  </si>
  <si>
    <t>7592500205</t>
  </si>
  <si>
    <t>Diagnostická zařízení Vodící lišty pro zasunutí desek systému DISTA do skříně (VODITKO 64560-078) (HM0374995000399)</t>
  </si>
  <si>
    <t>-2026337334</t>
  </si>
  <si>
    <t>75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</si>
  <si>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</si>
  <si>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</si>
  <si>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252315465</t>
  </si>
  <si>
    <t>76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</si>
  <si>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</si>
  <si>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</si>
  <si>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1670094225</t>
  </si>
  <si>
    <t>77</t>
  </si>
  <si>
    <t>K</t>
  </si>
  <si>
    <t>75B911R</t>
  </si>
  <si>
    <t>ZÁKLADNÍ SW ELEKTRONICKÉHO STAVĚDLA S RELÉOVÝM ROZHRANÍM - DODÁVKA</t>
  </si>
  <si>
    <t>KUS</t>
  </si>
  <si>
    <t>169728549</t>
  </si>
  <si>
    <t>P</t>
  </si>
  <si>
    <t>Poznámka k položce:_x000D_
Chotětov K 2002</t>
  </si>
  <si>
    <t>78</t>
  </si>
  <si>
    <t>75B211R</t>
  </si>
  <si>
    <t>JEDNOTNÉ OVLÁDACÍ PRACOVIŠTĚ (JOP), TECHNOLOGIE, NEZÁLOHOVANÉ - DODÁVKA</t>
  </si>
  <si>
    <t>-234812634</t>
  </si>
  <si>
    <t>Poznámka k položce:_x000D_
Mladá Boleslav</t>
  </si>
  <si>
    <t>79</t>
  </si>
  <si>
    <t>75B231R</t>
  </si>
  <si>
    <t>GRAFICKO-TECHNOLOGICKÁ NADSTAVBA - DODÁVKA</t>
  </si>
  <si>
    <t>-1951641415</t>
  </si>
  <si>
    <t>Poznámka k položce:_x000D_
Kropáčova Vrutice</t>
  </si>
  <si>
    <t>80</t>
  </si>
  <si>
    <t>75B241R</t>
  </si>
  <si>
    <t>DOSTAVBA ZOBRAZOVACÍ SEKCE JOP - DODÁVKA</t>
  </si>
  <si>
    <t>101856897</t>
  </si>
  <si>
    <t>81</t>
  </si>
  <si>
    <t>75B261R</t>
  </si>
  <si>
    <t>NÁBYTEK PRO JOP A SERVISNÍ A DIAGNOSTICKÉ PRACOVIŠTĚ - STOLY PEVNÉ PRO JEDNO PRACOVIŠTĚ - DODÁVKA</t>
  </si>
  <si>
    <t>811975659</t>
  </si>
  <si>
    <t>Poznámka k položce:_x000D_
Pracoviště Mladá Boleslav</t>
  </si>
  <si>
    <t>82</t>
  </si>
  <si>
    <t>75B971R</t>
  </si>
  <si>
    <t>SW PRACOVIŠTĚ DISPEČERA DOZ - DODÁVKA</t>
  </si>
  <si>
    <t>1331263763</t>
  </si>
  <si>
    <t>83</t>
  </si>
  <si>
    <t>75B981R</t>
  </si>
  <si>
    <t>SW PRO GRAFICKO-TECHNOLOGICKOU NADSTAVBU - DODÁVKA</t>
  </si>
  <si>
    <t>598147919</t>
  </si>
  <si>
    <t>84</t>
  </si>
  <si>
    <t>75B991R</t>
  </si>
  <si>
    <t>SW PRO DOZ JEDNÉ STANICE - DODÁVKA</t>
  </si>
  <si>
    <t>705211890</t>
  </si>
  <si>
    <t>85</t>
  </si>
  <si>
    <t>75B219R</t>
  </si>
  <si>
    <t>JEDNOTNÉ OVLÁDACÍ PRACOVIŠTĚ (JOP), TECHNOLOGIE, NEZÁLOHOVANÉ - ÚPRAVA</t>
  </si>
  <si>
    <t>-2020234679</t>
  </si>
  <si>
    <t>86</t>
  </si>
  <si>
    <t>75B217R</t>
  </si>
  <si>
    <t>JEDNOTNÉ OVLÁDACÍ PRACOVIŠTĚ (JOP), TECHNOLOGIE, NEZÁLOHOVANÉ - MONTÁŽ</t>
  </si>
  <si>
    <t>-1571480396</t>
  </si>
  <si>
    <t>87</t>
  </si>
  <si>
    <t>75B237R</t>
  </si>
  <si>
    <t>GRAFICKO-TECHNOLOGICKÁ NADSTAVBA - MONTÁŽ</t>
  </si>
  <si>
    <t>-562651005</t>
  </si>
  <si>
    <t>88</t>
  </si>
  <si>
    <t>75B247R</t>
  </si>
  <si>
    <t>DOSTAVBA ZOBRAZOVACÍ SEKCE JOP - MONTÁŽ</t>
  </si>
  <si>
    <t>-1739988924</t>
  </si>
  <si>
    <t>89</t>
  </si>
  <si>
    <t>75B267R</t>
  </si>
  <si>
    <t>NÁBYTEK PRO JOP A SERVISNÍ A DIAGNOSTICKÉ PRACOVIŠTĚ - STOLY PEVNÉ PRO JEDNO PRACOVIŠTĚ - MONTÁŽ</t>
  </si>
  <si>
    <t>-1345860303</t>
  </si>
  <si>
    <t>90</t>
  </si>
  <si>
    <t>75B977R</t>
  </si>
  <si>
    <t>SW PRACOVIŠTĚ DISPEČERA DOZ - MONTÁŽ</t>
  </si>
  <si>
    <t>343544431</t>
  </si>
  <si>
    <t>91</t>
  </si>
  <si>
    <t>75B987R</t>
  </si>
  <si>
    <t>SW PRO GRAFICKO-TECHNOLOGICKOU NADSTAVBU - MONTÁŽ</t>
  </si>
  <si>
    <t>102551228</t>
  </si>
  <si>
    <t>92</t>
  </si>
  <si>
    <t>75B997R</t>
  </si>
  <si>
    <t>SW PRO DOZ JEDNÉ STANICE - MONTÁŽ</t>
  </si>
  <si>
    <t>-1500148010</t>
  </si>
  <si>
    <t>93</t>
  </si>
  <si>
    <t>75E311R</t>
  </si>
  <si>
    <t>SADA MĚŘICÍ TECHNIKY, PŘÍSTROJE A NÁŘADÍ PRO ÚDRŽBU ELEKTRONICKÉHO STAVĚDLA</t>
  </si>
  <si>
    <t>1871044597</t>
  </si>
  <si>
    <t>94</t>
  </si>
  <si>
    <t>75E321R</t>
  </si>
  <si>
    <t>PŘENOSNÝ POČÍTAČ PRO PŘENOS DAT Z ELEKTRONICKÉHO STAVĚDLA</t>
  </si>
  <si>
    <t>-631763586</t>
  </si>
  <si>
    <t>95</t>
  </si>
  <si>
    <t>7491652040</t>
  </si>
  <si>
    <t>Montáž vnějšího uzemnění zemnící tyče z pozinkované oceli (FeZn), délky do 2 m</t>
  </si>
  <si>
    <t>-1665080784</t>
  </si>
  <si>
    <t>96</t>
  </si>
  <si>
    <t>7492756030</t>
  </si>
  <si>
    <t>Pomocné práce pro montáž kabelů vyhledání stávajících kabelů ( měření, sonda )</t>
  </si>
  <si>
    <t>447366906</t>
  </si>
  <si>
    <t>97</t>
  </si>
  <si>
    <t>7496672010</t>
  </si>
  <si>
    <t>Demontáž rozvaděčů vlastní spotřeby bez bateriírií</t>
  </si>
  <si>
    <t>575691092</t>
  </si>
  <si>
    <t>98</t>
  </si>
  <si>
    <t>7498351510</t>
  </si>
  <si>
    <t>Vyhotovení zprávy o posouzení bezpečnosti (rizik) včetně analýzy a hodnocení rizik</t>
  </si>
  <si>
    <t>1468671744</t>
  </si>
  <si>
    <t>99</t>
  </si>
  <si>
    <t>7498451010</t>
  </si>
  <si>
    <t>Měření zemničů zemních odporů - zemniče prvního nebo samostatného</t>
  </si>
  <si>
    <t>-950484334</t>
  </si>
  <si>
    <t>100</t>
  </si>
  <si>
    <t>7590145050</t>
  </si>
  <si>
    <t>Montáž závěru kabelového zabezpečovacího na betonový sloupek UKM 12</t>
  </si>
  <si>
    <t>866204908</t>
  </si>
  <si>
    <t>101</t>
  </si>
  <si>
    <t>7590145054</t>
  </si>
  <si>
    <t>Montáž závěru kabelového zabezpečovacího na betonový sloupek UKMP</t>
  </si>
  <si>
    <t>1128173160</t>
  </si>
  <si>
    <t>102</t>
  </si>
  <si>
    <t>7590155044</t>
  </si>
  <si>
    <t>Montáž pasivní ochrany pro omezení atmosférických vlivů u neelektrizovaných tratí jednoduché bez uzemnění</t>
  </si>
  <si>
    <t>340482331</t>
  </si>
  <si>
    <t>103</t>
  </si>
  <si>
    <t>7590155046</t>
  </si>
  <si>
    <t>Montáž pasivní ochrany pro omezení atmosférických vlivů u neelektrizovaných tratí dvojité včetně uzemnění</t>
  </si>
  <si>
    <t>-478466815</t>
  </si>
  <si>
    <t>104</t>
  </si>
  <si>
    <t>7590185015</t>
  </si>
  <si>
    <t>Montáž klimatizační jednotky bez rozvodů nad 5 kW</t>
  </si>
  <si>
    <t>-53710109</t>
  </si>
  <si>
    <t>105</t>
  </si>
  <si>
    <t>7590185025</t>
  </si>
  <si>
    <t>Montáž klimatizační jednotky včetně rozvodů nad 5 kW</t>
  </si>
  <si>
    <t>-64425034</t>
  </si>
  <si>
    <t>106</t>
  </si>
  <si>
    <t>7590415344</t>
  </si>
  <si>
    <t>Montáž štítku a kroužku na klíče</t>
  </si>
  <si>
    <t>2060295743</t>
  </si>
  <si>
    <t>107</t>
  </si>
  <si>
    <t>7590415416</t>
  </si>
  <si>
    <t>Montáž tabule na zavěšování klíčů</t>
  </si>
  <si>
    <t>2011807340</t>
  </si>
  <si>
    <t>108</t>
  </si>
  <si>
    <t>7590417416</t>
  </si>
  <si>
    <t>Demontáž tabule na zavěšování klíčů</t>
  </si>
  <si>
    <t>-1653204957</t>
  </si>
  <si>
    <t>109</t>
  </si>
  <si>
    <t>7590527046</t>
  </si>
  <si>
    <t>Demontáž kabelu uloženého v roštu</t>
  </si>
  <si>
    <t>635076327</t>
  </si>
  <si>
    <t>110</t>
  </si>
  <si>
    <t>7590545040</t>
  </si>
  <si>
    <t>Uložení propojovací šňůry do žlabového rozvodu zabezpečovací ústředny</t>
  </si>
  <si>
    <t>-1186131286</t>
  </si>
  <si>
    <t>111</t>
  </si>
  <si>
    <t>7590545080</t>
  </si>
  <si>
    <t>Ukončení vodičů a lan do D 16 mm2</t>
  </si>
  <si>
    <t>úsek</t>
  </si>
  <si>
    <t>-2097205857</t>
  </si>
  <si>
    <t>112</t>
  </si>
  <si>
    <t>7590545082</t>
  </si>
  <si>
    <t>Ukončení vodičů a lan do D 50 mm2</t>
  </si>
  <si>
    <t>1431929858</t>
  </si>
  <si>
    <t>113</t>
  </si>
  <si>
    <t>7590545090</t>
  </si>
  <si>
    <t>Připevnění ranžírovacího oka</t>
  </si>
  <si>
    <t>-1850197524</t>
  </si>
  <si>
    <t>114</t>
  </si>
  <si>
    <t>7590545140</t>
  </si>
  <si>
    <t>Příprava kabelu na rošt do 10 žil</t>
  </si>
  <si>
    <t>1021719765</t>
  </si>
  <si>
    <t>115</t>
  </si>
  <si>
    <t>7590545142</t>
  </si>
  <si>
    <t>Příprava kabelu na rošt do 30 žil</t>
  </si>
  <si>
    <t>899357787</t>
  </si>
  <si>
    <t>116</t>
  </si>
  <si>
    <t>7590545272</t>
  </si>
  <si>
    <t>Montáž kabelu NCEY na roštu přes 10 do 48 žil</t>
  </si>
  <si>
    <t>-685846554</t>
  </si>
  <si>
    <t>117</t>
  </si>
  <si>
    <t>7590547032</t>
  </si>
  <si>
    <t>Demontáž šnůry pevně uložené</t>
  </si>
  <si>
    <t>558227247</t>
  </si>
  <si>
    <t>118</t>
  </si>
  <si>
    <t>7590555090</t>
  </si>
  <si>
    <t>Montáž formy pro kabel TCEKY, TCEKE pro vnitřní část RZZ na kabelu 6 P 1,0 a 7 P 1,0</t>
  </si>
  <si>
    <t>1967526155</t>
  </si>
  <si>
    <t>119</t>
  </si>
  <si>
    <t>7590555132</t>
  </si>
  <si>
    <t>Montáž forma pro kabely TCEKPFLE, TCEKPFLEY, TCEKPFLEZE, TCEKPFLEZY do 3 P 1,0</t>
  </si>
  <si>
    <t>676314150</t>
  </si>
  <si>
    <t>120</t>
  </si>
  <si>
    <t>7590555136</t>
  </si>
  <si>
    <t>Montáž forma pro kabely TCEKPFLE, TCEKPFLEY, TCEKPFLEZE, TCEKPFLEZY do 7 P 1,0</t>
  </si>
  <si>
    <t>1605517439</t>
  </si>
  <si>
    <t>121</t>
  </si>
  <si>
    <t>7590615150</t>
  </si>
  <si>
    <t>Montáž provizorní indikační desky</t>
  </si>
  <si>
    <t>1278586995</t>
  </si>
  <si>
    <t>122</t>
  </si>
  <si>
    <t>7590617010</t>
  </si>
  <si>
    <t>Demontáž řídícího pultu jedné sekce</t>
  </si>
  <si>
    <t>-2138487159</t>
  </si>
  <si>
    <t>123</t>
  </si>
  <si>
    <t>7590617120</t>
  </si>
  <si>
    <t>Demontáž sekce kontrolní skříně</t>
  </si>
  <si>
    <t>1973107798</t>
  </si>
  <si>
    <t>124</t>
  </si>
  <si>
    <t>7590617150</t>
  </si>
  <si>
    <t>Demontáž provizorní indikační desky</t>
  </si>
  <si>
    <t>-1181003707</t>
  </si>
  <si>
    <t>125</t>
  </si>
  <si>
    <t>7590715032</t>
  </si>
  <si>
    <t>Montáž světelného návěstidla jednostranného stožárového se 2 svítilnami</t>
  </si>
  <si>
    <t>1464987480</t>
  </si>
  <si>
    <t>126</t>
  </si>
  <si>
    <t>7590715034</t>
  </si>
  <si>
    <t>Montáž světelného návěstidla jednostranného stožárového se 3 svítilnami</t>
  </si>
  <si>
    <t>1026362086</t>
  </si>
  <si>
    <t>127</t>
  </si>
  <si>
    <t>7590715036</t>
  </si>
  <si>
    <t>Montáž světelného návěstidla jednostranného stožárového se 4 svítilnami</t>
  </si>
  <si>
    <t>1423448501</t>
  </si>
  <si>
    <t>7590717032</t>
  </si>
  <si>
    <t>Demontáž světelného návěstidla jednostranného stožárového se 2 svítilnami</t>
  </si>
  <si>
    <t>2003266012</t>
  </si>
  <si>
    <t>129</t>
  </si>
  <si>
    <t>7590717034</t>
  </si>
  <si>
    <t>Demontáž světelného návěstidla jednostranného stožárového se 3 svítilnami</t>
  </si>
  <si>
    <t>-770772932</t>
  </si>
  <si>
    <t>130</t>
  </si>
  <si>
    <t>7590717036</t>
  </si>
  <si>
    <t>Demontáž světelného návěstidla jednostranného stožárového se 4 svítilnami</t>
  </si>
  <si>
    <t>713150616</t>
  </si>
  <si>
    <t>131</t>
  </si>
  <si>
    <t>7590717055R</t>
  </si>
  <si>
    <t>Demontáž světelného návěstidla jednostranného stožárového - demontáž základu TIZ</t>
  </si>
  <si>
    <t>539430981</t>
  </si>
  <si>
    <t>132</t>
  </si>
  <si>
    <t>7590725070</t>
  </si>
  <si>
    <t>Zatmelení skříně návěstního transformátoru</t>
  </si>
  <si>
    <t>1433052588</t>
  </si>
  <si>
    <t>133</t>
  </si>
  <si>
    <t>7590725140</t>
  </si>
  <si>
    <t>Situování stožáru návěstidla nebo výstražníku přejezdového zařízení</t>
  </si>
  <si>
    <t>-1589500642</t>
  </si>
  <si>
    <t>134</t>
  </si>
  <si>
    <t>7591305010</t>
  </si>
  <si>
    <t>Montáž zámku výměnového jednoduchého</t>
  </si>
  <si>
    <t>-585314427</t>
  </si>
  <si>
    <t>135</t>
  </si>
  <si>
    <t>7591305014</t>
  </si>
  <si>
    <t>Montáž zámku výměnového kontrolního</t>
  </si>
  <si>
    <t>-438661798</t>
  </si>
  <si>
    <t>136</t>
  </si>
  <si>
    <t>7591305120</t>
  </si>
  <si>
    <t>Montáž zámku elektromagnetického venkovního stejnosměrného nebo 1 fázového</t>
  </si>
  <si>
    <t>-414010106</t>
  </si>
  <si>
    <t>137</t>
  </si>
  <si>
    <t>7591305160</t>
  </si>
  <si>
    <t>Přetypování zámku</t>
  </si>
  <si>
    <t>-790937608</t>
  </si>
  <si>
    <t>138</t>
  </si>
  <si>
    <t>7591307010</t>
  </si>
  <si>
    <t>Demontáž zámku výměnového jednoduchého</t>
  </si>
  <si>
    <t>-271172606</t>
  </si>
  <si>
    <t>139</t>
  </si>
  <si>
    <t>7591307032</t>
  </si>
  <si>
    <t>Demontáž zámku výkolejkového kontrolního</t>
  </si>
  <si>
    <t>-235199374</t>
  </si>
  <si>
    <t>140</t>
  </si>
  <si>
    <t>7591307130</t>
  </si>
  <si>
    <t>Demontáž zámku elektromagnetického venkovního elektromagnetického vnitřního</t>
  </si>
  <si>
    <t>-675381557</t>
  </si>
  <si>
    <t>141</t>
  </si>
  <si>
    <t>7591505010</t>
  </si>
  <si>
    <t>Vypracování a projednání přechodné úpravy provozu na pozemní komunikaci při vypnutí přejezdového zabezpečovacího zařízení</t>
  </si>
  <si>
    <t>-700322606</t>
  </si>
  <si>
    <t>142</t>
  </si>
  <si>
    <t>7591505020</t>
  </si>
  <si>
    <t>Pronájem přechodného dopravního značení při vypnutí přejezdového zabezpečovacího zařízení za 1 týden základní sestavy</t>
  </si>
  <si>
    <t>804627038</t>
  </si>
  <si>
    <t>143</t>
  </si>
  <si>
    <t>7591505022</t>
  </si>
  <si>
    <t>Pronájem přechodného dopravního značení při vypnutí přejezdového zabezpečovacího zařízení za 1 týden rozšíření základní sestavy</t>
  </si>
  <si>
    <t>1469312084</t>
  </si>
  <si>
    <t>144</t>
  </si>
  <si>
    <t>7591505030</t>
  </si>
  <si>
    <t>Osazení přechodného dopravního značení při vypnutí přejezdového zabezpečovacího zařízení základní sestavy</t>
  </si>
  <si>
    <t>-836283334</t>
  </si>
  <si>
    <t>145</t>
  </si>
  <si>
    <t>7591505032</t>
  </si>
  <si>
    <t>Osazení přechodného dopravního značení při vypnutí přejezdového zabezpečovacího zařízení rozšíření základní sestavy</t>
  </si>
  <si>
    <t>-822609306</t>
  </si>
  <si>
    <t>146</t>
  </si>
  <si>
    <t>7592305030</t>
  </si>
  <si>
    <t>Montáž transformátoru oddělovacího do 5 kVA</t>
  </si>
  <si>
    <t>-645936005</t>
  </si>
  <si>
    <t>147</t>
  </si>
  <si>
    <t>7592307032</t>
  </si>
  <si>
    <t>Demontáž transformátoru oddělovacího od 5 do 25 kVA</t>
  </si>
  <si>
    <t>1707442321</t>
  </si>
  <si>
    <t>148</t>
  </si>
  <si>
    <t>7592505010</t>
  </si>
  <si>
    <t>Montáž vybavení servisního a diagnostického pracoviště</t>
  </si>
  <si>
    <t>hod</t>
  </si>
  <si>
    <t>-657250097</t>
  </si>
  <si>
    <t>149</t>
  </si>
  <si>
    <t>7592505120</t>
  </si>
  <si>
    <t>Zhotovení pracoviště DLA diagnostiky</t>
  </si>
  <si>
    <t>-1908338968</t>
  </si>
  <si>
    <t>150</t>
  </si>
  <si>
    <t>7592705016</t>
  </si>
  <si>
    <t>Montáž upozorňovadla nízkého na sloupek</t>
  </si>
  <si>
    <t>-1910714287</t>
  </si>
  <si>
    <t>151</t>
  </si>
  <si>
    <t>7592707016</t>
  </si>
  <si>
    <t>Demontáž upozorňovadla nízkého</t>
  </si>
  <si>
    <t>-1004283341</t>
  </si>
  <si>
    <t>152</t>
  </si>
  <si>
    <t>7592905032</t>
  </si>
  <si>
    <t>Montáž bloku baterie olověné 2 V a 4 V kapacity přes 200 Ah</t>
  </si>
  <si>
    <t>-1392883926</t>
  </si>
  <si>
    <t>153</t>
  </si>
  <si>
    <t>7592905072</t>
  </si>
  <si>
    <t>Montáž rekombinační zátky nad 300 Ah</t>
  </si>
  <si>
    <t>1721679884</t>
  </si>
  <si>
    <t>154</t>
  </si>
  <si>
    <t>7592907052</t>
  </si>
  <si>
    <t>Demontáž bloku baterie olověné 24 V a 48 V kapacity přes 50 Ah</t>
  </si>
  <si>
    <t>-1013959811</t>
  </si>
  <si>
    <t>155</t>
  </si>
  <si>
    <t>7593005022</t>
  </si>
  <si>
    <t>Montáž dobíječe, usměrňovače, napáječe skříňového vysokého</t>
  </si>
  <si>
    <t>-1630363477</t>
  </si>
  <si>
    <t>156</t>
  </si>
  <si>
    <t>7593007022</t>
  </si>
  <si>
    <t>Demontáž dobíječe, usměrňovače, napáječe skříňového vysokého</t>
  </si>
  <si>
    <t>226563403</t>
  </si>
  <si>
    <t>157</t>
  </si>
  <si>
    <t>7593107012</t>
  </si>
  <si>
    <t>Demontáž měniče statického řady EZ1, EZ2 a BZS1-R96</t>
  </si>
  <si>
    <t>1680509315</t>
  </si>
  <si>
    <t>158</t>
  </si>
  <si>
    <t>7593315100</t>
  </si>
  <si>
    <t>Montáž zabezpečovacího stojanu reléového</t>
  </si>
  <si>
    <t>1056649066</t>
  </si>
  <si>
    <t>159</t>
  </si>
  <si>
    <t>7593315106</t>
  </si>
  <si>
    <t>Montáž zabezpečovacího stojanu s elektronickými prvky a panely</t>
  </si>
  <si>
    <t>1449042587</t>
  </si>
  <si>
    <t>160</t>
  </si>
  <si>
    <t>7593315425</t>
  </si>
  <si>
    <t>Zhotovení jednoho zapojení při volné vazbě</t>
  </si>
  <si>
    <t>478494703</t>
  </si>
  <si>
    <t>161</t>
  </si>
  <si>
    <t>7593317010</t>
  </si>
  <si>
    <t>Zrušení jednoho zapojení při volné vazbě</t>
  </si>
  <si>
    <t>2126928664</t>
  </si>
  <si>
    <t>162</t>
  </si>
  <si>
    <t>7593317360</t>
  </si>
  <si>
    <t>Demontáž stojanu P 67 ze stojanové řady</t>
  </si>
  <si>
    <t>-1500624805</t>
  </si>
  <si>
    <t>163</t>
  </si>
  <si>
    <t>7593335040</t>
  </si>
  <si>
    <t>Montáž malorozměrného relé</t>
  </si>
  <si>
    <t>1698039645</t>
  </si>
  <si>
    <t>164</t>
  </si>
  <si>
    <t>7593337040</t>
  </si>
  <si>
    <t>Demontáž malorozměrného relé</t>
  </si>
  <si>
    <t>1729453386</t>
  </si>
  <si>
    <t>165</t>
  </si>
  <si>
    <t>7593337110</t>
  </si>
  <si>
    <t>Demontáž zdroje kmitavých signálů</t>
  </si>
  <si>
    <t>549651577</t>
  </si>
  <si>
    <t>166</t>
  </si>
  <si>
    <t>7593337130</t>
  </si>
  <si>
    <t>Demontáž hlídače izolačního stavu</t>
  </si>
  <si>
    <t>639929832</t>
  </si>
  <si>
    <t>167</t>
  </si>
  <si>
    <t>7593505150</t>
  </si>
  <si>
    <t>Pokládka výstražné fólie do výkopu</t>
  </si>
  <si>
    <t>-1594213187</t>
  </si>
  <si>
    <t>168</t>
  </si>
  <si>
    <t>7593505270</t>
  </si>
  <si>
    <t>Montáž kabelového označníku Ball Marker</t>
  </si>
  <si>
    <t>-272102828</t>
  </si>
  <si>
    <t>169</t>
  </si>
  <si>
    <t>7594307020</t>
  </si>
  <si>
    <t>Demontáž součástí počítače náprav bleskojistkové svorkovnice</t>
  </si>
  <si>
    <t>-1926148082</t>
  </si>
  <si>
    <t>170</t>
  </si>
  <si>
    <t>7594307035</t>
  </si>
  <si>
    <t>Demontáž součástí počítače náprav kabelového závěru KSL-FP pro RSR</t>
  </si>
  <si>
    <t>116669856</t>
  </si>
  <si>
    <t>174</t>
  </si>
  <si>
    <t>7598095060</t>
  </si>
  <si>
    <t>Přezkoušení tabule na zavěšování klíčů</t>
  </si>
  <si>
    <t>765086729</t>
  </si>
  <si>
    <t>175</t>
  </si>
  <si>
    <t>7598095075</t>
  </si>
  <si>
    <t>Přezkoušení a regulace proudokruhu světelných návěstidel</t>
  </si>
  <si>
    <t>-1876522123</t>
  </si>
  <si>
    <t>176</t>
  </si>
  <si>
    <t>7598095085</t>
  </si>
  <si>
    <t>Přezkoušení a regulace senzoru počítacího bodu</t>
  </si>
  <si>
    <t>1002754936</t>
  </si>
  <si>
    <t>177</t>
  </si>
  <si>
    <t>7598095090</t>
  </si>
  <si>
    <t>Přezkoušení a regulace počítače náprav včetně vyhotovení protokolu za 1 úsek</t>
  </si>
  <si>
    <t>-106924746</t>
  </si>
  <si>
    <t>178</t>
  </si>
  <si>
    <t>7598095160</t>
  </si>
  <si>
    <t>Přezkoušení a regulace obvodů elektromagnetického zámku</t>
  </si>
  <si>
    <t>-1766213275</t>
  </si>
  <si>
    <t>179</t>
  </si>
  <si>
    <t>7598095225</t>
  </si>
  <si>
    <t>Kapacitní zkouška baterie staniční (bez ohledu na počet článků)</t>
  </si>
  <si>
    <t>-480343171</t>
  </si>
  <si>
    <t>180</t>
  </si>
  <si>
    <t>R1</t>
  </si>
  <si>
    <t>Demolice St.1</t>
  </si>
  <si>
    <t>-1477418785</t>
  </si>
  <si>
    <t>181</t>
  </si>
  <si>
    <t>R2</t>
  </si>
  <si>
    <t>Demolice St.2</t>
  </si>
  <si>
    <t>276306609</t>
  </si>
  <si>
    <t>182</t>
  </si>
  <si>
    <t>7498150520</t>
  </si>
  <si>
    <t>Vyhotovení výchozí revizní zprávy pro opravné práce pro objem investičních nákladů přes 500 000 do 1 000 000 Kč</t>
  </si>
  <si>
    <t>-1955050986</t>
  </si>
  <si>
    <t>183</t>
  </si>
  <si>
    <t>7498150525</t>
  </si>
  <si>
    <t>Vyhotovení výchozí revizní zprávy příplatek za každých dalších i započatých 500 000 Kč přes 1 000 000 Kč</t>
  </si>
  <si>
    <t>-2125428666</t>
  </si>
  <si>
    <t>184</t>
  </si>
  <si>
    <t>7598095185</t>
  </si>
  <si>
    <t>Přezkoušení vlakových cest (vlakových i posunových) za 1 vlakovou cestu</t>
  </si>
  <si>
    <t>-1558023151</t>
  </si>
  <si>
    <t>185</t>
  </si>
  <si>
    <t>7598095390</t>
  </si>
  <si>
    <t>Příprava ke komplexním zkouškám za 1 jízdní cestu do 30 výhybek</t>
  </si>
  <si>
    <t>-1843327260</t>
  </si>
  <si>
    <t>186</t>
  </si>
  <si>
    <t>7598095460</t>
  </si>
  <si>
    <t>Komplexní zkouška za 1 jízdní cestu do 30 výhybek</t>
  </si>
  <si>
    <t>-1353709898</t>
  </si>
  <si>
    <t>187</t>
  </si>
  <si>
    <t>7598095546</t>
  </si>
  <si>
    <t>Vyhotovení protokolu UTZ pro SZZ reléové a elektronické do 10 výhybkových jednotek</t>
  </si>
  <si>
    <t>-348410073</t>
  </si>
  <si>
    <t>188</t>
  </si>
  <si>
    <t>7598095700</t>
  </si>
  <si>
    <t>Dozor pracovníků provozovatele při práci na živém zařízení</t>
  </si>
  <si>
    <t>605166236</t>
  </si>
  <si>
    <t>189</t>
  </si>
  <si>
    <t>7598095040</t>
  </si>
  <si>
    <t>Zapojení zkušebního kolejového reliéfu pro jedno návěstidlo</t>
  </si>
  <si>
    <t>-1432654060</t>
  </si>
  <si>
    <t>190</t>
  </si>
  <si>
    <t>7598095045</t>
  </si>
  <si>
    <t>Zapojení zkušebního kolejového reliéfu pro jeden přestavník</t>
  </si>
  <si>
    <t>-1043689636</t>
  </si>
  <si>
    <t>191</t>
  </si>
  <si>
    <t>7598095070</t>
  </si>
  <si>
    <t>Přezkoušení a regulace elektromotorového přestavníku</t>
  </si>
  <si>
    <t>-813581931</t>
  </si>
  <si>
    <t>192</t>
  </si>
  <si>
    <t>7598095440</t>
  </si>
  <si>
    <t>Příprava ke komplexním zkouškám automatických přejezdových zabezpečovacích zařízení se závorami dvoukolejné</t>
  </si>
  <si>
    <t>-1015323954</t>
  </si>
  <si>
    <t>193</t>
  </si>
  <si>
    <t>7492756040</t>
  </si>
  <si>
    <t>Pomocné práce pro montáž kabelů zatažení kabelů do chráničky do 4 kg/m</t>
  </si>
  <si>
    <t>-1914954910</t>
  </si>
  <si>
    <t>194</t>
  </si>
  <si>
    <t>7590525559</t>
  </si>
  <si>
    <t>Montáž smršťovací spojky Raychem bez pancíře na dvouplášťovém celoplastovém kabelu do 20 žil</t>
  </si>
  <si>
    <t>-512014836</t>
  </si>
  <si>
    <t>195</t>
  </si>
  <si>
    <t>7590525564</t>
  </si>
  <si>
    <t>Montáž smršťovací spojky Raychem bez pancíře na dvouplášťovém celoplastovém kabelu do 100 žil</t>
  </si>
  <si>
    <t>-756858080</t>
  </si>
  <si>
    <t>01-2 - URS</t>
  </si>
  <si>
    <t>31111011</t>
  </si>
  <si>
    <t>matice přesná šestihranná Pz DIN 934-8 M27</t>
  </si>
  <si>
    <t>100 kus</t>
  </si>
  <si>
    <t>964346605</t>
  </si>
  <si>
    <t>31120011</t>
  </si>
  <si>
    <t>podložka DIN 125-A ZB D 27mm</t>
  </si>
  <si>
    <t>-4969192</t>
  </si>
  <si>
    <t>119003131</t>
  </si>
  <si>
    <t>Výstražná páska pro zabezpečení výkopu zřízení</t>
  </si>
  <si>
    <t>-1891671522</t>
  </si>
  <si>
    <t>119003132</t>
  </si>
  <si>
    <t>Výstražná páska pro zabezpečení výkopu odstranění</t>
  </si>
  <si>
    <t>1344833998</t>
  </si>
  <si>
    <t>132302501</t>
  </si>
  <si>
    <t>Hloubení rýh š do 600 mm vedle kolejí strojně v hornině tř. 4</t>
  </si>
  <si>
    <t>m3</t>
  </si>
  <si>
    <t>-1034229199</t>
  </si>
  <si>
    <t>133301101</t>
  </si>
  <si>
    <t>Hloubení šachet v hornině tř. 4 objemu do 100 m3</t>
  </si>
  <si>
    <t>947669736</t>
  </si>
  <si>
    <t>Poznámka k položce:_x000D_
Výpočet se zkládá z vyhloubení šachet pro základy návěstidel, ohrabání stávajících základů pro demontáž.</t>
  </si>
  <si>
    <t>133301109</t>
  </si>
  <si>
    <t>Příplatek za lepivost u hloubení šachet v hornině tř. 4</t>
  </si>
  <si>
    <t>-1500004391</t>
  </si>
  <si>
    <t>174101101</t>
  </si>
  <si>
    <t>Zásyp jam, šachet rýh nebo kolem objektů sypaninou se zhutněním</t>
  </si>
  <si>
    <t>400921337</t>
  </si>
  <si>
    <t>572361112</t>
  </si>
  <si>
    <t>Vyspravení krytu komunikací po překopech plochy přes 15 m2 studenou asfaltovou směsí tl 60 mm</t>
  </si>
  <si>
    <t>596327478</t>
  </si>
  <si>
    <t>220110346</t>
  </si>
  <si>
    <t>Montáž štítku kabelového průběžného</t>
  </si>
  <si>
    <t>-1667345040</t>
  </si>
  <si>
    <t>220880161</t>
  </si>
  <si>
    <t>Převzetí místnosti stavědlové ústředny do 20 výhybek</t>
  </si>
  <si>
    <t>1441993554</t>
  </si>
  <si>
    <t>220880412</t>
  </si>
  <si>
    <t>Montáž panelu diagnostiky PZZ</t>
  </si>
  <si>
    <t>-1397258704</t>
  </si>
  <si>
    <t>220880413</t>
  </si>
  <si>
    <t>Osazení desky do MÚ</t>
  </si>
  <si>
    <t>1892078173</t>
  </si>
  <si>
    <t>220890132</t>
  </si>
  <si>
    <t>Zkoušení a regulování diagnostiky</t>
  </si>
  <si>
    <t>1332365352</t>
  </si>
  <si>
    <t>220890315</t>
  </si>
  <si>
    <t>Komplexní zkoušky diagnostiky za jeden MÚ</t>
  </si>
  <si>
    <t>1869721328</t>
  </si>
  <si>
    <t>460070254</t>
  </si>
  <si>
    <t>Základové patky betonové pro patice upozorňovadel včetně vyhloubení jámy v hornině tř 4</t>
  </si>
  <si>
    <t>1496259008</t>
  </si>
  <si>
    <t>460070404</t>
  </si>
  <si>
    <t>Hloubení nezapažených jam pro základy zemních podpěr v hornině tř 4</t>
  </si>
  <si>
    <t>1122100237</t>
  </si>
  <si>
    <t>460620014</t>
  </si>
  <si>
    <t>Provizorní úprava terénu se zhutněním, v hornině tř 4</t>
  </si>
  <si>
    <t>-868988979</t>
  </si>
  <si>
    <t>VON - VON</t>
  </si>
  <si>
    <t>9 - Ostatní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</si>
  <si>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</si>
  <si>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</si>
  <si>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</si>
  <si>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</si>
  <si>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>Ostatní</t>
  </si>
  <si>
    <t>9902100400</t>
  </si>
  <si>
    <t>Doprava dodávek zhotovitele, dodávek objednatele nebo výzisku mechanizací přes 3,5 t sypanin  do 40 km</t>
  </si>
  <si>
    <t>t</t>
  </si>
  <si>
    <t>-1177112141</t>
  </si>
  <si>
    <t>9902100500</t>
  </si>
  <si>
    <t>Doprava dodávek zhotovitele, dodávek objednatele nebo výzisku mechanizací přes 3,5 t sypanin  do 60 km</t>
  </si>
  <si>
    <t>-483298102</t>
  </si>
  <si>
    <t>9909000200</t>
  </si>
  <si>
    <t xml:space="preserve">Poplatek za uložení nebezpečného odpadu na oficiální skládku  </t>
  </si>
  <si>
    <t>513967045</t>
  </si>
  <si>
    <t>OST</t>
  </si>
  <si>
    <t>9902100200</t>
  </si>
  <si>
    <t>Doprava dodávek zhotovitele, dodávek objednatele nebo výzisku mechanizací přes 3,5 t sypanin  do 20 km</t>
  </si>
  <si>
    <t>1776032157</t>
  </si>
  <si>
    <t>Poznámka k položce:_x000D_
Měrnou jednotkou je t přepravovaného materiálu._x000D_
doprava betonu na stavbu</t>
  </si>
  <si>
    <t>9902100300</t>
  </si>
  <si>
    <t>Doprava dodávek zhotovitele, dodávek objednatele nebo výzisku mechanizací přes 3,5 t sypanin  do 30 km</t>
  </si>
  <si>
    <t>-676484934</t>
  </si>
  <si>
    <t>Poznámka k položce:_x000D_
Měrnou jednotkou je t přepravovaného materiálu._x000D_
odvoz zeminy z výkopu na skládku</t>
  </si>
  <si>
    <t>9902200100</t>
  </si>
  <si>
    <t>Doprava dodávek zhotovitele, dodávek objednatele nebo výzisku mechanizací přes 3,5 t objemnějšího kusového materiálu do 10 km</t>
  </si>
  <si>
    <t>2079610941</t>
  </si>
  <si>
    <t>Poznámka k položce:_x000D_
Měrnou jednotkou je t přepravovaného materiálu._x000D_
odvoz vyzískaných kolejnic (LISů) a_x000D_
doprava dřevěných pražců na stavbu</t>
  </si>
  <si>
    <t>9902200400</t>
  </si>
  <si>
    <t>Doprava dodávek zhotovitele, dodávek objednatele nebo výzisku mechanizací přes 3,5 t objemnějšího kusového materiálu do 40 km</t>
  </si>
  <si>
    <t>1686571238</t>
  </si>
  <si>
    <t>Poznámka k položce:_x000D_
Měrnou jednotkou je t přepravovaného materiálu._x000D_
štěrk na stavbu</t>
  </si>
  <si>
    <t>9902200500</t>
  </si>
  <si>
    <t>Doprava dodávek zhotovitele, dodávek objednatele nebo výzisku mechanizací přes 3,5 t objemnějšího kusového materiálu do 60 km</t>
  </si>
  <si>
    <t>-1989212298</t>
  </si>
  <si>
    <t>Poznámka k položce:_x000D_
Měrnou jednotkou je t přepravovaného materiálu._x000D_
dlažba a obrubníky na stavbu</t>
  </si>
  <si>
    <t>9902200700</t>
  </si>
  <si>
    <t>Doprava dodávek zhotovitele, dodávek objednatele nebo výzisku mechanizací přes 3,5 t objemnějšího kusového materiálu do 100 km</t>
  </si>
  <si>
    <t>-1215977377</t>
  </si>
  <si>
    <t>Poznámka k položce:_x000D_
Měrnou jednotkou je t přepravovaného materiálu._x000D_
odvoz dř. pražců na skládku</t>
  </si>
  <si>
    <t>9902201200</t>
  </si>
  <si>
    <t>Doprava dodávek zhotovitele, dodávek objednatele nebo výzisku mechanizací přes 3,5 t objemnějšího kusového materiálu do 350 km</t>
  </si>
  <si>
    <t>-198462462</t>
  </si>
  <si>
    <t>Poznámka k položce:_x000D_
Měrnou jednotkou je t přepravovaného materiálu._x000D_
doprava kolejnic na stavbu</t>
  </si>
  <si>
    <t>9902900200.1</t>
  </si>
  <si>
    <t>Naložení  objemnějšího kusového materiálu, vybouraných hmot</t>
  </si>
  <si>
    <t>-465675856</t>
  </si>
  <si>
    <t xml:space="preserve">Poznámka k položce:_x000D_
naložení kolejnic a dř. pražců </t>
  </si>
  <si>
    <t>9903200100</t>
  </si>
  <si>
    <t>Přeprava mechanizace na místo prováděných prací o hmotnosti přes 12 t přes 50 do 100 km</t>
  </si>
  <si>
    <t>1605058099</t>
  </si>
  <si>
    <t>Poznámka k položce:_x000D_
Dvoucestný bagr</t>
  </si>
  <si>
    <t>VRN</t>
  </si>
  <si>
    <t>Vedlejší rozpočtové náklady</t>
  </si>
  <si>
    <t>022121001</t>
  </si>
  <si>
    <t>Geodetické práce Diagnostika technické infrastruktury Vytýčení trasy inženýrských sítí</t>
  </si>
  <si>
    <t>%</t>
  </si>
  <si>
    <t>-1098314555</t>
  </si>
  <si>
    <t>024101301</t>
  </si>
  <si>
    <t>Inženýrská činnost posudky (např. statické aj.) a dozory</t>
  </si>
  <si>
    <t>229689360</t>
  </si>
  <si>
    <t>033121001</t>
  </si>
  <si>
    <t>Provozní vlivy Rušení prací železničním provozem širá trať nebo dopravny s kolejovým rozvětvením s počtem vlaků za směnu 8,5 hod. do 25</t>
  </si>
  <si>
    <t>-690075982</t>
  </si>
  <si>
    <t>9902900100</t>
  </si>
  <si>
    <t xml:space="preserve">Naložení  sypanin, drobného kusového materiálu, suti  </t>
  </si>
  <si>
    <t>1024</t>
  </si>
  <si>
    <t>323039968</t>
  </si>
  <si>
    <t>9902900200</t>
  </si>
  <si>
    <t xml:space="preserve">Naložení  objemnějšího kusového materiálu, vybouraných hmot  </t>
  </si>
  <si>
    <t>-180657125</t>
  </si>
  <si>
    <t>9909000100</t>
  </si>
  <si>
    <t xml:space="preserve">Poplatek za uložení suti nebo hmot na oficiální skládku  </t>
  </si>
  <si>
    <t>-2120035521</t>
  </si>
  <si>
    <t>9909000500</t>
  </si>
  <si>
    <t xml:space="preserve">Poplatek uložení odpadu betonových prefabrikátů  </t>
  </si>
  <si>
    <t>509830698</t>
  </si>
  <si>
    <t>VRN1</t>
  </si>
  <si>
    <t>Průzkumné, geodetické a projektové práce</t>
  </si>
  <si>
    <t>013214000</t>
  </si>
  <si>
    <t>Dokumentace pro ohlášení stavby</t>
  </si>
  <si>
    <t>-135784195</t>
  </si>
  <si>
    <t>013244000</t>
  </si>
  <si>
    <t>Dokumentace pro provádění stavby</t>
  </si>
  <si>
    <t>-772341746</t>
  </si>
  <si>
    <t>013254000</t>
  </si>
  <si>
    <t>Dokumentace skutečného provedení stavby</t>
  </si>
  <si>
    <t>1309349736</t>
  </si>
  <si>
    <t>VRN4</t>
  </si>
  <si>
    <t>Inženýrská činnost</t>
  </si>
  <si>
    <t>041103000</t>
  </si>
  <si>
    <t>Autorský dozor projektanta</t>
  </si>
  <si>
    <t>969958723</t>
  </si>
  <si>
    <t>PS 02-01 - žst. Chotětov, sdělovací zařízení</t>
  </si>
  <si>
    <t>žst. Chotětov</t>
  </si>
  <si>
    <t>HSV - Práce a dodávky HSV</t>
  </si>
  <si>
    <t xml:space="preserve">    1 - Zemní práce</t>
  </si>
  <si>
    <t>7590540509</t>
  </si>
  <si>
    <t>Slaboproudé rozvody, kabely pro přívod a vnitřní instalaci UTP/FTP kategorie 5e 100Mhz  1 Gbps UTP Nestíněný, PVC vnitřní, drát</t>
  </si>
  <si>
    <t>-780833896</t>
  </si>
  <si>
    <t>7595600400</t>
  </si>
  <si>
    <t>Datové -  switch L2 8 portů 10 / 100, 1x SFP</t>
  </si>
  <si>
    <t>-918224811</t>
  </si>
  <si>
    <t>7590540050</t>
  </si>
  <si>
    <t>Slaboproudé rozvody, kabely pro přívod a vnitřní instalaci Instalační kabely SYKFY  5 x 2 x 0,5</t>
  </si>
  <si>
    <t>-1956001198</t>
  </si>
  <si>
    <t>7494003128</t>
  </si>
  <si>
    <t>Modulární přístroje Jističe do 80 A; 10 kA 1-pólové In 16 A, Ue AC 230 V / DC 72 V, charakteristika B, 1pól, Icn 10 kA</t>
  </si>
  <si>
    <t>-1068445699</t>
  </si>
  <si>
    <t>7590550209</t>
  </si>
  <si>
    <t>Forma kabelová, drátová a doplňky vnitřní instalace LSA lišty Magazín přepěťové ochrany pro LSA-PLUS 2/10</t>
  </si>
  <si>
    <t>-712777159</t>
  </si>
  <si>
    <t>7590550199</t>
  </si>
  <si>
    <t>Forma kabelová, drátová a doplňky vnitřní instalace LSA lišty Zemnící lišta pro moduly 2/10</t>
  </si>
  <si>
    <t>1172386518</t>
  </si>
  <si>
    <t>7590550219</t>
  </si>
  <si>
    <t>Forma kabelová, drátová a doplňky vnitřní instalace LSA lišty Přepěťové ochrany 8x6, MK, 230V 20kA/20A</t>
  </si>
  <si>
    <t>-1336752557</t>
  </si>
  <si>
    <t>7590550194</t>
  </si>
  <si>
    <t>Forma kabelová, drátová a doplňky vnitřní instalace LSA lišty LSA-PLUS lišta rozpojovací 2/10</t>
  </si>
  <si>
    <t>-1899882871</t>
  </si>
  <si>
    <t>7593310001</t>
  </si>
  <si>
    <t>Konstrukční díly Napájecí panel 6x230V s přepěťovou ochranou</t>
  </si>
  <si>
    <t>-1717552790</t>
  </si>
  <si>
    <t>7593311040</t>
  </si>
  <si>
    <t>Konstrukční díly Svorkovnice WAGO 10-ti dílná (CV721225081)</t>
  </si>
  <si>
    <t>-771421804</t>
  </si>
  <si>
    <t>HSV</t>
  </si>
  <si>
    <t>Práce a dodávky HSV</t>
  </si>
  <si>
    <t>Zemní práce</t>
  </si>
  <si>
    <t>132212101</t>
  </si>
  <si>
    <t>Hloubení rýh š do 600 mm ručním nebo pneum nářadím v soudržných horninách tř. 3</t>
  </si>
  <si>
    <t>-2022448695</t>
  </si>
  <si>
    <t>7590525725</t>
  </si>
  <si>
    <t>Montáž svorkovnice LSA-PLUS</t>
  </si>
  <si>
    <t>-1788477386</t>
  </si>
  <si>
    <t>7590525790</t>
  </si>
  <si>
    <t>Montáž sady svorkovnic WAGO na DIN lištu</t>
  </si>
  <si>
    <t>-1495901580</t>
  </si>
  <si>
    <t>7590525800</t>
  </si>
  <si>
    <t>Montáž krytu datové zásuvky na přístrojovou krabici</t>
  </si>
  <si>
    <t>1605849473</t>
  </si>
  <si>
    <t>7491510070</t>
  </si>
  <si>
    <t>Protipožární a kabelové ucpávky Protipožární ucpávky a tmely prostupu kabelového pr.do 110 mm, do EI 90 min.</t>
  </si>
  <si>
    <t>-796252250</t>
  </si>
  <si>
    <t>7590560014</t>
  </si>
  <si>
    <t>Optické kabely Optické kabely střední konstrukce pro záfuk, přifuk do HDPE chráničky 6 vl. 1x6 vl./trubička, HDPE plášť 8,1 mm (6 el.)</t>
  </si>
  <si>
    <t>-1764788870</t>
  </si>
  <si>
    <t>7593501125</t>
  </si>
  <si>
    <t>Trasy kabelového vedení Chráničky optického kabelu HDPE 6040 průměr 40/33 mm</t>
  </si>
  <si>
    <t>1128776515</t>
  </si>
  <si>
    <t>7590560559</t>
  </si>
  <si>
    <t>Optické kabely Spojky a příslušenství pro optické sítě Ostatní Patch panel pro 24 opt. kabelů</t>
  </si>
  <si>
    <t>-1583523685</t>
  </si>
  <si>
    <t>7590520214</t>
  </si>
  <si>
    <t>Venkovní vedení kabelová - metalické sítě Neplněné 4x0,8 TCEKFLE 3 x 4 x 0,8</t>
  </si>
  <si>
    <t>543413417</t>
  </si>
  <si>
    <t>7593501195</t>
  </si>
  <si>
    <t>Trasy kabelového vedení Spojky šroubovací pro chráničky optického kabelu HDPE 5050 průměr 40 mm</t>
  </si>
  <si>
    <t>-800504287</t>
  </si>
  <si>
    <t>7590560579</t>
  </si>
  <si>
    <t>Optické kabely Spojky a příslušenství pro optické sítě Ostatní Optický pigtail do 2 m</t>
  </si>
  <si>
    <t>990914084</t>
  </si>
  <si>
    <t>7595605170</t>
  </si>
  <si>
    <t>Montáž routeru (směrovače), switche (přepínače) a huby (rozbočovače) instalace a konfigurace routeru upevněného expertní</t>
  </si>
  <si>
    <t>1529945191</t>
  </si>
  <si>
    <t>PS 02-02 - žst.Chotětov, kamerové systémy</t>
  </si>
  <si>
    <t>7596730158</t>
  </si>
  <si>
    <t>Kamerové systémy CCTV Kamera fixní venkovní IP, TD/N, HD 1080p, 3MP, f=4.2mm, WDR, IR přísvit</t>
  </si>
  <si>
    <t>1546136436</t>
  </si>
  <si>
    <t>7595600450</t>
  </si>
  <si>
    <t>Datové -  switch L2 48 portů 10 / 100, 2x SFP</t>
  </si>
  <si>
    <t>-206191121</t>
  </si>
  <si>
    <t>7595600420</t>
  </si>
  <si>
    <t>Datové -  switch L2 24 portů 10 / 100, 2x SFP</t>
  </si>
  <si>
    <t>1312848413</t>
  </si>
  <si>
    <t>7494001344</t>
  </si>
  <si>
    <t>Rozvodnicové a rozváděčové skříně Distri Rozváděčové skříně Řadové (IP40) - oceloplechové krytí IP40, jednokřídlé dveře, V x Š x H 2200 x 800 x 800</t>
  </si>
  <si>
    <t>-985075718</t>
  </si>
  <si>
    <t>7494002988</t>
  </si>
  <si>
    <t>Modulární přístroje Jističe do 63 A; 6 kA 1-pólové In 10 A, Ue AC 230 V / DC 72 V, charakteristika B, 1pól, Icn 6 kA</t>
  </si>
  <si>
    <t>-931733082</t>
  </si>
  <si>
    <t>7494003806</t>
  </si>
  <si>
    <t>Modulární přístroje Proudové chrániče 10 kA typ AC 2-pólové In 25 A, Ue AC 230/400 V, Idn 30 mA, 2pól, Inc 10 kA, typ AC</t>
  </si>
  <si>
    <t>1189752240</t>
  </si>
  <si>
    <t>7596730976</t>
  </si>
  <si>
    <t>Kamerové systémy CCTV Kamera fixní DVR 16 vstupů, HDD 1TB, 400obr/s (D1), H.264</t>
  </si>
  <si>
    <t>708222693</t>
  </si>
  <si>
    <t>7596731046</t>
  </si>
  <si>
    <t>Kamerové systémy CCTV Kamera fixní NVR XP Professional, sw pro IP kamery/enkodéry, zákl. licence</t>
  </si>
  <si>
    <t>-1761776832</t>
  </si>
  <si>
    <t>7596731238</t>
  </si>
  <si>
    <t>Kamerové systémy CCTV Kamera fixní LCD LED monitor, 27", HD 1920x1080, 16:9, 2 xBNC, 1 xHDMI, PIP, 230V</t>
  </si>
  <si>
    <t>1763581863</t>
  </si>
  <si>
    <t>7596731244</t>
  </si>
  <si>
    <t>Kamerové systémy CCTV Kamera fixní Nohy pro umístění monitorů SMT-3230P a SMT-4030P na stůl</t>
  </si>
  <si>
    <t>-1609507659</t>
  </si>
  <si>
    <t>7596731342</t>
  </si>
  <si>
    <t>Kamerové systémy CCTV Kamera fixní Průmyslový switch pro LAN-RING 2G, 4xPoE, MM/SM, Box</t>
  </si>
  <si>
    <t>1307036972</t>
  </si>
  <si>
    <t>7596731366</t>
  </si>
  <si>
    <t>Kamerové systémy CCTV Kamera fixní Zdroj do kamerového krytu AVH530, 230V/12Vdc, 1A</t>
  </si>
  <si>
    <t>-1622214876</t>
  </si>
  <si>
    <t>7596731400</t>
  </si>
  <si>
    <t>Kamerové systémy CCTV Kamera fixní PoE injektor pro 1 IP kameru, max. 15.4W</t>
  </si>
  <si>
    <t>1668810307</t>
  </si>
  <si>
    <t>7596731422</t>
  </si>
  <si>
    <t>Kamerové systémy CCTV Kamera fixní Přepěťová ochrana napájení 1x 24VDC/1A nebo 12VAC/1A</t>
  </si>
  <si>
    <t>-296929838</t>
  </si>
  <si>
    <t>7596730536</t>
  </si>
  <si>
    <t>Kamerové systémy CCTV Kamera fixní Adaptér pro montáž HDXWM2 na sloup</t>
  </si>
  <si>
    <t>-999266652</t>
  </si>
  <si>
    <t>7596950620</t>
  </si>
  <si>
    <t>Ocelové stožáry Stožár antén.trubk. 76 6m (HM0383889990187)</t>
  </si>
  <si>
    <t>-1980869285</t>
  </si>
  <si>
    <t>7592910045</t>
  </si>
  <si>
    <t>Baterie Staniční akumulátory NiCd článek 1,2 V/95 Ah C5 s kapsovou elektrodou střednědobý vybíjecí režim, cena včetně spojovacího materiálu a bateriového nosiče či stojanu</t>
  </si>
  <si>
    <t>865064931</t>
  </si>
  <si>
    <t>7596001640</t>
  </si>
  <si>
    <t>Rádiová zařízení Sdružovač, zátěž apod. měnič DC-DC 48V/24V</t>
  </si>
  <si>
    <t>-1781890535</t>
  </si>
  <si>
    <t>7492501680</t>
  </si>
  <si>
    <t>Kabely, vodiče, šňůry Cu - nn Kabel silový 2 a 3-žílový Cu, plastová izolace CYKY 2Ax1,5</t>
  </si>
  <si>
    <t>-1707278488</t>
  </si>
  <si>
    <t>7491200040</t>
  </si>
  <si>
    <t>Elektroinstalační materiál Elektroinstalační lišty a kabelové žlaby Lišta LV 40x15 vkládací bílá 3m</t>
  </si>
  <si>
    <t>1200121516</t>
  </si>
  <si>
    <t>7596720009</t>
  </si>
  <si>
    <t>Díly televizních zařízení Venkovní ocelový rozvaděč pro komplexní řešení venkovních kamerových bodů, osazený</t>
  </si>
  <si>
    <t>262176245</t>
  </si>
  <si>
    <t>-1930436345</t>
  </si>
  <si>
    <t>-715652991</t>
  </si>
  <si>
    <t>7596731442</t>
  </si>
  <si>
    <t>Kamerové systémy CCTV Kamera fixní Zařízení pro měření úrovně videosignálu</t>
  </si>
  <si>
    <t>2018634707</t>
  </si>
  <si>
    <t>48236255</t>
  </si>
  <si>
    <t>839453079</t>
  </si>
  <si>
    <t>7590560569</t>
  </si>
  <si>
    <t>Optické kabely Spojky a příslušenství pro optické sítě Ostatní Optický patchcord do 5 m</t>
  </si>
  <si>
    <t>-509741131</t>
  </si>
  <si>
    <t>1417849833</t>
  </si>
  <si>
    <t>7491251015</t>
  </si>
  <si>
    <t>Montáž lišt elektroinstalačních, kabelových žlabů z PVC-U jednokomorových zaklapávacích rozměru 50/50 - 50/100 mm</t>
  </si>
  <si>
    <t>-634445559</t>
  </si>
  <si>
    <t>7590560519</t>
  </si>
  <si>
    <t>Optické kabely Spojky a příslušenství pro optické sítě Ostatní Rezerva optického kabelu do 500mm</t>
  </si>
  <si>
    <t>-1850186096</t>
  </si>
  <si>
    <t>7596810545</t>
  </si>
  <si>
    <t>Telefonní zapojovače Malá sdělovací technika pro ČD Zálohovaný zdroj UPS 230V/1000VA/19“ RACK pro záznamový systém REVOC</t>
  </si>
  <si>
    <t>-938631522</t>
  </si>
  <si>
    <t>7493151030</t>
  </si>
  <si>
    <t>Montáž osvětlovacích stožárů včetně výstroje pevných sadových výšky do 6 m</t>
  </si>
  <si>
    <t>679414588</t>
  </si>
  <si>
    <t>7494351010</t>
  </si>
  <si>
    <t>Montáž jističů (do 10 kA) jednopólových do 20 A</t>
  </si>
  <si>
    <t>-1545851906</t>
  </si>
  <si>
    <t>7494450510</t>
  </si>
  <si>
    <t>Montáž proudových chráničů dvoupólových do 40 A (10 kA)</t>
  </si>
  <si>
    <t>-58691503</t>
  </si>
  <si>
    <t>7590565060</t>
  </si>
  <si>
    <t>Montáž konstrukce rezervy optického kabelu</t>
  </si>
  <si>
    <t>122970648</t>
  </si>
  <si>
    <t>7590565125</t>
  </si>
  <si>
    <t>Uložení a propojení propojovací šňůry (patchcord) s konektory</t>
  </si>
  <si>
    <t>-2087675109</t>
  </si>
  <si>
    <t>7593005062</t>
  </si>
  <si>
    <t>Montáž záložního napájecího zdroje instalace UPS rackmount</t>
  </si>
  <si>
    <t>1931842589</t>
  </si>
  <si>
    <t>7593315330</t>
  </si>
  <si>
    <t>Montáž datové skříně rack</t>
  </si>
  <si>
    <t>-423717403</t>
  </si>
  <si>
    <t>7593315390</t>
  </si>
  <si>
    <t>Montáž panelu (kazety, vany desek plošných spojů) plast do RACKU 19"</t>
  </si>
  <si>
    <t>1257193969</t>
  </si>
  <si>
    <t>7593315430</t>
  </si>
  <si>
    <t>Montáž optického rozvaděče pro SZZ včetně vnitřního osazení</t>
  </si>
  <si>
    <t>1217447805</t>
  </si>
  <si>
    <t>7593505202</t>
  </si>
  <si>
    <t>Uložení HDPE trubky pro optický kabel do výkopu bez zřízení lože a bez krytí</t>
  </si>
  <si>
    <t>-624916525</t>
  </si>
  <si>
    <t>7593505292</t>
  </si>
  <si>
    <t>Zafukování optického kabelu HDPE</t>
  </si>
  <si>
    <t>-1405007868</t>
  </si>
  <si>
    <t>7596715135</t>
  </si>
  <si>
    <t>Montáž zesilovací soupravy modulu zesilovače, měniče</t>
  </si>
  <si>
    <t>1652455249</t>
  </si>
  <si>
    <t>7596735015</t>
  </si>
  <si>
    <t>Montáž kamery v krytu</t>
  </si>
  <si>
    <t>1595115489</t>
  </si>
  <si>
    <t>7596735050</t>
  </si>
  <si>
    <t>Montáž a provedení kamerové zkoušky</t>
  </si>
  <si>
    <t>326087897</t>
  </si>
  <si>
    <t>7596735065</t>
  </si>
  <si>
    <t>Zprovoznění kamery venkovní</t>
  </si>
  <si>
    <t>1169001925</t>
  </si>
  <si>
    <t>7596735220</t>
  </si>
  <si>
    <t>Nastavení a oživení kamerového systému 1 kamera stacionární</t>
  </si>
  <si>
    <t>983188963</t>
  </si>
  <si>
    <t>7596735240</t>
  </si>
  <si>
    <t>Instalace vzdáleného klienta kamerového systému</t>
  </si>
  <si>
    <t>1813950107</t>
  </si>
  <si>
    <t>7598035010</t>
  </si>
  <si>
    <t>Měření útlumu optického kabelu na skládce, kabelu s 12 vlákny</t>
  </si>
  <si>
    <t>692385699</t>
  </si>
  <si>
    <t>7598035055</t>
  </si>
  <si>
    <t>Měření útlumu optického kabelu po položení nebo zavěšení, kabelu s 12 vlákny</t>
  </si>
  <si>
    <t>706611465</t>
  </si>
  <si>
    <t>7598035170</t>
  </si>
  <si>
    <t>Kontrola tlakutěsnosti HDPE trubky v úseku do 2 000 m</t>
  </si>
  <si>
    <t>-1469231440</t>
  </si>
  <si>
    <t>PS 02-03 - žst.Chotětov, informační zařízení</t>
  </si>
  <si>
    <t>7596510010</t>
  </si>
  <si>
    <t>Řídící systém Server hlavní</t>
  </si>
  <si>
    <t>-1519107420</t>
  </si>
  <si>
    <t>7596520070</t>
  </si>
  <si>
    <t>Informační tabule Elektronický zobrazovací panel jednostranný s hl. výstupem</t>
  </si>
  <si>
    <t>1487136363</t>
  </si>
  <si>
    <t>7596550010</t>
  </si>
  <si>
    <t>Majáčky a akustické úpravy pro nevidomé Orientační hlasový majáček pro nevidomé a slabozraké  - 2 hlasové fráze, audio záznam MP3 na kartě SD/MMC přeprogramovatelný, digitální, exteriérový</t>
  </si>
  <si>
    <t>57161884</t>
  </si>
  <si>
    <t>7590525111</t>
  </si>
  <si>
    <t>Montáž kabelu závlačného volně uloženého ruční zatahování TCEKE s jádrem 0,8 mm do 150 XN</t>
  </si>
  <si>
    <t>-1077484363</t>
  </si>
  <si>
    <t>7595600350</t>
  </si>
  <si>
    <t>Datové - router Kabel k přepínači KVM Switch</t>
  </si>
  <si>
    <t>-563339233</t>
  </si>
  <si>
    <t>7596515010</t>
  </si>
  <si>
    <t>Montáž PC pro informační zařízení - řídící jednotka</t>
  </si>
  <si>
    <t>-1507221131</t>
  </si>
  <si>
    <t>7596515030</t>
  </si>
  <si>
    <t>Konfigurace a oživení informačního zařízení pro cestující</t>
  </si>
  <si>
    <t>408326829</t>
  </si>
  <si>
    <t>7596515040</t>
  </si>
  <si>
    <t>Školení operátora-obsluhy editačního pracoviště informačního zařízení na ovládací SW</t>
  </si>
  <si>
    <t>-270576079</t>
  </si>
  <si>
    <t>7596515050</t>
  </si>
  <si>
    <t>Montáž převodníku RS232/485 nebo RS232/Ethernet</t>
  </si>
  <si>
    <t>1013215618</t>
  </si>
  <si>
    <t>7596525032</t>
  </si>
  <si>
    <t>Montáž informační tabule zadní plochou nebo bokem na zeď do 400 kg</t>
  </si>
  <si>
    <t>-1247905600</t>
  </si>
  <si>
    <t>7590520599</t>
  </si>
  <si>
    <t>Venkovní vedení kabelová - metalické sítě Plněné 4x0,8 TCEPKPFLE 3 x 4 x 0,8</t>
  </si>
  <si>
    <t>1104837184</t>
  </si>
  <si>
    <t>7596555010</t>
  </si>
  <si>
    <t>Montáž majáčku digitálního hlasového (DHM)</t>
  </si>
  <si>
    <t>1734412284</t>
  </si>
  <si>
    <t>PS 02-04 - žst.Chotětov, rozhlasové zařízení</t>
  </si>
  <si>
    <t>7596310400</t>
  </si>
  <si>
    <t>Rozhlasové ústředny Interface pro hlášení do rozhlasové ústředny RRU přes telefonní linku</t>
  </si>
  <si>
    <t>1097189393</t>
  </si>
  <si>
    <t>134076114</t>
  </si>
  <si>
    <t>7596330290</t>
  </si>
  <si>
    <t>Větve rozhlasového zařízení Standardní 100V reproduktory 2-pásmové výkonné tlakové reproduktory 32W @ 100V, woofer 6.5", tweeter 1"</t>
  </si>
  <si>
    <t>-1795232091</t>
  </si>
  <si>
    <t>7596340250</t>
  </si>
  <si>
    <t>Rozhlasové zesilovače Zesilovač Z 200 sestavený RU6/100-Z200 (CV579095046)</t>
  </si>
  <si>
    <t>-1074101075</t>
  </si>
  <si>
    <t>7596310535</t>
  </si>
  <si>
    <t>Rozhlasové ústředny Řízení rozhlasové ústředny pro 3 místní vstupy a vstup LAN/IP</t>
  </si>
  <si>
    <t>-2091941490</t>
  </si>
  <si>
    <t>2134648044</t>
  </si>
  <si>
    <t>7492553010</t>
  </si>
  <si>
    <t>Montáž kabelů 2- a 3-žílových Cu do 16 mm2</t>
  </si>
  <si>
    <t>-909976752</t>
  </si>
  <si>
    <t>-1182054506</t>
  </si>
  <si>
    <t>-348001174</t>
  </si>
  <si>
    <t>7593311022</t>
  </si>
  <si>
    <t>Konstrukční díly Svorkovnice LSA rozpojovací, krone ekvivalent 10 párové svorkovnice pro průměr drátu 0,8mm</t>
  </si>
  <si>
    <t>-151148241</t>
  </si>
  <si>
    <t>1226218126</t>
  </si>
  <si>
    <t>7590525670</t>
  </si>
  <si>
    <t>Montáž ukončení celoplastového kabelu v závěru nebo rozvaděči se zářezovými svorkovnicemi zářezová technologie LSA do 10 čtyřek</t>
  </si>
  <si>
    <t>-837950471</t>
  </si>
  <si>
    <t>-1095080158</t>
  </si>
  <si>
    <t>-1606017214</t>
  </si>
  <si>
    <t>7596315030</t>
  </si>
  <si>
    <t>Montáž rozhlasové ústředny do 19" stojanu</t>
  </si>
  <si>
    <t>848048396</t>
  </si>
  <si>
    <t>7596335045</t>
  </si>
  <si>
    <t>Montáž reproduktoru směrového, tlakového</t>
  </si>
  <si>
    <t>-47749714</t>
  </si>
  <si>
    <t>PS 02-05 - žst.Chotětov, PZTS</t>
  </si>
  <si>
    <t>-1361556568</t>
  </si>
  <si>
    <t>-1616727679</t>
  </si>
  <si>
    <t>-1484879816</t>
  </si>
  <si>
    <t>7597111067</t>
  </si>
  <si>
    <t>EZS MG kontakt se svorkovnicí a NO výstupem, pracovní mezera 15mm</t>
  </si>
  <si>
    <t>-179286193</t>
  </si>
  <si>
    <t>7597110964</t>
  </si>
  <si>
    <t>EZS Duální detektor s dosahem 15m a funkcí antimasking</t>
  </si>
  <si>
    <t>929053806</t>
  </si>
  <si>
    <t>7597110328</t>
  </si>
  <si>
    <t>EZS Ústředna až 48 zón a 8 grup v krytu s klávesnicí MK7, komunikátorem, zdrojem a akumulátorem UT12180</t>
  </si>
  <si>
    <t>-1865634917</t>
  </si>
  <si>
    <t>7597110338</t>
  </si>
  <si>
    <t>EZS LCD klávesnice pro ústředny GD</t>
  </si>
  <si>
    <t>-1012559382</t>
  </si>
  <si>
    <t>7597111146</t>
  </si>
  <si>
    <t>EZS Zálohovaná plastová siréna venkovní 110dB/1m s majákem a akumulátorem</t>
  </si>
  <si>
    <t>1573243960</t>
  </si>
  <si>
    <t>7491201130</t>
  </si>
  <si>
    <t>Elektroinstalační materiál Elektroinstalační krabice a rozvodky Bez zapojení Krabice KU 68-1901</t>
  </si>
  <si>
    <t>-792202170</t>
  </si>
  <si>
    <t>7491201250</t>
  </si>
  <si>
    <t>Elektroinstalační materiál Elektroinstalační krabice a rozvodky Bez zapojení Víčko z PH KO 68 s trnem</t>
  </si>
  <si>
    <t>1640176590</t>
  </si>
  <si>
    <t>7590540035</t>
  </si>
  <si>
    <t>Slaboproudé rozvody, kabely pro přívod a vnitřní instalaci Instalační kabely SYKFY  2 x 2 x 0,5</t>
  </si>
  <si>
    <t>-145514177</t>
  </si>
  <si>
    <t>-756608872</t>
  </si>
  <si>
    <t>7492501770</t>
  </si>
  <si>
    <t>Kabely, vodiče, šňůry Cu - nn Kabel silový 2 a 3-žílový Cu, plastová izolace CYKY 3J2,5  (3Cx 2,5)</t>
  </si>
  <si>
    <t>-124636807</t>
  </si>
  <si>
    <t>7596440055</t>
  </si>
  <si>
    <t>Hlásiče Interaktivní a adresovatelné hlásiče Hlásič kouře optický adresovatelný</t>
  </si>
  <si>
    <t>2085595131</t>
  </si>
  <si>
    <t>7597111004</t>
  </si>
  <si>
    <t>EZS Kloubový držák pro rohovou montáž</t>
  </si>
  <si>
    <t>2083466625</t>
  </si>
  <si>
    <t>1054046896</t>
  </si>
  <si>
    <t>7590555354</t>
  </si>
  <si>
    <t>Ukončení stíněného kabelu v zařízení EZS a EPS do 10 P 0,5</t>
  </si>
  <si>
    <t>1951450448</t>
  </si>
  <si>
    <t>7597115035</t>
  </si>
  <si>
    <t>Montáž ústředny konvenční do 48 smyček</t>
  </si>
  <si>
    <t>1992978499</t>
  </si>
  <si>
    <t>7597110345</t>
  </si>
  <si>
    <t>EZS Koncentrátor v plastovém krytu pro 8 zón a 4 PGM výstupy</t>
  </si>
  <si>
    <t>1248966635</t>
  </si>
  <si>
    <t>7597125010</t>
  </si>
  <si>
    <t>Montáž příšlušenství pro EZS klávesnice (tabla)</t>
  </si>
  <si>
    <t>107705733</t>
  </si>
  <si>
    <t>7597125025</t>
  </si>
  <si>
    <t>Montáž příšlušenství pro EZS koncentrátoru RIO s napaječem</t>
  </si>
  <si>
    <t>1984253822</t>
  </si>
  <si>
    <t>7597125030</t>
  </si>
  <si>
    <t>Montáž příšlušenství pro EZS konfigurace a nastavení komunikačního modulu (UNI1TN,E080,UDS)</t>
  </si>
  <si>
    <t>-1432704158</t>
  </si>
  <si>
    <t>7597125035</t>
  </si>
  <si>
    <t>Montáž příšlušenství pro EZS oživení a nastavení systému EZS</t>
  </si>
  <si>
    <t>soubor</t>
  </si>
  <si>
    <t>-511601845</t>
  </si>
  <si>
    <t>7597125040</t>
  </si>
  <si>
    <t>Montáž příšlušenství pro EZS naprogramování ústředny EZS</t>
  </si>
  <si>
    <t>911202998</t>
  </si>
  <si>
    <t>7597135010</t>
  </si>
  <si>
    <t>Montáž prvku pro EZS (čidlo, snímač, siréna)</t>
  </si>
  <si>
    <t>490085934</t>
  </si>
  <si>
    <t>7598045015</t>
  </si>
  <si>
    <t>Zařízení EZS odzkoušení v rozsahu 1 ústředny</t>
  </si>
  <si>
    <t>-1072363738</t>
  </si>
  <si>
    <t>7598045035</t>
  </si>
  <si>
    <t>Zařízení EZS zaškolení obsluhy</t>
  </si>
  <si>
    <t>370905036</t>
  </si>
  <si>
    <t>7598045040</t>
  </si>
  <si>
    <t>Zařízení EZS vyhotovení protokolu o funkční zkoušce</t>
  </si>
  <si>
    <t>973075179</t>
  </si>
  <si>
    <t>SO 03-01 - Úprava napájení ŽST Chotětov</t>
  </si>
  <si>
    <t>Chotětov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</si>
  <si>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</si>
  <si>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</si>
  <si>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</si>
  <si>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</si>
  <si>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</si>
  <si>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</si>
  <si>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</si>
  <si>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</si>
  <si>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1306706203</t>
  </si>
  <si>
    <t>460010025</t>
  </si>
  <si>
    <t>Vytyčení trasy inženýrských sítí v zastavěném prostoru</t>
  </si>
  <si>
    <t>-338775093</t>
  </si>
  <si>
    <t>460030057</t>
  </si>
  <si>
    <t>Rozebrání dlažeb ručně z dlaždic betonových nebo keramických do malty spáry nezalité</t>
  </si>
  <si>
    <t>-1756913950</t>
  </si>
  <si>
    <t>460030162</t>
  </si>
  <si>
    <t>Odstranění podkladu nebo krytu komunikace z betonu prostého tloušťky do 30 cm</t>
  </si>
  <si>
    <t>1454497790</t>
  </si>
  <si>
    <t>460310106</t>
  </si>
  <si>
    <t>Řízený zemní protlak strojně v hornině tř 1 až 4 hloubky do 6 m vnějšího průměru do 225 mm</t>
  </si>
  <si>
    <t>-1687353809</t>
  </si>
  <si>
    <t>460071003</t>
  </si>
  <si>
    <t>Hloubení nezapažených jam strojně v hornině tř 3</t>
  </si>
  <si>
    <t>2062387588</t>
  </si>
  <si>
    <t>460150073</t>
  </si>
  <si>
    <t>Hloubení kabelových zapažených i nezapažených rýh ručně š 40 cm, hl 90 cm, v hornině tř 3</t>
  </si>
  <si>
    <t>-865341745</t>
  </si>
  <si>
    <t>460202073</t>
  </si>
  <si>
    <t>Hloubení kabelových nezapažených rýh strojně š 40 cm, hl 90 cm, v hornině tř 3</t>
  </si>
  <si>
    <t>553012517</t>
  </si>
  <si>
    <t>460300001</t>
  </si>
  <si>
    <t>Zásyp jam nebo rýh strojně včetně zhutnění v zástavbě</t>
  </si>
  <si>
    <t>269077018</t>
  </si>
  <si>
    <t>460560073</t>
  </si>
  <si>
    <t>Zásyp rýh ručně šířky 40 cm, hloubky 90 cm, z horniny třídy 3</t>
  </si>
  <si>
    <t>547922462</t>
  </si>
  <si>
    <t>460620013</t>
  </si>
  <si>
    <t>Provizorní úprava terénu se zhutněním, v hornině tř 3</t>
  </si>
  <si>
    <t>-442461867</t>
  </si>
  <si>
    <t>460620007</t>
  </si>
  <si>
    <t>Zatravnění včetně zalití vodou na rovině</t>
  </si>
  <si>
    <t>-97451287</t>
  </si>
  <si>
    <t>460600061</t>
  </si>
  <si>
    <t>Odvoz suti a vybouraných hmot do 1 km</t>
  </si>
  <si>
    <t>-120415466</t>
  </si>
  <si>
    <t>460600071</t>
  </si>
  <si>
    <t>Příplatek k odvozu suti a vybouraných hmot za každý další 1 km</t>
  </si>
  <si>
    <t>-1808582435</t>
  </si>
  <si>
    <t>Poznámka k položce:_x000D_
20km</t>
  </si>
  <si>
    <t>460650083</t>
  </si>
  <si>
    <t>Zřízení podkladní vrstvy vozovky a chodníku z betonu prostého tloušťky do 20 cm</t>
  </si>
  <si>
    <t>-102158455</t>
  </si>
  <si>
    <t>460650182</t>
  </si>
  <si>
    <t>Osazení betonových obrubníků ležatých chodníkových do betonu prostého</t>
  </si>
  <si>
    <t>153031743</t>
  </si>
  <si>
    <t>28613818</t>
  </si>
  <si>
    <t>potrubí vodovodní HDPE (IPE) tyče 6,12m 160x9,1mm</t>
  </si>
  <si>
    <t>881611120</t>
  </si>
  <si>
    <t>59217023</t>
  </si>
  <si>
    <t>obrubník betonový chodníkový 1000x150x250mm</t>
  </si>
  <si>
    <t>-1527333645</t>
  </si>
  <si>
    <t>Poznámka k položce:_x000D_
obrubník kolem TO</t>
  </si>
  <si>
    <t>58333651</t>
  </si>
  <si>
    <t>kamenivo těžené hrubé frakce 8/16</t>
  </si>
  <si>
    <t>673323342</t>
  </si>
  <si>
    <t>Poznámka k položce:_x000D_
štěrkové pochozí lože kolem TO</t>
  </si>
  <si>
    <t>58333674</t>
  </si>
  <si>
    <t>kamenivo těžené hrubé frakce 16/32</t>
  </si>
  <si>
    <t>-1584880905</t>
  </si>
  <si>
    <t>Poznámka k položce:_x000D_
pochozí lože kolem TO, lože pro TO</t>
  </si>
  <si>
    <t>58333688</t>
  </si>
  <si>
    <t>kamenivo těžené hrubé frakce 32/63</t>
  </si>
  <si>
    <t>-619662323</t>
  </si>
  <si>
    <t>Poznámka k položce:_x000D_
lože pod TO</t>
  </si>
  <si>
    <t>-495550862</t>
  </si>
  <si>
    <t>7590115010</t>
  </si>
  <si>
    <t>Montáž objektu rozměru do 6,0 x 3,0 m</t>
  </si>
  <si>
    <t>214275509</t>
  </si>
  <si>
    <t>7590115030</t>
  </si>
  <si>
    <t>Montáž objektu střechy sedlové nebo valbové rel. domku rozměru do 3x3 m</t>
  </si>
  <si>
    <t>731027921</t>
  </si>
  <si>
    <t>7491652010</t>
  </si>
  <si>
    <t>Montáž vnějšího uzemnění uzemňovacích vodičů v zemi z pozinkované oceli (FeZn) do 120 mm2</t>
  </si>
  <si>
    <t>-60940466</t>
  </si>
  <si>
    <t>7491653010</t>
  </si>
  <si>
    <t>Montáž hromosvodného vedení svodových vodičů průměru do 10 mm z pozinkované oceli (FeZn) nebo měděného (Cu) s podpěrami</t>
  </si>
  <si>
    <t>-637750742</t>
  </si>
  <si>
    <t>7491653030</t>
  </si>
  <si>
    <t>Montáž hromosvodného vedení jímací tyče včetně stojanu, délky do 5 m</t>
  </si>
  <si>
    <t>-1813138623</t>
  </si>
  <si>
    <t>7492554010</t>
  </si>
  <si>
    <t>Montáž kabelů 4- a 5-žílových Cu do 16 mm2</t>
  </si>
  <si>
    <t>-11902076</t>
  </si>
  <si>
    <t>7492652010</t>
  </si>
  <si>
    <t>Montáž kabelů 4- a 5-žílových Al do 25 mm2</t>
  </si>
  <si>
    <t>-903385329</t>
  </si>
  <si>
    <t>7492652012</t>
  </si>
  <si>
    <t>Montáž kabelů 4- a 5-žílových Al do 50 mm2</t>
  </si>
  <si>
    <t>-1861683339</t>
  </si>
  <si>
    <t>7492652014</t>
  </si>
  <si>
    <t>Montáž kabelů 4- a 5-žílových Al do 150 mm2</t>
  </si>
  <si>
    <t>-574559659</t>
  </si>
  <si>
    <t>7492751020</t>
  </si>
  <si>
    <t>Montáž ukončení kabelů nn v rozvaděči nebo na přístroji izolovaných s označením 2 - 5-ti žílových do 2,5 mm2</t>
  </si>
  <si>
    <t>-1748180915</t>
  </si>
  <si>
    <t>7492751022</t>
  </si>
  <si>
    <t>Montáž ukončení kabelů nn v rozvaděči nebo na přístroji izolovaných s označením 2 - 5-ti žílových do 25 mm2</t>
  </si>
  <si>
    <t>-1770460921</t>
  </si>
  <si>
    <t>7492751024</t>
  </si>
  <si>
    <t>Montáž ukončení kabelů nn v rozvaděči nebo na přístroji izolovaných s označením 2 - 5-ti žílových do 70 mm2</t>
  </si>
  <si>
    <t>-994594165</t>
  </si>
  <si>
    <t>7492751026</t>
  </si>
  <si>
    <t>Montáž ukončení kabelů nn v rozvaděči nebo na přístroji izolovaných s označením 2 - 5-ti žílových do 150 mm2</t>
  </si>
  <si>
    <t>-1339523516</t>
  </si>
  <si>
    <t>53</t>
  </si>
  <si>
    <t>7493156010</t>
  </si>
  <si>
    <t>Montáž rozvaděče pro napájení osvětlení železničních prostranství do 8 kusů 3-f vývodů</t>
  </si>
  <si>
    <t>1611014672</t>
  </si>
  <si>
    <t>7493653025</t>
  </si>
  <si>
    <t>Montáž skříní přípojkových SS venkovních pro připojení kabelů (i kabelové smyčky) do 240 mm2 kompaktní pilíř se 3-4 sadami jistících prvků</t>
  </si>
  <si>
    <t>2088687144</t>
  </si>
  <si>
    <t>Poznámka k položce:_x000D_
montáž RE pro polopřímé měření, montáž RP2693</t>
  </si>
  <si>
    <t>7494153015</t>
  </si>
  <si>
    <t>Montáž prázdných plastových kabelových skříní min. IP 44, výšky do 800 mm, hloubky do 320 mm kompaktní pilíř š 660-1 060 mm</t>
  </si>
  <si>
    <t>-1820778809</t>
  </si>
  <si>
    <t>54</t>
  </si>
  <si>
    <t>7494251014</t>
  </si>
  <si>
    <t>Montáž rozvaděčů skříňových oceloplechových IP40, prázdných jednostranného pole výška do 2 250 mm hloubka do 800 mm š 900-1 200 mm</t>
  </si>
  <si>
    <t>897720859</t>
  </si>
  <si>
    <t>7494271010</t>
  </si>
  <si>
    <t>Demontáž rozvaděčů rozvodnice nn</t>
  </si>
  <si>
    <t>1645949490</t>
  </si>
  <si>
    <t>-445591945</t>
  </si>
  <si>
    <t>-84280015</t>
  </si>
  <si>
    <t>7498351010</t>
  </si>
  <si>
    <t>Vydání průkazu způsobilosti pro funkční celek, provizorní stav</t>
  </si>
  <si>
    <t>-490427381</t>
  </si>
  <si>
    <t>7499151010</t>
  </si>
  <si>
    <t>Dokončovací práce na elektrickém zařízení</t>
  </si>
  <si>
    <t>90216688</t>
  </si>
  <si>
    <t>7499151030</t>
  </si>
  <si>
    <t>Dokončovací práce zkušební provoz</t>
  </si>
  <si>
    <t>-2089488893</t>
  </si>
  <si>
    <t>7499151050</t>
  </si>
  <si>
    <t>Dokončovací práce manipulace na zařízeních prováděné provozovatelem</t>
  </si>
  <si>
    <t>864144106</t>
  </si>
  <si>
    <t>7590110180</t>
  </si>
  <si>
    <t>Domky, přístřešky Reléový domek - výška 3,10 m - podle zvl. požadavků a předložené dokumentace 3x5 m</t>
  </si>
  <si>
    <t>-1119622418</t>
  </si>
  <si>
    <t>Poznámka k položce:_x000D_
technologický objekt pro část nn a sděl.zař., rozdělen na dvě samostatně přístupné místnosti</t>
  </si>
  <si>
    <t>7590110460</t>
  </si>
  <si>
    <t>Domky, přístřešky Střecha sedlová  rel.domku - podle zvl. požadavků a předložené dokumentace 3x5 m</t>
  </si>
  <si>
    <t>239418870</t>
  </si>
  <si>
    <t>7590110760</t>
  </si>
  <si>
    <t>Domky, přístřešky Okapy a děšťové svody - pro rel. domek podle zvl. požadavků a  předložené dokumentace 3x5 m</t>
  </si>
  <si>
    <t>-1539321725</t>
  </si>
  <si>
    <t>7491600790</t>
  </si>
  <si>
    <t>Uzemnění Hromosvodné vedení Tyč JV 1,5 (JD15) jímací</t>
  </si>
  <si>
    <t>-849500480</t>
  </si>
  <si>
    <t>7491600870</t>
  </si>
  <si>
    <t>Uzemnění Hromosvodné vedení Stříška ochranná OSD - dolní(OS04)</t>
  </si>
  <si>
    <t>-400633474</t>
  </si>
  <si>
    <t>7491600880</t>
  </si>
  <si>
    <t>Uzemnění Hromosvodné vedení Stříška ochranná OSH - horní(OS01)</t>
  </si>
  <si>
    <t>-1640666574</t>
  </si>
  <si>
    <t>7491600610</t>
  </si>
  <si>
    <t>Uzemnění Hromosvodné vedení Držák OU do dřeva - DUDa-27 Cu</t>
  </si>
  <si>
    <t>958484751</t>
  </si>
  <si>
    <t>7491600620</t>
  </si>
  <si>
    <t>Uzemnění Hromosvodné vedení Držák OU na stěnu - DUS</t>
  </si>
  <si>
    <t>-1349381413</t>
  </si>
  <si>
    <t>7491601841</t>
  </si>
  <si>
    <t>Uzemnění Hromosvodné vedení Úhelník ochranný OU 2.0 na ochranu svodu 2 m</t>
  </si>
  <si>
    <t>36130201</t>
  </si>
  <si>
    <t>7491601070</t>
  </si>
  <si>
    <t>Uzemnění Hromosvodné vedení Podpěra PV 15a (190-220mm)</t>
  </si>
  <si>
    <t>192105578</t>
  </si>
  <si>
    <t>7491601300</t>
  </si>
  <si>
    <t>Uzemnění Hromosvodné vedení Stojan SJ pro jímací tyč</t>
  </si>
  <si>
    <t>402745680</t>
  </si>
  <si>
    <t>7491601340</t>
  </si>
  <si>
    <t>Uzemnění Hromosvodné vedení Svorka SK</t>
  </si>
  <si>
    <t>-234958466</t>
  </si>
  <si>
    <t>7491600550</t>
  </si>
  <si>
    <t>Uzemnění Hromosvodné vedení Drát uzem. AL pr.8 AlMgSi měkký</t>
  </si>
  <si>
    <t>459769675</t>
  </si>
  <si>
    <t>7491600200</t>
  </si>
  <si>
    <t>Uzemnění Vnější Pásek pozink. FeZn 30x4</t>
  </si>
  <si>
    <t>-1969312495</t>
  </si>
  <si>
    <t>7493102210</t>
  </si>
  <si>
    <t>Venkovní osvětlení Rozvaděče pro napájení osvětlení železničních prostranství pro 5 - 8ks 3-f větví s PLC řídícím systémem</t>
  </si>
  <si>
    <t>1504257430</t>
  </si>
  <si>
    <t>Poznámka k položce:_x000D_
6x ROV1 až ROV6</t>
  </si>
  <si>
    <t>7494001320</t>
  </si>
  <si>
    <t>Rozvodnicové a rozváděčové skříně Distri Rozváděčové skříně Řadové (IP40) - oceloplechové krytí IP40, dvoukřídlé dveře, V x Š x H 2000 x 1200 x 600</t>
  </si>
  <si>
    <t>189724870</t>
  </si>
  <si>
    <t>Poznámka k položce:_x000D_
RH - hlavní rozvaděč nn, včetně osazení elektro výzbroje</t>
  </si>
  <si>
    <t>7493600911</t>
  </si>
  <si>
    <t>Kabelové a zásuvkové skříně, elektroměrové rozvaděče Skříně elektroměrové pro přímé měření Elektroměrový rozváděč pro nepřímé měření</t>
  </si>
  <si>
    <t>534970011</t>
  </si>
  <si>
    <t>7493601180</t>
  </si>
  <si>
    <t>Kabelové a zásuvkové skříně, elektroměrové rozvaděče Prázdné skříně a pilíře Skříň plastová kompaktní pilíř včetně základu, IP44, šířka do 600 mm, výška do 1.000 mm, hloubka do 300 mm, PUR lak</t>
  </si>
  <si>
    <t>690951331</t>
  </si>
  <si>
    <t>Poznámka k položce:_x000D_
RP2693 včetně výzbroje</t>
  </si>
  <si>
    <t>7493600230</t>
  </si>
  <si>
    <t>Kabelové a zásuvkové skříně, elektroměrové rozvaděče Smyčkové přípojkové skříně pro vodiče do průřezu 240 mm2 (SS) se 3 sadami pojistkových spodků velikosti 00 kompaktní pilíř včetně základu</t>
  </si>
  <si>
    <t>-66027225</t>
  </si>
  <si>
    <t>7493600370</t>
  </si>
  <si>
    <t>Kabelové a zásuvkové skříně, elektroměrové rozvaděče Rozpojovací jisticí skříně - lištové (SR) se 4 pojistkovými lištami velikosti 00 kompaktní pilíř včetně základu</t>
  </si>
  <si>
    <t>1327537961</t>
  </si>
  <si>
    <t>7492600150</t>
  </si>
  <si>
    <t>Kabely, vodiče, šňůry Al - nn Kabel silový 4 a 5-žílový, plastová izolace 1-AYKY 3x120+70</t>
  </si>
  <si>
    <t>1249117360</t>
  </si>
  <si>
    <t>7492600220</t>
  </si>
  <si>
    <t>Kabely, vodiče, šňůry Al - nn Kabel silový 4 a 5-žílový, plastová izolace 1-AYKY 4x50</t>
  </si>
  <si>
    <t>-342409560</t>
  </si>
  <si>
    <t>7492600200</t>
  </si>
  <si>
    <t>Kabely, vodiče, šňůry Al - nn Kabel silový 4 a 5-žílový, plastová izolace 1-AYKY 4x25</t>
  </si>
  <si>
    <t>3727298</t>
  </si>
  <si>
    <t>7492600210</t>
  </si>
  <si>
    <t>Kabely, vodiče, šňůry Al - nn Kabel silový 4 a 5-žílový, plastová izolace 1-AYKY 4x35</t>
  </si>
  <si>
    <t>-739656242</t>
  </si>
  <si>
    <t>7492501910</t>
  </si>
  <si>
    <t>Kabely, vodiče, šňůry Cu - nn Kabel silový 4 a 5-žílový Cu, plastová izolace CYKY 4J2,5 (4Bx2,5)</t>
  </si>
  <si>
    <t>762523018</t>
  </si>
  <si>
    <t>7492501880</t>
  </si>
  <si>
    <t>Kabely, vodiče, šňůry Cu - nn Kabel silový 4 a 5-žílový Cu, plastová izolace CYKY 4J16 (4Bx16)</t>
  </si>
  <si>
    <t>962863925</t>
  </si>
  <si>
    <t>7492600240</t>
  </si>
  <si>
    <t>Kabely, vodiče, šňůry Al - nn Kabel silový 4 a 5-žílový, plastová izolace 1-AYKY 4x95</t>
  </si>
  <si>
    <t>-458055486</t>
  </si>
  <si>
    <t>7593500595</t>
  </si>
  <si>
    <t>Trasy kabelového vedení Kabelové krycí desky a pásy Fólie výstražná modrá š. 20 cm</t>
  </si>
  <si>
    <t>-981977627</t>
  </si>
  <si>
    <t>Poznámka k položce:_x000D_
výstražná fólie červená</t>
  </si>
  <si>
    <t>7593500965</t>
  </si>
  <si>
    <t>Trasy kabelového vedení Ohebná dvouplášťová korugovaná chránička 160/138smotek</t>
  </si>
  <si>
    <t>-933633212</t>
  </si>
  <si>
    <t>7593500090</t>
  </si>
  <si>
    <t>Trasy kabelového vedení Kabelové žlaby (100x100) spodní + vrchní díl plast</t>
  </si>
  <si>
    <t>-174993541</t>
  </si>
  <si>
    <t>7593500095</t>
  </si>
  <si>
    <t>Trasy kabelového vedení Kabelové žlaby (100x100) spojka plast</t>
  </si>
  <si>
    <t>1446412518</t>
  </si>
  <si>
    <t>7593500100</t>
  </si>
  <si>
    <t>Trasy kabelového vedení Kabelové žlaby (100x100) ohyb xx° + vrchní díl plast</t>
  </si>
  <si>
    <t>-1853072609</t>
  </si>
  <si>
    <t>7593500105</t>
  </si>
  <si>
    <t>Trasy kabelového vedení Kabelové žlaby (100x100) T kus plast</t>
  </si>
  <si>
    <t>-1594154784</t>
  </si>
  <si>
    <t>7593500150</t>
  </si>
  <si>
    <t>Trasy kabelového vedení Kabelové žlaby (200x126) spodní + vrchní díl plast</t>
  </si>
  <si>
    <t>1909958759</t>
  </si>
  <si>
    <t>7593500155</t>
  </si>
  <si>
    <t>Trasy kabelového vedení Kabelové žlaby (200x126) spojka plast</t>
  </si>
  <si>
    <t>1846262933</t>
  </si>
  <si>
    <t>7593500160</t>
  </si>
  <si>
    <t>Trasy kabelového vedení Kabelové žlaby (200x126) ohyb xx° + vrchní díl plast</t>
  </si>
  <si>
    <t>-777719911</t>
  </si>
  <si>
    <t>7593500165</t>
  </si>
  <si>
    <t>Trasy kabelového vedení Kabelové žlaby (200x126) T kus plast</t>
  </si>
  <si>
    <t>205509979</t>
  </si>
  <si>
    <t>022101001</t>
  </si>
  <si>
    <t>Geodetické práce Geodetické práce před opravou</t>
  </si>
  <si>
    <t>-1955009517</t>
  </si>
  <si>
    <t>022101021</t>
  </si>
  <si>
    <t>Geodetické práce Geodetické práce po ukončení opravy</t>
  </si>
  <si>
    <t>-1325034713</t>
  </si>
  <si>
    <t>-1145542158</t>
  </si>
  <si>
    <t>023131011</t>
  </si>
  <si>
    <t>Projektové práce Dokumentace skutečného provedení zabezpečovacích, sdělovacích, elektrických zařízení</t>
  </si>
  <si>
    <t>-1693106912</t>
  </si>
  <si>
    <t>105353636</t>
  </si>
  <si>
    <t>9903100100</t>
  </si>
  <si>
    <t>Přeprava mechanizace na místo prováděných prací o hmotnosti do 12 t přes 50 do 100 km</t>
  </si>
  <si>
    <t>-171187909</t>
  </si>
  <si>
    <t>SO 03-02 - EOV v ŽST Chotětov</t>
  </si>
  <si>
    <t>-892724984</t>
  </si>
  <si>
    <t>1343060236</t>
  </si>
  <si>
    <t>-2109650589</t>
  </si>
  <si>
    <t>-1837779600</t>
  </si>
  <si>
    <t>-1299950160</t>
  </si>
  <si>
    <t>-1223949917</t>
  </si>
  <si>
    <t>1478011129</t>
  </si>
  <si>
    <t>-1465041296</t>
  </si>
  <si>
    <t>-1148498143</t>
  </si>
  <si>
    <t>444467757</t>
  </si>
  <si>
    <t>7492555020</t>
  </si>
  <si>
    <t>Montáž kabelů vícežílových Cu 12 x 2,5 mm2</t>
  </si>
  <si>
    <t>-1942993870</t>
  </si>
  <si>
    <t>-881126290</t>
  </si>
  <si>
    <t>1372093020</t>
  </si>
  <si>
    <t>-251672790</t>
  </si>
  <si>
    <t>7492751040</t>
  </si>
  <si>
    <t>Montáž ukončení kabelů nn v rozvaděči nebo na přístroji izolovaných s označením 7 - 12-ti žílových do 4 mm2</t>
  </si>
  <si>
    <t>-911650314</t>
  </si>
  <si>
    <t>7493351020</t>
  </si>
  <si>
    <t>Montáž elektrického ohřevu výhybek (EOV) kompletní topné soupravy na jednoduchou výhybku soustavy S49, R65 a UIC60 s poloměrem odbočení 190 m</t>
  </si>
  <si>
    <t>-739921740</t>
  </si>
  <si>
    <t>7493351022</t>
  </si>
  <si>
    <t>Montáž elektrického ohřevu výhybek (EOV) kompletní topné soupravy na jednoduchou výhybku soustavy S49, R65 a UIC60 s poloměrem odbočení 300 m</t>
  </si>
  <si>
    <t>66044586</t>
  </si>
  <si>
    <t>7493351135</t>
  </si>
  <si>
    <t>Montáž elektrického ohřevu výhybek (EOV) topné tyče svorkovnicové skříňky EOV u výhybky</t>
  </si>
  <si>
    <t>964741180</t>
  </si>
  <si>
    <t>7493352010</t>
  </si>
  <si>
    <t>Montáž rozvaděče pro elektrický ohřev výhybky silového pro připojení základních výhybkových jednotek do 8 kusů 3-f vývodů</t>
  </si>
  <si>
    <t>-1561747739</t>
  </si>
  <si>
    <t>7493352020</t>
  </si>
  <si>
    <t>Montáž rozvaděče pro elektrický ohřev výhybky řídící PLC jednotky do rozvaděče EOV</t>
  </si>
  <si>
    <t>779367144</t>
  </si>
  <si>
    <t>7493352040</t>
  </si>
  <si>
    <t>Montáž rozvaděče pro elektrický ohřev výhybky řídícího software do PLC řídící jednotky do ovladače EOV a osvětlení - 1x výhybka/1 x větev osvětlení</t>
  </si>
  <si>
    <t>-1652466718</t>
  </si>
  <si>
    <t>1497975184</t>
  </si>
  <si>
    <t>-683679909</t>
  </si>
  <si>
    <t>672555493</t>
  </si>
  <si>
    <t>-1124054417</t>
  </si>
  <si>
    <t>-757425115</t>
  </si>
  <si>
    <t>-1500656913</t>
  </si>
  <si>
    <t>181521430</t>
  </si>
  <si>
    <t>1980336608</t>
  </si>
  <si>
    <t>-2098224194</t>
  </si>
  <si>
    <t>-1574952288</t>
  </si>
  <si>
    <t>7492600260</t>
  </si>
  <si>
    <t>Kabely, vodiče, šňůry Al - nn Kabel silový 4 a 5-žílový, plastová izolace 1-AYKY 4x150</t>
  </si>
  <si>
    <t>-1272185533</t>
  </si>
  <si>
    <t>936790807</t>
  </si>
  <si>
    <t>7492501930</t>
  </si>
  <si>
    <t>Kabely, vodiče, šňůry Cu - nn Kabel silový 4 a 5-žílový Cu, plastová izolace CYKY 4J6 (4Bx6)</t>
  </si>
  <si>
    <t>1661897485</t>
  </si>
  <si>
    <t>7492501940</t>
  </si>
  <si>
    <t>Kabely, vodiče, šňůry Cu - nn Kabel silový 4 a 5-žílový Cu, plastová izolace CYKY 4O2,5 (4Dx2,5)</t>
  </si>
  <si>
    <t>916942018</t>
  </si>
  <si>
    <t>1340958712</t>
  </si>
  <si>
    <t>476804846</t>
  </si>
  <si>
    <t>1194475116</t>
  </si>
  <si>
    <t>7493300070</t>
  </si>
  <si>
    <t>Elektrický ohřev výhybek (EOV) Periferní rozváděče Rozváděč ohřevu výměn pro 4 výhybky s měřením a podřízenou jednotkou</t>
  </si>
  <si>
    <t>1108845152</t>
  </si>
  <si>
    <t>7493300880</t>
  </si>
  <si>
    <t>Elektrický ohřev výhybek (EOV) Příslušenství Svorkovnicová skříňka MX EOV</t>
  </si>
  <si>
    <t>1017560145</t>
  </si>
  <si>
    <t>7493301020</t>
  </si>
  <si>
    <t>Elektrický ohřev výhybek (EOV) SW Parametrizace PLC</t>
  </si>
  <si>
    <t>1797587726</t>
  </si>
  <si>
    <t>7493301050</t>
  </si>
  <si>
    <t>Elektrický ohřev výhybek (EOV) SW Projekt vizualizace</t>
  </si>
  <si>
    <t>1072671199</t>
  </si>
  <si>
    <t>7493300440</t>
  </si>
  <si>
    <t>Elektrický ohřev výhybek (EOV) Topná souprava pro výhybku s nežlabovým pražcem J491:9-300aJ491:11-300</t>
  </si>
  <si>
    <t>-866336472</t>
  </si>
  <si>
    <t>7493300430</t>
  </si>
  <si>
    <t>Elektrický ohřev výhybek (EOV) Topná souprava pro výhybku s nežlabovým pražcem J491:6,6-190,J491:7,5-190aJ491:9-190</t>
  </si>
  <si>
    <t>1682103632</t>
  </si>
  <si>
    <t>7493300760</t>
  </si>
  <si>
    <t>Elektrický ohřev výhybek (EOV) Příslušenství Klec ochranná</t>
  </si>
  <si>
    <t>1555677354</t>
  </si>
  <si>
    <t>7493300770</t>
  </si>
  <si>
    <t>Elektrický ohřev výhybek (EOV) Příslušenství Čidlo teploty kolejové</t>
  </si>
  <si>
    <t>-1971405216</t>
  </si>
  <si>
    <t>7493300780</t>
  </si>
  <si>
    <t>Elektrický ohřev výhybek (EOV) Příslušenství Srážkové čidlo včetně držáku</t>
  </si>
  <si>
    <t>1706317715</t>
  </si>
  <si>
    <t>7493300790</t>
  </si>
  <si>
    <t>Elektrický ohřev výhybek (EOV) Příslušenství Závějové čidlo</t>
  </si>
  <si>
    <t>-1427423003</t>
  </si>
  <si>
    <t>7493300800</t>
  </si>
  <si>
    <t>Elektrický ohřev výhybek (EOV) Příslušenství Čidlo teploty venkovní</t>
  </si>
  <si>
    <t>-192943799</t>
  </si>
  <si>
    <t>1011565072</t>
  </si>
  <si>
    <t>-498804431</t>
  </si>
  <si>
    <t>-924091730</t>
  </si>
  <si>
    <t>140561498</t>
  </si>
  <si>
    <t>-883220208</t>
  </si>
  <si>
    <t>411810721</t>
  </si>
  <si>
    <t>PS 03-01 - ŽST Chotětov - DDTS</t>
  </si>
  <si>
    <t>7496756010</t>
  </si>
  <si>
    <t>Montáž dálkové diagnostiky TS ŽDC software pro začlenění technologického celku do dálkové diagnostiky TS ŽDC</t>
  </si>
  <si>
    <t>-660531081</t>
  </si>
  <si>
    <t>7496702080</t>
  </si>
  <si>
    <t>DŘT, SKŘ, Elektrodispečink, DDTS Elektrodispečink Ostatní Doplnění stávajícího programu o datovou komunikaci s nadřazeným řídícím systémem, oživení a odzkoušení  PLC automatu pro zařízení DŘT, SKŘ, DDTS.</t>
  </si>
  <si>
    <t>62834510</t>
  </si>
  <si>
    <t>Poznámka k položce:_x000D_
Do celkového počtu 64 binárních vstupů a výstupů, 16  analogových vstupů/výstupů a 3 komunikačních sběrnic.</t>
  </si>
  <si>
    <t>7496702060</t>
  </si>
  <si>
    <t>DŘT, SKŘ, Elektrodispečink, DDTS Elektrodispečink Ostatní Zdroj UPS do  1KVA</t>
  </si>
  <si>
    <t>-336214344</t>
  </si>
  <si>
    <t>7496700020</t>
  </si>
  <si>
    <t>DŘT, SKŘ, Elektrodispečink, DDTS DŘT a SKŘ skříně pro automatizaci Skříň pro telemechanickou jednotku 600x2000, jednostranný přístup, vybavená</t>
  </si>
  <si>
    <t>-145652070</t>
  </si>
  <si>
    <t>Poznámka k položce:_x000D_
rozvaděč RDD</t>
  </si>
  <si>
    <t>7496756015</t>
  </si>
  <si>
    <t>Montáž dálkové diagnostiky TS ŽDC připojení technologie po M-Bus přes Ethernet</t>
  </si>
  <si>
    <t>1697931750</t>
  </si>
  <si>
    <t>7496756020</t>
  </si>
  <si>
    <t>Montáž dálkové diagnostiky TS ŽDC napájení 2 DC 24V/SELV do 3A</t>
  </si>
  <si>
    <t>89566081</t>
  </si>
  <si>
    <t>7496756025</t>
  </si>
  <si>
    <t>Montáž dálkové diagnostiky TS ŽDC integračního koncentrátoru dálkové diagnostiky do 19“ zástavby</t>
  </si>
  <si>
    <t>-359216611</t>
  </si>
  <si>
    <t>7496756035</t>
  </si>
  <si>
    <t>Montáž dálkové diagnostiky TS ŽDC aplikačního systému pro integrační koncentrátor s operačním systémem Linux</t>
  </si>
  <si>
    <t>-1370604504</t>
  </si>
  <si>
    <t>7496756036</t>
  </si>
  <si>
    <t>Montáž dálkové diagnostiky TS ŽDC sofware pro integraci EOV</t>
  </si>
  <si>
    <t>1484039110</t>
  </si>
  <si>
    <t>7496756037</t>
  </si>
  <si>
    <t>Montáž dálkové diagnostiky TS ŽDC sofware pro integraci OSV</t>
  </si>
  <si>
    <t>41098466</t>
  </si>
  <si>
    <t>7496756063</t>
  </si>
  <si>
    <t>Montáž dálkové diagnostiky TS ŽDC doplnění aplikace na klientských pracovištích</t>
  </si>
  <si>
    <t>-2001613643</t>
  </si>
  <si>
    <t>7496756068</t>
  </si>
  <si>
    <t>Montáž dálkové diagnostiky TS ŽDC doplnění aplikace pro dispečerské klienty o technologický systém</t>
  </si>
  <si>
    <t>-83906478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</si>
</sst>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0" fontId="19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2" t="s">
        <v>14</v>
      </c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19"/>
      <c r="AQ5" s="19"/>
      <c r="AR5" s="17"/>
      <c r="BE5" s="249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4" t="s">
        <v>17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P6" s="19"/>
      <c r="AQ6" s="19"/>
      <c r="AR6" s="17"/>
      <c r="BE6" s="250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50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50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0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50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50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0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50"/>
      <c r="BS13" s="14" t="s">
        <v>6</v>
      </c>
    </row>
    <row r="14" spans="1:74" ht="12.75">
      <c r="B14" s="18"/>
      <c r="C14" s="19"/>
      <c r="D14" s="19"/>
      <c r="E14" s="255" t="s">
        <v>29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50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0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50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50"/>
      <c r="BS17" s="14" t="s">
        <v>32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0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50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50"/>
      <c r="BS20" s="14" t="s">
        <v>32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0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0"/>
    </row>
    <row r="23" spans="1:71" s="1" customFormat="1" ht="16.5" customHeight="1">
      <c r="B23" s="18"/>
      <c r="C23" s="19"/>
      <c r="D23" s="19"/>
      <c r="E23" s="257" t="s">
        <v>1</v>
      </c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19"/>
      <c r="AP23" s="19"/>
      <c r="AQ23" s="19"/>
      <c r="AR23" s="17"/>
      <c r="BE23" s="250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0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0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8">
        <f>ROUND(AG94,2)</f>
        <v>0</v>
      </c>
      <c r="AL26" s="259"/>
      <c r="AM26" s="259"/>
      <c r="AN26" s="259"/>
      <c r="AO26" s="259"/>
      <c r="AP26" s="33"/>
      <c r="AQ26" s="33"/>
      <c r="AR26" s="36"/>
      <c r="BE26" s="250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0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0" t="s">
        <v>37</v>
      </c>
      <c r="M28" s="260"/>
      <c r="N28" s="260"/>
      <c r="O28" s="260"/>
      <c r="P28" s="260"/>
      <c r="Q28" s="33"/>
      <c r="R28" s="33"/>
      <c r="S28" s="33"/>
      <c r="T28" s="33"/>
      <c r="U28" s="33"/>
      <c r="V28" s="33"/>
      <c r="W28" s="260" t="s">
        <v>38</v>
      </c>
      <c r="X28" s="260"/>
      <c r="Y28" s="260"/>
      <c r="Z28" s="260"/>
      <c r="AA28" s="260"/>
      <c r="AB28" s="260"/>
      <c r="AC28" s="260"/>
      <c r="AD28" s="260"/>
      <c r="AE28" s="260"/>
      <c r="AF28" s="33"/>
      <c r="AG28" s="33"/>
      <c r="AH28" s="33"/>
      <c r="AI28" s="33"/>
      <c r="AJ28" s="33"/>
      <c r="AK28" s="260" t="s">
        <v>39</v>
      </c>
      <c r="AL28" s="260"/>
      <c r="AM28" s="260"/>
      <c r="AN28" s="260"/>
      <c r="AO28" s="260"/>
      <c r="AP28" s="33"/>
      <c r="AQ28" s="33"/>
      <c r="AR28" s="36"/>
      <c r="BE28" s="250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263">
        <v>0.21</v>
      </c>
      <c r="M29" s="262"/>
      <c r="N29" s="262"/>
      <c r="O29" s="262"/>
      <c r="P29" s="262"/>
      <c r="Q29" s="38"/>
      <c r="R29" s="38"/>
      <c r="S29" s="38"/>
      <c r="T29" s="38"/>
      <c r="U29" s="38"/>
      <c r="V29" s="38"/>
      <c r="W29" s="261">
        <f>ROUND(AZ94, 2)</f>
        <v>0</v>
      </c>
      <c r="X29" s="262"/>
      <c r="Y29" s="262"/>
      <c r="Z29" s="262"/>
      <c r="AA29" s="262"/>
      <c r="AB29" s="262"/>
      <c r="AC29" s="262"/>
      <c r="AD29" s="262"/>
      <c r="AE29" s="262"/>
      <c r="AF29" s="38"/>
      <c r="AG29" s="38"/>
      <c r="AH29" s="38"/>
      <c r="AI29" s="38"/>
      <c r="AJ29" s="38"/>
      <c r="AK29" s="261">
        <f>ROUND(AV94, 2)</f>
        <v>0</v>
      </c>
      <c r="AL29" s="262"/>
      <c r="AM29" s="262"/>
      <c r="AN29" s="262"/>
      <c r="AO29" s="262"/>
      <c r="AP29" s="38"/>
      <c r="AQ29" s="38"/>
      <c r="AR29" s="39"/>
      <c r="BE29" s="251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263">
        <v>0.15</v>
      </c>
      <c r="M30" s="262"/>
      <c r="N30" s="262"/>
      <c r="O30" s="262"/>
      <c r="P30" s="262"/>
      <c r="Q30" s="38"/>
      <c r="R30" s="38"/>
      <c r="S30" s="38"/>
      <c r="T30" s="38"/>
      <c r="U30" s="38"/>
      <c r="V30" s="38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38"/>
      <c r="AG30" s="38"/>
      <c r="AH30" s="38"/>
      <c r="AI30" s="38"/>
      <c r="AJ30" s="38"/>
      <c r="AK30" s="261">
        <f>ROUND(AW94, 2)</f>
        <v>0</v>
      </c>
      <c r="AL30" s="262"/>
      <c r="AM30" s="262"/>
      <c r="AN30" s="262"/>
      <c r="AO30" s="262"/>
      <c r="AP30" s="38"/>
      <c r="AQ30" s="38"/>
      <c r="AR30" s="39"/>
      <c r="BE30" s="251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263">
        <v>0.21</v>
      </c>
      <c r="M31" s="262"/>
      <c r="N31" s="262"/>
      <c r="O31" s="262"/>
      <c r="P31" s="262"/>
      <c r="Q31" s="38"/>
      <c r="R31" s="38"/>
      <c r="S31" s="38"/>
      <c r="T31" s="38"/>
      <c r="U31" s="38"/>
      <c r="V31" s="38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38"/>
      <c r="AG31" s="38"/>
      <c r="AH31" s="38"/>
      <c r="AI31" s="38"/>
      <c r="AJ31" s="38"/>
      <c r="AK31" s="261">
        <v>0</v>
      </c>
      <c r="AL31" s="262"/>
      <c r="AM31" s="262"/>
      <c r="AN31" s="262"/>
      <c r="AO31" s="262"/>
      <c r="AP31" s="38"/>
      <c r="AQ31" s="38"/>
      <c r="AR31" s="39"/>
      <c r="BE31" s="251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263">
        <v>0.15</v>
      </c>
      <c r="M32" s="262"/>
      <c r="N32" s="262"/>
      <c r="O32" s="262"/>
      <c r="P32" s="262"/>
      <c r="Q32" s="38"/>
      <c r="R32" s="38"/>
      <c r="S32" s="38"/>
      <c r="T32" s="38"/>
      <c r="U32" s="38"/>
      <c r="V32" s="38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38"/>
      <c r="AG32" s="38"/>
      <c r="AH32" s="38"/>
      <c r="AI32" s="38"/>
      <c r="AJ32" s="38"/>
      <c r="AK32" s="261">
        <v>0</v>
      </c>
      <c r="AL32" s="262"/>
      <c r="AM32" s="262"/>
      <c r="AN32" s="262"/>
      <c r="AO32" s="262"/>
      <c r="AP32" s="38"/>
      <c r="AQ32" s="38"/>
      <c r="AR32" s="39"/>
      <c r="BE32" s="251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263">
        <v>0</v>
      </c>
      <c r="M33" s="262"/>
      <c r="N33" s="262"/>
      <c r="O33" s="262"/>
      <c r="P33" s="262"/>
      <c r="Q33" s="38"/>
      <c r="R33" s="38"/>
      <c r="S33" s="38"/>
      <c r="T33" s="38"/>
      <c r="U33" s="38"/>
      <c r="V33" s="38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38"/>
      <c r="AG33" s="38"/>
      <c r="AH33" s="38"/>
      <c r="AI33" s="38"/>
      <c r="AJ33" s="38"/>
      <c r="AK33" s="261">
        <v>0</v>
      </c>
      <c r="AL33" s="262"/>
      <c r="AM33" s="262"/>
      <c r="AN33" s="262"/>
      <c r="AO33" s="262"/>
      <c r="AP33" s="38"/>
      <c r="AQ33" s="38"/>
      <c r="AR33" s="39"/>
      <c r="BE33" s="251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50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67" t="s">
        <v>48</v>
      </c>
      <c r="Y35" s="265"/>
      <c r="Z35" s="265"/>
      <c r="AA35" s="265"/>
      <c r="AB35" s="265"/>
      <c r="AC35" s="42"/>
      <c r="AD35" s="42"/>
      <c r="AE35" s="42"/>
      <c r="AF35" s="42"/>
      <c r="AG35" s="42"/>
      <c r="AH35" s="42"/>
      <c r="AI35" s="42"/>
      <c r="AJ35" s="42"/>
      <c r="AK35" s="264">
        <f>SUM(AK26:AK33)</f>
        <v>0</v>
      </c>
      <c r="AL35" s="265"/>
      <c r="AM35" s="265"/>
      <c r="AN35" s="265"/>
      <c r="AO35" s="26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49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50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51</v>
      </c>
      <c r="AI60" s="35"/>
      <c r="AJ60" s="35"/>
      <c r="AK60" s="35"/>
      <c r="AL60" s="35"/>
      <c r="AM60" s="49" t="s">
        <v>52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53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54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51</v>
      </c>
      <c r="AI75" s="35"/>
      <c r="AJ75" s="35"/>
      <c r="AK75" s="35"/>
      <c r="AL75" s="35"/>
      <c r="AM75" s="49" t="s">
        <v>52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64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6" t="str">
        <f>K6</f>
        <v>Oprava zabezpečovacího zařízení v žst. Chotětov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SSZT Praha východ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77" t="str">
        <f>IF(AN8= "","",AN8)</f>
        <v>19. 12. 2019</v>
      </c>
      <c r="AN87" s="277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SŽ s.o.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75" t="str">
        <f>IF(E17="","",E17)</f>
        <v>Signal Projekt, s.r.o.</v>
      </c>
      <c r="AN89" s="276"/>
      <c r="AO89" s="276"/>
      <c r="AP89" s="276"/>
      <c r="AQ89" s="33"/>
      <c r="AR89" s="36"/>
      <c r="AS89" s="279" t="s">
        <v>56</v>
      </c>
      <c r="AT89" s="28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33</v>
      </c>
      <c r="AJ90" s="33"/>
      <c r="AK90" s="33"/>
      <c r="AL90" s="33"/>
      <c r="AM90" s="275" t="str">
        <f>IF(E20="","",E20)</f>
        <v>Pavel Pospíšil, DiS.</v>
      </c>
      <c r="AN90" s="276"/>
      <c r="AO90" s="276"/>
      <c r="AP90" s="276"/>
      <c r="AQ90" s="33"/>
      <c r="AR90" s="36"/>
      <c r="AS90" s="281"/>
      <c r="AT90" s="28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83"/>
      <c r="AT91" s="28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1" t="s">
        <v>57</v>
      </c>
      <c r="D92" s="242"/>
      <c r="E92" s="242"/>
      <c r="F92" s="242"/>
      <c r="G92" s="242"/>
      <c r="H92" s="70"/>
      <c r="I92" s="245" t="s">
        <v>58</v>
      </c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73" t="s">
        <v>59</v>
      </c>
      <c r="AH92" s="242"/>
      <c r="AI92" s="242"/>
      <c r="AJ92" s="242"/>
      <c r="AK92" s="242"/>
      <c r="AL92" s="242"/>
      <c r="AM92" s="242"/>
      <c r="AN92" s="245" t="s">
        <v>60</v>
      </c>
      <c r="AO92" s="242"/>
      <c r="AP92" s="278"/>
      <c r="AQ92" s="71" t="s">
        <v>61</v>
      </c>
      <c r="AR92" s="36"/>
      <c r="AS92" s="72" t="s">
        <v>62</v>
      </c>
      <c r="AT92" s="73" t="s">
        <v>63</v>
      </c>
      <c r="AU92" s="73" t="s">
        <v>64</v>
      </c>
      <c r="AV92" s="73" t="s">
        <v>65</v>
      </c>
      <c r="AW92" s="73" t="s">
        <v>66</v>
      </c>
      <c r="AX92" s="73" t="s">
        <v>67</v>
      </c>
      <c r="AY92" s="73" t="s">
        <v>68</v>
      </c>
      <c r="AZ92" s="73" t="s">
        <v>69</v>
      </c>
      <c r="BA92" s="73" t="s">
        <v>70</v>
      </c>
      <c r="BB92" s="73" t="s">
        <v>71</v>
      </c>
      <c r="BC92" s="73" t="s">
        <v>72</v>
      </c>
      <c r="BD92" s="74" t="s">
        <v>73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74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8">
        <f>ROUND(AG95+SUM(AG98:AG106),2)</f>
        <v>0</v>
      </c>
      <c r="AH94" s="248"/>
      <c r="AI94" s="248"/>
      <c r="AJ94" s="248"/>
      <c r="AK94" s="248"/>
      <c r="AL94" s="248"/>
      <c r="AM94" s="248"/>
      <c r="AN94" s="285">
        <f t="shared" ref="AN94:AN106" si="0">SUM(AG94,AT94)</f>
        <v>0</v>
      </c>
      <c r="AO94" s="285"/>
      <c r="AP94" s="285"/>
      <c r="AQ94" s="82" t="s">
        <v>1</v>
      </c>
      <c r="AR94" s="83"/>
      <c r="AS94" s="84">
        <f>ROUND(AS95+SUM(AS98:AS106),2)</f>
        <v>0</v>
      </c>
      <c r="AT94" s="85">
        <f t="shared" ref="AT94:AT106" si="1">ROUND(SUM(AV94:AW94),2)</f>
        <v>0</v>
      </c>
      <c r="AU94" s="86">
        <f>ROUND(AU95+SUM(AU98:AU106),5)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ROUND(AZ95+SUM(AZ98:AZ106),2)</f>
        <v>0</v>
      </c>
      <c r="BA94" s="85">
        <f>ROUND(BA95+SUM(BA98:BA106),2)</f>
        <v>0</v>
      </c>
      <c r="BB94" s="85">
        <f>ROUND(BB95+SUM(BB98:BB106),2)</f>
        <v>0</v>
      </c>
      <c r="BC94" s="85">
        <f>ROUND(BC95+SUM(BC98:BC106),2)</f>
        <v>0</v>
      </c>
      <c r="BD94" s="87">
        <f>ROUND(BD95+SUM(BD98:BD106),2)</f>
        <v>0</v>
      </c>
      <c r="BS94" s="88" t="s">
        <v>75</v>
      </c>
      <c r="BT94" s="88" t="s">
        <v>76</v>
      </c>
      <c r="BU94" s="89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1" s="7" customFormat="1" ht="24.75" customHeight="1">
      <c r="B95" s="90"/>
      <c r="C95" s="91"/>
      <c r="D95" s="243" t="s">
        <v>80</v>
      </c>
      <c r="E95" s="243"/>
      <c r="F95" s="243"/>
      <c r="G95" s="243"/>
      <c r="H95" s="243"/>
      <c r="I95" s="92"/>
      <c r="J95" s="243" t="s">
        <v>81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3"/>
      <c r="AG95" s="274">
        <f>ROUND(SUM(AG96:AG97),2)</f>
        <v>0</v>
      </c>
      <c r="AH95" s="270"/>
      <c r="AI95" s="270"/>
      <c r="AJ95" s="270"/>
      <c r="AK95" s="270"/>
      <c r="AL95" s="270"/>
      <c r="AM95" s="270"/>
      <c r="AN95" s="269">
        <f t="shared" si="0"/>
        <v>0</v>
      </c>
      <c r="AO95" s="270"/>
      <c r="AP95" s="270"/>
      <c r="AQ95" s="93" t="s">
        <v>82</v>
      </c>
      <c r="AR95" s="94"/>
      <c r="AS95" s="95">
        <f>ROUND(SUM(AS96:AS97),2)</f>
        <v>0</v>
      </c>
      <c r="AT95" s="96">
        <f t="shared" si="1"/>
        <v>0</v>
      </c>
      <c r="AU95" s="97">
        <f>ROUND(SUM(AU96:AU97),5)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ROUND(SUM(AZ96:AZ97),2)</f>
        <v>0</v>
      </c>
      <c r="BA95" s="96">
        <f>ROUND(SUM(BA96:BA97),2)</f>
        <v>0</v>
      </c>
      <c r="BB95" s="96">
        <f>ROUND(SUM(BB96:BB97),2)</f>
        <v>0</v>
      </c>
      <c r="BC95" s="96">
        <f>ROUND(SUM(BC96:BC97),2)</f>
        <v>0</v>
      </c>
      <c r="BD95" s="98">
        <f>ROUND(SUM(BD96:BD97),2)</f>
        <v>0</v>
      </c>
      <c r="BS95" s="99" t="s">
        <v>75</v>
      </c>
      <c r="BT95" s="99" t="s">
        <v>83</v>
      </c>
      <c r="BU95" s="99" t="s">
        <v>77</v>
      </c>
      <c r="BV95" s="99" t="s">
        <v>78</v>
      </c>
      <c r="BW95" s="99" t="s">
        <v>84</v>
      </c>
      <c r="BX95" s="99" t="s">
        <v>5</v>
      </c>
      <c r="CL95" s="99" t="s">
        <v>1</v>
      </c>
      <c r="CM95" s="99" t="s">
        <v>85</v>
      </c>
    </row>
    <row r="96" spans="1:91" s="4" customFormat="1" ht="16.5" customHeight="1">
      <c r="A96" s="100" t="s">
        <v>86</v>
      </c>
      <c r="B96" s="55"/>
      <c r="C96" s="101"/>
      <c r="D96" s="101"/>
      <c r="E96" s="244" t="s">
        <v>87</v>
      </c>
      <c r="F96" s="244"/>
      <c r="G96" s="244"/>
      <c r="H96" s="244"/>
      <c r="I96" s="244"/>
      <c r="J96" s="101"/>
      <c r="K96" s="244" t="s">
        <v>88</v>
      </c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71">
        <f>'01-1 - sborník UOŽI'!J32</f>
        <v>0</v>
      </c>
      <c r="AH96" s="272"/>
      <c r="AI96" s="272"/>
      <c r="AJ96" s="272"/>
      <c r="AK96" s="272"/>
      <c r="AL96" s="272"/>
      <c r="AM96" s="272"/>
      <c r="AN96" s="271">
        <f t="shared" si="0"/>
        <v>0</v>
      </c>
      <c r="AO96" s="272"/>
      <c r="AP96" s="272"/>
      <c r="AQ96" s="102" t="s">
        <v>89</v>
      </c>
      <c r="AR96" s="57"/>
      <c r="AS96" s="103">
        <v>0</v>
      </c>
      <c r="AT96" s="104">
        <f t="shared" si="1"/>
        <v>0</v>
      </c>
      <c r="AU96" s="105">
        <f>'01-1 - sborník UOŽI'!P120</f>
        <v>0</v>
      </c>
      <c r="AV96" s="104">
        <f>'01-1 - sborník UOŽI'!J35</f>
        <v>0</v>
      </c>
      <c r="AW96" s="104">
        <f>'01-1 - sborník UOŽI'!J36</f>
        <v>0</v>
      </c>
      <c r="AX96" s="104">
        <f>'01-1 - sborník UOŽI'!J37</f>
        <v>0</v>
      </c>
      <c r="AY96" s="104">
        <f>'01-1 - sborník UOŽI'!J38</f>
        <v>0</v>
      </c>
      <c r="AZ96" s="104">
        <f>'01-1 - sborník UOŽI'!F35</f>
        <v>0</v>
      </c>
      <c r="BA96" s="104">
        <f>'01-1 - sborník UOŽI'!F36</f>
        <v>0</v>
      </c>
      <c r="BB96" s="104">
        <f>'01-1 - sborník UOŽI'!F37</f>
        <v>0</v>
      </c>
      <c r="BC96" s="104">
        <f>'01-1 - sborník UOŽI'!F38</f>
        <v>0</v>
      </c>
      <c r="BD96" s="106">
        <f>'01-1 - sborník UOŽI'!F39</f>
        <v>0</v>
      </c>
      <c r="BT96" s="107" t="s">
        <v>85</v>
      </c>
      <c r="BV96" s="107" t="s">
        <v>78</v>
      </c>
      <c r="BW96" s="107" t="s">
        <v>90</v>
      </c>
      <c r="BX96" s="107" t="s">
        <v>84</v>
      </c>
      <c r="CL96" s="107" t="s">
        <v>1</v>
      </c>
    </row>
    <row r="97" spans="1:91" s="4" customFormat="1" ht="16.5" customHeight="1">
      <c r="A97" s="100" t="s">
        <v>86</v>
      </c>
      <c r="B97" s="55"/>
      <c r="C97" s="101"/>
      <c r="D97" s="101"/>
      <c r="E97" s="244" t="s">
        <v>91</v>
      </c>
      <c r="F97" s="244"/>
      <c r="G97" s="244"/>
      <c r="H97" s="244"/>
      <c r="I97" s="244"/>
      <c r="J97" s="101"/>
      <c r="K97" s="244" t="s">
        <v>92</v>
      </c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71">
        <f>'01-2 - URS'!J32</f>
        <v>0</v>
      </c>
      <c r="AH97" s="272"/>
      <c r="AI97" s="272"/>
      <c r="AJ97" s="272"/>
      <c r="AK97" s="272"/>
      <c r="AL97" s="272"/>
      <c r="AM97" s="272"/>
      <c r="AN97" s="271">
        <f t="shared" si="0"/>
        <v>0</v>
      </c>
      <c r="AO97" s="272"/>
      <c r="AP97" s="272"/>
      <c r="AQ97" s="102" t="s">
        <v>89</v>
      </c>
      <c r="AR97" s="57"/>
      <c r="AS97" s="103">
        <v>0</v>
      </c>
      <c r="AT97" s="104">
        <f t="shared" si="1"/>
        <v>0</v>
      </c>
      <c r="AU97" s="105">
        <f>'01-2 - URS'!P120</f>
        <v>0</v>
      </c>
      <c r="AV97" s="104">
        <f>'01-2 - URS'!J35</f>
        <v>0</v>
      </c>
      <c r="AW97" s="104">
        <f>'01-2 - URS'!J36</f>
        <v>0</v>
      </c>
      <c r="AX97" s="104">
        <f>'01-2 - URS'!J37</f>
        <v>0</v>
      </c>
      <c r="AY97" s="104">
        <f>'01-2 - URS'!J38</f>
        <v>0</v>
      </c>
      <c r="AZ97" s="104">
        <f>'01-2 - URS'!F35</f>
        <v>0</v>
      </c>
      <c r="BA97" s="104">
        <f>'01-2 - URS'!F36</f>
        <v>0</v>
      </c>
      <c r="BB97" s="104">
        <f>'01-2 - URS'!F37</f>
        <v>0</v>
      </c>
      <c r="BC97" s="104">
        <f>'01-2 - URS'!F38</f>
        <v>0</v>
      </c>
      <c r="BD97" s="106">
        <f>'01-2 - URS'!F39</f>
        <v>0</v>
      </c>
      <c r="BT97" s="107" t="s">
        <v>85</v>
      </c>
      <c r="BV97" s="107" t="s">
        <v>78</v>
      </c>
      <c r="BW97" s="107" t="s">
        <v>93</v>
      </c>
      <c r="BX97" s="107" t="s">
        <v>84</v>
      </c>
      <c r="CL97" s="107" t="s">
        <v>1</v>
      </c>
    </row>
    <row r="98" spans="1:91" s="7" customFormat="1" ht="16.5" customHeight="1">
      <c r="A98" s="100" t="s">
        <v>86</v>
      </c>
      <c r="B98" s="90"/>
      <c r="C98" s="91"/>
      <c r="D98" s="243" t="s">
        <v>94</v>
      </c>
      <c r="E98" s="243"/>
      <c r="F98" s="243"/>
      <c r="G98" s="243"/>
      <c r="H98" s="243"/>
      <c r="I98" s="92"/>
      <c r="J98" s="243" t="s">
        <v>94</v>
      </c>
      <c r="K98" s="243"/>
      <c r="L98" s="243"/>
      <c r="M98" s="243"/>
      <c r="N98" s="243"/>
      <c r="O98" s="243"/>
      <c r="P98" s="243"/>
      <c r="Q98" s="243"/>
      <c r="R98" s="243"/>
      <c r="S98" s="243"/>
      <c r="T98" s="243"/>
      <c r="U98" s="243"/>
      <c r="V98" s="243"/>
      <c r="W98" s="243"/>
      <c r="X98" s="243"/>
      <c r="Y98" s="243"/>
      <c r="Z98" s="243"/>
      <c r="AA98" s="243"/>
      <c r="AB98" s="243"/>
      <c r="AC98" s="243"/>
      <c r="AD98" s="243"/>
      <c r="AE98" s="243"/>
      <c r="AF98" s="243"/>
      <c r="AG98" s="269">
        <f>'VON - VON'!J30</f>
        <v>0</v>
      </c>
      <c r="AH98" s="270"/>
      <c r="AI98" s="270"/>
      <c r="AJ98" s="270"/>
      <c r="AK98" s="270"/>
      <c r="AL98" s="270"/>
      <c r="AM98" s="270"/>
      <c r="AN98" s="269">
        <f t="shared" si="0"/>
        <v>0</v>
      </c>
      <c r="AO98" s="270"/>
      <c r="AP98" s="270"/>
      <c r="AQ98" s="93" t="s">
        <v>94</v>
      </c>
      <c r="AR98" s="94"/>
      <c r="AS98" s="95">
        <v>0</v>
      </c>
      <c r="AT98" s="96">
        <f t="shared" si="1"/>
        <v>0</v>
      </c>
      <c r="AU98" s="97">
        <f>'VON - VON'!P121</f>
        <v>0</v>
      </c>
      <c r="AV98" s="96">
        <f>'VON - VON'!J33</f>
        <v>0</v>
      </c>
      <c r="AW98" s="96">
        <f>'VON - VON'!J34</f>
        <v>0</v>
      </c>
      <c r="AX98" s="96">
        <f>'VON - VON'!J35</f>
        <v>0</v>
      </c>
      <c r="AY98" s="96">
        <f>'VON - VON'!J36</f>
        <v>0</v>
      </c>
      <c r="AZ98" s="96">
        <f>'VON - VON'!F33</f>
        <v>0</v>
      </c>
      <c r="BA98" s="96">
        <f>'VON - VON'!F34</f>
        <v>0</v>
      </c>
      <c r="BB98" s="96">
        <f>'VON - VON'!F35</f>
        <v>0</v>
      </c>
      <c r="BC98" s="96">
        <f>'VON - VON'!F36</f>
        <v>0</v>
      </c>
      <c r="BD98" s="98">
        <f>'VON - VON'!F37</f>
        <v>0</v>
      </c>
      <c r="BT98" s="99" t="s">
        <v>83</v>
      </c>
      <c r="BV98" s="99" t="s">
        <v>78</v>
      </c>
      <c r="BW98" s="99" t="s">
        <v>95</v>
      </c>
      <c r="BX98" s="99" t="s">
        <v>5</v>
      </c>
      <c r="CL98" s="99" t="s">
        <v>1</v>
      </c>
      <c r="CM98" s="99" t="s">
        <v>85</v>
      </c>
    </row>
    <row r="99" spans="1:91" s="7" customFormat="1" ht="24.75" customHeight="1">
      <c r="A99" s="100" t="s">
        <v>86</v>
      </c>
      <c r="B99" s="90"/>
      <c r="C99" s="91"/>
      <c r="D99" s="243" t="s">
        <v>96</v>
      </c>
      <c r="E99" s="243"/>
      <c r="F99" s="243"/>
      <c r="G99" s="243"/>
      <c r="H99" s="243"/>
      <c r="I99" s="92"/>
      <c r="J99" s="243" t="s">
        <v>97</v>
      </c>
      <c r="K99" s="243"/>
      <c r="L99" s="243"/>
      <c r="M99" s="243"/>
      <c r="N99" s="243"/>
      <c r="O99" s="243"/>
      <c r="P99" s="243"/>
      <c r="Q99" s="243"/>
      <c r="R99" s="243"/>
      <c r="S99" s="243"/>
      <c r="T99" s="243"/>
      <c r="U99" s="243"/>
      <c r="V99" s="243"/>
      <c r="W99" s="243"/>
      <c r="X99" s="243"/>
      <c r="Y99" s="243"/>
      <c r="Z99" s="243"/>
      <c r="AA99" s="243"/>
      <c r="AB99" s="243"/>
      <c r="AC99" s="243"/>
      <c r="AD99" s="243"/>
      <c r="AE99" s="243"/>
      <c r="AF99" s="243"/>
      <c r="AG99" s="269">
        <f>'PS 02-01 - žst. Chotětov,...'!J30</f>
        <v>0</v>
      </c>
      <c r="AH99" s="270"/>
      <c r="AI99" s="270"/>
      <c r="AJ99" s="270"/>
      <c r="AK99" s="270"/>
      <c r="AL99" s="270"/>
      <c r="AM99" s="270"/>
      <c r="AN99" s="269">
        <f t="shared" si="0"/>
        <v>0</v>
      </c>
      <c r="AO99" s="270"/>
      <c r="AP99" s="270"/>
      <c r="AQ99" s="93" t="s">
        <v>82</v>
      </c>
      <c r="AR99" s="94"/>
      <c r="AS99" s="95">
        <v>0</v>
      </c>
      <c r="AT99" s="96">
        <f t="shared" si="1"/>
        <v>0</v>
      </c>
      <c r="AU99" s="97">
        <f>'PS 02-01 - žst. Chotětov,...'!P119</f>
        <v>0</v>
      </c>
      <c r="AV99" s="96">
        <f>'PS 02-01 - žst. Chotětov,...'!J33</f>
        <v>0</v>
      </c>
      <c r="AW99" s="96">
        <f>'PS 02-01 - žst. Chotětov,...'!J34</f>
        <v>0</v>
      </c>
      <c r="AX99" s="96">
        <f>'PS 02-01 - žst. Chotětov,...'!J35</f>
        <v>0</v>
      </c>
      <c r="AY99" s="96">
        <f>'PS 02-01 - žst. Chotětov,...'!J36</f>
        <v>0</v>
      </c>
      <c r="AZ99" s="96">
        <f>'PS 02-01 - žst. Chotětov,...'!F33</f>
        <v>0</v>
      </c>
      <c r="BA99" s="96">
        <f>'PS 02-01 - žst. Chotětov,...'!F34</f>
        <v>0</v>
      </c>
      <c r="BB99" s="96">
        <f>'PS 02-01 - žst. Chotětov,...'!F35</f>
        <v>0</v>
      </c>
      <c r="BC99" s="96">
        <f>'PS 02-01 - žst. Chotětov,...'!F36</f>
        <v>0</v>
      </c>
      <c r="BD99" s="98">
        <f>'PS 02-01 - žst. Chotětov,...'!F37</f>
        <v>0</v>
      </c>
      <c r="BT99" s="99" t="s">
        <v>83</v>
      </c>
      <c r="BV99" s="99" t="s">
        <v>78</v>
      </c>
      <c r="BW99" s="99" t="s">
        <v>98</v>
      </c>
      <c r="BX99" s="99" t="s">
        <v>5</v>
      </c>
      <c r="CL99" s="99" t="s">
        <v>1</v>
      </c>
      <c r="CM99" s="99" t="s">
        <v>85</v>
      </c>
    </row>
    <row r="100" spans="1:91" s="7" customFormat="1" ht="24.75" customHeight="1">
      <c r="A100" s="100" t="s">
        <v>86</v>
      </c>
      <c r="B100" s="90"/>
      <c r="C100" s="91"/>
      <c r="D100" s="243" t="s">
        <v>99</v>
      </c>
      <c r="E100" s="243"/>
      <c r="F100" s="243"/>
      <c r="G100" s="243"/>
      <c r="H100" s="243"/>
      <c r="I100" s="92"/>
      <c r="J100" s="243" t="s">
        <v>100</v>
      </c>
      <c r="K100" s="243"/>
      <c r="L100" s="243"/>
      <c r="M100" s="243"/>
      <c r="N100" s="243"/>
      <c r="O100" s="243"/>
      <c r="P100" s="243"/>
      <c r="Q100" s="243"/>
      <c r="R100" s="243"/>
      <c r="S100" s="243"/>
      <c r="T100" s="243"/>
      <c r="U100" s="243"/>
      <c r="V100" s="243"/>
      <c r="W100" s="243"/>
      <c r="X100" s="243"/>
      <c r="Y100" s="243"/>
      <c r="Z100" s="243"/>
      <c r="AA100" s="243"/>
      <c r="AB100" s="243"/>
      <c r="AC100" s="243"/>
      <c r="AD100" s="243"/>
      <c r="AE100" s="243"/>
      <c r="AF100" s="243"/>
      <c r="AG100" s="269">
        <f>'PS 02-02 - žst.Chotětov, ...'!J30</f>
        <v>0</v>
      </c>
      <c r="AH100" s="270"/>
      <c r="AI100" s="270"/>
      <c r="AJ100" s="270"/>
      <c r="AK100" s="270"/>
      <c r="AL100" s="270"/>
      <c r="AM100" s="270"/>
      <c r="AN100" s="269">
        <f t="shared" si="0"/>
        <v>0</v>
      </c>
      <c r="AO100" s="270"/>
      <c r="AP100" s="270"/>
      <c r="AQ100" s="93" t="s">
        <v>82</v>
      </c>
      <c r="AR100" s="94"/>
      <c r="AS100" s="95">
        <v>0</v>
      </c>
      <c r="AT100" s="96">
        <f t="shared" si="1"/>
        <v>0</v>
      </c>
      <c r="AU100" s="97">
        <f>'PS 02-02 - žst.Chotětov, ...'!P119</f>
        <v>0</v>
      </c>
      <c r="AV100" s="96">
        <f>'PS 02-02 - žst.Chotětov, ...'!J33</f>
        <v>0</v>
      </c>
      <c r="AW100" s="96">
        <f>'PS 02-02 - žst.Chotětov, ...'!J34</f>
        <v>0</v>
      </c>
      <c r="AX100" s="96">
        <f>'PS 02-02 - žst.Chotětov, ...'!J35</f>
        <v>0</v>
      </c>
      <c r="AY100" s="96">
        <f>'PS 02-02 - žst.Chotětov, ...'!J36</f>
        <v>0</v>
      </c>
      <c r="AZ100" s="96">
        <f>'PS 02-02 - žst.Chotětov, ...'!F33</f>
        <v>0</v>
      </c>
      <c r="BA100" s="96">
        <f>'PS 02-02 - žst.Chotětov, ...'!F34</f>
        <v>0</v>
      </c>
      <c r="BB100" s="96">
        <f>'PS 02-02 - žst.Chotětov, ...'!F35</f>
        <v>0</v>
      </c>
      <c r="BC100" s="96">
        <f>'PS 02-02 - žst.Chotětov, ...'!F36</f>
        <v>0</v>
      </c>
      <c r="BD100" s="98">
        <f>'PS 02-02 - žst.Chotětov, ...'!F37</f>
        <v>0</v>
      </c>
      <c r="BT100" s="99" t="s">
        <v>83</v>
      </c>
      <c r="BV100" s="99" t="s">
        <v>78</v>
      </c>
      <c r="BW100" s="99" t="s">
        <v>101</v>
      </c>
      <c r="BX100" s="99" t="s">
        <v>5</v>
      </c>
      <c r="CL100" s="99" t="s">
        <v>1</v>
      </c>
      <c r="CM100" s="99" t="s">
        <v>85</v>
      </c>
    </row>
    <row r="101" spans="1:91" s="7" customFormat="1" ht="24.75" customHeight="1">
      <c r="A101" s="100" t="s">
        <v>86</v>
      </c>
      <c r="B101" s="90"/>
      <c r="C101" s="91"/>
      <c r="D101" s="243" t="s">
        <v>102</v>
      </c>
      <c r="E101" s="243"/>
      <c r="F101" s="243"/>
      <c r="G101" s="243"/>
      <c r="H101" s="243"/>
      <c r="I101" s="92"/>
      <c r="J101" s="243" t="s">
        <v>103</v>
      </c>
      <c r="K101" s="243"/>
      <c r="L101" s="243"/>
      <c r="M101" s="243"/>
      <c r="N101" s="243"/>
      <c r="O101" s="243"/>
      <c r="P101" s="243"/>
      <c r="Q101" s="243"/>
      <c r="R101" s="243"/>
      <c r="S101" s="243"/>
      <c r="T101" s="243"/>
      <c r="U101" s="243"/>
      <c r="V101" s="243"/>
      <c r="W101" s="243"/>
      <c r="X101" s="243"/>
      <c r="Y101" s="243"/>
      <c r="Z101" s="243"/>
      <c r="AA101" s="243"/>
      <c r="AB101" s="243"/>
      <c r="AC101" s="243"/>
      <c r="AD101" s="243"/>
      <c r="AE101" s="243"/>
      <c r="AF101" s="243"/>
      <c r="AG101" s="269">
        <f>'PS 02-03 - žst.Chotětov, ...'!J30</f>
        <v>0</v>
      </c>
      <c r="AH101" s="270"/>
      <c r="AI101" s="270"/>
      <c r="AJ101" s="270"/>
      <c r="AK101" s="270"/>
      <c r="AL101" s="270"/>
      <c r="AM101" s="270"/>
      <c r="AN101" s="269">
        <f t="shared" si="0"/>
        <v>0</v>
      </c>
      <c r="AO101" s="270"/>
      <c r="AP101" s="270"/>
      <c r="AQ101" s="93" t="s">
        <v>82</v>
      </c>
      <c r="AR101" s="94"/>
      <c r="AS101" s="95">
        <v>0</v>
      </c>
      <c r="AT101" s="96">
        <f t="shared" si="1"/>
        <v>0</v>
      </c>
      <c r="AU101" s="97">
        <f>'PS 02-03 - žst.Chotětov, ...'!P117</f>
        <v>0</v>
      </c>
      <c r="AV101" s="96">
        <f>'PS 02-03 - žst.Chotětov, ...'!J33</f>
        <v>0</v>
      </c>
      <c r="AW101" s="96">
        <f>'PS 02-03 - žst.Chotětov, ...'!J34</f>
        <v>0</v>
      </c>
      <c r="AX101" s="96">
        <f>'PS 02-03 - žst.Chotětov, ...'!J35</f>
        <v>0</v>
      </c>
      <c r="AY101" s="96">
        <f>'PS 02-03 - žst.Chotětov, ...'!J36</f>
        <v>0</v>
      </c>
      <c r="AZ101" s="96">
        <f>'PS 02-03 - žst.Chotětov, ...'!F33</f>
        <v>0</v>
      </c>
      <c r="BA101" s="96">
        <f>'PS 02-03 - žst.Chotětov, ...'!F34</f>
        <v>0</v>
      </c>
      <c r="BB101" s="96">
        <f>'PS 02-03 - žst.Chotětov, ...'!F35</f>
        <v>0</v>
      </c>
      <c r="BC101" s="96">
        <f>'PS 02-03 - žst.Chotětov, ...'!F36</f>
        <v>0</v>
      </c>
      <c r="BD101" s="98">
        <f>'PS 02-03 - žst.Chotětov, ...'!F37</f>
        <v>0</v>
      </c>
      <c r="BT101" s="99" t="s">
        <v>83</v>
      </c>
      <c r="BV101" s="99" t="s">
        <v>78</v>
      </c>
      <c r="BW101" s="99" t="s">
        <v>104</v>
      </c>
      <c r="BX101" s="99" t="s">
        <v>5</v>
      </c>
      <c r="CL101" s="99" t="s">
        <v>1</v>
      </c>
      <c r="CM101" s="99" t="s">
        <v>85</v>
      </c>
    </row>
    <row r="102" spans="1:91" s="7" customFormat="1" ht="24.75" customHeight="1">
      <c r="A102" s="100" t="s">
        <v>86</v>
      </c>
      <c r="B102" s="90"/>
      <c r="C102" s="91"/>
      <c r="D102" s="243" t="s">
        <v>105</v>
      </c>
      <c r="E102" s="243"/>
      <c r="F102" s="243"/>
      <c r="G102" s="243"/>
      <c r="H102" s="243"/>
      <c r="I102" s="92"/>
      <c r="J102" s="243" t="s">
        <v>106</v>
      </c>
      <c r="K102" s="243"/>
      <c r="L102" s="243"/>
      <c r="M102" s="243"/>
      <c r="N102" s="243"/>
      <c r="O102" s="243"/>
      <c r="P102" s="243"/>
      <c r="Q102" s="243"/>
      <c r="R102" s="243"/>
      <c r="S102" s="243"/>
      <c r="T102" s="243"/>
      <c r="U102" s="243"/>
      <c r="V102" s="243"/>
      <c r="W102" s="243"/>
      <c r="X102" s="243"/>
      <c r="Y102" s="243"/>
      <c r="Z102" s="243"/>
      <c r="AA102" s="243"/>
      <c r="AB102" s="243"/>
      <c r="AC102" s="243"/>
      <c r="AD102" s="243"/>
      <c r="AE102" s="243"/>
      <c r="AF102" s="243"/>
      <c r="AG102" s="269">
        <f>'PS 02-04 - žst.Chotětov, ...'!J30</f>
        <v>0</v>
      </c>
      <c r="AH102" s="270"/>
      <c r="AI102" s="270"/>
      <c r="AJ102" s="270"/>
      <c r="AK102" s="270"/>
      <c r="AL102" s="270"/>
      <c r="AM102" s="270"/>
      <c r="AN102" s="269">
        <f t="shared" si="0"/>
        <v>0</v>
      </c>
      <c r="AO102" s="270"/>
      <c r="AP102" s="270"/>
      <c r="AQ102" s="93" t="s">
        <v>82</v>
      </c>
      <c r="AR102" s="94"/>
      <c r="AS102" s="95">
        <v>0</v>
      </c>
      <c r="AT102" s="96">
        <f t="shared" si="1"/>
        <v>0</v>
      </c>
      <c r="AU102" s="97">
        <f>'PS 02-04 - žst.Chotětov, ...'!P117</f>
        <v>0</v>
      </c>
      <c r="AV102" s="96">
        <f>'PS 02-04 - žst.Chotětov, ...'!J33</f>
        <v>0</v>
      </c>
      <c r="AW102" s="96">
        <f>'PS 02-04 - žst.Chotětov, ...'!J34</f>
        <v>0</v>
      </c>
      <c r="AX102" s="96">
        <f>'PS 02-04 - žst.Chotětov, ...'!J35</f>
        <v>0</v>
      </c>
      <c r="AY102" s="96">
        <f>'PS 02-04 - žst.Chotětov, ...'!J36</f>
        <v>0</v>
      </c>
      <c r="AZ102" s="96">
        <f>'PS 02-04 - žst.Chotětov, ...'!F33</f>
        <v>0</v>
      </c>
      <c r="BA102" s="96">
        <f>'PS 02-04 - žst.Chotětov, ...'!F34</f>
        <v>0</v>
      </c>
      <c r="BB102" s="96">
        <f>'PS 02-04 - žst.Chotětov, ...'!F35</f>
        <v>0</v>
      </c>
      <c r="BC102" s="96">
        <f>'PS 02-04 - žst.Chotětov, ...'!F36</f>
        <v>0</v>
      </c>
      <c r="BD102" s="98">
        <f>'PS 02-04 - žst.Chotětov, ...'!F37</f>
        <v>0</v>
      </c>
      <c r="BT102" s="99" t="s">
        <v>83</v>
      </c>
      <c r="BV102" s="99" t="s">
        <v>78</v>
      </c>
      <c r="BW102" s="99" t="s">
        <v>107</v>
      </c>
      <c r="BX102" s="99" t="s">
        <v>5</v>
      </c>
      <c r="CL102" s="99" t="s">
        <v>1</v>
      </c>
      <c r="CM102" s="99" t="s">
        <v>85</v>
      </c>
    </row>
    <row r="103" spans="1:91" s="7" customFormat="1" ht="24.75" customHeight="1">
      <c r="A103" s="100" t="s">
        <v>86</v>
      </c>
      <c r="B103" s="90"/>
      <c r="C103" s="91"/>
      <c r="D103" s="243" t="s">
        <v>108</v>
      </c>
      <c r="E103" s="243"/>
      <c r="F103" s="243"/>
      <c r="G103" s="243"/>
      <c r="H103" s="243"/>
      <c r="I103" s="92"/>
      <c r="J103" s="243" t="s">
        <v>109</v>
      </c>
      <c r="K103" s="243"/>
      <c r="L103" s="243"/>
      <c r="M103" s="243"/>
      <c r="N103" s="243"/>
      <c r="O103" s="243"/>
      <c r="P103" s="243"/>
      <c r="Q103" s="243"/>
      <c r="R103" s="243"/>
      <c r="S103" s="243"/>
      <c r="T103" s="243"/>
      <c r="U103" s="243"/>
      <c r="V103" s="243"/>
      <c r="W103" s="243"/>
      <c r="X103" s="243"/>
      <c r="Y103" s="243"/>
      <c r="Z103" s="243"/>
      <c r="AA103" s="243"/>
      <c r="AB103" s="243"/>
      <c r="AC103" s="243"/>
      <c r="AD103" s="243"/>
      <c r="AE103" s="243"/>
      <c r="AF103" s="243"/>
      <c r="AG103" s="269">
        <f>'PS 02-05 - žst.Chotětov, ...'!J30</f>
        <v>0</v>
      </c>
      <c r="AH103" s="270"/>
      <c r="AI103" s="270"/>
      <c r="AJ103" s="270"/>
      <c r="AK103" s="270"/>
      <c r="AL103" s="270"/>
      <c r="AM103" s="270"/>
      <c r="AN103" s="269">
        <f t="shared" si="0"/>
        <v>0</v>
      </c>
      <c r="AO103" s="270"/>
      <c r="AP103" s="270"/>
      <c r="AQ103" s="93" t="s">
        <v>82</v>
      </c>
      <c r="AR103" s="94"/>
      <c r="AS103" s="95">
        <v>0</v>
      </c>
      <c r="AT103" s="96">
        <f t="shared" si="1"/>
        <v>0</v>
      </c>
      <c r="AU103" s="97">
        <f>'PS 02-05 - žst.Chotětov, ...'!P117</f>
        <v>0</v>
      </c>
      <c r="AV103" s="96">
        <f>'PS 02-05 - žst.Chotětov, ...'!J33</f>
        <v>0</v>
      </c>
      <c r="AW103" s="96">
        <f>'PS 02-05 - žst.Chotětov, ...'!J34</f>
        <v>0</v>
      </c>
      <c r="AX103" s="96">
        <f>'PS 02-05 - žst.Chotětov, ...'!J35</f>
        <v>0</v>
      </c>
      <c r="AY103" s="96">
        <f>'PS 02-05 - žst.Chotětov, ...'!J36</f>
        <v>0</v>
      </c>
      <c r="AZ103" s="96">
        <f>'PS 02-05 - žst.Chotětov, ...'!F33</f>
        <v>0</v>
      </c>
      <c r="BA103" s="96">
        <f>'PS 02-05 - žst.Chotětov, ...'!F34</f>
        <v>0</v>
      </c>
      <c r="BB103" s="96">
        <f>'PS 02-05 - žst.Chotětov, ...'!F35</f>
        <v>0</v>
      </c>
      <c r="BC103" s="96">
        <f>'PS 02-05 - žst.Chotětov, ...'!F36</f>
        <v>0</v>
      </c>
      <c r="BD103" s="98">
        <f>'PS 02-05 - žst.Chotětov, ...'!F37</f>
        <v>0</v>
      </c>
      <c r="BT103" s="99" t="s">
        <v>83</v>
      </c>
      <c r="BV103" s="99" t="s">
        <v>78</v>
      </c>
      <c r="BW103" s="99" t="s">
        <v>110</v>
      </c>
      <c r="BX103" s="99" t="s">
        <v>5</v>
      </c>
      <c r="CL103" s="99" t="s">
        <v>1</v>
      </c>
      <c r="CM103" s="99" t="s">
        <v>85</v>
      </c>
    </row>
    <row r="104" spans="1:91" s="7" customFormat="1" ht="24.75" customHeight="1">
      <c r="A104" s="100" t="s">
        <v>86</v>
      </c>
      <c r="B104" s="90"/>
      <c r="C104" s="91"/>
      <c r="D104" s="243" t="s">
        <v>111</v>
      </c>
      <c r="E104" s="243"/>
      <c r="F104" s="243"/>
      <c r="G104" s="243"/>
      <c r="H104" s="243"/>
      <c r="I104" s="92"/>
      <c r="J104" s="243" t="s">
        <v>112</v>
      </c>
      <c r="K104" s="243"/>
      <c r="L104" s="243"/>
      <c r="M104" s="243"/>
      <c r="N104" s="243"/>
      <c r="O104" s="243"/>
      <c r="P104" s="243"/>
      <c r="Q104" s="243"/>
      <c r="R104" s="243"/>
      <c r="S104" s="243"/>
      <c r="T104" s="243"/>
      <c r="U104" s="243"/>
      <c r="V104" s="243"/>
      <c r="W104" s="243"/>
      <c r="X104" s="243"/>
      <c r="Y104" s="243"/>
      <c r="Z104" s="243"/>
      <c r="AA104" s="243"/>
      <c r="AB104" s="243"/>
      <c r="AC104" s="243"/>
      <c r="AD104" s="243"/>
      <c r="AE104" s="243"/>
      <c r="AF104" s="243"/>
      <c r="AG104" s="269">
        <f>'SO 03-01 - Úprava napájen...'!J30</f>
        <v>0</v>
      </c>
      <c r="AH104" s="270"/>
      <c r="AI104" s="270"/>
      <c r="AJ104" s="270"/>
      <c r="AK104" s="270"/>
      <c r="AL104" s="270"/>
      <c r="AM104" s="270"/>
      <c r="AN104" s="269">
        <f t="shared" si="0"/>
        <v>0</v>
      </c>
      <c r="AO104" s="270"/>
      <c r="AP104" s="270"/>
      <c r="AQ104" s="93" t="s">
        <v>113</v>
      </c>
      <c r="AR104" s="94"/>
      <c r="AS104" s="95">
        <v>0</v>
      </c>
      <c r="AT104" s="96">
        <f t="shared" si="1"/>
        <v>0</v>
      </c>
      <c r="AU104" s="97">
        <f>'SO 03-01 - Úprava napájen...'!P120</f>
        <v>0</v>
      </c>
      <c r="AV104" s="96">
        <f>'SO 03-01 - Úprava napájen...'!J33</f>
        <v>0</v>
      </c>
      <c r="AW104" s="96">
        <f>'SO 03-01 - Úprava napájen...'!J34</f>
        <v>0</v>
      </c>
      <c r="AX104" s="96">
        <f>'SO 03-01 - Úprava napájen...'!J35</f>
        <v>0</v>
      </c>
      <c r="AY104" s="96">
        <f>'SO 03-01 - Úprava napájen...'!J36</f>
        <v>0</v>
      </c>
      <c r="AZ104" s="96">
        <f>'SO 03-01 - Úprava napájen...'!F33</f>
        <v>0</v>
      </c>
      <c r="BA104" s="96">
        <f>'SO 03-01 - Úprava napájen...'!F34</f>
        <v>0</v>
      </c>
      <c r="BB104" s="96">
        <f>'SO 03-01 - Úprava napájen...'!F35</f>
        <v>0</v>
      </c>
      <c r="BC104" s="96">
        <f>'SO 03-01 - Úprava napájen...'!F36</f>
        <v>0</v>
      </c>
      <c r="BD104" s="98">
        <f>'SO 03-01 - Úprava napájen...'!F37</f>
        <v>0</v>
      </c>
      <c r="BT104" s="99" t="s">
        <v>83</v>
      </c>
      <c r="BV104" s="99" t="s">
        <v>78</v>
      </c>
      <c r="BW104" s="99" t="s">
        <v>114</v>
      </c>
      <c r="BX104" s="99" t="s">
        <v>5</v>
      </c>
      <c r="CL104" s="99" t="s">
        <v>1</v>
      </c>
      <c r="CM104" s="99" t="s">
        <v>85</v>
      </c>
    </row>
    <row r="105" spans="1:91" s="7" customFormat="1" ht="24.75" customHeight="1">
      <c r="A105" s="100" t="s">
        <v>86</v>
      </c>
      <c r="B105" s="90"/>
      <c r="C105" s="91"/>
      <c r="D105" s="243" t="s">
        <v>115</v>
      </c>
      <c r="E105" s="243"/>
      <c r="F105" s="243"/>
      <c r="G105" s="243"/>
      <c r="H105" s="243"/>
      <c r="I105" s="92"/>
      <c r="J105" s="243" t="s">
        <v>116</v>
      </c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243"/>
      <c r="AD105" s="243"/>
      <c r="AE105" s="243"/>
      <c r="AF105" s="243"/>
      <c r="AG105" s="269">
        <f>'SO 03-02 - EOV v ŽST Chot...'!J30</f>
        <v>0</v>
      </c>
      <c r="AH105" s="270"/>
      <c r="AI105" s="270"/>
      <c r="AJ105" s="270"/>
      <c r="AK105" s="270"/>
      <c r="AL105" s="270"/>
      <c r="AM105" s="270"/>
      <c r="AN105" s="269">
        <f t="shared" si="0"/>
        <v>0</v>
      </c>
      <c r="AO105" s="270"/>
      <c r="AP105" s="270"/>
      <c r="AQ105" s="93" t="s">
        <v>113</v>
      </c>
      <c r="AR105" s="94"/>
      <c r="AS105" s="95">
        <v>0</v>
      </c>
      <c r="AT105" s="96">
        <f t="shared" si="1"/>
        <v>0</v>
      </c>
      <c r="AU105" s="97">
        <f>'SO 03-02 - EOV v ŽST Chot...'!P120</f>
        <v>0</v>
      </c>
      <c r="AV105" s="96">
        <f>'SO 03-02 - EOV v ŽST Chot...'!J33</f>
        <v>0</v>
      </c>
      <c r="AW105" s="96">
        <f>'SO 03-02 - EOV v ŽST Chot...'!J34</f>
        <v>0</v>
      </c>
      <c r="AX105" s="96">
        <f>'SO 03-02 - EOV v ŽST Chot...'!J35</f>
        <v>0</v>
      </c>
      <c r="AY105" s="96">
        <f>'SO 03-02 - EOV v ŽST Chot...'!J36</f>
        <v>0</v>
      </c>
      <c r="AZ105" s="96">
        <f>'SO 03-02 - EOV v ŽST Chot...'!F33</f>
        <v>0</v>
      </c>
      <c r="BA105" s="96">
        <f>'SO 03-02 - EOV v ŽST Chot...'!F34</f>
        <v>0</v>
      </c>
      <c r="BB105" s="96">
        <f>'SO 03-02 - EOV v ŽST Chot...'!F35</f>
        <v>0</v>
      </c>
      <c r="BC105" s="96">
        <f>'SO 03-02 - EOV v ŽST Chot...'!F36</f>
        <v>0</v>
      </c>
      <c r="BD105" s="98">
        <f>'SO 03-02 - EOV v ŽST Chot...'!F37</f>
        <v>0</v>
      </c>
      <c r="BT105" s="99" t="s">
        <v>83</v>
      </c>
      <c r="BV105" s="99" t="s">
        <v>78</v>
      </c>
      <c r="BW105" s="99" t="s">
        <v>117</v>
      </c>
      <c r="BX105" s="99" t="s">
        <v>5</v>
      </c>
      <c r="CL105" s="99" t="s">
        <v>1</v>
      </c>
      <c r="CM105" s="99" t="s">
        <v>85</v>
      </c>
    </row>
    <row r="106" spans="1:91" s="7" customFormat="1" ht="24.75" customHeight="1">
      <c r="A106" s="100" t="s">
        <v>86</v>
      </c>
      <c r="B106" s="90"/>
      <c r="C106" s="91"/>
      <c r="D106" s="243" t="s">
        <v>118</v>
      </c>
      <c r="E106" s="243"/>
      <c r="F106" s="243"/>
      <c r="G106" s="243"/>
      <c r="H106" s="243"/>
      <c r="I106" s="92"/>
      <c r="J106" s="243" t="s">
        <v>119</v>
      </c>
      <c r="K106" s="243"/>
      <c r="L106" s="243"/>
      <c r="M106" s="243"/>
      <c r="N106" s="243"/>
      <c r="O106" s="243"/>
      <c r="P106" s="243"/>
      <c r="Q106" s="243"/>
      <c r="R106" s="243"/>
      <c r="S106" s="243"/>
      <c r="T106" s="243"/>
      <c r="U106" s="243"/>
      <c r="V106" s="243"/>
      <c r="W106" s="243"/>
      <c r="X106" s="243"/>
      <c r="Y106" s="243"/>
      <c r="Z106" s="243"/>
      <c r="AA106" s="243"/>
      <c r="AB106" s="243"/>
      <c r="AC106" s="243"/>
      <c r="AD106" s="243"/>
      <c r="AE106" s="243"/>
      <c r="AF106" s="243"/>
      <c r="AG106" s="269">
        <f>'PS 03-01 - ŽST Chotětov -...'!J30</f>
        <v>0</v>
      </c>
      <c r="AH106" s="270"/>
      <c r="AI106" s="270"/>
      <c r="AJ106" s="270"/>
      <c r="AK106" s="270"/>
      <c r="AL106" s="270"/>
      <c r="AM106" s="270"/>
      <c r="AN106" s="269">
        <f t="shared" si="0"/>
        <v>0</v>
      </c>
      <c r="AO106" s="270"/>
      <c r="AP106" s="270"/>
      <c r="AQ106" s="93" t="s">
        <v>82</v>
      </c>
      <c r="AR106" s="94"/>
      <c r="AS106" s="108">
        <v>0</v>
      </c>
      <c r="AT106" s="109">
        <f t="shared" si="1"/>
        <v>0</v>
      </c>
      <c r="AU106" s="110">
        <f>'PS 03-01 - ŽST Chotětov -...'!P117</f>
        <v>0</v>
      </c>
      <c r="AV106" s="109">
        <f>'PS 03-01 - ŽST Chotětov -...'!J33</f>
        <v>0</v>
      </c>
      <c r="AW106" s="109">
        <f>'PS 03-01 - ŽST Chotětov -...'!J34</f>
        <v>0</v>
      </c>
      <c r="AX106" s="109">
        <f>'PS 03-01 - ŽST Chotětov -...'!J35</f>
        <v>0</v>
      </c>
      <c r="AY106" s="109">
        <f>'PS 03-01 - ŽST Chotětov -...'!J36</f>
        <v>0</v>
      </c>
      <c r="AZ106" s="109">
        <f>'PS 03-01 - ŽST Chotětov -...'!F33</f>
        <v>0</v>
      </c>
      <c r="BA106" s="109">
        <f>'PS 03-01 - ŽST Chotětov -...'!F34</f>
        <v>0</v>
      </c>
      <c r="BB106" s="109">
        <f>'PS 03-01 - ŽST Chotětov -...'!F35</f>
        <v>0</v>
      </c>
      <c r="BC106" s="109">
        <f>'PS 03-01 - ŽST Chotětov -...'!F36</f>
        <v>0</v>
      </c>
      <c r="BD106" s="111">
        <f>'PS 03-01 - ŽST Chotětov -...'!F37</f>
        <v>0</v>
      </c>
      <c r="BT106" s="99" t="s">
        <v>83</v>
      </c>
      <c r="BV106" s="99" t="s">
        <v>78</v>
      </c>
      <c r="BW106" s="99" t="s">
        <v>120</v>
      </c>
      <c r="BX106" s="99" t="s">
        <v>5</v>
      </c>
      <c r="CL106" s="99" t="s">
        <v>1</v>
      </c>
      <c r="CM106" s="99" t="s">
        <v>85</v>
      </c>
    </row>
    <row r="107" spans="1:91" s="2" customFormat="1" ht="30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6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</row>
    <row r="108" spans="1:91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36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</row>
  </sheetData>
  <sheetProtection algorithmName="SHA-512" hashValue="i0qc+AZR1WgOnS2haGRmpLQoUhy5D84QpBE9n60YWSQX9PNTvd/1Qnd13O2gv2cXYxKuQlWyIW6KB7yyLzIINA==" saltValue="GHw5c8GliNnpQEp5fgXCv5gKmvRmrDWfsTdjwgfDz228XKyrOl6IVI/zd0P03GulAWFZV7pw5ao7EVIIsz4MxA==" spinCount="100000" sheet="1" objects="1" scenarios="1" formatColumns="0" formatRows="0"/>
  <mergeCells count="86">
    <mergeCell ref="AS89:AT91"/>
    <mergeCell ref="AN105:AP105"/>
    <mergeCell ref="AG105:AM105"/>
    <mergeCell ref="AN106:AP106"/>
    <mergeCell ref="AG106:AM106"/>
    <mergeCell ref="AN94:AP94"/>
    <mergeCell ref="AR2:BE2"/>
    <mergeCell ref="AG102:AM102"/>
    <mergeCell ref="AG101:AM101"/>
    <mergeCell ref="AG100:AM100"/>
    <mergeCell ref="AG103:AM103"/>
    <mergeCell ref="AG99:AM99"/>
    <mergeCell ref="AG98:AM98"/>
    <mergeCell ref="AG97:AM97"/>
    <mergeCell ref="AG92:AM92"/>
    <mergeCell ref="AG95:AM95"/>
    <mergeCell ref="AG96:AM96"/>
    <mergeCell ref="AM90:AP90"/>
    <mergeCell ref="AM87:AN87"/>
    <mergeCell ref="AM89:AP89"/>
    <mergeCell ref="AN99:AP99"/>
    <mergeCell ref="AN103:AP10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5:AP95"/>
    <mergeCell ref="AN102:AP102"/>
    <mergeCell ref="AN92:AP92"/>
    <mergeCell ref="AN96:AP96"/>
    <mergeCell ref="AN101:AP101"/>
    <mergeCell ref="AN97:AP97"/>
    <mergeCell ref="AN100:AP100"/>
    <mergeCell ref="AN98:AP98"/>
    <mergeCell ref="D104:H104"/>
    <mergeCell ref="E97:I97"/>
    <mergeCell ref="E96:I96"/>
    <mergeCell ref="I92:AF92"/>
    <mergeCell ref="J101:AF101"/>
    <mergeCell ref="J99:AF99"/>
    <mergeCell ref="J100:AF100"/>
    <mergeCell ref="J98:AF98"/>
    <mergeCell ref="J95:AF95"/>
    <mergeCell ref="J103:AF103"/>
    <mergeCell ref="J104:AF104"/>
    <mergeCell ref="J102:AF102"/>
    <mergeCell ref="K96:AF96"/>
    <mergeCell ref="K97:AF97"/>
    <mergeCell ref="C92:G92"/>
    <mergeCell ref="D98:H98"/>
    <mergeCell ref="D103:H103"/>
    <mergeCell ref="D102:H102"/>
    <mergeCell ref="D101:H101"/>
    <mergeCell ref="D100:H100"/>
    <mergeCell ref="D99:H99"/>
    <mergeCell ref="D95:H95"/>
  </mergeCells>
  <hyperlinks>
    <hyperlink ref="A96" location="'01-1 - sborník UOŽI'!C2" display="/"/>
    <hyperlink ref="A97" location="'01-2 - URS'!C2" display="/"/>
    <hyperlink ref="A98" location="'VON - VON'!C2" display="/"/>
    <hyperlink ref="A99" location="'PS 02-01 - žst. Chotětov,...'!C2" display="/"/>
    <hyperlink ref="A100" location="'PS 02-02 - žst.Chotětov, ...'!C2" display="/"/>
    <hyperlink ref="A101" location="'PS 02-03 - žst.Chotětov, ...'!C2" display="/"/>
    <hyperlink ref="A102" location="'PS 02-04 - žst.Chotětov, ...'!C2" display="/"/>
    <hyperlink ref="A103" location="'PS 02-05 - žst.Chotětov, ...'!C2" display="/"/>
    <hyperlink ref="A104" location="'SO 03-01 - Úprava napájen...'!C2" display="/"/>
    <hyperlink ref="A105" location="'SO 03-02 - EOV v ŽST Chot...'!C2" display="/"/>
    <hyperlink ref="A106" location="'PS 03-01 - ŽST Chotětov 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114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2" customFormat="1" ht="12" customHeight="1">
      <c r="A8" s="31"/>
      <c r="B8" s="36"/>
      <c r="C8" s="31"/>
      <c r="D8" s="118" t="s">
        <v>122</v>
      </c>
      <c r="E8" s="31"/>
      <c r="F8" s="31"/>
      <c r="G8" s="31"/>
      <c r="H8" s="31"/>
      <c r="I8" s="119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9" t="s">
        <v>1439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18</v>
      </c>
      <c r="E11" s="31"/>
      <c r="F11" s="107" t="s">
        <v>1</v>
      </c>
      <c r="G11" s="31"/>
      <c r="H11" s="31"/>
      <c r="I11" s="120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20</v>
      </c>
      <c r="E12" s="31"/>
      <c r="F12" s="107" t="s">
        <v>1440</v>
      </c>
      <c r="G12" s="31"/>
      <c r="H12" s="31"/>
      <c r="I12" s="120" t="s">
        <v>22</v>
      </c>
      <c r="J12" s="121" t="str">
        <f>'Rekapitulace stavby'!AN8</f>
        <v>19. 12. 2019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9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20" t="s">
        <v>25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>SŽ s.o.</v>
      </c>
      <c r="F15" s="31"/>
      <c r="G15" s="31"/>
      <c r="H15" s="31"/>
      <c r="I15" s="120" t="s">
        <v>27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9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28</v>
      </c>
      <c r="E17" s="31"/>
      <c r="F17" s="31"/>
      <c r="G17" s="31"/>
      <c r="H17" s="31"/>
      <c r="I17" s="12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2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9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30</v>
      </c>
      <c r="E20" s="31"/>
      <c r="F20" s="31"/>
      <c r="G20" s="31"/>
      <c r="H20" s="31"/>
      <c r="I20" s="120" t="s">
        <v>25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127</v>
      </c>
      <c r="F21" s="31"/>
      <c r="G21" s="31"/>
      <c r="H21" s="31"/>
      <c r="I21" s="120" t="s">
        <v>27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9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33</v>
      </c>
      <c r="E23" s="31"/>
      <c r="F23" s="31"/>
      <c r="G23" s="31"/>
      <c r="H23" s="31"/>
      <c r="I23" s="120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127</v>
      </c>
      <c r="F24" s="31"/>
      <c r="G24" s="31"/>
      <c r="H24" s="31"/>
      <c r="I24" s="120" t="s">
        <v>27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9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35</v>
      </c>
      <c r="E26" s="31"/>
      <c r="F26" s="31"/>
      <c r="G26" s="31"/>
      <c r="H26" s="31"/>
      <c r="I26" s="119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92" t="s">
        <v>1</v>
      </c>
      <c r="F27" s="292"/>
      <c r="G27" s="292"/>
      <c r="H27" s="29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6"/>
      <c r="E29" s="126"/>
      <c r="F29" s="126"/>
      <c r="G29" s="126"/>
      <c r="H29" s="126"/>
      <c r="I29" s="127"/>
      <c r="J29" s="126"/>
      <c r="K29" s="12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8" t="s">
        <v>36</v>
      </c>
      <c r="E30" s="31"/>
      <c r="F30" s="31"/>
      <c r="G30" s="31"/>
      <c r="H30" s="31"/>
      <c r="I30" s="119"/>
      <c r="J30" s="129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30" t="s">
        <v>38</v>
      </c>
      <c r="G32" s="31"/>
      <c r="H32" s="31"/>
      <c r="I32" s="131" t="s">
        <v>37</v>
      </c>
      <c r="J32" s="13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32" t="s">
        <v>40</v>
      </c>
      <c r="E33" s="118" t="s">
        <v>41</v>
      </c>
      <c r="F33" s="133">
        <f>ROUND((SUM(BE120:BE224)),  2)</f>
        <v>0</v>
      </c>
      <c r="G33" s="31"/>
      <c r="H33" s="31"/>
      <c r="I33" s="134">
        <v>0.21</v>
      </c>
      <c r="J33" s="133">
        <f>ROUND(((SUM(BE120:BE224))*I33),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8" t="s">
        <v>42</v>
      </c>
      <c r="F34" s="133">
        <f>ROUND((SUM(BF120:BF224)),  2)</f>
        <v>0</v>
      </c>
      <c r="G34" s="31"/>
      <c r="H34" s="31"/>
      <c r="I34" s="134">
        <v>0.15</v>
      </c>
      <c r="J34" s="133">
        <f>ROUND(((SUM(BF120:BF224))*I34),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8" t="s">
        <v>43</v>
      </c>
      <c r="F35" s="133">
        <f>ROUND((SUM(BG120:BG224)),  2)</f>
        <v>0</v>
      </c>
      <c r="G35" s="31"/>
      <c r="H35" s="31"/>
      <c r="I35" s="134">
        <v>0.21</v>
      </c>
      <c r="J35" s="13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8" t="s">
        <v>44</v>
      </c>
      <c r="F36" s="133">
        <f>ROUND((SUM(BH120:BH224)),  2)</f>
        <v>0</v>
      </c>
      <c r="G36" s="31"/>
      <c r="H36" s="31"/>
      <c r="I36" s="134">
        <v>0.15</v>
      </c>
      <c r="J36" s="13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45</v>
      </c>
      <c r="F37" s="133">
        <f>ROUND((SUM(BI120:BI224)),  2)</f>
        <v>0</v>
      </c>
      <c r="G37" s="31"/>
      <c r="H37" s="31"/>
      <c r="I37" s="134">
        <v>0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9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12"/>
      <c r="L41" s="17"/>
    </row>
    <row r="42" spans="1:31" s="1" customFormat="1" ht="14.45" customHeight="1">
      <c r="B42" s="17"/>
      <c r="I42" s="112"/>
      <c r="L42" s="17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122</v>
      </c>
      <c r="D86" s="33"/>
      <c r="E86" s="33"/>
      <c r="F86" s="33"/>
      <c r="G86" s="33"/>
      <c r="H86" s="33"/>
      <c r="I86" s="119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SO 03-01 - Úprava napájení ŽST Chotětov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Chotětov</v>
      </c>
      <c r="G89" s="33"/>
      <c r="H89" s="33"/>
      <c r="I89" s="120" t="s">
        <v>22</v>
      </c>
      <c r="J89" s="63" t="str">
        <f>IF(J12="","",J12)</f>
        <v>19. 12. 2019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 s.o.</v>
      </c>
      <c r="G91" s="33"/>
      <c r="H91" s="33"/>
      <c r="I91" s="120" t="s">
        <v>30</v>
      </c>
      <c r="J91" s="29" t="str">
        <f>E21</f>
        <v>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20" t="s">
        <v>33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9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9" t="s">
        <v>129</v>
      </c>
      <c r="D94" s="160"/>
      <c r="E94" s="160"/>
      <c r="F94" s="160"/>
      <c r="G94" s="160"/>
      <c r="H94" s="160"/>
      <c r="I94" s="161"/>
      <c r="J94" s="162" t="s">
        <v>130</v>
      </c>
      <c r="K94" s="16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63" t="s">
        <v>131</v>
      </c>
      <c r="D96" s="33"/>
      <c r="E96" s="33"/>
      <c r="F96" s="33"/>
      <c r="G96" s="33"/>
      <c r="H96" s="33"/>
      <c r="I96" s="119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132</v>
      </c>
    </row>
    <row r="97" spans="1:31" s="10" customFormat="1" ht="24.95" customHeight="1">
      <c r="B97" s="211"/>
      <c r="C97" s="212"/>
      <c r="D97" s="213" t="s">
        <v>1441</v>
      </c>
      <c r="E97" s="214"/>
      <c r="F97" s="214"/>
      <c r="G97" s="214"/>
      <c r="H97" s="214"/>
      <c r="I97" s="215"/>
      <c r="J97" s="216">
        <f>J121</f>
        <v>0</v>
      </c>
      <c r="K97" s="212"/>
      <c r="L97" s="217"/>
    </row>
    <row r="98" spans="1:31" s="11" customFormat="1" ht="19.899999999999999" customHeight="1">
      <c r="B98" s="218"/>
      <c r="C98" s="101"/>
      <c r="D98" s="219" t="s">
        <v>1442</v>
      </c>
      <c r="E98" s="220"/>
      <c r="F98" s="220"/>
      <c r="G98" s="220"/>
      <c r="H98" s="220"/>
      <c r="I98" s="221"/>
      <c r="J98" s="222">
        <f>J122</f>
        <v>0</v>
      </c>
      <c r="K98" s="101"/>
      <c r="L98" s="223"/>
    </row>
    <row r="99" spans="1:31" s="10" customFormat="1" ht="24.95" customHeight="1">
      <c r="B99" s="211"/>
      <c r="C99" s="212"/>
      <c r="D99" s="213" t="s">
        <v>981</v>
      </c>
      <c r="E99" s="214"/>
      <c r="F99" s="214"/>
      <c r="G99" s="214"/>
      <c r="H99" s="214"/>
      <c r="I99" s="215"/>
      <c r="J99" s="216">
        <f>J149</f>
        <v>0</v>
      </c>
      <c r="K99" s="212"/>
      <c r="L99" s="217"/>
    </row>
    <row r="100" spans="1:31" s="10" customFormat="1" ht="24.95" customHeight="1">
      <c r="B100" s="211"/>
      <c r="C100" s="212"/>
      <c r="D100" s="213" t="s">
        <v>982</v>
      </c>
      <c r="E100" s="214"/>
      <c r="F100" s="214"/>
      <c r="G100" s="214"/>
      <c r="H100" s="214"/>
      <c r="I100" s="215"/>
      <c r="J100" s="216">
        <f>J218</f>
        <v>0</v>
      </c>
      <c r="K100" s="212"/>
      <c r="L100" s="217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119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155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158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133</v>
      </c>
      <c r="D107" s="33"/>
      <c r="E107" s="33"/>
      <c r="F107" s="33"/>
      <c r="G107" s="33"/>
      <c r="H107" s="33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119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93" t="str">
        <f>E7</f>
        <v>Oprava zabezpečovacího zařízení v žst. Chotětov</v>
      </c>
      <c r="F110" s="294"/>
      <c r="G110" s="294"/>
      <c r="H110" s="294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122</v>
      </c>
      <c r="D111" s="33"/>
      <c r="E111" s="33"/>
      <c r="F111" s="33"/>
      <c r="G111" s="33"/>
      <c r="H111" s="33"/>
      <c r="I111" s="119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46" t="str">
        <f>E9</f>
        <v>SO 03-01 - Úprava napájení ŽST Chotětov</v>
      </c>
      <c r="F112" s="295"/>
      <c r="G112" s="295"/>
      <c r="H112" s="295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9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Chotětov</v>
      </c>
      <c r="G114" s="33"/>
      <c r="H114" s="33"/>
      <c r="I114" s="120" t="s">
        <v>22</v>
      </c>
      <c r="J114" s="63" t="str">
        <f>IF(J12="","",J12)</f>
        <v>19. 12. 2019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19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E15</f>
        <v>SŽ s.o.</v>
      </c>
      <c r="G116" s="33"/>
      <c r="H116" s="33"/>
      <c r="I116" s="120" t="s">
        <v>30</v>
      </c>
      <c r="J116" s="29" t="str">
        <f>E21</f>
        <v>Signal Projekt s.r.o.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28</v>
      </c>
      <c r="D117" s="33"/>
      <c r="E117" s="33"/>
      <c r="F117" s="24" t="str">
        <f>IF(E18="","",E18)</f>
        <v>Vyplň údaj</v>
      </c>
      <c r="G117" s="33"/>
      <c r="H117" s="33"/>
      <c r="I117" s="120" t="s">
        <v>33</v>
      </c>
      <c r="J117" s="29" t="str">
        <f>E24</f>
        <v>Signal Projekt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19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9" customFormat="1" ht="29.25" customHeight="1">
      <c r="A119" s="164"/>
      <c r="B119" s="165"/>
      <c r="C119" s="166" t="s">
        <v>134</v>
      </c>
      <c r="D119" s="167" t="s">
        <v>61</v>
      </c>
      <c r="E119" s="167" t="s">
        <v>57</v>
      </c>
      <c r="F119" s="167" t="s">
        <v>58</v>
      </c>
      <c r="G119" s="167" t="s">
        <v>135</v>
      </c>
      <c r="H119" s="167" t="s">
        <v>136</v>
      </c>
      <c r="I119" s="168" t="s">
        <v>137</v>
      </c>
      <c r="J119" s="169" t="s">
        <v>130</v>
      </c>
      <c r="K119" s="170" t="s">
        <v>138</v>
      </c>
      <c r="L119" s="171"/>
      <c r="M119" s="72" t="s">
        <v>1</v>
      </c>
      <c r="N119" s="73" t="s">
        <v>40</v>
      </c>
      <c r="O119" s="73" t="s">
        <v>139</v>
      </c>
      <c r="P119" s="73" t="s">
        <v>140</v>
      </c>
      <c r="Q119" s="73" t="s">
        <v>141</v>
      </c>
      <c r="R119" s="73" t="s">
        <v>142</v>
      </c>
      <c r="S119" s="73" t="s">
        <v>143</v>
      </c>
      <c r="T119" s="74" t="s">
        <v>144</v>
      </c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</row>
    <row r="120" spans="1:65" s="2" customFormat="1" ht="22.9" customHeight="1">
      <c r="A120" s="31"/>
      <c r="B120" s="32"/>
      <c r="C120" s="79" t="s">
        <v>145</v>
      </c>
      <c r="D120" s="33"/>
      <c r="E120" s="33"/>
      <c r="F120" s="33"/>
      <c r="G120" s="33"/>
      <c r="H120" s="33"/>
      <c r="I120" s="119"/>
      <c r="J120" s="172">
        <f>BK120</f>
        <v>0</v>
      </c>
      <c r="K120" s="33"/>
      <c r="L120" s="36"/>
      <c r="M120" s="75"/>
      <c r="N120" s="173"/>
      <c r="O120" s="76"/>
      <c r="P120" s="174">
        <f>P121+P149+P218</f>
        <v>0</v>
      </c>
      <c r="Q120" s="76"/>
      <c r="R120" s="174">
        <f>R121+R149+R218</f>
        <v>27.378599999999999</v>
      </c>
      <c r="S120" s="76"/>
      <c r="T120" s="175">
        <f>T121+T149+T218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132</v>
      </c>
      <c r="BK120" s="176">
        <f>BK121+BK149+BK218</f>
        <v>0</v>
      </c>
    </row>
    <row r="121" spans="1:65" s="12" customFormat="1" ht="25.9" customHeight="1">
      <c r="B121" s="224"/>
      <c r="C121" s="225"/>
      <c r="D121" s="226" t="s">
        <v>75</v>
      </c>
      <c r="E121" s="227" t="s">
        <v>146</v>
      </c>
      <c r="F121" s="227" t="s">
        <v>1443</v>
      </c>
      <c r="G121" s="225"/>
      <c r="H121" s="225"/>
      <c r="I121" s="228"/>
      <c r="J121" s="229">
        <f>BK121</f>
        <v>0</v>
      </c>
      <c r="K121" s="225"/>
      <c r="L121" s="230"/>
      <c r="M121" s="231"/>
      <c r="N121" s="232"/>
      <c r="O121" s="232"/>
      <c r="P121" s="233">
        <f>P122</f>
        <v>0</v>
      </c>
      <c r="Q121" s="232"/>
      <c r="R121" s="233">
        <f>R122</f>
        <v>27.378599999999999</v>
      </c>
      <c r="S121" s="232"/>
      <c r="T121" s="234">
        <f>T122</f>
        <v>0</v>
      </c>
      <c r="AR121" s="235" t="s">
        <v>156</v>
      </c>
      <c r="AT121" s="236" t="s">
        <v>75</v>
      </c>
      <c r="AU121" s="236" t="s">
        <v>76</v>
      </c>
      <c r="AY121" s="235" t="s">
        <v>150</v>
      </c>
      <c r="BK121" s="237">
        <f>BK122</f>
        <v>0</v>
      </c>
    </row>
    <row r="122" spans="1:65" s="12" customFormat="1" ht="22.9" customHeight="1">
      <c r="B122" s="224"/>
      <c r="C122" s="225"/>
      <c r="D122" s="226" t="s">
        <v>75</v>
      </c>
      <c r="E122" s="239" t="s">
        <v>1444</v>
      </c>
      <c r="F122" s="239" t="s">
        <v>1445</v>
      </c>
      <c r="G122" s="225"/>
      <c r="H122" s="225"/>
      <c r="I122" s="228"/>
      <c r="J122" s="240">
        <f>BK122</f>
        <v>0</v>
      </c>
      <c r="K122" s="225"/>
      <c r="L122" s="230"/>
      <c r="M122" s="231"/>
      <c r="N122" s="232"/>
      <c r="O122" s="232"/>
      <c r="P122" s="233">
        <f>SUM(P123:P148)</f>
        <v>0</v>
      </c>
      <c r="Q122" s="232"/>
      <c r="R122" s="233">
        <f>SUM(R123:R148)</f>
        <v>27.378599999999999</v>
      </c>
      <c r="S122" s="232"/>
      <c r="T122" s="234">
        <f>SUM(T123:T148)</f>
        <v>0</v>
      </c>
      <c r="AR122" s="235" t="s">
        <v>156</v>
      </c>
      <c r="AT122" s="236" t="s">
        <v>75</v>
      </c>
      <c r="AU122" s="236" t="s">
        <v>83</v>
      </c>
      <c r="AY122" s="235" t="s">
        <v>150</v>
      </c>
      <c r="BK122" s="237">
        <f>SUM(BK123:BK148)</f>
        <v>0</v>
      </c>
    </row>
    <row r="123" spans="1:65" s="2" customFormat="1" ht="21.75" customHeight="1">
      <c r="A123" s="31"/>
      <c r="B123" s="32"/>
      <c r="C123" s="192" t="s">
        <v>83</v>
      </c>
      <c r="D123" s="192" t="s">
        <v>450</v>
      </c>
      <c r="E123" s="193" t="s">
        <v>1446</v>
      </c>
      <c r="F123" s="194" t="s">
        <v>1447</v>
      </c>
      <c r="G123" s="195" t="s">
        <v>1448</v>
      </c>
      <c r="H123" s="196">
        <v>1</v>
      </c>
      <c r="I123" s="197"/>
      <c r="J123" s="198">
        <f t="shared" ref="J123:J136" si="0">ROUND(I123*H123,2)</f>
        <v>0</v>
      </c>
      <c r="K123" s="199"/>
      <c r="L123" s="36"/>
      <c r="M123" s="200" t="s">
        <v>1</v>
      </c>
      <c r="N123" s="201" t="s">
        <v>41</v>
      </c>
      <c r="O123" s="68"/>
      <c r="P123" s="188">
        <f t="shared" ref="P123:P136" si="1">O123*H123</f>
        <v>0</v>
      </c>
      <c r="Q123" s="188">
        <v>8.8000000000000005E-3</v>
      </c>
      <c r="R123" s="188">
        <f t="shared" ref="R123:R136" si="2">Q123*H123</f>
        <v>8.8000000000000005E-3</v>
      </c>
      <c r="S123" s="188">
        <v>0</v>
      </c>
      <c r="T123" s="189">
        <f t="shared" ref="T123:T136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14</v>
      </c>
      <c r="AT123" s="190" t="s">
        <v>450</v>
      </c>
      <c r="AU123" s="190" t="s">
        <v>85</v>
      </c>
      <c r="AY123" s="14" t="s">
        <v>150</v>
      </c>
      <c r="BE123" s="191">
        <f t="shared" ref="BE123:BE136" si="4">IF(N123="základní",J123,0)</f>
        <v>0</v>
      </c>
      <c r="BF123" s="191">
        <f t="shared" ref="BF123:BF136" si="5">IF(N123="snížená",J123,0)</f>
        <v>0</v>
      </c>
      <c r="BG123" s="191">
        <f t="shared" ref="BG123:BG136" si="6">IF(N123="zákl. přenesená",J123,0)</f>
        <v>0</v>
      </c>
      <c r="BH123" s="191">
        <f t="shared" ref="BH123:BH136" si="7">IF(N123="sníž. přenesená",J123,0)</f>
        <v>0</v>
      </c>
      <c r="BI123" s="191">
        <f t="shared" ref="BI123:BI136" si="8">IF(N123="nulová",J123,0)</f>
        <v>0</v>
      </c>
      <c r="BJ123" s="14" t="s">
        <v>83</v>
      </c>
      <c r="BK123" s="191">
        <f t="shared" ref="BK123:BK136" si="9">ROUND(I123*H123,2)</f>
        <v>0</v>
      </c>
      <c r="BL123" s="14" t="s">
        <v>14</v>
      </c>
      <c r="BM123" s="190" t="s">
        <v>1449</v>
      </c>
    </row>
    <row r="124" spans="1:65" s="2" customFormat="1" ht="16.5" customHeight="1">
      <c r="A124" s="31"/>
      <c r="B124" s="32"/>
      <c r="C124" s="192" t="s">
        <v>85</v>
      </c>
      <c r="D124" s="192" t="s">
        <v>450</v>
      </c>
      <c r="E124" s="193" t="s">
        <v>1450</v>
      </c>
      <c r="F124" s="194" t="s">
        <v>1451</v>
      </c>
      <c r="G124" s="195" t="s">
        <v>1448</v>
      </c>
      <c r="H124" s="196">
        <v>1</v>
      </c>
      <c r="I124" s="197"/>
      <c r="J124" s="198">
        <f t="shared" si="0"/>
        <v>0</v>
      </c>
      <c r="K124" s="199"/>
      <c r="L124" s="36"/>
      <c r="M124" s="200" t="s">
        <v>1</v>
      </c>
      <c r="N124" s="201" t="s">
        <v>41</v>
      </c>
      <c r="O124" s="68"/>
      <c r="P124" s="188">
        <f t="shared" si="1"/>
        <v>0</v>
      </c>
      <c r="Q124" s="188">
        <v>9.9000000000000008E-3</v>
      </c>
      <c r="R124" s="188">
        <f t="shared" si="2"/>
        <v>9.9000000000000008E-3</v>
      </c>
      <c r="S124" s="188">
        <v>0</v>
      </c>
      <c r="T124" s="18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14</v>
      </c>
      <c r="AT124" s="190" t="s">
        <v>450</v>
      </c>
      <c r="AU124" s="190" t="s">
        <v>85</v>
      </c>
      <c r="AY124" s="14" t="s">
        <v>150</v>
      </c>
      <c r="BE124" s="191">
        <f t="shared" si="4"/>
        <v>0</v>
      </c>
      <c r="BF124" s="191">
        <f t="shared" si="5"/>
        <v>0</v>
      </c>
      <c r="BG124" s="191">
        <f t="shared" si="6"/>
        <v>0</v>
      </c>
      <c r="BH124" s="191">
        <f t="shared" si="7"/>
        <v>0</v>
      </c>
      <c r="BI124" s="191">
        <f t="shared" si="8"/>
        <v>0</v>
      </c>
      <c r="BJ124" s="14" t="s">
        <v>83</v>
      </c>
      <c r="BK124" s="191">
        <f t="shared" si="9"/>
        <v>0</v>
      </c>
      <c r="BL124" s="14" t="s">
        <v>14</v>
      </c>
      <c r="BM124" s="190" t="s">
        <v>1452</v>
      </c>
    </row>
    <row r="125" spans="1:65" s="2" customFormat="1" ht="21.75" customHeight="1">
      <c r="A125" s="31"/>
      <c r="B125" s="32"/>
      <c r="C125" s="192" t="s">
        <v>156</v>
      </c>
      <c r="D125" s="192" t="s">
        <v>450</v>
      </c>
      <c r="E125" s="193" t="s">
        <v>1453</v>
      </c>
      <c r="F125" s="194" t="s">
        <v>1454</v>
      </c>
      <c r="G125" s="195" t="s">
        <v>149</v>
      </c>
      <c r="H125" s="196">
        <v>10</v>
      </c>
      <c r="I125" s="197"/>
      <c r="J125" s="198">
        <f t="shared" si="0"/>
        <v>0</v>
      </c>
      <c r="K125" s="199"/>
      <c r="L125" s="36"/>
      <c r="M125" s="200" t="s">
        <v>1</v>
      </c>
      <c r="N125" s="201" t="s">
        <v>41</v>
      </c>
      <c r="O125" s="68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14</v>
      </c>
      <c r="AT125" s="190" t="s">
        <v>450</v>
      </c>
      <c r="AU125" s="190" t="s">
        <v>85</v>
      </c>
      <c r="AY125" s="14" t="s">
        <v>150</v>
      </c>
      <c r="BE125" s="191">
        <f t="shared" si="4"/>
        <v>0</v>
      </c>
      <c r="BF125" s="191">
        <f t="shared" si="5"/>
        <v>0</v>
      </c>
      <c r="BG125" s="191">
        <f t="shared" si="6"/>
        <v>0</v>
      </c>
      <c r="BH125" s="191">
        <f t="shared" si="7"/>
        <v>0</v>
      </c>
      <c r="BI125" s="191">
        <f t="shared" si="8"/>
        <v>0</v>
      </c>
      <c r="BJ125" s="14" t="s">
        <v>83</v>
      </c>
      <c r="BK125" s="191">
        <f t="shared" si="9"/>
        <v>0</v>
      </c>
      <c r="BL125" s="14" t="s">
        <v>14</v>
      </c>
      <c r="BM125" s="190" t="s">
        <v>1455</v>
      </c>
    </row>
    <row r="126" spans="1:65" s="2" customFormat="1" ht="21.75" customHeight="1">
      <c r="A126" s="31"/>
      <c r="B126" s="32"/>
      <c r="C126" s="192" t="s">
        <v>162</v>
      </c>
      <c r="D126" s="192" t="s">
        <v>450</v>
      </c>
      <c r="E126" s="193" t="s">
        <v>1456</v>
      </c>
      <c r="F126" s="194" t="s">
        <v>1457</v>
      </c>
      <c r="G126" s="195" t="s">
        <v>149</v>
      </c>
      <c r="H126" s="196">
        <v>10</v>
      </c>
      <c r="I126" s="197"/>
      <c r="J126" s="198">
        <f t="shared" si="0"/>
        <v>0</v>
      </c>
      <c r="K126" s="199"/>
      <c r="L126" s="36"/>
      <c r="M126" s="200" t="s">
        <v>1</v>
      </c>
      <c r="N126" s="201" t="s">
        <v>41</v>
      </c>
      <c r="O126" s="68"/>
      <c r="P126" s="188">
        <f t="shared" si="1"/>
        <v>0</v>
      </c>
      <c r="Q126" s="188">
        <v>0</v>
      </c>
      <c r="R126" s="188">
        <f t="shared" si="2"/>
        <v>0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14</v>
      </c>
      <c r="AT126" s="190" t="s">
        <v>450</v>
      </c>
      <c r="AU126" s="190" t="s">
        <v>85</v>
      </c>
      <c r="AY126" s="14" t="s">
        <v>150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83</v>
      </c>
      <c r="BK126" s="191">
        <f t="shared" si="9"/>
        <v>0</v>
      </c>
      <c r="BL126" s="14" t="s">
        <v>14</v>
      </c>
      <c r="BM126" s="190" t="s">
        <v>1458</v>
      </c>
    </row>
    <row r="127" spans="1:65" s="2" customFormat="1" ht="21.75" customHeight="1">
      <c r="A127" s="31"/>
      <c r="B127" s="32"/>
      <c r="C127" s="192" t="s">
        <v>189</v>
      </c>
      <c r="D127" s="192" t="s">
        <v>450</v>
      </c>
      <c r="E127" s="193" t="s">
        <v>1459</v>
      </c>
      <c r="F127" s="194" t="s">
        <v>1460</v>
      </c>
      <c r="G127" s="195" t="s">
        <v>187</v>
      </c>
      <c r="H127" s="196">
        <v>160</v>
      </c>
      <c r="I127" s="197"/>
      <c r="J127" s="198">
        <f t="shared" si="0"/>
        <v>0</v>
      </c>
      <c r="K127" s="199"/>
      <c r="L127" s="36"/>
      <c r="M127" s="200" t="s">
        <v>1</v>
      </c>
      <c r="N127" s="201" t="s">
        <v>41</v>
      </c>
      <c r="O127" s="68"/>
      <c r="P127" s="188">
        <f t="shared" si="1"/>
        <v>0</v>
      </c>
      <c r="Q127" s="188">
        <v>0</v>
      </c>
      <c r="R127" s="188">
        <f t="shared" si="2"/>
        <v>0</v>
      </c>
      <c r="S127" s="188">
        <v>0</v>
      </c>
      <c r="T127" s="18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14</v>
      </c>
      <c r="AT127" s="190" t="s">
        <v>450</v>
      </c>
      <c r="AU127" s="190" t="s">
        <v>85</v>
      </c>
      <c r="AY127" s="14" t="s">
        <v>150</v>
      </c>
      <c r="BE127" s="191">
        <f t="shared" si="4"/>
        <v>0</v>
      </c>
      <c r="BF127" s="191">
        <f t="shared" si="5"/>
        <v>0</v>
      </c>
      <c r="BG127" s="191">
        <f t="shared" si="6"/>
        <v>0</v>
      </c>
      <c r="BH127" s="191">
        <f t="shared" si="7"/>
        <v>0</v>
      </c>
      <c r="BI127" s="191">
        <f t="shared" si="8"/>
        <v>0</v>
      </c>
      <c r="BJ127" s="14" t="s">
        <v>83</v>
      </c>
      <c r="BK127" s="191">
        <f t="shared" si="9"/>
        <v>0</v>
      </c>
      <c r="BL127" s="14" t="s">
        <v>14</v>
      </c>
      <c r="BM127" s="190" t="s">
        <v>1461</v>
      </c>
    </row>
    <row r="128" spans="1:65" s="2" customFormat="1" ht="16.5" customHeight="1">
      <c r="A128" s="31"/>
      <c r="B128" s="32"/>
      <c r="C128" s="192" t="s">
        <v>197</v>
      </c>
      <c r="D128" s="192" t="s">
        <v>450</v>
      </c>
      <c r="E128" s="193" t="s">
        <v>1462</v>
      </c>
      <c r="F128" s="194" t="s">
        <v>1463</v>
      </c>
      <c r="G128" s="195" t="s">
        <v>937</v>
      </c>
      <c r="H128" s="196">
        <v>30</v>
      </c>
      <c r="I128" s="197"/>
      <c r="J128" s="198">
        <f t="shared" si="0"/>
        <v>0</v>
      </c>
      <c r="K128" s="199"/>
      <c r="L128" s="36"/>
      <c r="M128" s="200" t="s">
        <v>1</v>
      </c>
      <c r="N128" s="201" t="s">
        <v>41</v>
      </c>
      <c r="O128" s="68"/>
      <c r="P128" s="188">
        <f t="shared" si="1"/>
        <v>0</v>
      </c>
      <c r="Q128" s="188">
        <v>0</v>
      </c>
      <c r="R128" s="188">
        <f t="shared" si="2"/>
        <v>0</v>
      </c>
      <c r="S128" s="188">
        <v>0</v>
      </c>
      <c r="T128" s="18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14</v>
      </c>
      <c r="AT128" s="190" t="s">
        <v>450</v>
      </c>
      <c r="AU128" s="190" t="s">
        <v>85</v>
      </c>
      <c r="AY128" s="14" t="s">
        <v>150</v>
      </c>
      <c r="BE128" s="191">
        <f t="shared" si="4"/>
        <v>0</v>
      </c>
      <c r="BF128" s="191">
        <f t="shared" si="5"/>
        <v>0</v>
      </c>
      <c r="BG128" s="191">
        <f t="shared" si="6"/>
        <v>0</v>
      </c>
      <c r="BH128" s="191">
        <f t="shared" si="7"/>
        <v>0</v>
      </c>
      <c r="BI128" s="191">
        <f t="shared" si="8"/>
        <v>0</v>
      </c>
      <c r="BJ128" s="14" t="s">
        <v>83</v>
      </c>
      <c r="BK128" s="191">
        <f t="shared" si="9"/>
        <v>0</v>
      </c>
      <c r="BL128" s="14" t="s">
        <v>14</v>
      </c>
      <c r="BM128" s="190" t="s">
        <v>1464</v>
      </c>
    </row>
    <row r="129" spans="1:65" s="2" customFormat="1" ht="21.75" customHeight="1">
      <c r="A129" s="31"/>
      <c r="B129" s="32"/>
      <c r="C129" s="192" t="s">
        <v>205</v>
      </c>
      <c r="D129" s="192" t="s">
        <v>450</v>
      </c>
      <c r="E129" s="193" t="s">
        <v>1465</v>
      </c>
      <c r="F129" s="194" t="s">
        <v>1466</v>
      </c>
      <c r="G129" s="195" t="s">
        <v>187</v>
      </c>
      <c r="H129" s="196">
        <v>50</v>
      </c>
      <c r="I129" s="197"/>
      <c r="J129" s="198">
        <f t="shared" si="0"/>
        <v>0</v>
      </c>
      <c r="K129" s="199"/>
      <c r="L129" s="36"/>
      <c r="M129" s="200" t="s">
        <v>1</v>
      </c>
      <c r="N129" s="201" t="s">
        <v>41</v>
      </c>
      <c r="O129" s="68"/>
      <c r="P129" s="188">
        <f t="shared" si="1"/>
        <v>0</v>
      </c>
      <c r="Q129" s="188">
        <v>0</v>
      </c>
      <c r="R129" s="188">
        <f t="shared" si="2"/>
        <v>0</v>
      </c>
      <c r="S129" s="188">
        <v>0</v>
      </c>
      <c r="T129" s="18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14</v>
      </c>
      <c r="AT129" s="190" t="s">
        <v>450</v>
      </c>
      <c r="AU129" s="190" t="s">
        <v>85</v>
      </c>
      <c r="AY129" s="14" t="s">
        <v>150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14" t="s">
        <v>83</v>
      </c>
      <c r="BK129" s="191">
        <f t="shared" si="9"/>
        <v>0</v>
      </c>
      <c r="BL129" s="14" t="s">
        <v>14</v>
      </c>
      <c r="BM129" s="190" t="s">
        <v>1467</v>
      </c>
    </row>
    <row r="130" spans="1:65" s="2" customFormat="1" ht="21.75" customHeight="1">
      <c r="A130" s="31"/>
      <c r="B130" s="32"/>
      <c r="C130" s="192" t="s">
        <v>216</v>
      </c>
      <c r="D130" s="192" t="s">
        <v>450</v>
      </c>
      <c r="E130" s="193" t="s">
        <v>1468</v>
      </c>
      <c r="F130" s="194" t="s">
        <v>1469</v>
      </c>
      <c r="G130" s="195" t="s">
        <v>187</v>
      </c>
      <c r="H130" s="196">
        <v>1100</v>
      </c>
      <c r="I130" s="197"/>
      <c r="J130" s="198">
        <f t="shared" si="0"/>
        <v>0</v>
      </c>
      <c r="K130" s="199"/>
      <c r="L130" s="36"/>
      <c r="M130" s="200" t="s">
        <v>1</v>
      </c>
      <c r="N130" s="201" t="s">
        <v>41</v>
      </c>
      <c r="O130" s="68"/>
      <c r="P130" s="188">
        <f t="shared" si="1"/>
        <v>0</v>
      </c>
      <c r="Q130" s="188">
        <v>0</v>
      </c>
      <c r="R130" s="188">
        <f t="shared" si="2"/>
        <v>0</v>
      </c>
      <c r="S130" s="188">
        <v>0</v>
      </c>
      <c r="T130" s="189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0" t="s">
        <v>14</v>
      </c>
      <c r="AT130" s="190" t="s">
        <v>450</v>
      </c>
      <c r="AU130" s="190" t="s">
        <v>85</v>
      </c>
      <c r="AY130" s="14" t="s">
        <v>150</v>
      </c>
      <c r="BE130" s="191">
        <f t="shared" si="4"/>
        <v>0</v>
      </c>
      <c r="BF130" s="191">
        <f t="shared" si="5"/>
        <v>0</v>
      </c>
      <c r="BG130" s="191">
        <f t="shared" si="6"/>
        <v>0</v>
      </c>
      <c r="BH130" s="191">
        <f t="shared" si="7"/>
        <v>0</v>
      </c>
      <c r="BI130" s="191">
        <f t="shared" si="8"/>
        <v>0</v>
      </c>
      <c r="BJ130" s="14" t="s">
        <v>83</v>
      </c>
      <c r="BK130" s="191">
        <f t="shared" si="9"/>
        <v>0</v>
      </c>
      <c r="BL130" s="14" t="s">
        <v>14</v>
      </c>
      <c r="BM130" s="190" t="s">
        <v>1470</v>
      </c>
    </row>
    <row r="131" spans="1:65" s="2" customFormat="1" ht="16.5" customHeight="1">
      <c r="A131" s="31"/>
      <c r="B131" s="32"/>
      <c r="C131" s="192" t="s">
        <v>201</v>
      </c>
      <c r="D131" s="192" t="s">
        <v>450</v>
      </c>
      <c r="E131" s="193" t="s">
        <v>1471</v>
      </c>
      <c r="F131" s="194" t="s">
        <v>1472</v>
      </c>
      <c r="G131" s="195" t="s">
        <v>937</v>
      </c>
      <c r="H131" s="196">
        <v>430</v>
      </c>
      <c r="I131" s="197"/>
      <c r="J131" s="198">
        <f t="shared" si="0"/>
        <v>0</v>
      </c>
      <c r="K131" s="199"/>
      <c r="L131" s="36"/>
      <c r="M131" s="200" t="s">
        <v>1</v>
      </c>
      <c r="N131" s="201" t="s">
        <v>41</v>
      </c>
      <c r="O131" s="68"/>
      <c r="P131" s="188">
        <f t="shared" si="1"/>
        <v>0</v>
      </c>
      <c r="Q131" s="188">
        <v>0</v>
      </c>
      <c r="R131" s="188">
        <f t="shared" si="2"/>
        <v>0</v>
      </c>
      <c r="S131" s="188">
        <v>0</v>
      </c>
      <c r="T131" s="189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14</v>
      </c>
      <c r="AT131" s="190" t="s">
        <v>450</v>
      </c>
      <c r="AU131" s="190" t="s">
        <v>85</v>
      </c>
      <c r="AY131" s="14" t="s">
        <v>150</v>
      </c>
      <c r="BE131" s="191">
        <f t="shared" si="4"/>
        <v>0</v>
      </c>
      <c r="BF131" s="191">
        <f t="shared" si="5"/>
        <v>0</v>
      </c>
      <c r="BG131" s="191">
        <f t="shared" si="6"/>
        <v>0</v>
      </c>
      <c r="BH131" s="191">
        <f t="shared" si="7"/>
        <v>0</v>
      </c>
      <c r="BI131" s="191">
        <f t="shared" si="8"/>
        <v>0</v>
      </c>
      <c r="BJ131" s="14" t="s">
        <v>83</v>
      </c>
      <c r="BK131" s="191">
        <f t="shared" si="9"/>
        <v>0</v>
      </c>
      <c r="BL131" s="14" t="s">
        <v>14</v>
      </c>
      <c r="BM131" s="190" t="s">
        <v>1473</v>
      </c>
    </row>
    <row r="132" spans="1:65" s="2" customFormat="1" ht="21.75" customHeight="1">
      <c r="A132" s="31"/>
      <c r="B132" s="32"/>
      <c r="C132" s="192" t="s">
        <v>212</v>
      </c>
      <c r="D132" s="192" t="s">
        <v>450</v>
      </c>
      <c r="E132" s="193" t="s">
        <v>1474</v>
      </c>
      <c r="F132" s="194" t="s">
        <v>1475</v>
      </c>
      <c r="G132" s="195" t="s">
        <v>187</v>
      </c>
      <c r="H132" s="196">
        <v>50</v>
      </c>
      <c r="I132" s="197"/>
      <c r="J132" s="198">
        <f t="shared" si="0"/>
        <v>0</v>
      </c>
      <c r="K132" s="199"/>
      <c r="L132" s="36"/>
      <c r="M132" s="200" t="s">
        <v>1</v>
      </c>
      <c r="N132" s="201" t="s">
        <v>41</v>
      </c>
      <c r="O132" s="68"/>
      <c r="P132" s="188">
        <f t="shared" si="1"/>
        <v>0</v>
      </c>
      <c r="Q132" s="188">
        <v>0</v>
      </c>
      <c r="R132" s="188">
        <f t="shared" si="2"/>
        <v>0</v>
      </c>
      <c r="S132" s="188">
        <v>0</v>
      </c>
      <c r="T132" s="189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14</v>
      </c>
      <c r="AT132" s="190" t="s">
        <v>450</v>
      </c>
      <c r="AU132" s="190" t="s">
        <v>85</v>
      </c>
      <c r="AY132" s="14" t="s">
        <v>150</v>
      </c>
      <c r="BE132" s="191">
        <f t="shared" si="4"/>
        <v>0</v>
      </c>
      <c r="BF132" s="191">
        <f t="shared" si="5"/>
        <v>0</v>
      </c>
      <c r="BG132" s="191">
        <f t="shared" si="6"/>
        <v>0</v>
      </c>
      <c r="BH132" s="191">
        <f t="shared" si="7"/>
        <v>0</v>
      </c>
      <c r="BI132" s="191">
        <f t="shared" si="8"/>
        <v>0</v>
      </c>
      <c r="BJ132" s="14" t="s">
        <v>83</v>
      </c>
      <c r="BK132" s="191">
        <f t="shared" si="9"/>
        <v>0</v>
      </c>
      <c r="BL132" s="14" t="s">
        <v>14</v>
      </c>
      <c r="BM132" s="190" t="s">
        <v>1476</v>
      </c>
    </row>
    <row r="133" spans="1:65" s="2" customFormat="1" ht="16.5" customHeight="1">
      <c r="A133" s="31"/>
      <c r="B133" s="32"/>
      <c r="C133" s="192" t="s">
        <v>170</v>
      </c>
      <c r="D133" s="192" t="s">
        <v>450</v>
      </c>
      <c r="E133" s="193" t="s">
        <v>1477</v>
      </c>
      <c r="F133" s="194" t="s">
        <v>1478</v>
      </c>
      <c r="G133" s="195" t="s">
        <v>149</v>
      </c>
      <c r="H133" s="196">
        <v>500</v>
      </c>
      <c r="I133" s="197"/>
      <c r="J133" s="198">
        <f t="shared" si="0"/>
        <v>0</v>
      </c>
      <c r="K133" s="199"/>
      <c r="L133" s="36"/>
      <c r="M133" s="200" t="s">
        <v>1</v>
      </c>
      <c r="N133" s="201" t="s">
        <v>41</v>
      </c>
      <c r="O133" s="68"/>
      <c r="P133" s="188">
        <f t="shared" si="1"/>
        <v>0</v>
      </c>
      <c r="Q133" s="188">
        <v>0</v>
      </c>
      <c r="R133" s="188">
        <f t="shared" si="2"/>
        <v>0</v>
      </c>
      <c r="S133" s="188">
        <v>0</v>
      </c>
      <c r="T133" s="189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14</v>
      </c>
      <c r="AT133" s="190" t="s">
        <v>450</v>
      </c>
      <c r="AU133" s="190" t="s">
        <v>85</v>
      </c>
      <c r="AY133" s="14" t="s">
        <v>150</v>
      </c>
      <c r="BE133" s="191">
        <f t="shared" si="4"/>
        <v>0</v>
      </c>
      <c r="BF133" s="191">
        <f t="shared" si="5"/>
        <v>0</v>
      </c>
      <c r="BG133" s="191">
        <f t="shared" si="6"/>
        <v>0</v>
      </c>
      <c r="BH133" s="191">
        <f t="shared" si="7"/>
        <v>0</v>
      </c>
      <c r="BI133" s="191">
        <f t="shared" si="8"/>
        <v>0</v>
      </c>
      <c r="BJ133" s="14" t="s">
        <v>83</v>
      </c>
      <c r="BK133" s="191">
        <f t="shared" si="9"/>
        <v>0</v>
      </c>
      <c r="BL133" s="14" t="s">
        <v>14</v>
      </c>
      <c r="BM133" s="190" t="s">
        <v>1479</v>
      </c>
    </row>
    <row r="134" spans="1:65" s="2" customFormat="1" ht="16.5" customHeight="1">
      <c r="A134" s="31"/>
      <c r="B134" s="32"/>
      <c r="C134" s="192" t="s">
        <v>184</v>
      </c>
      <c r="D134" s="192" t="s">
        <v>450</v>
      </c>
      <c r="E134" s="193" t="s">
        <v>1480</v>
      </c>
      <c r="F134" s="194" t="s">
        <v>1481</v>
      </c>
      <c r="G134" s="195" t="s">
        <v>149</v>
      </c>
      <c r="H134" s="196">
        <v>250</v>
      </c>
      <c r="I134" s="197"/>
      <c r="J134" s="198">
        <f t="shared" si="0"/>
        <v>0</v>
      </c>
      <c r="K134" s="199"/>
      <c r="L134" s="36"/>
      <c r="M134" s="200" t="s">
        <v>1</v>
      </c>
      <c r="N134" s="201" t="s">
        <v>41</v>
      </c>
      <c r="O134" s="68"/>
      <c r="P134" s="188">
        <f t="shared" si="1"/>
        <v>0</v>
      </c>
      <c r="Q134" s="188">
        <v>3.0000000000000001E-5</v>
      </c>
      <c r="R134" s="188">
        <f t="shared" si="2"/>
        <v>7.5000000000000006E-3</v>
      </c>
      <c r="S134" s="188">
        <v>0</v>
      </c>
      <c r="T134" s="189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14</v>
      </c>
      <c r="AT134" s="190" t="s">
        <v>450</v>
      </c>
      <c r="AU134" s="190" t="s">
        <v>85</v>
      </c>
      <c r="AY134" s="14" t="s">
        <v>150</v>
      </c>
      <c r="BE134" s="191">
        <f t="shared" si="4"/>
        <v>0</v>
      </c>
      <c r="BF134" s="191">
        <f t="shared" si="5"/>
        <v>0</v>
      </c>
      <c r="BG134" s="191">
        <f t="shared" si="6"/>
        <v>0</v>
      </c>
      <c r="BH134" s="191">
        <f t="shared" si="7"/>
        <v>0</v>
      </c>
      <c r="BI134" s="191">
        <f t="shared" si="8"/>
        <v>0</v>
      </c>
      <c r="BJ134" s="14" t="s">
        <v>83</v>
      </c>
      <c r="BK134" s="191">
        <f t="shared" si="9"/>
        <v>0</v>
      </c>
      <c r="BL134" s="14" t="s">
        <v>14</v>
      </c>
      <c r="BM134" s="190" t="s">
        <v>1482</v>
      </c>
    </row>
    <row r="135" spans="1:65" s="2" customFormat="1" ht="16.5" customHeight="1">
      <c r="A135" s="31"/>
      <c r="B135" s="32"/>
      <c r="C135" s="192" t="s">
        <v>378</v>
      </c>
      <c r="D135" s="192" t="s">
        <v>450</v>
      </c>
      <c r="E135" s="193" t="s">
        <v>1483</v>
      </c>
      <c r="F135" s="194" t="s">
        <v>1484</v>
      </c>
      <c r="G135" s="195" t="s">
        <v>988</v>
      </c>
      <c r="H135" s="196">
        <v>40</v>
      </c>
      <c r="I135" s="197"/>
      <c r="J135" s="198">
        <f t="shared" si="0"/>
        <v>0</v>
      </c>
      <c r="K135" s="199"/>
      <c r="L135" s="36"/>
      <c r="M135" s="200" t="s">
        <v>1</v>
      </c>
      <c r="N135" s="201" t="s">
        <v>41</v>
      </c>
      <c r="O135" s="68"/>
      <c r="P135" s="188">
        <f t="shared" si="1"/>
        <v>0</v>
      </c>
      <c r="Q135" s="188">
        <v>0</v>
      </c>
      <c r="R135" s="188">
        <f t="shared" si="2"/>
        <v>0</v>
      </c>
      <c r="S135" s="188">
        <v>0</v>
      </c>
      <c r="T135" s="189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14</v>
      </c>
      <c r="AT135" s="190" t="s">
        <v>450</v>
      </c>
      <c r="AU135" s="190" t="s">
        <v>85</v>
      </c>
      <c r="AY135" s="14" t="s">
        <v>150</v>
      </c>
      <c r="BE135" s="191">
        <f t="shared" si="4"/>
        <v>0</v>
      </c>
      <c r="BF135" s="191">
        <f t="shared" si="5"/>
        <v>0</v>
      </c>
      <c r="BG135" s="191">
        <f t="shared" si="6"/>
        <v>0</v>
      </c>
      <c r="BH135" s="191">
        <f t="shared" si="7"/>
        <v>0</v>
      </c>
      <c r="BI135" s="191">
        <f t="shared" si="8"/>
        <v>0</v>
      </c>
      <c r="BJ135" s="14" t="s">
        <v>83</v>
      </c>
      <c r="BK135" s="191">
        <f t="shared" si="9"/>
        <v>0</v>
      </c>
      <c r="BL135" s="14" t="s">
        <v>14</v>
      </c>
      <c r="BM135" s="190" t="s">
        <v>1485</v>
      </c>
    </row>
    <row r="136" spans="1:65" s="2" customFormat="1" ht="21.75" customHeight="1">
      <c r="A136" s="31"/>
      <c r="B136" s="32"/>
      <c r="C136" s="192" t="s">
        <v>382</v>
      </c>
      <c r="D136" s="192" t="s">
        <v>450</v>
      </c>
      <c r="E136" s="193" t="s">
        <v>1486</v>
      </c>
      <c r="F136" s="194" t="s">
        <v>1487</v>
      </c>
      <c r="G136" s="195" t="s">
        <v>988</v>
      </c>
      <c r="H136" s="196">
        <v>800</v>
      </c>
      <c r="I136" s="197"/>
      <c r="J136" s="198">
        <f t="shared" si="0"/>
        <v>0</v>
      </c>
      <c r="K136" s="199"/>
      <c r="L136" s="36"/>
      <c r="M136" s="200" t="s">
        <v>1</v>
      </c>
      <c r="N136" s="201" t="s">
        <v>41</v>
      </c>
      <c r="O136" s="68"/>
      <c r="P136" s="188">
        <f t="shared" si="1"/>
        <v>0</v>
      </c>
      <c r="Q136" s="188">
        <v>0</v>
      </c>
      <c r="R136" s="188">
        <f t="shared" si="2"/>
        <v>0</v>
      </c>
      <c r="S136" s="188">
        <v>0</v>
      </c>
      <c r="T136" s="189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14</v>
      </c>
      <c r="AT136" s="190" t="s">
        <v>450</v>
      </c>
      <c r="AU136" s="190" t="s">
        <v>85</v>
      </c>
      <c r="AY136" s="14" t="s">
        <v>150</v>
      </c>
      <c r="BE136" s="191">
        <f t="shared" si="4"/>
        <v>0</v>
      </c>
      <c r="BF136" s="191">
        <f t="shared" si="5"/>
        <v>0</v>
      </c>
      <c r="BG136" s="191">
        <f t="shared" si="6"/>
        <v>0</v>
      </c>
      <c r="BH136" s="191">
        <f t="shared" si="7"/>
        <v>0</v>
      </c>
      <c r="BI136" s="191">
        <f t="shared" si="8"/>
        <v>0</v>
      </c>
      <c r="BJ136" s="14" t="s">
        <v>83</v>
      </c>
      <c r="BK136" s="191">
        <f t="shared" si="9"/>
        <v>0</v>
      </c>
      <c r="BL136" s="14" t="s">
        <v>14</v>
      </c>
      <c r="BM136" s="190" t="s">
        <v>1488</v>
      </c>
    </row>
    <row r="137" spans="1:65" s="2" customFormat="1" ht="19.5">
      <c r="A137" s="31"/>
      <c r="B137" s="32"/>
      <c r="C137" s="33"/>
      <c r="D137" s="202" t="s">
        <v>455</v>
      </c>
      <c r="E137" s="33"/>
      <c r="F137" s="203" t="s">
        <v>1489</v>
      </c>
      <c r="G137" s="33"/>
      <c r="H137" s="33"/>
      <c r="I137" s="119"/>
      <c r="J137" s="33"/>
      <c r="K137" s="33"/>
      <c r="L137" s="36"/>
      <c r="M137" s="204"/>
      <c r="N137" s="205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455</v>
      </c>
      <c r="AU137" s="14" t="s">
        <v>85</v>
      </c>
    </row>
    <row r="138" spans="1:65" s="2" customFormat="1" ht="21.75" customHeight="1">
      <c r="A138" s="31"/>
      <c r="B138" s="32"/>
      <c r="C138" s="192" t="s">
        <v>167</v>
      </c>
      <c r="D138" s="192" t="s">
        <v>450</v>
      </c>
      <c r="E138" s="193" t="s">
        <v>1490</v>
      </c>
      <c r="F138" s="194" t="s">
        <v>1491</v>
      </c>
      <c r="G138" s="195" t="s">
        <v>149</v>
      </c>
      <c r="H138" s="196">
        <v>10</v>
      </c>
      <c r="I138" s="197"/>
      <c r="J138" s="198">
        <f>ROUND(I138*H138,2)</f>
        <v>0</v>
      </c>
      <c r="K138" s="199"/>
      <c r="L138" s="36"/>
      <c r="M138" s="200" t="s">
        <v>1</v>
      </c>
      <c r="N138" s="201" t="s">
        <v>41</v>
      </c>
      <c r="O138" s="68"/>
      <c r="P138" s="188">
        <f>O138*H138</f>
        <v>0</v>
      </c>
      <c r="Q138" s="188">
        <v>0.45294000000000001</v>
      </c>
      <c r="R138" s="188">
        <f>Q138*H138</f>
        <v>4.5293999999999999</v>
      </c>
      <c r="S138" s="188">
        <v>0</v>
      </c>
      <c r="T138" s="18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14</v>
      </c>
      <c r="AT138" s="190" t="s">
        <v>450</v>
      </c>
      <c r="AU138" s="190" t="s">
        <v>85</v>
      </c>
      <c r="AY138" s="14" t="s">
        <v>150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4" t="s">
        <v>83</v>
      </c>
      <c r="BK138" s="191">
        <f>ROUND(I138*H138,2)</f>
        <v>0</v>
      </c>
      <c r="BL138" s="14" t="s">
        <v>14</v>
      </c>
      <c r="BM138" s="190" t="s">
        <v>1492</v>
      </c>
    </row>
    <row r="139" spans="1:65" s="2" customFormat="1" ht="21.75" customHeight="1">
      <c r="A139" s="31"/>
      <c r="B139" s="32"/>
      <c r="C139" s="192" t="s">
        <v>172</v>
      </c>
      <c r="D139" s="192" t="s">
        <v>450</v>
      </c>
      <c r="E139" s="193" t="s">
        <v>1493</v>
      </c>
      <c r="F139" s="194" t="s">
        <v>1494</v>
      </c>
      <c r="G139" s="195" t="s">
        <v>187</v>
      </c>
      <c r="H139" s="196">
        <v>30</v>
      </c>
      <c r="I139" s="197"/>
      <c r="J139" s="198">
        <f>ROUND(I139*H139,2)</f>
        <v>0</v>
      </c>
      <c r="K139" s="199"/>
      <c r="L139" s="36"/>
      <c r="M139" s="200" t="s">
        <v>1</v>
      </c>
      <c r="N139" s="201" t="s">
        <v>41</v>
      </c>
      <c r="O139" s="68"/>
      <c r="P139" s="188">
        <f>O139*H139</f>
        <v>0</v>
      </c>
      <c r="Q139" s="188">
        <v>0.11934</v>
      </c>
      <c r="R139" s="188">
        <f>Q139*H139</f>
        <v>3.5802</v>
      </c>
      <c r="S139" s="188">
        <v>0</v>
      </c>
      <c r="T139" s="189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14</v>
      </c>
      <c r="AT139" s="190" t="s">
        <v>450</v>
      </c>
      <c r="AU139" s="190" t="s">
        <v>85</v>
      </c>
      <c r="AY139" s="14" t="s">
        <v>150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4" t="s">
        <v>83</v>
      </c>
      <c r="BK139" s="191">
        <f>ROUND(I139*H139,2)</f>
        <v>0</v>
      </c>
      <c r="BL139" s="14" t="s">
        <v>14</v>
      </c>
      <c r="BM139" s="190" t="s">
        <v>1495</v>
      </c>
    </row>
    <row r="140" spans="1:65" s="2" customFormat="1" ht="16.5" customHeight="1">
      <c r="A140" s="31"/>
      <c r="B140" s="32"/>
      <c r="C140" s="177" t="s">
        <v>193</v>
      </c>
      <c r="D140" s="177" t="s">
        <v>146</v>
      </c>
      <c r="E140" s="178" t="s">
        <v>1496</v>
      </c>
      <c r="F140" s="179" t="s">
        <v>1497</v>
      </c>
      <c r="G140" s="180" t="s">
        <v>187</v>
      </c>
      <c r="H140" s="181">
        <v>160</v>
      </c>
      <c r="I140" s="182"/>
      <c r="J140" s="183">
        <f>ROUND(I140*H140,2)</f>
        <v>0</v>
      </c>
      <c r="K140" s="184"/>
      <c r="L140" s="185"/>
      <c r="M140" s="186" t="s">
        <v>1</v>
      </c>
      <c r="N140" s="187" t="s">
        <v>41</v>
      </c>
      <c r="O140" s="68"/>
      <c r="P140" s="188">
        <f>O140*H140</f>
        <v>0</v>
      </c>
      <c r="Q140" s="188">
        <v>4.3299999999999996E-3</v>
      </c>
      <c r="R140" s="188">
        <f>Q140*H140</f>
        <v>0.69279999999999997</v>
      </c>
      <c r="S140" s="188">
        <v>0</v>
      </c>
      <c r="T140" s="189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182</v>
      </c>
      <c r="AT140" s="190" t="s">
        <v>146</v>
      </c>
      <c r="AU140" s="190" t="s">
        <v>85</v>
      </c>
      <c r="AY140" s="14" t="s">
        <v>150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4" t="s">
        <v>83</v>
      </c>
      <c r="BK140" s="191">
        <f>ROUND(I140*H140,2)</f>
        <v>0</v>
      </c>
      <c r="BL140" s="14" t="s">
        <v>182</v>
      </c>
      <c r="BM140" s="190" t="s">
        <v>1498</v>
      </c>
    </row>
    <row r="141" spans="1:65" s="2" customFormat="1" ht="16.5" customHeight="1">
      <c r="A141" s="31"/>
      <c r="B141" s="32"/>
      <c r="C141" s="177" t="s">
        <v>176</v>
      </c>
      <c r="D141" s="177" t="s">
        <v>146</v>
      </c>
      <c r="E141" s="178" t="s">
        <v>1499</v>
      </c>
      <c r="F141" s="179" t="s">
        <v>1500</v>
      </c>
      <c r="G141" s="180" t="s">
        <v>187</v>
      </c>
      <c r="H141" s="181">
        <v>30</v>
      </c>
      <c r="I141" s="182"/>
      <c r="J141" s="183">
        <f>ROUND(I141*H141,2)</f>
        <v>0</v>
      </c>
      <c r="K141" s="184"/>
      <c r="L141" s="185"/>
      <c r="M141" s="186" t="s">
        <v>1</v>
      </c>
      <c r="N141" s="187" t="s">
        <v>41</v>
      </c>
      <c r="O141" s="68"/>
      <c r="P141" s="188">
        <f>O141*H141</f>
        <v>0</v>
      </c>
      <c r="Q141" s="188">
        <v>8.5000000000000006E-2</v>
      </c>
      <c r="R141" s="188">
        <f>Q141*H141</f>
        <v>2.5500000000000003</v>
      </c>
      <c r="S141" s="188">
        <v>0</v>
      </c>
      <c r="T141" s="18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0" t="s">
        <v>182</v>
      </c>
      <c r="AT141" s="190" t="s">
        <v>146</v>
      </c>
      <c r="AU141" s="190" t="s">
        <v>85</v>
      </c>
      <c r="AY141" s="14" t="s">
        <v>150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4" t="s">
        <v>83</v>
      </c>
      <c r="BK141" s="191">
        <f>ROUND(I141*H141,2)</f>
        <v>0</v>
      </c>
      <c r="BL141" s="14" t="s">
        <v>182</v>
      </c>
      <c r="BM141" s="190" t="s">
        <v>1501</v>
      </c>
    </row>
    <row r="142" spans="1:65" s="2" customFormat="1" ht="19.5">
      <c r="A142" s="31"/>
      <c r="B142" s="32"/>
      <c r="C142" s="33"/>
      <c r="D142" s="202" t="s">
        <v>455</v>
      </c>
      <c r="E142" s="33"/>
      <c r="F142" s="203" t="s">
        <v>1502</v>
      </c>
      <c r="G142" s="33"/>
      <c r="H142" s="33"/>
      <c r="I142" s="119"/>
      <c r="J142" s="33"/>
      <c r="K142" s="33"/>
      <c r="L142" s="36"/>
      <c r="M142" s="204"/>
      <c r="N142" s="205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455</v>
      </c>
      <c r="AU142" s="14" t="s">
        <v>85</v>
      </c>
    </row>
    <row r="143" spans="1:65" s="2" customFormat="1" ht="16.5" customHeight="1">
      <c r="A143" s="31"/>
      <c r="B143" s="32"/>
      <c r="C143" s="177" t="s">
        <v>366</v>
      </c>
      <c r="D143" s="177" t="s">
        <v>146</v>
      </c>
      <c r="E143" s="178" t="s">
        <v>1503</v>
      </c>
      <c r="F143" s="179" t="s">
        <v>1504</v>
      </c>
      <c r="G143" s="180" t="s">
        <v>988</v>
      </c>
      <c r="H143" s="181">
        <v>4</v>
      </c>
      <c r="I143" s="182"/>
      <c r="J143" s="183">
        <f>ROUND(I143*H143,2)</f>
        <v>0</v>
      </c>
      <c r="K143" s="184"/>
      <c r="L143" s="185"/>
      <c r="M143" s="186" t="s">
        <v>1</v>
      </c>
      <c r="N143" s="187" t="s">
        <v>41</v>
      </c>
      <c r="O143" s="68"/>
      <c r="P143" s="188">
        <f>O143*H143</f>
        <v>0</v>
      </c>
      <c r="Q143" s="188">
        <v>1</v>
      </c>
      <c r="R143" s="188">
        <f>Q143*H143</f>
        <v>4</v>
      </c>
      <c r="S143" s="188">
        <v>0</v>
      </c>
      <c r="T143" s="189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0" t="s">
        <v>182</v>
      </c>
      <c r="AT143" s="190" t="s">
        <v>146</v>
      </c>
      <c r="AU143" s="190" t="s">
        <v>85</v>
      </c>
      <c r="AY143" s="14" t="s">
        <v>150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4" t="s">
        <v>83</v>
      </c>
      <c r="BK143" s="191">
        <f>ROUND(I143*H143,2)</f>
        <v>0</v>
      </c>
      <c r="BL143" s="14" t="s">
        <v>182</v>
      </c>
      <c r="BM143" s="190" t="s">
        <v>1505</v>
      </c>
    </row>
    <row r="144" spans="1:65" s="2" customFormat="1" ht="19.5">
      <c r="A144" s="31"/>
      <c r="B144" s="32"/>
      <c r="C144" s="33"/>
      <c r="D144" s="202" t="s">
        <v>455</v>
      </c>
      <c r="E144" s="33"/>
      <c r="F144" s="203" t="s">
        <v>1506</v>
      </c>
      <c r="G144" s="33"/>
      <c r="H144" s="33"/>
      <c r="I144" s="119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455</v>
      </c>
      <c r="AU144" s="14" t="s">
        <v>85</v>
      </c>
    </row>
    <row r="145" spans="1:65" s="2" customFormat="1" ht="16.5" customHeight="1">
      <c r="A145" s="31"/>
      <c r="B145" s="32"/>
      <c r="C145" s="177" t="s">
        <v>370</v>
      </c>
      <c r="D145" s="177" t="s">
        <v>146</v>
      </c>
      <c r="E145" s="178" t="s">
        <v>1507</v>
      </c>
      <c r="F145" s="179" t="s">
        <v>1508</v>
      </c>
      <c r="G145" s="180" t="s">
        <v>988</v>
      </c>
      <c r="H145" s="181">
        <v>6</v>
      </c>
      <c r="I145" s="182"/>
      <c r="J145" s="183">
        <f>ROUND(I145*H145,2)</f>
        <v>0</v>
      </c>
      <c r="K145" s="184"/>
      <c r="L145" s="185"/>
      <c r="M145" s="186" t="s">
        <v>1</v>
      </c>
      <c r="N145" s="187" t="s">
        <v>41</v>
      </c>
      <c r="O145" s="68"/>
      <c r="P145" s="188">
        <f>O145*H145</f>
        <v>0</v>
      </c>
      <c r="Q145" s="188">
        <v>1</v>
      </c>
      <c r="R145" s="188">
        <f>Q145*H145</f>
        <v>6</v>
      </c>
      <c r="S145" s="188">
        <v>0</v>
      </c>
      <c r="T145" s="189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0" t="s">
        <v>182</v>
      </c>
      <c r="AT145" s="190" t="s">
        <v>146</v>
      </c>
      <c r="AU145" s="190" t="s">
        <v>85</v>
      </c>
      <c r="AY145" s="14" t="s">
        <v>150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4" t="s">
        <v>83</v>
      </c>
      <c r="BK145" s="191">
        <f>ROUND(I145*H145,2)</f>
        <v>0</v>
      </c>
      <c r="BL145" s="14" t="s">
        <v>182</v>
      </c>
      <c r="BM145" s="190" t="s">
        <v>1509</v>
      </c>
    </row>
    <row r="146" spans="1:65" s="2" customFormat="1" ht="19.5">
      <c r="A146" s="31"/>
      <c r="B146" s="32"/>
      <c r="C146" s="33"/>
      <c r="D146" s="202" t="s">
        <v>455</v>
      </c>
      <c r="E146" s="33"/>
      <c r="F146" s="203" t="s">
        <v>1510</v>
      </c>
      <c r="G146" s="33"/>
      <c r="H146" s="33"/>
      <c r="I146" s="119"/>
      <c r="J146" s="33"/>
      <c r="K146" s="33"/>
      <c r="L146" s="36"/>
      <c r="M146" s="204"/>
      <c r="N146" s="205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455</v>
      </c>
      <c r="AU146" s="14" t="s">
        <v>85</v>
      </c>
    </row>
    <row r="147" spans="1:65" s="2" customFormat="1" ht="16.5" customHeight="1">
      <c r="A147" s="31"/>
      <c r="B147" s="32"/>
      <c r="C147" s="177" t="s">
        <v>374</v>
      </c>
      <c r="D147" s="177" t="s">
        <v>146</v>
      </c>
      <c r="E147" s="178" t="s">
        <v>1511</v>
      </c>
      <c r="F147" s="179" t="s">
        <v>1512</v>
      </c>
      <c r="G147" s="180" t="s">
        <v>988</v>
      </c>
      <c r="H147" s="181">
        <v>6</v>
      </c>
      <c r="I147" s="182"/>
      <c r="J147" s="183">
        <f>ROUND(I147*H147,2)</f>
        <v>0</v>
      </c>
      <c r="K147" s="184"/>
      <c r="L147" s="185"/>
      <c r="M147" s="186" t="s">
        <v>1</v>
      </c>
      <c r="N147" s="187" t="s">
        <v>41</v>
      </c>
      <c r="O147" s="68"/>
      <c r="P147" s="188">
        <f>O147*H147</f>
        <v>0</v>
      </c>
      <c r="Q147" s="188">
        <v>1</v>
      </c>
      <c r="R147" s="188">
        <f>Q147*H147</f>
        <v>6</v>
      </c>
      <c r="S147" s="188">
        <v>0</v>
      </c>
      <c r="T147" s="189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0" t="s">
        <v>182</v>
      </c>
      <c r="AT147" s="190" t="s">
        <v>146</v>
      </c>
      <c r="AU147" s="190" t="s">
        <v>85</v>
      </c>
      <c r="AY147" s="14" t="s">
        <v>150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4" t="s">
        <v>83</v>
      </c>
      <c r="BK147" s="191">
        <f>ROUND(I147*H147,2)</f>
        <v>0</v>
      </c>
      <c r="BL147" s="14" t="s">
        <v>182</v>
      </c>
      <c r="BM147" s="190" t="s">
        <v>1513</v>
      </c>
    </row>
    <row r="148" spans="1:65" s="2" customFormat="1" ht="19.5">
      <c r="A148" s="31"/>
      <c r="B148" s="32"/>
      <c r="C148" s="33"/>
      <c r="D148" s="202" t="s">
        <v>455</v>
      </c>
      <c r="E148" s="33"/>
      <c r="F148" s="203" t="s">
        <v>1514</v>
      </c>
      <c r="G148" s="33"/>
      <c r="H148" s="33"/>
      <c r="I148" s="119"/>
      <c r="J148" s="33"/>
      <c r="K148" s="33"/>
      <c r="L148" s="36"/>
      <c r="M148" s="204"/>
      <c r="N148" s="205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455</v>
      </c>
      <c r="AU148" s="14" t="s">
        <v>85</v>
      </c>
    </row>
    <row r="149" spans="1:65" s="12" customFormat="1" ht="25.9" customHeight="1">
      <c r="B149" s="224"/>
      <c r="C149" s="225"/>
      <c r="D149" s="226" t="s">
        <v>75</v>
      </c>
      <c r="E149" s="227" t="s">
        <v>996</v>
      </c>
      <c r="F149" s="227" t="s">
        <v>985</v>
      </c>
      <c r="G149" s="225"/>
      <c r="H149" s="225"/>
      <c r="I149" s="228"/>
      <c r="J149" s="229">
        <f>BK149</f>
        <v>0</v>
      </c>
      <c r="K149" s="225"/>
      <c r="L149" s="230"/>
      <c r="M149" s="231"/>
      <c r="N149" s="232"/>
      <c r="O149" s="232"/>
      <c r="P149" s="233">
        <f>SUM(P150:P217)</f>
        <v>0</v>
      </c>
      <c r="Q149" s="232"/>
      <c r="R149" s="233">
        <f>SUM(R150:R217)</f>
        <v>0</v>
      </c>
      <c r="S149" s="232"/>
      <c r="T149" s="234">
        <f>SUM(T150:T217)</f>
        <v>0</v>
      </c>
      <c r="AR149" s="235" t="s">
        <v>162</v>
      </c>
      <c r="AT149" s="236" t="s">
        <v>75</v>
      </c>
      <c r="AU149" s="236" t="s">
        <v>76</v>
      </c>
      <c r="AY149" s="235" t="s">
        <v>150</v>
      </c>
      <c r="BK149" s="237">
        <f>SUM(BK150:BK217)</f>
        <v>0</v>
      </c>
    </row>
    <row r="150" spans="1:65" s="2" customFormat="1" ht="16.5" customHeight="1">
      <c r="A150" s="31"/>
      <c r="B150" s="32"/>
      <c r="C150" s="192" t="s">
        <v>220</v>
      </c>
      <c r="D150" s="192" t="s">
        <v>450</v>
      </c>
      <c r="E150" s="193" t="s">
        <v>818</v>
      </c>
      <c r="F150" s="194" t="s">
        <v>819</v>
      </c>
      <c r="G150" s="195" t="s">
        <v>187</v>
      </c>
      <c r="H150" s="196">
        <v>1150</v>
      </c>
      <c r="I150" s="197"/>
      <c r="J150" s="198">
        <f t="shared" ref="J150:J165" si="10">ROUND(I150*H150,2)</f>
        <v>0</v>
      </c>
      <c r="K150" s="199"/>
      <c r="L150" s="36"/>
      <c r="M150" s="200" t="s">
        <v>1</v>
      </c>
      <c r="N150" s="201" t="s">
        <v>41</v>
      </c>
      <c r="O150" s="68"/>
      <c r="P150" s="188">
        <f t="shared" ref="P150:P165" si="11">O150*H150</f>
        <v>0</v>
      </c>
      <c r="Q150" s="188">
        <v>0</v>
      </c>
      <c r="R150" s="188">
        <f t="shared" ref="R150:R165" si="12">Q150*H150</f>
        <v>0</v>
      </c>
      <c r="S150" s="188">
        <v>0</v>
      </c>
      <c r="T150" s="189">
        <f t="shared" ref="T150:T165" si="13"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0" t="s">
        <v>165</v>
      </c>
      <c r="AT150" s="190" t="s">
        <v>450</v>
      </c>
      <c r="AU150" s="190" t="s">
        <v>83</v>
      </c>
      <c r="AY150" s="14" t="s">
        <v>150</v>
      </c>
      <c r="BE150" s="191">
        <f t="shared" ref="BE150:BE165" si="14">IF(N150="základní",J150,0)</f>
        <v>0</v>
      </c>
      <c r="BF150" s="191">
        <f t="shared" ref="BF150:BF165" si="15">IF(N150="snížená",J150,0)</f>
        <v>0</v>
      </c>
      <c r="BG150" s="191">
        <f t="shared" ref="BG150:BG165" si="16">IF(N150="zákl. přenesená",J150,0)</f>
        <v>0</v>
      </c>
      <c r="BH150" s="191">
        <f t="shared" ref="BH150:BH165" si="17">IF(N150="sníž. přenesená",J150,0)</f>
        <v>0</v>
      </c>
      <c r="BI150" s="191">
        <f t="shared" ref="BI150:BI165" si="18">IF(N150="nulová",J150,0)</f>
        <v>0</v>
      </c>
      <c r="BJ150" s="14" t="s">
        <v>83</v>
      </c>
      <c r="BK150" s="191">
        <f t="shared" ref="BK150:BK165" si="19">ROUND(I150*H150,2)</f>
        <v>0</v>
      </c>
      <c r="BL150" s="14" t="s">
        <v>165</v>
      </c>
      <c r="BM150" s="190" t="s">
        <v>1515</v>
      </c>
    </row>
    <row r="151" spans="1:65" s="2" customFormat="1" ht="16.5" customHeight="1">
      <c r="A151" s="31"/>
      <c r="B151" s="32"/>
      <c r="C151" s="192" t="s">
        <v>354</v>
      </c>
      <c r="D151" s="192" t="s">
        <v>450</v>
      </c>
      <c r="E151" s="193" t="s">
        <v>1516</v>
      </c>
      <c r="F151" s="194" t="s">
        <v>1517</v>
      </c>
      <c r="G151" s="195" t="s">
        <v>154</v>
      </c>
      <c r="H151" s="196">
        <v>1</v>
      </c>
      <c r="I151" s="197"/>
      <c r="J151" s="198">
        <f t="shared" si="10"/>
        <v>0</v>
      </c>
      <c r="K151" s="199"/>
      <c r="L151" s="36"/>
      <c r="M151" s="200" t="s">
        <v>1</v>
      </c>
      <c r="N151" s="201" t="s">
        <v>41</v>
      </c>
      <c r="O151" s="68"/>
      <c r="P151" s="188">
        <f t="shared" si="11"/>
        <v>0</v>
      </c>
      <c r="Q151" s="188">
        <v>0</v>
      </c>
      <c r="R151" s="188">
        <f t="shared" si="12"/>
        <v>0</v>
      </c>
      <c r="S151" s="188">
        <v>0</v>
      </c>
      <c r="T151" s="189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165</v>
      </c>
      <c r="AT151" s="190" t="s">
        <v>450</v>
      </c>
      <c r="AU151" s="190" t="s">
        <v>83</v>
      </c>
      <c r="AY151" s="14" t="s">
        <v>150</v>
      </c>
      <c r="BE151" s="191">
        <f t="shared" si="14"/>
        <v>0</v>
      </c>
      <c r="BF151" s="191">
        <f t="shared" si="15"/>
        <v>0</v>
      </c>
      <c r="BG151" s="191">
        <f t="shared" si="16"/>
        <v>0</v>
      </c>
      <c r="BH151" s="191">
        <f t="shared" si="17"/>
        <v>0</v>
      </c>
      <c r="BI151" s="191">
        <f t="shared" si="18"/>
        <v>0</v>
      </c>
      <c r="BJ151" s="14" t="s">
        <v>83</v>
      </c>
      <c r="BK151" s="191">
        <f t="shared" si="19"/>
        <v>0</v>
      </c>
      <c r="BL151" s="14" t="s">
        <v>165</v>
      </c>
      <c r="BM151" s="190" t="s">
        <v>1518</v>
      </c>
    </row>
    <row r="152" spans="1:65" s="2" customFormat="1" ht="21.75" customHeight="1">
      <c r="A152" s="31"/>
      <c r="B152" s="32"/>
      <c r="C152" s="192" t="s">
        <v>358</v>
      </c>
      <c r="D152" s="192" t="s">
        <v>450</v>
      </c>
      <c r="E152" s="193" t="s">
        <v>1519</v>
      </c>
      <c r="F152" s="194" t="s">
        <v>1520</v>
      </c>
      <c r="G152" s="195" t="s">
        <v>154</v>
      </c>
      <c r="H152" s="196">
        <v>1</v>
      </c>
      <c r="I152" s="197"/>
      <c r="J152" s="198">
        <f t="shared" si="10"/>
        <v>0</v>
      </c>
      <c r="K152" s="199"/>
      <c r="L152" s="36"/>
      <c r="M152" s="200" t="s">
        <v>1</v>
      </c>
      <c r="N152" s="201" t="s">
        <v>41</v>
      </c>
      <c r="O152" s="68"/>
      <c r="P152" s="188">
        <f t="shared" si="11"/>
        <v>0</v>
      </c>
      <c r="Q152" s="188">
        <v>0</v>
      </c>
      <c r="R152" s="188">
        <f t="shared" si="12"/>
        <v>0</v>
      </c>
      <c r="S152" s="188">
        <v>0</v>
      </c>
      <c r="T152" s="189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0" t="s">
        <v>165</v>
      </c>
      <c r="AT152" s="190" t="s">
        <v>450</v>
      </c>
      <c r="AU152" s="190" t="s">
        <v>83</v>
      </c>
      <c r="AY152" s="14" t="s">
        <v>150</v>
      </c>
      <c r="BE152" s="191">
        <f t="shared" si="14"/>
        <v>0</v>
      </c>
      <c r="BF152" s="191">
        <f t="shared" si="15"/>
        <v>0</v>
      </c>
      <c r="BG152" s="191">
        <f t="shared" si="16"/>
        <v>0</v>
      </c>
      <c r="BH152" s="191">
        <f t="shared" si="17"/>
        <v>0</v>
      </c>
      <c r="BI152" s="191">
        <f t="shared" si="18"/>
        <v>0</v>
      </c>
      <c r="BJ152" s="14" t="s">
        <v>83</v>
      </c>
      <c r="BK152" s="191">
        <f t="shared" si="19"/>
        <v>0</v>
      </c>
      <c r="BL152" s="14" t="s">
        <v>165</v>
      </c>
      <c r="BM152" s="190" t="s">
        <v>1521</v>
      </c>
    </row>
    <row r="153" spans="1:65" s="2" customFormat="1" ht="21.75" customHeight="1">
      <c r="A153" s="31"/>
      <c r="B153" s="32"/>
      <c r="C153" s="192" t="s">
        <v>333</v>
      </c>
      <c r="D153" s="192" t="s">
        <v>450</v>
      </c>
      <c r="E153" s="193" t="s">
        <v>1522</v>
      </c>
      <c r="F153" s="194" t="s">
        <v>1523</v>
      </c>
      <c r="G153" s="195" t="s">
        <v>187</v>
      </c>
      <c r="H153" s="196">
        <v>150</v>
      </c>
      <c r="I153" s="197"/>
      <c r="J153" s="198">
        <f t="shared" si="10"/>
        <v>0</v>
      </c>
      <c r="K153" s="199"/>
      <c r="L153" s="36"/>
      <c r="M153" s="200" t="s">
        <v>1</v>
      </c>
      <c r="N153" s="201" t="s">
        <v>41</v>
      </c>
      <c r="O153" s="68"/>
      <c r="P153" s="188">
        <f t="shared" si="11"/>
        <v>0</v>
      </c>
      <c r="Q153" s="188">
        <v>0</v>
      </c>
      <c r="R153" s="188">
        <f t="shared" si="12"/>
        <v>0</v>
      </c>
      <c r="S153" s="188">
        <v>0</v>
      </c>
      <c r="T153" s="189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0" t="s">
        <v>165</v>
      </c>
      <c r="AT153" s="190" t="s">
        <v>450</v>
      </c>
      <c r="AU153" s="190" t="s">
        <v>83</v>
      </c>
      <c r="AY153" s="14" t="s">
        <v>150</v>
      </c>
      <c r="BE153" s="191">
        <f t="shared" si="14"/>
        <v>0</v>
      </c>
      <c r="BF153" s="191">
        <f t="shared" si="15"/>
        <v>0</v>
      </c>
      <c r="BG153" s="191">
        <f t="shared" si="16"/>
        <v>0</v>
      </c>
      <c r="BH153" s="191">
        <f t="shared" si="17"/>
        <v>0</v>
      </c>
      <c r="BI153" s="191">
        <f t="shared" si="18"/>
        <v>0</v>
      </c>
      <c r="BJ153" s="14" t="s">
        <v>83</v>
      </c>
      <c r="BK153" s="191">
        <f t="shared" si="19"/>
        <v>0</v>
      </c>
      <c r="BL153" s="14" t="s">
        <v>165</v>
      </c>
      <c r="BM153" s="190" t="s">
        <v>1524</v>
      </c>
    </row>
    <row r="154" spans="1:65" s="2" customFormat="1" ht="33" customHeight="1">
      <c r="A154" s="31"/>
      <c r="B154" s="32"/>
      <c r="C154" s="192" t="s">
        <v>496</v>
      </c>
      <c r="D154" s="192" t="s">
        <v>450</v>
      </c>
      <c r="E154" s="193" t="s">
        <v>1525</v>
      </c>
      <c r="F154" s="194" t="s">
        <v>1526</v>
      </c>
      <c r="G154" s="195" t="s">
        <v>187</v>
      </c>
      <c r="H154" s="196">
        <v>20</v>
      </c>
      <c r="I154" s="197"/>
      <c r="J154" s="198">
        <f t="shared" si="10"/>
        <v>0</v>
      </c>
      <c r="K154" s="199"/>
      <c r="L154" s="36"/>
      <c r="M154" s="200" t="s">
        <v>1</v>
      </c>
      <c r="N154" s="201" t="s">
        <v>41</v>
      </c>
      <c r="O154" s="68"/>
      <c r="P154" s="188">
        <f t="shared" si="11"/>
        <v>0</v>
      </c>
      <c r="Q154" s="188">
        <v>0</v>
      </c>
      <c r="R154" s="188">
        <f t="shared" si="12"/>
        <v>0</v>
      </c>
      <c r="S154" s="188">
        <v>0</v>
      </c>
      <c r="T154" s="189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0" t="s">
        <v>165</v>
      </c>
      <c r="AT154" s="190" t="s">
        <v>450</v>
      </c>
      <c r="AU154" s="190" t="s">
        <v>83</v>
      </c>
      <c r="AY154" s="14" t="s">
        <v>150</v>
      </c>
      <c r="BE154" s="191">
        <f t="shared" si="14"/>
        <v>0</v>
      </c>
      <c r="BF154" s="191">
        <f t="shared" si="15"/>
        <v>0</v>
      </c>
      <c r="BG154" s="191">
        <f t="shared" si="16"/>
        <v>0</v>
      </c>
      <c r="BH154" s="191">
        <f t="shared" si="17"/>
        <v>0</v>
      </c>
      <c r="BI154" s="191">
        <f t="shared" si="18"/>
        <v>0</v>
      </c>
      <c r="BJ154" s="14" t="s">
        <v>83</v>
      </c>
      <c r="BK154" s="191">
        <f t="shared" si="19"/>
        <v>0</v>
      </c>
      <c r="BL154" s="14" t="s">
        <v>165</v>
      </c>
      <c r="BM154" s="190" t="s">
        <v>1527</v>
      </c>
    </row>
    <row r="155" spans="1:65" s="2" customFormat="1" ht="21.75" customHeight="1">
      <c r="A155" s="31"/>
      <c r="B155" s="32"/>
      <c r="C155" s="192" t="s">
        <v>500</v>
      </c>
      <c r="D155" s="192" t="s">
        <v>450</v>
      </c>
      <c r="E155" s="193" t="s">
        <v>1528</v>
      </c>
      <c r="F155" s="194" t="s">
        <v>1529</v>
      </c>
      <c r="G155" s="195" t="s">
        <v>187</v>
      </c>
      <c r="H155" s="196">
        <v>1.5</v>
      </c>
      <c r="I155" s="197"/>
      <c r="J155" s="198">
        <f t="shared" si="10"/>
        <v>0</v>
      </c>
      <c r="K155" s="199"/>
      <c r="L155" s="36"/>
      <c r="M155" s="200" t="s">
        <v>1</v>
      </c>
      <c r="N155" s="201" t="s">
        <v>41</v>
      </c>
      <c r="O155" s="68"/>
      <c r="P155" s="188">
        <f t="shared" si="11"/>
        <v>0</v>
      </c>
      <c r="Q155" s="188">
        <v>0</v>
      </c>
      <c r="R155" s="188">
        <f t="shared" si="12"/>
        <v>0</v>
      </c>
      <c r="S155" s="188">
        <v>0</v>
      </c>
      <c r="T155" s="189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165</v>
      </c>
      <c r="AT155" s="190" t="s">
        <v>450</v>
      </c>
      <c r="AU155" s="190" t="s">
        <v>83</v>
      </c>
      <c r="AY155" s="14" t="s">
        <v>150</v>
      </c>
      <c r="BE155" s="191">
        <f t="shared" si="14"/>
        <v>0</v>
      </c>
      <c r="BF155" s="191">
        <f t="shared" si="15"/>
        <v>0</v>
      </c>
      <c r="BG155" s="191">
        <f t="shared" si="16"/>
        <v>0</v>
      </c>
      <c r="BH155" s="191">
        <f t="shared" si="17"/>
        <v>0</v>
      </c>
      <c r="BI155" s="191">
        <f t="shared" si="18"/>
        <v>0</v>
      </c>
      <c r="BJ155" s="14" t="s">
        <v>83</v>
      </c>
      <c r="BK155" s="191">
        <f t="shared" si="19"/>
        <v>0</v>
      </c>
      <c r="BL155" s="14" t="s">
        <v>165</v>
      </c>
      <c r="BM155" s="190" t="s">
        <v>1530</v>
      </c>
    </row>
    <row r="156" spans="1:65" s="2" customFormat="1" ht="16.5" customHeight="1">
      <c r="A156" s="31"/>
      <c r="B156" s="32"/>
      <c r="C156" s="192" t="s">
        <v>296</v>
      </c>
      <c r="D156" s="192" t="s">
        <v>450</v>
      </c>
      <c r="E156" s="193" t="s">
        <v>1531</v>
      </c>
      <c r="F156" s="194" t="s">
        <v>1532</v>
      </c>
      <c r="G156" s="195" t="s">
        <v>187</v>
      </c>
      <c r="H156" s="196">
        <v>200</v>
      </c>
      <c r="I156" s="197"/>
      <c r="J156" s="198">
        <f t="shared" si="10"/>
        <v>0</v>
      </c>
      <c r="K156" s="199"/>
      <c r="L156" s="36"/>
      <c r="M156" s="200" t="s">
        <v>1</v>
      </c>
      <c r="N156" s="201" t="s">
        <v>41</v>
      </c>
      <c r="O156" s="68"/>
      <c r="P156" s="188">
        <f t="shared" si="11"/>
        <v>0</v>
      </c>
      <c r="Q156" s="188">
        <v>0</v>
      </c>
      <c r="R156" s="188">
        <f t="shared" si="12"/>
        <v>0</v>
      </c>
      <c r="S156" s="188">
        <v>0</v>
      </c>
      <c r="T156" s="189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0" t="s">
        <v>165</v>
      </c>
      <c r="AT156" s="190" t="s">
        <v>450</v>
      </c>
      <c r="AU156" s="190" t="s">
        <v>83</v>
      </c>
      <c r="AY156" s="14" t="s">
        <v>150</v>
      </c>
      <c r="BE156" s="191">
        <f t="shared" si="14"/>
        <v>0</v>
      </c>
      <c r="BF156" s="191">
        <f t="shared" si="15"/>
        <v>0</v>
      </c>
      <c r="BG156" s="191">
        <f t="shared" si="16"/>
        <v>0</v>
      </c>
      <c r="BH156" s="191">
        <f t="shared" si="17"/>
        <v>0</v>
      </c>
      <c r="BI156" s="191">
        <f t="shared" si="18"/>
        <v>0</v>
      </c>
      <c r="BJ156" s="14" t="s">
        <v>83</v>
      </c>
      <c r="BK156" s="191">
        <f t="shared" si="19"/>
        <v>0</v>
      </c>
      <c r="BL156" s="14" t="s">
        <v>165</v>
      </c>
      <c r="BM156" s="190" t="s">
        <v>1533</v>
      </c>
    </row>
    <row r="157" spans="1:65" s="2" customFormat="1" ht="16.5" customHeight="1">
      <c r="A157" s="31"/>
      <c r="B157" s="32"/>
      <c r="C157" s="192" t="s">
        <v>308</v>
      </c>
      <c r="D157" s="192" t="s">
        <v>450</v>
      </c>
      <c r="E157" s="193" t="s">
        <v>1534</v>
      </c>
      <c r="F157" s="194" t="s">
        <v>1535</v>
      </c>
      <c r="G157" s="195" t="s">
        <v>187</v>
      </c>
      <c r="H157" s="196">
        <v>100</v>
      </c>
      <c r="I157" s="197"/>
      <c r="J157" s="198">
        <f t="shared" si="10"/>
        <v>0</v>
      </c>
      <c r="K157" s="199"/>
      <c r="L157" s="36"/>
      <c r="M157" s="200" t="s">
        <v>1</v>
      </c>
      <c r="N157" s="201" t="s">
        <v>41</v>
      </c>
      <c r="O157" s="68"/>
      <c r="P157" s="188">
        <f t="shared" si="11"/>
        <v>0</v>
      </c>
      <c r="Q157" s="188">
        <v>0</v>
      </c>
      <c r="R157" s="188">
        <f t="shared" si="12"/>
        <v>0</v>
      </c>
      <c r="S157" s="188">
        <v>0</v>
      </c>
      <c r="T157" s="189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0" t="s">
        <v>165</v>
      </c>
      <c r="AT157" s="190" t="s">
        <v>450</v>
      </c>
      <c r="AU157" s="190" t="s">
        <v>83</v>
      </c>
      <c r="AY157" s="14" t="s">
        <v>150</v>
      </c>
      <c r="BE157" s="191">
        <f t="shared" si="14"/>
        <v>0</v>
      </c>
      <c r="BF157" s="191">
        <f t="shared" si="15"/>
        <v>0</v>
      </c>
      <c r="BG157" s="191">
        <f t="shared" si="16"/>
        <v>0</v>
      </c>
      <c r="BH157" s="191">
        <f t="shared" si="17"/>
        <v>0</v>
      </c>
      <c r="BI157" s="191">
        <f t="shared" si="18"/>
        <v>0</v>
      </c>
      <c r="BJ157" s="14" t="s">
        <v>83</v>
      </c>
      <c r="BK157" s="191">
        <f t="shared" si="19"/>
        <v>0</v>
      </c>
      <c r="BL157" s="14" t="s">
        <v>165</v>
      </c>
      <c r="BM157" s="190" t="s">
        <v>1536</v>
      </c>
    </row>
    <row r="158" spans="1:65" s="2" customFormat="1" ht="16.5" customHeight="1">
      <c r="A158" s="31"/>
      <c r="B158" s="32"/>
      <c r="C158" s="192" t="s">
        <v>312</v>
      </c>
      <c r="D158" s="192" t="s">
        <v>450</v>
      </c>
      <c r="E158" s="193" t="s">
        <v>1537</v>
      </c>
      <c r="F158" s="194" t="s">
        <v>1538</v>
      </c>
      <c r="G158" s="195" t="s">
        <v>187</v>
      </c>
      <c r="H158" s="196">
        <v>1500</v>
      </c>
      <c r="I158" s="197"/>
      <c r="J158" s="198">
        <f t="shared" si="10"/>
        <v>0</v>
      </c>
      <c r="K158" s="199"/>
      <c r="L158" s="36"/>
      <c r="M158" s="200" t="s">
        <v>1</v>
      </c>
      <c r="N158" s="201" t="s">
        <v>41</v>
      </c>
      <c r="O158" s="68"/>
      <c r="P158" s="188">
        <f t="shared" si="11"/>
        <v>0</v>
      </c>
      <c r="Q158" s="188">
        <v>0</v>
      </c>
      <c r="R158" s="188">
        <f t="shared" si="12"/>
        <v>0</v>
      </c>
      <c r="S158" s="188">
        <v>0</v>
      </c>
      <c r="T158" s="189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0" t="s">
        <v>165</v>
      </c>
      <c r="AT158" s="190" t="s">
        <v>450</v>
      </c>
      <c r="AU158" s="190" t="s">
        <v>83</v>
      </c>
      <c r="AY158" s="14" t="s">
        <v>150</v>
      </c>
      <c r="BE158" s="191">
        <f t="shared" si="14"/>
        <v>0</v>
      </c>
      <c r="BF158" s="191">
        <f t="shared" si="15"/>
        <v>0</v>
      </c>
      <c r="BG158" s="191">
        <f t="shared" si="16"/>
        <v>0</v>
      </c>
      <c r="BH158" s="191">
        <f t="shared" si="17"/>
        <v>0</v>
      </c>
      <c r="BI158" s="191">
        <f t="shared" si="18"/>
        <v>0</v>
      </c>
      <c r="BJ158" s="14" t="s">
        <v>83</v>
      </c>
      <c r="BK158" s="191">
        <f t="shared" si="19"/>
        <v>0</v>
      </c>
      <c r="BL158" s="14" t="s">
        <v>165</v>
      </c>
      <c r="BM158" s="190" t="s">
        <v>1539</v>
      </c>
    </row>
    <row r="159" spans="1:65" s="2" customFormat="1" ht="16.5" customHeight="1">
      <c r="A159" s="31"/>
      <c r="B159" s="32"/>
      <c r="C159" s="192" t="s">
        <v>324</v>
      </c>
      <c r="D159" s="192" t="s">
        <v>450</v>
      </c>
      <c r="E159" s="193" t="s">
        <v>1540</v>
      </c>
      <c r="F159" s="194" t="s">
        <v>1541</v>
      </c>
      <c r="G159" s="195" t="s">
        <v>187</v>
      </c>
      <c r="H159" s="196">
        <v>1000</v>
      </c>
      <c r="I159" s="197"/>
      <c r="J159" s="198">
        <f t="shared" si="10"/>
        <v>0</v>
      </c>
      <c r="K159" s="199"/>
      <c r="L159" s="36"/>
      <c r="M159" s="200" t="s">
        <v>1</v>
      </c>
      <c r="N159" s="201" t="s">
        <v>41</v>
      </c>
      <c r="O159" s="68"/>
      <c r="P159" s="188">
        <f t="shared" si="11"/>
        <v>0</v>
      </c>
      <c r="Q159" s="188">
        <v>0</v>
      </c>
      <c r="R159" s="188">
        <f t="shared" si="12"/>
        <v>0</v>
      </c>
      <c r="S159" s="188">
        <v>0</v>
      </c>
      <c r="T159" s="189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0" t="s">
        <v>165</v>
      </c>
      <c r="AT159" s="190" t="s">
        <v>450</v>
      </c>
      <c r="AU159" s="190" t="s">
        <v>83</v>
      </c>
      <c r="AY159" s="14" t="s">
        <v>150</v>
      </c>
      <c r="BE159" s="191">
        <f t="shared" si="14"/>
        <v>0</v>
      </c>
      <c r="BF159" s="191">
        <f t="shared" si="15"/>
        <v>0</v>
      </c>
      <c r="BG159" s="191">
        <f t="shared" si="16"/>
        <v>0</v>
      </c>
      <c r="BH159" s="191">
        <f t="shared" si="17"/>
        <v>0</v>
      </c>
      <c r="BI159" s="191">
        <f t="shared" si="18"/>
        <v>0</v>
      </c>
      <c r="BJ159" s="14" t="s">
        <v>83</v>
      </c>
      <c r="BK159" s="191">
        <f t="shared" si="19"/>
        <v>0</v>
      </c>
      <c r="BL159" s="14" t="s">
        <v>165</v>
      </c>
      <c r="BM159" s="190" t="s">
        <v>1542</v>
      </c>
    </row>
    <row r="160" spans="1:65" s="2" customFormat="1" ht="33" customHeight="1">
      <c r="A160" s="31"/>
      <c r="B160" s="32"/>
      <c r="C160" s="192" t="s">
        <v>300</v>
      </c>
      <c r="D160" s="192" t="s">
        <v>450</v>
      </c>
      <c r="E160" s="193" t="s">
        <v>1543</v>
      </c>
      <c r="F160" s="194" t="s">
        <v>1544</v>
      </c>
      <c r="G160" s="195" t="s">
        <v>154</v>
      </c>
      <c r="H160" s="196">
        <v>4</v>
      </c>
      <c r="I160" s="197"/>
      <c r="J160" s="198">
        <f t="shared" si="10"/>
        <v>0</v>
      </c>
      <c r="K160" s="199"/>
      <c r="L160" s="36"/>
      <c r="M160" s="200" t="s">
        <v>1</v>
      </c>
      <c r="N160" s="201" t="s">
        <v>41</v>
      </c>
      <c r="O160" s="68"/>
      <c r="P160" s="188">
        <f t="shared" si="11"/>
        <v>0</v>
      </c>
      <c r="Q160" s="188">
        <v>0</v>
      </c>
      <c r="R160" s="188">
        <f t="shared" si="12"/>
        <v>0</v>
      </c>
      <c r="S160" s="188">
        <v>0</v>
      </c>
      <c r="T160" s="189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0" t="s">
        <v>165</v>
      </c>
      <c r="AT160" s="190" t="s">
        <v>450</v>
      </c>
      <c r="AU160" s="190" t="s">
        <v>83</v>
      </c>
      <c r="AY160" s="14" t="s">
        <v>150</v>
      </c>
      <c r="BE160" s="191">
        <f t="shared" si="14"/>
        <v>0</v>
      </c>
      <c r="BF160" s="191">
        <f t="shared" si="15"/>
        <v>0</v>
      </c>
      <c r="BG160" s="191">
        <f t="shared" si="16"/>
        <v>0</v>
      </c>
      <c r="BH160" s="191">
        <f t="shared" si="17"/>
        <v>0</v>
      </c>
      <c r="BI160" s="191">
        <f t="shared" si="18"/>
        <v>0</v>
      </c>
      <c r="BJ160" s="14" t="s">
        <v>83</v>
      </c>
      <c r="BK160" s="191">
        <f t="shared" si="19"/>
        <v>0</v>
      </c>
      <c r="BL160" s="14" t="s">
        <v>165</v>
      </c>
      <c r="BM160" s="190" t="s">
        <v>1545</v>
      </c>
    </row>
    <row r="161" spans="1:65" s="2" customFormat="1" ht="33" customHeight="1">
      <c r="A161" s="31"/>
      <c r="B161" s="32"/>
      <c r="C161" s="192" t="s">
        <v>304</v>
      </c>
      <c r="D161" s="192" t="s">
        <v>450</v>
      </c>
      <c r="E161" s="193" t="s">
        <v>1546</v>
      </c>
      <c r="F161" s="194" t="s">
        <v>1547</v>
      </c>
      <c r="G161" s="195" t="s">
        <v>154</v>
      </c>
      <c r="H161" s="196">
        <v>6</v>
      </c>
      <c r="I161" s="197"/>
      <c r="J161" s="198">
        <f t="shared" si="10"/>
        <v>0</v>
      </c>
      <c r="K161" s="199"/>
      <c r="L161" s="36"/>
      <c r="M161" s="200" t="s">
        <v>1</v>
      </c>
      <c r="N161" s="201" t="s">
        <v>41</v>
      </c>
      <c r="O161" s="68"/>
      <c r="P161" s="188">
        <f t="shared" si="11"/>
        <v>0</v>
      </c>
      <c r="Q161" s="188">
        <v>0</v>
      </c>
      <c r="R161" s="188">
        <f t="shared" si="12"/>
        <v>0</v>
      </c>
      <c r="S161" s="188">
        <v>0</v>
      </c>
      <c r="T161" s="189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0" t="s">
        <v>165</v>
      </c>
      <c r="AT161" s="190" t="s">
        <v>450</v>
      </c>
      <c r="AU161" s="190" t="s">
        <v>83</v>
      </c>
      <c r="AY161" s="14" t="s">
        <v>150</v>
      </c>
      <c r="BE161" s="191">
        <f t="shared" si="14"/>
        <v>0</v>
      </c>
      <c r="BF161" s="191">
        <f t="shared" si="15"/>
        <v>0</v>
      </c>
      <c r="BG161" s="191">
        <f t="shared" si="16"/>
        <v>0</v>
      </c>
      <c r="BH161" s="191">
        <f t="shared" si="17"/>
        <v>0</v>
      </c>
      <c r="BI161" s="191">
        <f t="shared" si="18"/>
        <v>0</v>
      </c>
      <c r="BJ161" s="14" t="s">
        <v>83</v>
      </c>
      <c r="BK161" s="191">
        <f t="shared" si="19"/>
        <v>0</v>
      </c>
      <c r="BL161" s="14" t="s">
        <v>165</v>
      </c>
      <c r="BM161" s="190" t="s">
        <v>1548</v>
      </c>
    </row>
    <row r="162" spans="1:65" s="2" customFormat="1" ht="33" customHeight="1">
      <c r="A162" s="31"/>
      <c r="B162" s="32"/>
      <c r="C162" s="192" t="s">
        <v>316</v>
      </c>
      <c r="D162" s="192" t="s">
        <v>450</v>
      </c>
      <c r="E162" s="193" t="s">
        <v>1549</v>
      </c>
      <c r="F162" s="194" t="s">
        <v>1550</v>
      </c>
      <c r="G162" s="195" t="s">
        <v>154</v>
      </c>
      <c r="H162" s="196">
        <v>8</v>
      </c>
      <c r="I162" s="197"/>
      <c r="J162" s="198">
        <f t="shared" si="10"/>
        <v>0</v>
      </c>
      <c r="K162" s="199"/>
      <c r="L162" s="36"/>
      <c r="M162" s="200" t="s">
        <v>1</v>
      </c>
      <c r="N162" s="201" t="s">
        <v>41</v>
      </c>
      <c r="O162" s="68"/>
      <c r="P162" s="188">
        <f t="shared" si="11"/>
        <v>0</v>
      </c>
      <c r="Q162" s="188">
        <v>0</v>
      </c>
      <c r="R162" s="188">
        <f t="shared" si="12"/>
        <v>0</v>
      </c>
      <c r="S162" s="188">
        <v>0</v>
      </c>
      <c r="T162" s="189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0" t="s">
        <v>165</v>
      </c>
      <c r="AT162" s="190" t="s">
        <v>450</v>
      </c>
      <c r="AU162" s="190" t="s">
        <v>83</v>
      </c>
      <c r="AY162" s="14" t="s">
        <v>150</v>
      </c>
      <c r="BE162" s="191">
        <f t="shared" si="14"/>
        <v>0</v>
      </c>
      <c r="BF162" s="191">
        <f t="shared" si="15"/>
        <v>0</v>
      </c>
      <c r="BG162" s="191">
        <f t="shared" si="16"/>
        <v>0</v>
      </c>
      <c r="BH162" s="191">
        <f t="shared" si="17"/>
        <v>0</v>
      </c>
      <c r="BI162" s="191">
        <f t="shared" si="18"/>
        <v>0</v>
      </c>
      <c r="BJ162" s="14" t="s">
        <v>83</v>
      </c>
      <c r="BK162" s="191">
        <f t="shared" si="19"/>
        <v>0</v>
      </c>
      <c r="BL162" s="14" t="s">
        <v>165</v>
      </c>
      <c r="BM162" s="190" t="s">
        <v>1551</v>
      </c>
    </row>
    <row r="163" spans="1:65" s="2" customFormat="1" ht="33" customHeight="1">
      <c r="A163" s="31"/>
      <c r="B163" s="32"/>
      <c r="C163" s="192" t="s">
        <v>320</v>
      </c>
      <c r="D163" s="192" t="s">
        <v>450</v>
      </c>
      <c r="E163" s="193" t="s">
        <v>1552</v>
      </c>
      <c r="F163" s="194" t="s">
        <v>1553</v>
      </c>
      <c r="G163" s="195" t="s">
        <v>154</v>
      </c>
      <c r="H163" s="196">
        <v>18</v>
      </c>
      <c r="I163" s="197"/>
      <c r="J163" s="198">
        <f t="shared" si="10"/>
        <v>0</v>
      </c>
      <c r="K163" s="199"/>
      <c r="L163" s="36"/>
      <c r="M163" s="200" t="s">
        <v>1</v>
      </c>
      <c r="N163" s="201" t="s">
        <v>41</v>
      </c>
      <c r="O163" s="68"/>
      <c r="P163" s="188">
        <f t="shared" si="11"/>
        <v>0</v>
      </c>
      <c r="Q163" s="188">
        <v>0</v>
      </c>
      <c r="R163" s="188">
        <f t="shared" si="12"/>
        <v>0</v>
      </c>
      <c r="S163" s="188">
        <v>0</v>
      </c>
      <c r="T163" s="189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0" t="s">
        <v>165</v>
      </c>
      <c r="AT163" s="190" t="s">
        <v>450</v>
      </c>
      <c r="AU163" s="190" t="s">
        <v>83</v>
      </c>
      <c r="AY163" s="14" t="s">
        <v>150</v>
      </c>
      <c r="BE163" s="191">
        <f t="shared" si="14"/>
        <v>0</v>
      </c>
      <c r="BF163" s="191">
        <f t="shared" si="15"/>
        <v>0</v>
      </c>
      <c r="BG163" s="191">
        <f t="shared" si="16"/>
        <v>0</v>
      </c>
      <c r="BH163" s="191">
        <f t="shared" si="17"/>
        <v>0</v>
      </c>
      <c r="BI163" s="191">
        <f t="shared" si="18"/>
        <v>0</v>
      </c>
      <c r="BJ163" s="14" t="s">
        <v>83</v>
      </c>
      <c r="BK163" s="191">
        <f t="shared" si="19"/>
        <v>0</v>
      </c>
      <c r="BL163" s="14" t="s">
        <v>165</v>
      </c>
      <c r="BM163" s="190" t="s">
        <v>1554</v>
      </c>
    </row>
    <row r="164" spans="1:65" s="2" customFormat="1" ht="21.75" customHeight="1">
      <c r="A164" s="31"/>
      <c r="B164" s="32"/>
      <c r="C164" s="192" t="s">
        <v>1555</v>
      </c>
      <c r="D164" s="192" t="s">
        <v>450</v>
      </c>
      <c r="E164" s="193" t="s">
        <v>1556</v>
      </c>
      <c r="F164" s="194" t="s">
        <v>1557</v>
      </c>
      <c r="G164" s="195" t="s">
        <v>154</v>
      </c>
      <c r="H164" s="196">
        <v>6</v>
      </c>
      <c r="I164" s="197"/>
      <c r="J164" s="198">
        <f t="shared" si="10"/>
        <v>0</v>
      </c>
      <c r="K164" s="199"/>
      <c r="L164" s="36"/>
      <c r="M164" s="200" t="s">
        <v>1</v>
      </c>
      <c r="N164" s="201" t="s">
        <v>41</v>
      </c>
      <c r="O164" s="68"/>
      <c r="P164" s="188">
        <f t="shared" si="11"/>
        <v>0</v>
      </c>
      <c r="Q164" s="188">
        <v>0</v>
      </c>
      <c r="R164" s="188">
        <f t="shared" si="12"/>
        <v>0</v>
      </c>
      <c r="S164" s="188">
        <v>0</v>
      </c>
      <c r="T164" s="189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0" t="s">
        <v>165</v>
      </c>
      <c r="AT164" s="190" t="s">
        <v>450</v>
      </c>
      <c r="AU164" s="190" t="s">
        <v>83</v>
      </c>
      <c r="AY164" s="14" t="s">
        <v>150</v>
      </c>
      <c r="BE164" s="191">
        <f t="shared" si="14"/>
        <v>0</v>
      </c>
      <c r="BF164" s="191">
        <f t="shared" si="15"/>
        <v>0</v>
      </c>
      <c r="BG164" s="191">
        <f t="shared" si="16"/>
        <v>0</v>
      </c>
      <c r="BH164" s="191">
        <f t="shared" si="17"/>
        <v>0</v>
      </c>
      <c r="BI164" s="191">
        <f t="shared" si="18"/>
        <v>0</v>
      </c>
      <c r="BJ164" s="14" t="s">
        <v>83</v>
      </c>
      <c r="BK164" s="191">
        <f t="shared" si="19"/>
        <v>0</v>
      </c>
      <c r="BL164" s="14" t="s">
        <v>165</v>
      </c>
      <c r="BM164" s="190" t="s">
        <v>1558</v>
      </c>
    </row>
    <row r="165" spans="1:65" s="2" customFormat="1" ht="33" customHeight="1">
      <c r="A165" s="31"/>
      <c r="B165" s="32"/>
      <c r="C165" s="192" t="s">
        <v>441</v>
      </c>
      <c r="D165" s="192" t="s">
        <v>450</v>
      </c>
      <c r="E165" s="193" t="s">
        <v>1559</v>
      </c>
      <c r="F165" s="194" t="s">
        <v>1560</v>
      </c>
      <c r="G165" s="195" t="s">
        <v>154</v>
      </c>
      <c r="H165" s="196">
        <v>2</v>
      </c>
      <c r="I165" s="197"/>
      <c r="J165" s="198">
        <f t="shared" si="10"/>
        <v>0</v>
      </c>
      <c r="K165" s="199"/>
      <c r="L165" s="36"/>
      <c r="M165" s="200" t="s">
        <v>1</v>
      </c>
      <c r="N165" s="201" t="s">
        <v>41</v>
      </c>
      <c r="O165" s="68"/>
      <c r="P165" s="188">
        <f t="shared" si="11"/>
        <v>0</v>
      </c>
      <c r="Q165" s="188">
        <v>0</v>
      </c>
      <c r="R165" s="188">
        <f t="shared" si="12"/>
        <v>0</v>
      </c>
      <c r="S165" s="188">
        <v>0</v>
      </c>
      <c r="T165" s="189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0" t="s">
        <v>165</v>
      </c>
      <c r="AT165" s="190" t="s">
        <v>450</v>
      </c>
      <c r="AU165" s="190" t="s">
        <v>83</v>
      </c>
      <c r="AY165" s="14" t="s">
        <v>150</v>
      </c>
      <c r="BE165" s="191">
        <f t="shared" si="14"/>
        <v>0</v>
      </c>
      <c r="BF165" s="191">
        <f t="shared" si="15"/>
        <v>0</v>
      </c>
      <c r="BG165" s="191">
        <f t="shared" si="16"/>
        <v>0</v>
      </c>
      <c r="BH165" s="191">
        <f t="shared" si="17"/>
        <v>0</v>
      </c>
      <c r="BI165" s="191">
        <f t="shared" si="18"/>
        <v>0</v>
      </c>
      <c r="BJ165" s="14" t="s">
        <v>83</v>
      </c>
      <c r="BK165" s="191">
        <f t="shared" si="19"/>
        <v>0</v>
      </c>
      <c r="BL165" s="14" t="s">
        <v>165</v>
      </c>
      <c r="BM165" s="190" t="s">
        <v>1561</v>
      </c>
    </row>
    <row r="166" spans="1:65" s="2" customFormat="1" ht="19.5">
      <c r="A166" s="31"/>
      <c r="B166" s="32"/>
      <c r="C166" s="33"/>
      <c r="D166" s="202" t="s">
        <v>455</v>
      </c>
      <c r="E166" s="33"/>
      <c r="F166" s="203" t="s">
        <v>1562</v>
      </c>
      <c r="G166" s="33"/>
      <c r="H166" s="33"/>
      <c r="I166" s="119"/>
      <c r="J166" s="33"/>
      <c r="K166" s="33"/>
      <c r="L166" s="36"/>
      <c r="M166" s="204"/>
      <c r="N166" s="205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455</v>
      </c>
      <c r="AU166" s="14" t="s">
        <v>83</v>
      </c>
    </row>
    <row r="167" spans="1:65" s="2" customFormat="1" ht="33" customHeight="1">
      <c r="A167" s="31"/>
      <c r="B167" s="32"/>
      <c r="C167" s="192" t="s">
        <v>508</v>
      </c>
      <c r="D167" s="192" t="s">
        <v>450</v>
      </c>
      <c r="E167" s="193" t="s">
        <v>1563</v>
      </c>
      <c r="F167" s="194" t="s">
        <v>1564</v>
      </c>
      <c r="G167" s="195" t="s">
        <v>154</v>
      </c>
      <c r="H167" s="196">
        <v>3</v>
      </c>
      <c r="I167" s="197"/>
      <c r="J167" s="198">
        <f t="shared" ref="J167:J176" si="20">ROUND(I167*H167,2)</f>
        <v>0</v>
      </c>
      <c r="K167" s="199"/>
      <c r="L167" s="36"/>
      <c r="M167" s="200" t="s">
        <v>1</v>
      </c>
      <c r="N167" s="201" t="s">
        <v>41</v>
      </c>
      <c r="O167" s="68"/>
      <c r="P167" s="188">
        <f t="shared" ref="P167:P176" si="21">O167*H167</f>
        <v>0</v>
      </c>
      <c r="Q167" s="188">
        <v>0</v>
      </c>
      <c r="R167" s="188">
        <f t="shared" ref="R167:R176" si="22">Q167*H167</f>
        <v>0</v>
      </c>
      <c r="S167" s="188">
        <v>0</v>
      </c>
      <c r="T167" s="189">
        <f t="shared" ref="T167:T176" si="23"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0" t="s">
        <v>14</v>
      </c>
      <c r="AT167" s="190" t="s">
        <v>450</v>
      </c>
      <c r="AU167" s="190" t="s">
        <v>83</v>
      </c>
      <c r="AY167" s="14" t="s">
        <v>150</v>
      </c>
      <c r="BE167" s="191">
        <f t="shared" ref="BE167:BE176" si="24">IF(N167="základní",J167,0)</f>
        <v>0</v>
      </c>
      <c r="BF167" s="191">
        <f t="shared" ref="BF167:BF176" si="25">IF(N167="snížená",J167,0)</f>
        <v>0</v>
      </c>
      <c r="BG167" s="191">
        <f t="shared" ref="BG167:BG176" si="26">IF(N167="zákl. přenesená",J167,0)</f>
        <v>0</v>
      </c>
      <c r="BH167" s="191">
        <f t="shared" ref="BH167:BH176" si="27">IF(N167="sníž. přenesená",J167,0)</f>
        <v>0</v>
      </c>
      <c r="BI167" s="191">
        <f t="shared" ref="BI167:BI176" si="28">IF(N167="nulová",J167,0)</f>
        <v>0</v>
      </c>
      <c r="BJ167" s="14" t="s">
        <v>83</v>
      </c>
      <c r="BK167" s="191">
        <f t="shared" ref="BK167:BK176" si="29">ROUND(I167*H167,2)</f>
        <v>0</v>
      </c>
      <c r="BL167" s="14" t="s">
        <v>14</v>
      </c>
      <c r="BM167" s="190" t="s">
        <v>1565</v>
      </c>
    </row>
    <row r="168" spans="1:65" s="2" customFormat="1" ht="33" customHeight="1">
      <c r="A168" s="31"/>
      <c r="B168" s="32"/>
      <c r="C168" s="192" t="s">
        <v>1566</v>
      </c>
      <c r="D168" s="192" t="s">
        <v>450</v>
      </c>
      <c r="E168" s="193" t="s">
        <v>1567</v>
      </c>
      <c r="F168" s="194" t="s">
        <v>1568</v>
      </c>
      <c r="G168" s="195" t="s">
        <v>154</v>
      </c>
      <c r="H168" s="196">
        <v>1</v>
      </c>
      <c r="I168" s="197"/>
      <c r="J168" s="198">
        <f t="shared" si="20"/>
        <v>0</v>
      </c>
      <c r="K168" s="199"/>
      <c r="L168" s="36"/>
      <c r="M168" s="200" t="s">
        <v>1</v>
      </c>
      <c r="N168" s="201" t="s">
        <v>41</v>
      </c>
      <c r="O168" s="68"/>
      <c r="P168" s="188">
        <f t="shared" si="21"/>
        <v>0</v>
      </c>
      <c r="Q168" s="188">
        <v>0</v>
      </c>
      <c r="R168" s="188">
        <f t="shared" si="22"/>
        <v>0</v>
      </c>
      <c r="S168" s="188">
        <v>0</v>
      </c>
      <c r="T168" s="189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0" t="s">
        <v>165</v>
      </c>
      <c r="AT168" s="190" t="s">
        <v>450</v>
      </c>
      <c r="AU168" s="190" t="s">
        <v>83</v>
      </c>
      <c r="AY168" s="14" t="s">
        <v>150</v>
      </c>
      <c r="BE168" s="191">
        <f t="shared" si="24"/>
        <v>0</v>
      </c>
      <c r="BF168" s="191">
        <f t="shared" si="25"/>
        <v>0</v>
      </c>
      <c r="BG168" s="191">
        <f t="shared" si="26"/>
        <v>0</v>
      </c>
      <c r="BH168" s="191">
        <f t="shared" si="27"/>
        <v>0</v>
      </c>
      <c r="BI168" s="191">
        <f t="shared" si="28"/>
        <v>0</v>
      </c>
      <c r="BJ168" s="14" t="s">
        <v>83</v>
      </c>
      <c r="BK168" s="191">
        <f t="shared" si="29"/>
        <v>0</v>
      </c>
      <c r="BL168" s="14" t="s">
        <v>165</v>
      </c>
      <c r="BM168" s="190" t="s">
        <v>1569</v>
      </c>
    </row>
    <row r="169" spans="1:65" s="2" customFormat="1" ht="16.5" customHeight="1">
      <c r="A169" s="31"/>
      <c r="B169" s="32"/>
      <c r="C169" s="192" t="s">
        <v>386</v>
      </c>
      <c r="D169" s="192" t="s">
        <v>450</v>
      </c>
      <c r="E169" s="193" t="s">
        <v>1570</v>
      </c>
      <c r="F169" s="194" t="s">
        <v>1571</v>
      </c>
      <c r="G169" s="195" t="s">
        <v>154</v>
      </c>
      <c r="H169" s="196">
        <v>10</v>
      </c>
      <c r="I169" s="197"/>
      <c r="J169" s="198">
        <f t="shared" si="20"/>
        <v>0</v>
      </c>
      <c r="K169" s="199"/>
      <c r="L169" s="36"/>
      <c r="M169" s="200" t="s">
        <v>1</v>
      </c>
      <c r="N169" s="201" t="s">
        <v>41</v>
      </c>
      <c r="O169" s="68"/>
      <c r="P169" s="188">
        <f t="shared" si="21"/>
        <v>0</v>
      </c>
      <c r="Q169" s="188">
        <v>0</v>
      </c>
      <c r="R169" s="188">
        <f t="shared" si="22"/>
        <v>0</v>
      </c>
      <c r="S169" s="188">
        <v>0</v>
      </c>
      <c r="T169" s="189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0" t="s">
        <v>165</v>
      </c>
      <c r="AT169" s="190" t="s">
        <v>450</v>
      </c>
      <c r="AU169" s="190" t="s">
        <v>83</v>
      </c>
      <c r="AY169" s="14" t="s">
        <v>150</v>
      </c>
      <c r="BE169" s="191">
        <f t="shared" si="24"/>
        <v>0</v>
      </c>
      <c r="BF169" s="191">
        <f t="shared" si="25"/>
        <v>0</v>
      </c>
      <c r="BG169" s="191">
        <f t="shared" si="26"/>
        <v>0</v>
      </c>
      <c r="BH169" s="191">
        <f t="shared" si="27"/>
        <v>0</v>
      </c>
      <c r="BI169" s="191">
        <f t="shared" si="28"/>
        <v>0</v>
      </c>
      <c r="BJ169" s="14" t="s">
        <v>83</v>
      </c>
      <c r="BK169" s="191">
        <f t="shared" si="29"/>
        <v>0</v>
      </c>
      <c r="BL169" s="14" t="s">
        <v>165</v>
      </c>
      <c r="BM169" s="190" t="s">
        <v>1572</v>
      </c>
    </row>
    <row r="170" spans="1:65" s="2" customFormat="1" ht="33" customHeight="1">
      <c r="A170" s="31"/>
      <c r="B170" s="32"/>
      <c r="C170" s="192" t="s">
        <v>433</v>
      </c>
      <c r="D170" s="192" t="s">
        <v>450</v>
      </c>
      <c r="E170" s="193" t="s">
        <v>866</v>
      </c>
      <c r="F170" s="194" t="s">
        <v>867</v>
      </c>
      <c r="G170" s="195" t="s">
        <v>154</v>
      </c>
      <c r="H170" s="196">
        <v>1</v>
      </c>
      <c r="I170" s="197"/>
      <c r="J170" s="198">
        <f t="shared" si="20"/>
        <v>0</v>
      </c>
      <c r="K170" s="199"/>
      <c r="L170" s="36"/>
      <c r="M170" s="200" t="s">
        <v>1</v>
      </c>
      <c r="N170" s="201" t="s">
        <v>41</v>
      </c>
      <c r="O170" s="68"/>
      <c r="P170" s="188">
        <f t="shared" si="21"/>
        <v>0</v>
      </c>
      <c r="Q170" s="188">
        <v>0</v>
      </c>
      <c r="R170" s="188">
        <f t="shared" si="22"/>
        <v>0</v>
      </c>
      <c r="S170" s="188">
        <v>0</v>
      </c>
      <c r="T170" s="189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0" t="s">
        <v>165</v>
      </c>
      <c r="AT170" s="190" t="s">
        <v>450</v>
      </c>
      <c r="AU170" s="190" t="s">
        <v>83</v>
      </c>
      <c r="AY170" s="14" t="s">
        <v>150</v>
      </c>
      <c r="BE170" s="191">
        <f t="shared" si="24"/>
        <v>0</v>
      </c>
      <c r="BF170" s="191">
        <f t="shared" si="25"/>
        <v>0</v>
      </c>
      <c r="BG170" s="191">
        <f t="shared" si="26"/>
        <v>0</v>
      </c>
      <c r="BH170" s="191">
        <f t="shared" si="27"/>
        <v>0</v>
      </c>
      <c r="BI170" s="191">
        <f t="shared" si="28"/>
        <v>0</v>
      </c>
      <c r="BJ170" s="14" t="s">
        <v>83</v>
      </c>
      <c r="BK170" s="191">
        <f t="shared" si="29"/>
        <v>0</v>
      </c>
      <c r="BL170" s="14" t="s">
        <v>165</v>
      </c>
      <c r="BM170" s="190" t="s">
        <v>1573</v>
      </c>
    </row>
    <row r="171" spans="1:65" s="2" customFormat="1" ht="21.75" customHeight="1">
      <c r="A171" s="31"/>
      <c r="B171" s="32"/>
      <c r="C171" s="192" t="s">
        <v>437</v>
      </c>
      <c r="D171" s="192" t="s">
        <v>450</v>
      </c>
      <c r="E171" s="193" t="s">
        <v>870</v>
      </c>
      <c r="F171" s="194" t="s">
        <v>871</v>
      </c>
      <c r="G171" s="195" t="s">
        <v>154</v>
      </c>
      <c r="H171" s="196">
        <v>8</v>
      </c>
      <c r="I171" s="197"/>
      <c r="J171" s="198">
        <f t="shared" si="20"/>
        <v>0</v>
      </c>
      <c r="K171" s="199"/>
      <c r="L171" s="36"/>
      <c r="M171" s="200" t="s">
        <v>1</v>
      </c>
      <c r="N171" s="201" t="s">
        <v>41</v>
      </c>
      <c r="O171" s="68"/>
      <c r="P171" s="188">
        <f t="shared" si="21"/>
        <v>0</v>
      </c>
      <c r="Q171" s="188">
        <v>0</v>
      </c>
      <c r="R171" s="188">
        <f t="shared" si="22"/>
        <v>0</v>
      </c>
      <c r="S171" s="188">
        <v>0</v>
      </c>
      <c r="T171" s="189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0" t="s">
        <v>165</v>
      </c>
      <c r="AT171" s="190" t="s">
        <v>450</v>
      </c>
      <c r="AU171" s="190" t="s">
        <v>83</v>
      </c>
      <c r="AY171" s="14" t="s">
        <v>150</v>
      </c>
      <c r="BE171" s="191">
        <f t="shared" si="24"/>
        <v>0</v>
      </c>
      <c r="BF171" s="191">
        <f t="shared" si="25"/>
        <v>0</v>
      </c>
      <c r="BG171" s="191">
        <f t="shared" si="26"/>
        <v>0</v>
      </c>
      <c r="BH171" s="191">
        <f t="shared" si="27"/>
        <v>0</v>
      </c>
      <c r="BI171" s="191">
        <f t="shared" si="28"/>
        <v>0</v>
      </c>
      <c r="BJ171" s="14" t="s">
        <v>83</v>
      </c>
      <c r="BK171" s="191">
        <f t="shared" si="29"/>
        <v>0</v>
      </c>
      <c r="BL171" s="14" t="s">
        <v>165</v>
      </c>
      <c r="BM171" s="190" t="s">
        <v>1574</v>
      </c>
    </row>
    <row r="172" spans="1:65" s="2" customFormat="1" ht="21.75" customHeight="1">
      <c r="A172" s="31"/>
      <c r="B172" s="32"/>
      <c r="C172" s="192" t="s">
        <v>394</v>
      </c>
      <c r="D172" s="192" t="s">
        <v>450</v>
      </c>
      <c r="E172" s="193" t="s">
        <v>1575</v>
      </c>
      <c r="F172" s="194" t="s">
        <v>1576</v>
      </c>
      <c r="G172" s="195" t="s">
        <v>154</v>
      </c>
      <c r="H172" s="196">
        <v>1</v>
      </c>
      <c r="I172" s="197"/>
      <c r="J172" s="198">
        <f t="shared" si="20"/>
        <v>0</v>
      </c>
      <c r="K172" s="199"/>
      <c r="L172" s="36"/>
      <c r="M172" s="200" t="s">
        <v>1</v>
      </c>
      <c r="N172" s="201" t="s">
        <v>41</v>
      </c>
      <c r="O172" s="68"/>
      <c r="P172" s="188">
        <f t="shared" si="21"/>
        <v>0</v>
      </c>
      <c r="Q172" s="188">
        <v>0</v>
      </c>
      <c r="R172" s="188">
        <f t="shared" si="22"/>
        <v>0</v>
      </c>
      <c r="S172" s="188">
        <v>0</v>
      </c>
      <c r="T172" s="189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0" t="s">
        <v>165</v>
      </c>
      <c r="AT172" s="190" t="s">
        <v>450</v>
      </c>
      <c r="AU172" s="190" t="s">
        <v>83</v>
      </c>
      <c r="AY172" s="14" t="s">
        <v>150</v>
      </c>
      <c r="BE172" s="191">
        <f t="shared" si="24"/>
        <v>0</v>
      </c>
      <c r="BF172" s="191">
        <f t="shared" si="25"/>
        <v>0</v>
      </c>
      <c r="BG172" s="191">
        <f t="shared" si="26"/>
        <v>0</v>
      </c>
      <c r="BH172" s="191">
        <f t="shared" si="27"/>
        <v>0</v>
      </c>
      <c r="BI172" s="191">
        <f t="shared" si="28"/>
        <v>0</v>
      </c>
      <c r="BJ172" s="14" t="s">
        <v>83</v>
      </c>
      <c r="BK172" s="191">
        <f t="shared" si="29"/>
        <v>0</v>
      </c>
      <c r="BL172" s="14" t="s">
        <v>165</v>
      </c>
      <c r="BM172" s="190" t="s">
        <v>1577</v>
      </c>
    </row>
    <row r="173" spans="1:65" s="2" customFormat="1" ht="16.5" customHeight="1">
      <c r="A173" s="31"/>
      <c r="B173" s="32"/>
      <c r="C173" s="192" t="s">
        <v>14</v>
      </c>
      <c r="D173" s="192" t="s">
        <v>450</v>
      </c>
      <c r="E173" s="193" t="s">
        <v>1578</v>
      </c>
      <c r="F173" s="194" t="s">
        <v>1579</v>
      </c>
      <c r="G173" s="195" t="s">
        <v>743</v>
      </c>
      <c r="H173" s="196">
        <v>80</v>
      </c>
      <c r="I173" s="197"/>
      <c r="J173" s="198">
        <f t="shared" si="20"/>
        <v>0</v>
      </c>
      <c r="K173" s="199"/>
      <c r="L173" s="36"/>
      <c r="M173" s="200" t="s">
        <v>1</v>
      </c>
      <c r="N173" s="201" t="s">
        <v>41</v>
      </c>
      <c r="O173" s="68"/>
      <c r="P173" s="188">
        <f t="shared" si="21"/>
        <v>0</v>
      </c>
      <c r="Q173" s="188">
        <v>0</v>
      </c>
      <c r="R173" s="188">
        <f t="shared" si="22"/>
        <v>0</v>
      </c>
      <c r="S173" s="188">
        <v>0</v>
      </c>
      <c r="T173" s="189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0" t="s">
        <v>165</v>
      </c>
      <c r="AT173" s="190" t="s">
        <v>450</v>
      </c>
      <c r="AU173" s="190" t="s">
        <v>83</v>
      </c>
      <c r="AY173" s="14" t="s">
        <v>150</v>
      </c>
      <c r="BE173" s="191">
        <f t="shared" si="24"/>
        <v>0</v>
      </c>
      <c r="BF173" s="191">
        <f t="shared" si="25"/>
        <v>0</v>
      </c>
      <c r="BG173" s="191">
        <f t="shared" si="26"/>
        <v>0</v>
      </c>
      <c r="BH173" s="191">
        <f t="shared" si="27"/>
        <v>0</v>
      </c>
      <c r="BI173" s="191">
        <f t="shared" si="28"/>
        <v>0</v>
      </c>
      <c r="BJ173" s="14" t="s">
        <v>83</v>
      </c>
      <c r="BK173" s="191">
        <f t="shared" si="29"/>
        <v>0</v>
      </c>
      <c r="BL173" s="14" t="s">
        <v>165</v>
      </c>
      <c r="BM173" s="190" t="s">
        <v>1580</v>
      </c>
    </row>
    <row r="174" spans="1:65" s="2" customFormat="1" ht="16.5" customHeight="1">
      <c r="A174" s="31"/>
      <c r="B174" s="32"/>
      <c r="C174" s="192" t="s">
        <v>401</v>
      </c>
      <c r="D174" s="192" t="s">
        <v>450</v>
      </c>
      <c r="E174" s="193" t="s">
        <v>1581</v>
      </c>
      <c r="F174" s="194" t="s">
        <v>1582</v>
      </c>
      <c r="G174" s="195" t="s">
        <v>743</v>
      </c>
      <c r="H174" s="196">
        <v>24</v>
      </c>
      <c r="I174" s="197"/>
      <c r="J174" s="198">
        <f t="shared" si="20"/>
        <v>0</v>
      </c>
      <c r="K174" s="199"/>
      <c r="L174" s="36"/>
      <c r="M174" s="200" t="s">
        <v>1</v>
      </c>
      <c r="N174" s="201" t="s">
        <v>41</v>
      </c>
      <c r="O174" s="68"/>
      <c r="P174" s="188">
        <f t="shared" si="21"/>
        <v>0</v>
      </c>
      <c r="Q174" s="188">
        <v>0</v>
      </c>
      <c r="R174" s="188">
        <f t="shared" si="22"/>
        <v>0</v>
      </c>
      <c r="S174" s="188">
        <v>0</v>
      </c>
      <c r="T174" s="189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0" t="s">
        <v>165</v>
      </c>
      <c r="AT174" s="190" t="s">
        <v>450</v>
      </c>
      <c r="AU174" s="190" t="s">
        <v>83</v>
      </c>
      <c r="AY174" s="14" t="s">
        <v>150</v>
      </c>
      <c r="BE174" s="191">
        <f t="shared" si="24"/>
        <v>0</v>
      </c>
      <c r="BF174" s="191">
        <f t="shared" si="25"/>
        <v>0</v>
      </c>
      <c r="BG174" s="191">
        <f t="shared" si="26"/>
        <v>0</v>
      </c>
      <c r="BH174" s="191">
        <f t="shared" si="27"/>
        <v>0</v>
      </c>
      <c r="BI174" s="191">
        <f t="shared" si="28"/>
        <v>0</v>
      </c>
      <c r="BJ174" s="14" t="s">
        <v>83</v>
      </c>
      <c r="BK174" s="191">
        <f t="shared" si="29"/>
        <v>0</v>
      </c>
      <c r="BL174" s="14" t="s">
        <v>165</v>
      </c>
      <c r="BM174" s="190" t="s">
        <v>1583</v>
      </c>
    </row>
    <row r="175" spans="1:65" s="2" customFormat="1" ht="21.75" customHeight="1">
      <c r="A175" s="31"/>
      <c r="B175" s="32"/>
      <c r="C175" s="192" t="s">
        <v>405</v>
      </c>
      <c r="D175" s="192" t="s">
        <v>450</v>
      </c>
      <c r="E175" s="193" t="s">
        <v>1584</v>
      </c>
      <c r="F175" s="194" t="s">
        <v>1585</v>
      </c>
      <c r="G175" s="195" t="s">
        <v>743</v>
      </c>
      <c r="H175" s="196">
        <v>32</v>
      </c>
      <c r="I175" s="197"/>
      <c r="J175" s="198">
        <f t="shared" si="20"/>
        <v>0</v>
      </c>
      <c r="K175" s="199"/>
      <c r="L175" s="36"/>
      <c r="M175" s="200" t="s">
        <v>1</v>
      </c>
      <c r="N175" s="201" t="s">
        <v>41</v>
      </c>
      <c r="O175" s="68"/>
      <c r="P175" s="188">
        <f t="shared" si="21"/>
        <v>0</v>
      </c>
      <c r="Q175" s="188">
        <v>0</v>
      </c>
      <c r="R175" s="188">
        <f t="shared" si="22"/>
        <v>0</v>
      </c>
      <c r="S175" s="188">
        <v>0</v>
      </c>
      <c r="T175" s="189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0" t="s">
        <v>165</v>
      </c>
      <c r="AT175" s="190" t="s">
        <v>450</v>
      </c>
      <c r="AU175" s="190" t="s">
        <v>83</v>
      </c>
      <c r="AY175" s="14" t="s">
        <v>150</v>
      </c>
      <c r="BE175" s="191">
        <f t="shared" si="24"/>
        <v>0</v>
      </c>
      <c r="BF175" s="191">
        <f t="shared" si="25"/>
        <v>0</v>
      </c>
      <c r="BG175" s="191">
        <f t="shared" si="26"/>
        <v>0</v>
      </c>
      <c r="BH175" s="191">
        <f t="shared" si="27"/>
        <v>0</v>
      </c>
      <c r="BI175" s="191">
        <f t="shared" si="28"/>
        <v>0</v>
      </c>
      <c r="BJ175" s="14" t="s">
        <v>83</v>
      </c>
      <c r="BK175" s="191">
        <f t="shared" si="29"/>
        <v>0</v>
      </c>
      <c r="BL175" s="14" t="s">
        <v>165</v>
      </c>
      <c r="BM175" s="190" t="s">
        <v>1586</v>
      </c>
    </row>
    <row r="176" spans="1:65" s="2" customFormat="1" ht="21.75" customHeight="1">
      <c r="A176" s="31"/>
      <c r="B176" s="32"/>
      <c r="C176" s="177" t="s">
        <v>346</v>
      </c>
      <c r="D176" s="177" t="s">
        <v>146</v>
      </c>
      <c r="E176" s="178" t="s">
        <v>1587</v>
      </c>
      <c r="F176" s="179" t="s">
        <v>1588</v>
      </c>
      <c r="G176" s="180" t="s">
        <v>154</v>
      </c>
      <c r="H176" s="181">
        <v>1</v>
      </c>
      <c r="I176" s="182"/>
      <c r="J176" s="183">
        <f t="shared" si="20"/>
        <v>0</v>
      </c>
      <c r="K176" s="184"/>
      <c r="L176" s="185"/>
      <c r="M176" s="186" t="s">
        <v>1</v>
      </c>
      <c r="N176" s="187" t="s">
        <v>41</v>
      </c>
      <c r="O176" s="68"/>
      <c r="P176" s="188">
        <f t="shared" si="21"/>
        <v>0</v>
      </c>
      <c r="Q176" s="188">
        <v>0</v>
      </c>
      <c r="R176" s="188">
        <f t="shared" si="22"/>
        <v>0</v>
      </c>
      <c r="S176" s="188">
        <v>0</v>
      </c>
      <c r="T176" s="189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0" t="s">
        <v>182</v>
      </c>
      <c r="AT176" s="190" t="s">
        <v>146</v>
      </c>
      <c r="AU176" s="190" t="s">
        <v>83</v>
      </c>
      <c r="AY176" s="14" t="s">
        <v>150</v>
      </c>
      <c r="BE176" s="191">
        <f t="shared" si="24"/>
        <v>0</v>
      </c>
      <c r="BF176" s="191">
        <f t="shared" si="25"/>
        <v>0</v>
      </c>
      <c r="BG176" s="191">
        <f t="shared" si="26"/>
        <v>0</v>
      </c>
      <c r="BH176" s="191">
        <f t="shared" si="27"/>
        <v>0</v>
      </c>
      <c r="BI176" s="191">
        <f t="shared" si="28"/>
        <v>0</v>
      </c>
      <c r="BJ176" s="14" t="s">
        <v>83</v>
      </c>
      <c r="BK176" s="191">
        <f t="shared" si="29"/>
        <v>0</v>
      </c>
      <c r="BL176" s="14" t="s">
        <v>182</v>
      </c>
      <c r="BM176" s="190" t="s">
        <v>1589</v>
      </c>
    </row>
    <row r="177" spans="1:65" s="2" customFormat="1" ht="29.25">
      <c r="A177" s="31"/>
      <c r="B177" s="32"/>
      <c r="C177" s="33"/>
      <c r="D177" s="202" t="s">
        <v>455</v>
      </c>
      <c r="E177" s="33"/>
      <c r="F177" s="203" t="s">
        <v>1590</v>
      </c>
      <c r="G177" s="33"/>
      <c r="H177" s="33"/>
      <c r="I177" s="119"/>
      <c r="J177" s="33"/>
      <c r="K177" s="33"/>
      <c r="L177" s="36"/>
      <c r="M177" s="204"/>
      <c r="N177" s="205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455</v>
      </c>
      <c r="AU177" s="14" t="s">
        <v>83</v>
      </c>
    </row>
    <row r="178" spans="1:65" s="2" customFormat="1" ht="21.75" customHeight="1">
      <c r="A178" s="31"/>
      <c r="B178" s="32"/>
      <c r="C178" s="177" t="s">
        <v>350</v>
      </c>
      <c r="D178" s="177" t="s">
        <v>146</v>
      </c>
      <c r="E178" s="178" t="s">
        <v>1591</v>
      </c>
      <c r="F178" s="179" t="s">
        <v>1592</v>
      </c>
      <c r="G178" s="180" t="s">
        <v>154</v>
      </c>
      <c r="H178" s="181">
        <v>1</v>
      </c>
      <c r="I178" s="182"/>
      <c r="J178" s="183">
        <f t="shared" ref="J178:J191" si="30">ROUND(I178*H178,2)</f>
        <v>0</v>
      </c>
      <c r="K178" s="184"/>
      <c r="L178" s="185"/>
      <c r="M178" s="186" t="s">
        <v>1</v>
      </c>
      <c r="N178" s="187" t="s">
        <v>41</v>
      </c>
      <c r="O178" s="68"/>
      <c r="P178" s="188">
        <f t="shared" ref="P178:P191" si="31">O178*H178</f>
        <v>0</v>
      </c>
      <c r="Q178" s="188">
        <v>0</v>
      </c>
      <c r="R178" s="188">
        <f t="shared" ref="R178:R191" si="32">Q178*H178</f>
        <v>0</v>
      </c>
      <c r="S178" s="188">
        <v>0</v>
      </c>
      <c r="T178" s="189">
        <f t="shared" ref="T178:T191" si="33"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0" t="s">
        <v>182</v>
      </c>
      <c r="AT178" s="190" t="s">
        <v>146</v>
      </c>
      <c r="AU178" s="190" t="s">
        <v>83</v>
      </c>
      <c r="AY178" s="14" t="s">
        <v>150</v>
      </c>
      <c r="BE178" s="191">
        <f t="shared" ref="BE178:BE191" si="34">IF(N178="základní",J178,0)</f>
        <v>0</v>
      </c>
      <c r="BF178" s="191">
        <f t="shared" ref="BF178:BF191" si="35">IF(N178="snížená",J178,0)</f>
        <v>0</v>
      </c>
      <c r="BG178" s="191">
        <f t="shared" ref="BG178:BG191" si="36">IF(N178="zákl. přenesená",J178,0)</f>
        <v>0</v>
      </c>
      <c r="BH178" s="191">
        <f t="shared" ref="BH178:BH191" si="37">IF(N178="sníž. přenesená",J178,0)</f>
        <v>0</v>
      </c>
      <c r="BI178" s="191">
        <f t="shared" ref="BI178:BI191" si="38">IF(N178="nulová",J178,0)</f>
        <v>0</v>
      </c>
      <c r="BJ178" s="14" t="s">
        <v>83</v>
      </c>
      <c r="BK178" s="191">
        <f t="shared" ref="BK178:BK191" si="39">ROUND(I178*H178,2)</f>
        <v>0</v>
      </c>
      <c r="BL178" s="14" t="s">
        <v>182</v>
      </c>
      <c r="BM178" s="190" t="s">
        <v>1593</v>
      </c>
    </row>
    <row r="179" spans="1:65" s="2" customFormat="1" ht="33" customHeight="1">
      <c r="A179" s="31"/>
      <c r="B179" s="32"/>
      <c r="C179" s="177" t="s">
        <v>362</v>
      </c>
      <c r="D179" s="177" t="s">
        <v>146</v>
      </c>
      <c r="E179" s="178" t="s">
        <v>1594</v>
      </c>
      <c r="F179" s="179" t="s">
        <v>1595</v>
      </c>
      <c r="G179" s="180" t="s">
        <v>154</v>
      </c>
      <c r="H179" s="181">
        <v>1</v>
      </c>
      <c r="I179" s="182"/>
      <c r="J179" s="183">
        <f t="shared" si="30"/>
        <v>0</v>
      </c>
      <c r="K179" s="184"/>
      <c r="L179" s="185"/>
      <c r="M179" s="186" t="s">
        <v>1</v>
      </c>
      <c r="N179" s="187" t="s">
        <v>41</v>
      </c>
      <c r="O179" s="68"/>
      <c r="P179" s="188">
        <f t="shared" si="31"/>
        <v>0</v>
      </c>
      <c r="Q179" s="188">
        <v>0</v>
      </c>
      <c r="R179" s="188">
        <f t="shared" si="32"/>
        <v>0</v>
      </c>
      <c r="S179" s="188">
        <v>0</v>
      </c>
      <c r="T179" s="189">
        <f t="shared" si="3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0" t="s">
        <v>182</v>
      </c>
      <c r="AT179" s="190" t="s">
        <v>146</v>
      </c>
      <c r="AU179" s="190" t="s">
        <v>83</v>
      </c>
      <c r="AY179" s="14" t="s">
        <v>150</v>
      </c>
      <c r="BE179" s="191">
        <f t="shared" si="34"/>
        <v>0</v>
      </c>
      <c r="BF179" s="191">
        <f t="shared" si="35"/>
        <v>0</v>
      </c>
      <c r="BG179" s="191">
        <f t="shared" si="36"/>
        <v>0</v>
      </c>
      <c r="BH179" s="191">
        <f t="shared" si="37"/>
        <v>0</v>
      </c>
      <c r="BI179" s="191">
        <f t="shared" si="38"/>
        <v>0</v>
      </c>
      <c r="BJ179" s="14" t="s">
        <v>83</v>
      </c>
      <c r="BK179" s="191">
        <f t="shared" si="39"/>
        <v>0</v>
      </c>
      <c r="BL179" s="14" t="s">
        <v>182</v>
      </c>
      <c r="BM179" s="190" t="s">
        <v>1596</v>
      </c>
    </row>
    <row r="180" spans="1:65" s="2" customFormat="1" ht="21.75" customHeight="1">
      <c r="A180" s="31"/>
      <c r="B180" s="32"/>
      <c r="C180" s="177" t="s">
        <v>449</v>
      </c>
      <c r="D180" s="177" t="s">
        <v>146</v>
      </c>
      <c r="E180" s="178" t="s">
        <v>1597</v>
      </c>
      <c r="F180" s="179" t="s">
        <v>1598</v>
      </c>
      <c r="G180" s="180" t="s">
        <v>154</v>
      </c>
      <c r="H180" s="181">
        <v>1</v>
      </c>
      <c r="I180" s="182"/>
      <c r="J180" s="183">
        <f t="shared" si="30"/>
        <v>0</v>
      </c>
      <c r="K180" s="184"/>
      <c r="L180" s="185"/>
      <c r="M180" s="186" t="s">
        <v>1</v>
      </c>
      <c r="N180" s="187" t="s">
        <v>41</v>
      </c>
      <c r="O180" s="68"/>
      <c r="P180" s="188">
        <f t="shared" si="31"/>
        <v>0</v>
      </c>
      <c r="Q180" s="188">
        <v>0</v>
      </c>
      <c r="R180" s="188">
        <f t="shared" si="32"/>
        <v>0</v>
      </c>
      <c r="S180" s="188">
        <v>0</v>
      </c>
      <c r="T180" s="189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0" t="s">
        <v>182</v>
      </c>
      <c r="AT180" s="190" t="s">
        <v>146</v>
      </c>
      <c r="AU180" s="190" t="s">
        <v>83</v>
      </c>
      <c r="AY180" s="14" t="s">
        <v>150</v>
      </c>
      <c r="BE180" s="191">
        <f t="shared" si="34"/>
        <v>0</v>
      </c>
      <c r="BF180" s="191">
        <f t="shared" si="35"/>
        <v>0</v>
      </c>
      <c r="BG180" s="191">
        <f t="shared" si="36"/>
        <v>0</v>
      </c>
      <c r="BH180" s="191">
        <f t="shared" si="37"/>
        <v>0</v>
      </c>
      <c r="BI180" s="191">
        <f t="shared" si="38"/>
        <v>0</v>
      </c>
      <c r="BJ180" s="14" t="s">
        <v>83</v>
      </c>
      <c r="BK180" s="191">
        <f t="shared" si="39"/>
        <v>0</v>
      </c>
      <c r="BL180" s="14" t="s">
        <v>182</v>
      </c>
      <c r="BM180" s="190" t="s">
        <v>1599</v>
      </c>
    </row>
    <row r="181" spans="1:65" s="2" customFormat="1" ht="21.75" customHeight="1">
      <c r="A181" s="31"/>
      <c r="B181" s="32"/>
      <c r="C181" s="177" t="s">
        <v>457</v>
      </c>
      <c r="D181" s="177" t="s">
        <v>146</v>
      </c>
      <c r="E181" s="178" t="s">
        <v>1600</v>
      </c>
      <c r="F181" s="179" t="s">
        <v>1601</v>
      </c>
      <c r="G181" s="180" t="s">
        <v>154</v>
      </c>
      <c r="H181" s="181">
        <v>5</v>
      </c>
      <c r="I181" s="182"/>
      <c r="J181" s="183">
        <f t="shared" si="30"/>
        <v>0</v>
      </c>
      <c r="K181" s="184"/>
      <c r="L181" s="185"/>
      <c r="M181" s="186" t="s">
        <v>1</v>
      </c>
      <c r="N181" s="187" t="s">
        <v>41</v>
      </c>
      <c r="O181" s="68"/>
      <c r="P181" s="188">
        <f t="shared" si="31"/>
        <v>0</v>
      </c>
      <c r="Q181" s="188">
        <v>0</v>
      </c>
      <c r="R181" s="188">
        <f t="shared" si="32"/>
        <v>0</v>
      </c>
      <c r="S181" s="188">
        <v>0</v>
      </c>
      <c r="T181" s="189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0" t="s">
        <v>182</v>
      </c>
      <c r="AT181" s="190" t="s">
        <v>146</v>
      </c>
      <c r="AU181" s="190" t="s">
        <v>83</v>
      </c>
      <c r="AY181" s="14" t="s">
        <v>150</v>
      </c>
      <c r="BE181" s="191">
        <f t="shared" si="34"/>
        <v>0</v>
      </c>
      <c r="BF181" s="191">
        <f t="shared" si="35"/>
        <v>0</v>
      </c>
      <c r="BG181" s="191">
        <f t="shared" si="36"/>
        <v>0</v>
      </c>
      <c r="BH181" s="191">
        <f t="shared" si="37"/>
        <v>0</v>
      </c>
      <c r="BI181" s="191">
        <f t="shared" si="38"/>
        <v>0</v>
      </c>
      <c r="BJ181" s="14" t="s">
        <v>83</v>
      </c>
      <c r="BK181" s="191">
        <f t="shared" si="39"/>
        <v>0</v>
      </c>
      <c r="BL181" s="14" t="s">
        <v>182</v>
      </c>
      <c r="BM181" s="190" t="s">
        <v>1602</v>
      </c>
    </row>
    <row r="182" spans="1:65" s="2" customFormat="1" ht="21.75" customHeight="1">
      <c r="A182" s="31"/>
      <c r="B182" s="32"/>
      <c r="C182" s="177" t="s">
        <v>462</v>
      </c>
      <c r="D182" s="177" t="s">
        <v>146</v>
      </c>
      <c r="E182" s="178" t="s">
        <v>1603</v>
      </c>
      <c r="F182" s="179" t="s">
        <v>1604</v>
      </c>
      <c r="G182" s="180" t="s">
        <v>154</v>
      </c>
      <c r="H182" s="181">
        <v>2</v>
      </c>
      <c r="I182" s="182"/>
      <c r="J182" s="183">
        <f t="shared" si="30"/>
        <v>0</v>
      </c>
      <c r="K182" s="184"/>
      <c r="L182" s="185"/>
      <c r="M182" s="186" t="s">
        <v>1</v>
      </c>
      <c r="N182" s="187" t="s">
        <v>41</v>
      </c>
      <c r="O182" s="68"/>
      <c r="P182" s="188">
        <f t="shared" si="31"/>
        <v>0</v>
      </c>
      <c r="Q182" s="188">
        <v>0</v>
      </c>
      <c r="R182" s="188">
        <f t="shared" si="32"/>
        <v>0</v>
      </c>
      <c r="S182" s="188">
        <v>0</v>
      </c>
      <c r="T182" s="189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0" t="s">
        <v>182</v>
      </c>
      <c r="AT182" s="190" t="s">
        <v>146</v>
      </c>
      <c r="AU182" s="190" t="s">
        <v>83</v>
      </c>
      <c r="AY182" s="14" t="s">
        <v>150</v>
      </c>
      <c r="BE182" s="191">
        <f t="shared" si="34"/>
        <v>0</v>
      </c>
      <c r="BF182" s="191">
        <f t="shared" si="35"/>
        <v>0</v>
      </c>
      <c r="BG182" s="191">
        <f t="shared" si="36"/>
        <v>0</v>
      </c>
      <c r="BH182" s="191">
        <f t="shared" si="37"/>
        <v>0</v>
      </c>
      <c r="BI182" s="191">
        <f t="shared" si="38"/>
        <v>0</v>
      </c>
      <c r="BJ182" s="14" t="s">
        <v>83</v>
      </c>
      <c r="BK182" s="191">
        <f t="shared" si="39"/>
        <v>0</v>
      </c>
      <c r="BL182" s="14" t="s">
        <v>182</v>
      </c>
      <c r="BM182" s="190" t="s">
        <v>1605</v>
      </c>
    </row>
    <row r="183" spans="1:65" s="2" customFormat="1" ht="21.75" customHeight="1">
      <c r="A183" s="31"/>
      <c r="B183" s="32"/>
      <c r="C183" s="177" t="s">
        <v>467</v>
      </c>
      <c r="D183" s="177" t="s">
        <v>146</v>
      </c>
      <c r="E183" s="178" t="s">
        <v>1606</v>
      </c>
      <c r="F183" s="179" t="s">
        <v>1607</v>
      </c>
      <c r="G183" s="180" t="s">
        <v>154</v>
      </c>
      <c r="H183" s="181">
        <v>5</v>
      </c>
      <c r="I183" s="182"/>
      <c r="J183" s="183">
        <f t="shared" si="30"/>
        <v>0</v>
      </c>
      <c r="K183" s="184"/>
      <c r="L183" s="185"/>
      <c r="M183" s="186" t="s">
        <v>1</v>
      </c>
      <c r="N183" s="187" t="s">
        <v>41</v>
      </c>
      <c r="O183" s="68"/>
      <c r="P183" s="188">
        <f t="shared" si="31"/>
        <v>0</v>
      </c>
      <c r="Q183" s="188">
        <v>0</v>
      </c>
      <c r="R183" s="188">
        <f t="shared" si="32"/>
        <v>0</v>
      </c>
      <c r="S183" s="188">
        <v>0</v>
      </c>
      <c r="T183" s="189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0" t="s">
        <v>182</v>
      </c>
      <c r="AT183" s="190" t="s">
        <v>146</v>
      </c>
      <c r="AU183" s="190" t="s">
        <v>83</v>
      </c>
      <c r="AY183" s="14" t="s">
        <v>150</v>
      </c>
      <c r="BE183" s="191">
        <f t="shared" si="34"/>
        <v>0</v>
      </c>
      <c r="BF183" s="191">
        <f t="shared" si="35"/>
        <v>0</v>
      </c>
      <c r="BG183" s="191">
        <f t="shared" si="36"/>
        <v>0</v>
      </c>
      <c r="BH183" s="191">
        <f t="shared" si="37"/>
        <v>0</v>
      </c>
      <c r="BI183" s="191">
        <f t="shared" si="38"/>
        <v>0</v>
      </c>
      <c r="BJ183" s="14" t="s">
        <v>83</v>
      </c>
      <c r="BK183" s="191">
        <f t="shared" si="39"/>
        <v>0</v>
      </c>
      <c r="BL183" s="14" t="s">
        <v>182</v>
      </c>
      <c r="BM183" s="190" t="s">
        <v>1608</v>
      </c>
    </row>
    <row r="184" spans="1:65" s="2" customFormat="1" ht="21.75" customHeight="1">
      <c r="A184" s="31"/>
      <c r="B184" s="32"/>
      <c r="C184" s="177" t="s">
        <v>471</v>
      </c>
      <c r="D184" s="177" t="s">
        <v>146</v>
      </c>
      <c r="E184" s="178" t="s">
        <v>1609</v>
      </c>
      <c r="F184" s="179" t="s">
        <v>1610</v>
      </c>
      <c r="G184" s="180" t="s">
        <v>154</v>
      </c>
      <c r="H184" s="181">
        <v>6</v>
      </c>
      <c r="I184" s="182"/>
      <c r="J184" s="183">
        <f t="shared" si="30"/>
        <v>0</v>
      </c>
      <c r="K184" s="184"/>
      <c r="L184" s="185"/>
      <c r="M184" s="186" t="s">
        <v>1</v>
      </c>
      <c r="N184" s="187" t="s">
        <v>41</v>
      </c>
      <c r="O184" s="68"/>
      <c r="P184" s="188">
        <f t="shared" si="31"/>
        <v>0</v>
      </c>
      <c r="Q184" s="188">
        <v>0</v>
      </c>
      <c r="R184" s="188">
        <f t="shared" si="32"/>
        <v>0</v>
      </c>
      <c r="S184" s="188">
        <v>0</v>
      </c>
      <c r="T184" s="189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0" t="s">
        <v>182</v>
      </c>
      <c r="AT184" s="190" t="s">
        <v>146</v>
      </c>
      <c r="AU184" s="190" t="s">
        <v>83</v>
      </c>
      <c r="AY184" s="14" t="s">
        <v>150</v>
      </c>
      <c r="BE184" s="191">
        <f t="shared" si="34"/>
        <v>0</v>
      </c>
      <c r="BF184" s="191">
        <f t="shared" si="35"/>
        <v>0</v>
      </c>
      <c r="BG184" s="191">
        <f t="shared" si="36"/>
        <v>0</v>
      </c>
      <c r="BH184" s="191">
        <f t="shared" si="37"/>
        <v>0</v>
      </c>
      <c r="BI184" s="191">
        <f t="shared" si="38"/>
        <v>0</v>
      </c>
      <c r="BJ184" s="14" t="s">
        <v>83</v>
      </c>
      <c r="BK184" s="191">
        <f t="shared" si="39"/>
        <v>0</v>
      </c>
      <c r="BL184" s="14" t="s">
        <v>182</v>
      </c>
      <c r="BM184" s="190" t="s">
        <v>1611</v>
      </c>
    </row>
    <row r="185" spans="1:65" s="2" customFormat="1" ht="21.75" customHeight="1">
      <c r="A185" s="31"/>
      <c r="B185" s="32"/>
      <c r="C185" s="177" t="s">
        <v>476</v>
      </c>
      <c r="D185" s="177" t="s">
        <v>146</v>
      </c>
      <c r="E185" s="178" t="s">
        <v>1612</v>
      </c>
      <c r="F185" s="179" t="s">
        <v>1613</v>
      </c>
      <c r="G185" s="180" t="s">
        <v>154</v>
      </c>
      <c r="H185" s="181">
        <v>2</v>
      </c>
      <c r="I185" s="182"/>
      <c r="J185" s="183">
        <f t="shared" si="30"/>
        <v>0</v>
      </c>
      <c r="K185" s="184"/>
      <c r="L185" s="185"/>
      <c r="M185" s="186" t="s">
        <v>1</v>
      </c>
      <c r="N185" s="187" t="s">
        <v>41</v>
      </c>
      <c r="O185" s="68"/>
      <c r="P185" s="188">
        <f t="shared" si="31"/>
        <v>0</v>
      </c>
      <c r="Q185" s="188">
        <v>0</v>
      </c>
      <c r="R185" s="188">
        <f t="shared" si="32"/>
        <v>0</v>
      </c>
      <c r="S185" s="188">
        <v>0</v>
      </c>
      <c r="T185" s="189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0" t="s">
        <v>182</v>
      </c>
      <c r="AT185" s="190" t="s">
        <v>146</v>
      </c>
      <c r="AU185" s="190" t="s">
        <v>83</v>
      </c>
      <c r="AY185" s="14" t="s">
        <v>150</v>
      </c>
      <c r="BE185" s="191">
        <f t="shared" si="34"/>
        <v>0</v>
      </c>
      <c r="BF185" s="191">
        <f t="shared" si="35"/>
        <v>0</v>
      </c>
      <c r="BG185" s="191">
        <f t="shared" si="36"/>
        <v>0</v>
      </c>
      <c r="BH185" s="191">
        <f t="shared" si="37"/>
        <v>0</v>
      </c>
      <c r="BI185" s="191">
        <f t="shared" si="38"/>
        <v>0</v>
      </c>
      <c r="BJ185" s="14" t="s">
        <v>83</v>
      </c>
      <c r="BK185" s="191">
        <f t="shared" si="39"/>
        <v>0</v>
      </c>
      <c r="BL185" s="14" t="s">
        <v>182</v>
      </c>
      <c r="BM185" s="190" t="s">
        <v>1614</v>
      </c>
    </row>
    <row r="186" spans="1:65" s="2" customFormat="1" ht="21.75" customHeight="1">
      <c r="A186" s="31"/>
      <c r="B186" s="32"/>
      <c r="C186" s="177" t="s">
        <v>480</v>
      </c>
      <c r="D186" s="177" t="s">
        <v>146</v>
      </c>
      <c r="E186" s="178" t="s">
        <v>1615</v>
      </c>
      <c r="F186" s="179" t="s">
        <v>1616</v>
      </c>
      <c r="G186" s="180" t="s">
        <v>154</v>
      </c>
      <c r="H186" s="181">
        <v>6</v>
      </c>
      <c r="I186" s="182"/>
      <c r="J186" s="183">
        <f t="shared" si="30"/>
        <v>0</v>
      </c>
      <c r="K186" s="184"/>
      <c r="L186" s="185"/>
      <c r="M186" s="186" t="s">
        <v>1</v>
      </c>
      <c r="N186" s="187" t="s">
        <v>41</v>
      </c>
      <c r="O186" s="68"/>
      <c r="P186" s="188">
        <f t="shared" si="31"/>
        <v>0</v>
      </c>
      <c r="Q186" s="188">
        <v>0</v>
      </c>
      <c r="R186" s="188">
        <f t="shared" si="32"/>
        <v>0</v>
      </c>
      <c r="S186" s="188">
        <v>0</v>
      </c>
      <c r="T186" s="189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0" t="s">
        <v>182</v>
      </c>
      <c r="AT186" s="190" t="s">
        <v>146</v>
      </c>
      <c r="AU186" s="190" t="s">
        <v>83</v>
      </c>
      <c r="AY186" s="14" t="s">
        <v>150</v>
      </c>
      <c r="BE186" s="191">
        <f t="shared" si="34"/>
        <v>0</v>
      </c>
      <c r="BF186" s="191">
        <f t="shared" si="35"/>
        <v>0</v>
      </c>
      <c r="BG186" s="191">
        <f t="shared" si="36"/>
        <v>0</v>
      </c>
      <c r="BH186" s="191">
        <f t="shared" si="37"/>
        <v>0</v>
      </c>
      <c r="BI186" s="191">
        <f t="shared" si="38"/>
        <v>0</v>
      </c>
      <c r="BJ186" s="14" t="s">
        <v>83</v>
      </c>
      <c r="BK186" s="191">
        <f t="shared" si="39"/>
        <v>0</v>
      </c>
      <c r="BL186" s="14" t="s">
        <v>182</v>
      </c>
      <c r="BM186" s="190" t="s">
        <v>1617</v>
      </c>
    </row>
    <row r="187" spans="1:65" s="2" customFormat="1" ht="21.75" customHeight="1">
      <c r="A187" s="31"/>
      <c r="B187" s="32"/>
      <c r="C187" s="177" t="s">
        <v>484</v>
      </c>
      <c r="D187" s="177" t="s">
        <v>146</v>
      </c>
      <c r="E187" s="178" t="s">
        <v>1618</v>
      </c>
      <c r="F187" s="179" t="s">
        <v>1619</v>
      </c>
      <c r="G187" s="180" t="s">
        <v>154</v>
      </c>
      <c r="H187" s="181">
        <v>4</v>
      </c>
      <c r="I187" s="182"/>
      <c r="J187" s="183">
        <f t="shared" si="30"/>
        <v>0</v>
      </c>
      <c r="K187" s="184"/>
      <c r="L187" s="185"/>
      <c r="M187" s="186" t="s">
        <v>1</v>
      </c>
      <c r="N187" s="187" t="s">
        <v>41</v>
      </c>
      <c r="O187" s="68"/>
      <c r="P187" s="188">
        <f t="shared" si="31"/>
        <v>0</v>
      </c>
      <c r="Q187" s="188">
        <v>0</v>
      </c>
      <c r="R187" s="188">
        <f t="shared" si="32"/>
        <v>0</v>
      </c>
      <c r="S187" s="188">
        <v>0</v>
      </c>
      <c r="T187" s="189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0" t="s">
        <v>182</v>
      </c>
      <c r="AT187" s="190" t="s">
        <v>146</v>
      </c>
      <c r="AU187" s="190" t="s">
        <v>83</v>
      </c>
      <c r="AY187" s="14" t="s">
        <v>150</v>
      </c>
      <c r="BE187" s="191">
        <f t="shared" si="34"/>
        <v>0</v>
      </c>
      <c r="BF187" s="191">
        <f t="shared" si="35"/>
        <v>0</v>
      </c>
      <c r="BG187" s="191">
        <f t="shared" si="36"/>
        <v>0</v>
      </c>
      <c r="BH187" s="191">
        <f t="shared" si="37"/>
        <v>0</v>
      </c>
      <c r="BI187" s="191">
        <f t="shared" si="38"/>
        <v>0</v>
      </c>
      <c r="BJ187" s="14" t="s">
        <v>83</v>
      </c>
      <c r="BK187" s="191">
        <f t="shared" si="39"/>
        <v>0</v>
      </c>
      <c r="BL187" s="14" t="s">
        <v>182</v>
      </c>
      <c r="BM187" s="190" t="s">
        <v>1620</v>
      </c>
    </row>
    <row r="188" spans="1:65" s="2" customFormat="1" ht="16.5" customHeight="1">
      <c r="A188" s="31"/>
      <c r="B188" s="32"/>
      <c r="C188" s="177" t="s">
        <v>488</v>
      </c>
      <c r="D188" s="177" t="s">
        <v>146</v>
      </c>
      <c r="E188" s="178" t="s">
        <v>1621</v>
      </c>
      <c r="F188" s="179" t="s">
        <v>1622</v>
      </c>
      <c r="G188" s="180" t="s">
        <v>154</v>
      </c>
      <c r="H188" s="181">
        <v>4</v>
      </c>
      <c r="I188" s="182"/>
      <c r="J188" s="183">
        <f t="shared" si="30"/>
        <v>0</v>
      </c>
      <c r="K188" s="184"/>
      <c r="L188" s="185"/>
      <c r="M188" s="186" t="s">
        <v>1</v>
      </c>
      <c r="N188" s="187" t="s">
        <v>41</v>
      </c>
      <c r="O188" s="68"/>
      <c r="P188" s="188">
        <f t="shared" si="31"/>
        <v>0</v>
      </c>
      <c r="Q188" s="188">
        <v>0</v>
      </c>
      <c r="R188" s="188">
        <f t="shared" si="32"/>
        <v>0</v>
      </c>
      <c r="S188" s="188">
        <v>0</v>
      </c>
      <c r="T188" s="189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0" t="s">
        <v>182</v>
      </c>
      <c r="AT188" s="190" t="s">
        <v>146</v>
      </c>
      <c r="AU188" s="190" t="s">
        <v>83</v>
      </c>
      <c r="AY188" s="14" t="s">
        <v>150</v>
      </c>
      <c r="BE188" s="191">
        <f t="shared" si="34"/>
        <v>0</v>
      </c>
      <c r="BF188" s="191">
        <f t="shared" si="35"/>
        <v>0</v>
      </c>
      <c r="BG188" s="191">
        <f t="shared" si="36"/>
        <v>0</v>
      </c>
      <c r="BH188" s="191">
        <f t="shared" si="37"/>
        <v>0</v>
      </c>
      <c r="BI188" s="191">
        <f t="shared" si="38"/>
        <v>0</v>
      </c>
      <c r="BJ188" s="14" t="s">
        <v>83</v>
      </c>
      <c r="BK188" s="191">
        <f t="shared" si="39"/>
        <v>0</v>
      </c>
      <c r="BL188" s="14" t="s">
        <v>182</v>
      </c>
      <c r="BM188" s="190" t="s">
        <v>1623</v>
      </c>
    </row>
    <row r="189" spans="1:65" s="2" customFormat="1" ht="21.75" customHeight="1">
      <c r="A189" s="31"/>
      <c r="B189" s="32"/>
      <c r="C189" s="177" t="s">
        <v>492</v>
      </c>
      <c r="D189" s="177" t="s">
        <v>146</v>
      </c>
      <c r="E189" s="178" t="s">
        <v>1624</v>
      </c>
      <c r="F189" s="179" t="s">
        <v>1625</v>
      </c>
      <c r="G189" s="180" t="s">
        <v>327</v>
      </c>
      <c r="H189" s="181">
        <v>20</v>
      </c>
      <c r="I189" s="182"/>
      <c r="J189" s="183">
        <f t="shared" si="30"/>
        <v>0</v>
      </c>
      <c r="K189" s="184"/>
      <c r="L189" s="185"/>
      <c r="M189" s="186" t="s">
        <v>1</v>
      </c>
      <c r="N189" s="187" t="s">
        <v>41</v>
      </c>
      <c r="O189" s="68"/>
      <c r="P189" s="188">
        <f t="shared" si="31"/>
        <v>0</v>
      </c>
      <c r="Q189" s="188">
        <v>0</v>
      </c>
      <c r="R189" s="188">
        <f t="shared" si="32"/>
        <v>0</v>
      </c>
      <c r="S189" s="188">
        <v>0</v>
      </c>
      <c r="T189" s="189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0" t="s">
        <v>182</v>
      </c>
      <c r="AT189" s="190" t="s">
        <v>146</v>
      </c>
      <c r="AU189" s="190" t="s">
        <v>83</v>
      </c>
      <c r="AY189" s="14" t="s">
        <v>150</v>
      </c>
      <c r="BE189" s="191">
        <f t="shared" si="34"/>
        <v>0</v>
      </c>
      <c r="BF189" s="191">
        <f t="shared" si="35"/>
        <v>0</v>
      </c>
      <c r="BG189" s="191">
        <f t="shared" si="36"/>
        <v>0</v>
      </c>
      <c r="BH189" s="191">
        <f t="shared" si="37"/>
        <v>0</v>
      </c>
      <c r="BI189" s="191">
        <f t="shared" si="38"/>
        <v>0</v>
      </c>
      <c r="BJ189" s="14" t="s">
        <v>83</v>
      </c>
      <c r="BK189" s="191">
        <f t="shared" si="39"/>
        <v>0</v>
      </c>
      <c r="BL189" s="14" t="s">
        <v>182</v>
      </c>
      <c r="BM189" s="190" t="s">
        <v>1626</v>
      </c>
    </row>
    <row r="190" spans="1:65" s="2" customFormat="1" ht="16.5" customHeight="1">
      <c r="A190" s="31"/>
      <c r="B190" s="32"/>
      <c r="C190" s="177" t="s">
        <v>329</v>
      </c>
      <c r="D190" s="177" t="s">
        <v>146</v>
      </c>
      <c r="E190" s="178" t="s">
        <v>1627</v>
      </c>
      <c r="F190" s="179" t="s">
        <v>1628</v>
      </c>
      <c r="G190" s="180" t="s">
        <v>327</v>
      </c>
      <c r="H190" s="181">
        <v>160</v>
      </c>
      <c r="I190" s="182"/>
      <c r="J190" s="183">
        <f t="shared" si="30"/>
        <v>0</v>
      </c>
      <c r="K190" s="184"/>
      <c r="L190" s="185"/>
      <c r="M190" s="186" t="s">
        <v>1</v>
      </c>
      <c r="N190" s="187" t="s">
        <v>41</v>
      </c>
      <c r="O190" s="68"/>
      <c r="P190" s="188">
        <f t="shared" si="31"/>
        <v>0</v>
      </c>
      <c r="Q190" s="188">
        <v>0</v>
      </c>
      <c r="R190" s="188">
        <f t="shared" si="32"/>
        <v>0</v>
      </c>
      <c r="S190" s="188">
        <v>0</v>
      </c>
      <c r="T190" s="189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0" t="s">
        <v>182</v>
      </c>
      <c r="AT190" s="190" t="s">
        <v>146</v>
      </c>
      <c r="AU190" s="190" t="s">
        <v>83</v>
      </c>
      <c r="AY190" s="14" t="s">
        <v>150</v>
      </c>
      <c r="BE190" s="191">
        <f t="shared" si="34"/>
        <v>0</v>
      </c>
      <c r="BF190" s="191">
        <f t="shared" si="35"/>
        <v>0</v>
      </c>
      <c r="BG190" s="191">
        <f t="shared" si="36"/>
        <v>0</v>
      </c>
      <c r="BH190" s="191">
        <f t="shared" si="37"/>
        <v>0</v>
      </c>
      <c r="BI190" s="191">
        <f t="shared" si="38"/>
        <v>0</v>
      </c>
      <c r="BJ190" s="14" t="s">
        <v>83</v>
      </c>
      <c r="BK190" s="191">
        <f t="shared" si="39"/>
        <v>0</v>
      </c>
      <c r="BL190" s="14" t="s">
        <v>182</v>
      </c>
      <c r="BM190" s="190" t="s">
        <v>1629</v>
      </c>
    </row>
    <row r="191" spans="1:65" s="2" customFormat="1" ht="33" customHeight="1">
      <c r="A191" s="31"/>
      <c r="B191" s="32"/>
      <c r="C191" s="177" t="s">
        <v>263</v>
      </c>
      <c r="D191" s="177" t="s">
        <v>146</v>
      </c>
      <c r="E191" s="178" t="s">
        <v>1630</v>
      </c>
      <c r="F191" s="179" t="s">
        <v>1631</v>
      </c>
      <c r="G191" s="180" t="s">
        <v>154</v>
      </c>
      <c r="H191" s="181">
        <v>6</v>
      </c>
      <c r="I191" s="182"/>
      <c r="J191" s="183">
        <f t="shared" si="30"/>
        <v>0</v>
      </c>
      <c r="K191" s="184"/>
      <c r="L191" s="185"/>
      <c r="M191" s="186" t="s">
        <v>1</v>
      </c>
      <c r="N191" s="187" t="s">
        <v>41</v>
      </c>
      <c r="O191" s="68"/>
      <c r="P191" s="188">
        <f t="shared" si="31"/>
        <v>0</v>
      </c>
      <c r="Q191" s="188">
        <v>0</v>
      </c>
      <c r="R191" s="188">
        <f t="shared" si="32"/>
        <v>0</v>
      </c>
      <c r="S191" s="188">
        <v>0</v>
      </c>
      <c r="T191" s="189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0" t="s">
        <v>182</v>
      </c>
      <c r="AT191" s="190" t="s">
        <v>146</v>
      </c>
      <c r="AU191" s="190" t="s">
        <v>83</v>
      </c>
      <c r="AY191" s="14" t="s">
        <v>150</v>
      </c>
      <c r="BE191" s="191">
        <f t="shared" si="34"/>
        <v>0</v>
      </c>
      <c r="BF191" s="191">
        <f t="shared" si="35"/>
        <v>0</v>
      </c>
      <c r="BG191" s="191">
        <f t="shared" si="36"/>
        <v>0</v>
      </c>
      <c r="BH191" s="191">
        <f t="shared" si="37"/>
        <v>0</v>
      </c>
      <c r="BI191" s="191">
        <f t="shared" si="38"/>
        <v>0</v>
      </c>
      <c r="BJ191" s="14" t="s">
        <v>83</v>
      </c>
      <c r="BK191" s="191">
        <f t="shared" si="39"/>
        <v>0</v>
      </c>
      <c r="BL191" s="14" t="s">
        <v>182</v>
      </c>
      <c r="BM191" s="190" t="s">
        <v>1632</v>
      </c>
    </row>
    <row r="192" spans="1:65" s="2" customFormat="1" ht="19.5">
      <c r="A192" s="31"/>
      <c r="B192" s="32"/>
      <c r="C192" s="33"/>
      <c r="D192" s="202" t="s">
        <v>455</v>
      </c>
      <c r="E192" s="33"/>
      <c r="F192" s="203" t="s">
        <v>1633</v>
      </c>
      <c r="G192" s="33"/>
      <c r="H192" s="33"/>
      <c r="I192" s="119"/>
      <c r="J192" s="33"/>
      <c r="K192" s="33"/>
      <c r="L192" s="36"/>
      <c r="M192" s="204"/>
      <c r="N192" s="205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455</v>
      </c>
      <c r="AU192" s="14" t="s">
        <v>83</v>
      </c>
    </row>
    <row r="193" spans="1:65" s="2" customFormat="1" ht="33" customHeight="1">
      <c r="A193" s="31"/>
      <c r="B193" s="32"/>
      <c r="C193" s="177" t="s">
        <v>337</v>
      </c>
      <c r="D193" s="177" t="s">
        <v>146</v>
      </c>
      <c r="E193" s="178" t="s">
        <v>1634</v>
      </c>
      <c r="F193" s="179" t="s">
        <v>1635</v>
      </c>
      <c r="G193" s="180" t="s">
        <v>154</v>
      </c>
      <c r="H193" s="181">
        <v>1</v>
      </c>
      <c r="I193" s="182"/>
      <c r="J193" s="183">
        <f>ROUND(I193*H193,2)</f>
        <v>0</v>
      </c>
      <c r="K193" s="184"/>
      <c r="L193" s="185"/>
      <c r="M193" s="186" t="s">
        <v>1</v>
      </c>
      <c r="N193" s="187" t="s">
        <v>41</v>
      </c>
      <c r="O193" s="68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9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0" t="s">
        <v>182</v>
      </c>
      <c r="AT193" s="190" t="s">
        <v>146</v>
      </c>
      <c r="AU193" s="190" t="s">
        <v>83</v>
      </c>
      <c r="AY193" s="14" t="s">
        <v>150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4" t="s">
        <v>83</v>
      </c>
      <c r="BK193" s="191">
        <f>ROUND(I193*H193,2)</f>
        <v>0</v>
      </c>
      <c r="BL193" s="14" t="s">
        <v>182</v>
      </c>
      <c r="BM193" s="190" t="s">
        <v>1636</v>
      </c>
    </row>
    <row r="194" spans="1:65" s="2" customFormat="1" ht="19.5">
      <c r="A194" s="31"/>
      <c r="B194" s="32"/>
      <c r="C194" s="33"/>
      <c r="D194" s="202" t="s">
        <v>455</v>
      </c>
      <c r="E194" s="33"/>
      <c r="F194" s="203" t="s">
        <v>1637</v>
      </c>
      <c r="G194" s="33"/>
      <c r="H194" s="33"/>
      <c r="I194" s="119"/>
      <c r="J194" s="33"/>
      <c r="K194" s="33"/>
      <c r="L194" s="36"/>
      <c r="M194" s="204"/>
      <c r="N194" s="205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455</v>
      </c>
      <c r="AU194" s="14" t="s">
        <v>83</v>
      </c>
    </row>
    <row r="195" spans="1:65" s="2" customFormat="1" ht="33" customHeight="1">
      <c r="A195" s="31"/>
      <c r="B195" s="32"/>
      <c r="C195" s="177" t="s">
        <v>504</v>
      </c>
      <c r="D195" s="177" t="s">
        <v>146</v>
      </c>
      <c r="E195" s="178" t="s">
        <v>1638</v>
      </c>
      <c r="F195" s="179" t="s">
        <v>1639</v>
      </c>
      <c r="G195" s="180" t="s">
        <v>154</v>
      </c>
      <c r="H195" s="181">
        <v>1</v>
      </c>
      <c r="I195" s="182"/>
      <c r="J195" s="183">
        <f>ROUND(I195*H195,2)</f>
        <v>0</v>
      </c>
      <c r="K195" s="184"/>
      <c r="L195" s="185"/>
      <c r="M195" s="186" t="s">
        <v>1</v>
      </c>
      <c r="N195" s="187" t="s">
        <v>41</v>
      </c>
      <c r="O195" s="68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0" t="s">
        <v>182</v>
      </c>
      <c r="AT195" s="190" t="s">
        <v>146</v>
      </c>
      <c r="AU195" s="190" t="s">
        <v>83</v>
      </c>
      <c r="AY195" s="14" t="s">
        <v>150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4" t="s">
        <v>83</v>
      </c>
      <c r="BK195" s="191">
        <f>ROUND(I195*H195,2)</f>
        <v>0</v>
      </c>
      <c r="BL195" s="14" t="s">
        <v>182</v>
      </c>
      <c r="BM195" s="190" t="s">
        <v>1640</v>
      </c>
    </row>
    <row r="196" spans="1:65" s="2" customFormat="1" ht="44.25" customHeight="1">
      <c r="A196" s="31"/>
      <c r="B196" s="32"/>
      <c r="C196" s="177" t="s">
        <v>445</v>
      </c>
      <c r="D196" s="177" t="s">
        <v>146</v>
      </c>
      <c r="E196" s="178" t="s">
        <v>1641</v>
      </c>
      <c r="F196" s="179" t="s">
        <v>1642</v>
      </c>
      <c r="G196" s="180" t="s">
        <v>154</v>
      </c>
      <c r="H196" s="181">
        <v>1</v>
      </c>
      <c r="I196" s="182"/>
      <c r="J196" s="183">
        <f>ROUND(I196*H196,2)</f>
        <v>0</v>
      </c>
      <c r="K196" s="184"/>
      <c r="L196" s="185"/>
      <c r="M196" s="186" t="s">
        <v>1</v>
      </c>
      <c r="N196" s="187" t="s">
        <v>41</v>
      </c>
      <c r="O196" s="68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0" t="s">
        <v>170</v>
      </c>
      <c r="AT196" s="190" t="s">
        <v>146</v>
      </c>
      <c r="AU196" s="190" t="s">
        <v>83</v>
      </c>
      <c r="AY196" s="14" t="s">
        <v>150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4" t="s">
        <v>83</v>
      </c>
      <c r="BK196" s="191">
        <f>ROUND(I196*H196,2)</f>
        <v>0</v>
      </c>
      <c r="BL196" s="14" t="s">
        <v>162</v>
      </c>
      <c r="BM196" s="190" t="s">
        <v>1643</v>
      </c>
    </row>
    <row r="197" spans="1:65" s="2" customFormat="1" ht="19.5">
      <c r="A197" s="31"/>
      <c r="B197" s="32"/>
      <c r="C197" s="33"/>
      <c r="D197" s="202" t="s">
        <v>455</v>
      </c>
      <c r="E197" s="33"/>
      <c r="F197" s="203" t="s">
        <v>1644</v>
      </c>
      <c r="G197" s="33"/>
      <c r="H197" s="33"/>
      <c r="I197" s="119"/>
      <c r="J197" s="33"/>
      <c r="K197" s="33"/>
      <c r="L197" s="36"/>
      <c r="M197" s="204"/>
      <c r="N197" s="205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455</v>
      </c>
      <c r="AU197" s="14" t="s">
        <v>83</v>
      </c>
    </row>
    <row r="198" spans="1:65" s="2" customFormat="1" ht="44.25" customHeight="1">
      <c r="A198" s="31"/>
      <c r="B198" s="32"/>
      <c r="C198" s="177" t="s">
        <v>512</v>
      </c>
      <c r="D198" s="177" t="s">
        <v>146</v>
      </c>
      <c r="E198" s="178" t="s">
        <v>1645</v>
      </c>
      <c r="F198" s="179" t="s">
        <v>1646</v>
      </c>
      <c r="G198" s="180" t="s">
        <v>154</v>
      </c>
      <c r="H198" s="181">
        <v>1</v>
      </c>
      <c r="I198" s="182"/>
      <c r="J198" s="183">
        <f t="shared" ref="J198:J207" si="40">ROUND(I198*H198,2)</f>
        <v>0</v>
      </c>
      <c r="K198" s="184"/>
      <c r="L198" s="185"/>
      <c r="M198" s="186" t="s">
        <v>1</v>
      </c>
      <c r="N198" s="187" t="s">
        <v>41</v>
      </c>
      <c r="O198" s="68"/>
      <c r="P198" s="188">
        <f t="shared" ref="P198:P207" si="41">O198*H198</f>
        <v>0</v>
      </c>
      <c r="Q198" s="188">
        <v>0</v>
      </c>
      <c r="R198" s="188">
        <f t="shared" ref="R198:R207" si="42">Q198*H198</f>
        <v>0</v>
      </c>
      <c r="S198" s="188">
        <v>0</v>
      </c>
      <c r="T198" s="189">
        <f t="shared" ref="T198:T207" si="43"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0" t="s">
        <v>182</v>
      </c>
      <c r="AT198" s="190" t="s">
        <v>146</v>
      </c>
      <c r="AU198" s="190" t="s">
        <v>83</v>
      </c>
      <c r="AY198" s="14" t="s">
        <v>150</v>
      </c>
      <c r="BE198" s="191">
        <f t="shared" ref="BE198:BE207" si="44">IF(N198="základní",J198,0)</f>
        <v>0</v>
      </c>
      <c r="BF198" s="191">
        <f t="shared" ref="BF198:BF207" si="45">IF(N198="snížená",J198,0)</f>
        <v>0</v>
      </c>
      <c r="BG198" s="191">
        <f t="shared" ref="BG198:BG207" si="46">IF(N198="zákl. přenesená",J198,0)</f>
        <v>0</v>
      </c>
      <c r="BH198" s="191">
        <f t="shared" ref="BH198:BH207" si="47">IF(N198="sníž. přenesená",J198,0)</f>
        <v>0</v>
      </c>
      <c r="BI198" s="191">
        <f t="shared" ref="BI198:BI207" si="48">IF(N198="nulová",J198,0)</f>
        <v>0</v>
      </c>
      <c r="BJ198" s="14" t="s">
        <v>83</v>
      </c>
      <c r="BK198" s="191">
        <f t="shared" ref="BK198:BK207" si="49">ROUND(I198*H198,2)</f>
        <v>0</v>
      </c>
      <c r="BL198" s="14" t="s">
        <v>182</v>
      </c>
      <c r="BM198" s="190" t="s">
        <v>1647</v>
      </c>
    </row>
    <row r="199" spans="1:65" s="2" customFormat="1" ht="33" customHeight="1">
      <c r="A199" s="31"/>
      <c r="B199" s="32"/>
      <c r="C199" s="177" t="s">
        <v>516</v>
      </c>
      <c r="D199" s="177" t="s">
        <v>146</v>
      </c>
      <c r="E199" s="178" t="s">
        <v>1648</v>
      </c>
      <c r="F199" s="179" t="s">
        <v>1649</v>
      </c>
      <c r="G199" s="180" t="s">
        <v>154</v>
      </c>
      <c r="H199" s="181">
        <v>2</v>
      </c>
      <c r="I199" s="182"/>
      <c r="J199" s="183">
        <f t="shared" si="40"/>
        <v>0</v>
      </c>
      <c r="K199" s="184"/>
      <c r="L199" s="185"/>
      <c r="M199" s="186" t="s">
        <v>1</v>
      </c>
      <c r="N199" s="187" t="s">
        <v>41</v>
      </c>
      <c r="O199" s="68"/>
      <c r="P199" s="188">
        <f t="shared" si="41"/>
        <v>0</v>
      </c>
      <c r="Q199" s="188">
        <v>0</v>
      </c>
      <c r="R199" s="188">
        <f t="shared" si="42"/>
        <v>0</v>
      </c>
      <c r="S199" s="188">
        <v>0</v>
      </c>
      <c r="T199" s="189">
        <f t="shared" si="4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0" t="s">
        <v>182</v>
      </c>
      <c r="AT199" s="190" t="s">
        <v>146</v>
      </c>
      <c r="AU199" s="190" t="s">
        <v>83</v>
      </c>
      <c r="AY199" s="14" t="s">
        <v>150</v>
      </c>
      <c r="BE199" s="191">
        <f t="shared" si="44"/>
        <v>0</v>
      </c>
      <c r="BF199" s="191">
        <f t="shared" si="45"/>
        <v>0</v>
      </c>
      <c r="BG199" s="191">
        <f t="shared" si="46"/>
        <v>0</v>
      </c>
      <c r="BH199" s="191">
        <f t="shared" si="47"/>
        <v>0</v>
      </c>
      <c r="BI199" s="191">
        <f t="shared" si="48"/>
        <v>0</v>
      </c>
      <c r="BJ199" s="14" t="s">
        <v>83</v>
      </c>
      <c r="BK199" s="191">
        <f t="shared" si="49"/>
        <v>0</v>
      </c>
      <c r="BL199" s="14" t="s">
        <v>182</v>
      </c>
      <c r="BM199" s="190" t="s">
        <v>1650</v>
      </c>
    </row>
    <row r="200" spans="1:65" s="2" customFormat="1" ht="21.75" customHeight="1">
      <c r="A200" s="31"/>
      <c r="B200" s="32"/>
      <c r="C200" s="177" t="s">
        <v>267</v>
      </c>
      <c r="D200" s="177" t="s">
        <v>146</v>
      </c>
      <c r="E200" s="178" t="s">
        <v>1651</v>
      </c>
      <c r="F200" s="179" t="s">
        <v>1652</v>
      </c>
      <c r="G200" s="180" t="s">
        <v>187</v>
      </c>
      <c r="H200" s="181">
        <v>600</v>
      </c>
      <c r="I200" s="182"/>
      <c r="J200" s="183">
        <f t="shared" si="40"/>
        <v>0</v>
      </c>
      <c r="K200" s="184"/>
      <c r="L200" s="185"/>
      <c r="M200" s="186" t="s">
        <v>1</v>
      </c>
      <c r="N200" s="187" t="s">
        <v>41</v>
      </c>
      <c r="O200" s="68"/>
      <c r="P200" s="188">
        <f t="shared" si="41"/>
        <v>0</v>
      </c>
      <c r="Q200" s="188">
        <v>0</v>
      </c>
      <c r="R200" s="188">
        <f t="shared" si="42"/>
        <v>0</v>
      </c>
      <c r="S200" s="188">
        <v>0</v>
      </c>
      <c r="T200" s="189">
        <f t="shared" si="4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0" t="s">
        <v>182</v>
      </c>
      <c r="AT200" s="190" t="s">
        <v>146</v>
      </c>
      <c r="AU200" s="190" t="s">
        <v>83</v>
      </c>
      <c r="AY200" s="14" t="s">
        <v>150</v>
      </c>
      <c r="BE200" s="191">
        <f t="shared" si="44"/>
        <v>0</v>
      </c>
      <c r="BF200" s="191">
        <f t="shared" si="45"/>
        <v>0</v>
      </c>
      <c r="BG200" s="191">
        <f t="shared" si="46"/>
        <v>0</v>
      </c>
      <c r="BH200" s="191">
        <f t="shared" si="47"/>
        <v>0</v>
      </c>
      <c r="BI200" s="191">
        <f t="shared" si="48"/>
        <v>0</v>
      </c>
      <c r="BJ200" s="14" t="s">
        <v>83</v>
      </c>
      <c r="BK200" s="191">
        <f t="shared" si="49"/>
        <v>0</v>
      </c>
      <c r="BL200" s="14" t="s">
        <v>182</v>
      </c>
      <c r="BM200" s="190" t="s">
        <v>1653</v>
      </c>
    </row>
    <row r="201" spans="1:65" s="2" customFormat="1" ht="21.75" customHeight="1">
      <c r="A201" s="31"/>
      <c r="B201" s="32"/>
      <c r="C201" s="177" t="s">
        <v>275</v>
      </c>
      <c r="D201" s="177" t="s">
        <v>146</v>
      </c>
      <c r="E201" s="178" t="s">
        <v>1654</v>
      </c>
      <c r="F201" s="179" t="s">
        <v>1655</v>
      </c>
      <c r="G201" s="180" t="s">
        <v>187</v>
      </c>
      <c r="H201" s="181">
        <v>1000</v>
      </c>
      <c r="I201" s="182"/>
      <c r="J201" s="183">
        <f t="shared" si="40"/>
        <v>0</v>
      </c>
      <c r="K201" s="184"/>
      <c r="L201" s="185"/>
      <c r="M201" s="186" t="s">
        <v>1</v>
      </c>
      <c r="N201" s="187" t="s">
        <v>41</v>
      </c>
      <c r="O201" s="68"/>
      <c r="P201" s="188">
        <f t="shared" si="41"/>
        <v>0</v>
      </c>
      <c r="Q201" s="188">
        <v>0</v>
      </c>
      <c r="R201" s="188">
        <f t="shared" si="42"/>
        <v>0</v>
      </c>
      <c r="S201" s="188">
        <v>0</v>
      </c>
      <c r="T201" s="189">
        <f t="shared" si="4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0" t="s">
        <v>182</v>
      </c>
      <c r="AT201" s="190" t="s">
        <v>146</v>
      </c>
      <c r="AU201" s="190" t="s">
        <v>83</v>
      </c>
      <c r="AY201" s="14" t="s">
        <v>150</v>
      </c>
      <c r="BE201" s="191">
        <f t="shared" si="44"/>
        <v>0</v>
      </c>
      <c r="BF201" s="191">
        <f t="shared" si="45"/>
        <v>0</v>
      </c>
      <c r="BG201" s="191">
        <f t="shared" si="46"/>
        <v>0</v>
      </c>
      <c r="BH201" s="191">
        <f t="shared" si="47"/>
        <v>0</v>
      </c>
      <c r="BI201" s="191">
        <f t="shared" si="48"/>
        <v>0</v>
      </c>
      <c r="BJ201" s="14" t="s">
        <v>83</v>
      </c>
      <c r="BK201" s="191">
        <f t="shared" si="49"/>
        <v>0</v>
      </c>
      <c r="BL201" s="14" t="s">
        <v>182</v>
      </c>
      <c r="BM201" s="190" t="s">
        <v>1656</v>
      </c>
    </row>
    <row r="202" spans="1:65" s="2" customFormat="1" ht="21.75" customHeight="1">
      <c r="A202" s="31"/>
      <c r="B202" s="32"/>
      <c r="C202" s="177" t="s">
        <v>279</v>
      </c>
      <c r="D202" s="177" t="s">
        <v>146</v>
      </c>
      <c r="E202" s="178" t="s">
        <v>1657</v>
      </c>
      <c r="F202" s="179" t="s">
        <v>1658</v>
      </c>
      <c r="G202" s="180" t="s">
        <v>187</v>
      </c>
      <c r="H202" s="181">
        <v>100</v>
      </c>
      <c r="I202" s="182"/>
      <c r="J202" s="183">
        <f t="shared" si="40"/>
        <v>0</v>
      </c>
      <c r="K202" s="184"/>
      <c r="L202" s="185"/>
      <c r="M202" s="186" t="s">
        <v>1</v>
      </c>
      <c r="N202" s="187" t="s">
        <v>41</v>
      </c>
      <c r="O202" s="68"/>
      <c r="P202" s="188">
        <f t="shared" si="41"/>
        <v>0</v>
      </c>
      <c r="Q202" s="188">
        <v>0</v>
      </c>
      <c r="R202" s="188">
        <f t="shared" si="42"/>
        <v>0</v>
      </c>
      <c r="S202" s="188">
        <v>0</v>
      </c>
      <c r="T202" s="189">
        <f t="shared" si="4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0" t="s">
        <v>182</v>
      </c>
      <c r="AT202" s="190" t="s">
        <v>146</v>
      </c>
      <c r="AU202" s="190" t="s">
        <v>83</v>
      </c>
      <c r="AY202" s="14" t="s">
        <v>150</v>
      </c>
      <c r="BE202" s="191">
        <f t="shared" si="44"/>
        <v>0</v>
      </c>
      <c r="BF202" s="191">
        <f t="shared" si="45"/>
        <v>0</v>
      </c>
      <c r="BG202" s="191">
        <f t="shared" si="46"/>
        <v>0</v>
      </c>
      <c r="BH202" s="191">
        <f t="shared" si="47"/>
        <v>0</v>
      </c>
      <c r="BI202" s="191">
        <f t="shared" si="48"/>
        <v>0</v>
      </c>
      <c r="BJ202" s="14" t="s">
        <v>83</v>
      </c>
      <c r="BK202" s="191">
        <f t="shared" si="49"/>
        <v>0</v>
      </c>
      <c r="BL202" s="14" t="s">
        <v>182</v>
      </c>
      <c r="BM202" s="190" t="s">
        <v>1659</v>
      </c>
    </row>
    <row r="203" spans="1:65" s="2" customFormat="1" ht="21.75" customHeight="1">
      <c r="A203" s="31"/>
      <c r="B203" s="32"/>
      <c r="C203" s="177" t="s">
        <v>283</v>
      </c>
      <c r="D203" s="177" t="s">
        <v>146</v>
      </c>
      <c r="E203" s="178" t="s">
        <v>1660</v>
      </c>
      <c r="F203" s="179" t="s">
        <v>1661</v>
      </c>
      <c r="G203" s="180" t="s">
        <v>187</v>
      </c>
      <c r="H203" s="181">
        <v>500</v>
      </c>
      <c r="I203" s="182"/>
      <c r="J203" s="183">
        <f t="shared" si="40"/>
        <v>0</v>
      </c>
      <c r="K203" s="184"/>
      <c r="L203" s="185"/>
      <c r="M203" s="186" t="s">
        <v>1</v>
      </c>
      <c r="N203" s="187" t="s">
        <v>41</v>
      </c>
      <c r="O203" s="68"/>
      <c r="P203" s="188">
        <f t="shared" si="41"/>
        <v>0</v>
      </c>
      <c r="Q203" s="188">
        <v>0</v>
      </c>
      <c r="R203" s="188">
        <f t="shared" si="42"/>
        <v>0</v>
      </c>
      <c r="S203" s="188">
        <v>0</v>
      </c>
      <c r="T203" s="189">
        <f t="shared" si="4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0" t="s">
        <v>182</v>
      </c>
      <c r="AT203" s="190" t="s">
        <v>146</v>
      </c>
      <c r="AU203" s="190" t="s">
        <v>83</v>
      </c>
      <c r="AY203" s="14" t="s">
        <v>150</v>
      </c>
      <c r="BE203" s="191">
        <f t="shared" si="44"/>
        <v>0</v>
      </c>
      <c r="BF203" s="191">
        <f t="shared" si="45"/>
        <v>0</v>
      </c>
      <c r="BG203" s="191">
        <f t="shared" si="46"/>
        <v>0</v>
      </c>
      <c r="BH203" s="191">
        <f t="shared" si="47"/>
        <v>0</v>
      </c>
      <c r="BI203" s="191">
        <f t="shared" si="48"/>
        <v>0</v>
      </c>
      <c r="BJ203" s="14" t="s">
        <v>83</v>
      </c>
      <c r="BK203" s="191">
        <f t="shared" si="49"/>
        <v>0</v>
      </c>
      <c r="BL203" s="14" t="s">
        <v>182</v>
      </c>
      <c r="BM203" s="190" t="s">
        <v>1662</v>
      </c>
    </row>
    <row r="204" spans="1:65" s="2" customFormat="1" ht="21.75" customHeight="1">
      <c r="A204" s="31"/>
      <c r="B204" s="32"/>
      <c r="C204" s="177" t="s">
        <v>288</v>
      </c>
      <c r="D204" s="177" t="s">
        <v>146</v>
      </c>
      <c r="E204" s="178" t="s">
        <v>1663</v>
      </c>
      <c r="F204" s="179" t="s">
        <v>1664</v>
      </c>
      <c r="G204" s="180" t="s">
        <v>187</v>
      </c>
      <c r="H204" s="181">
        <v>100</v>
      </c>
      <c r="I204" s="182"/>
      <c r="J204" s="183">
        <f t="shared" si="40"/>
        <v>0</v>
      </c>
      <c r="K204" s="184"/>
      <c r="L204" s="185"/>
      <c r="M204" s="186" t="s">
        <v>1</v>
      </c>
      <c r="N204" s="187" t="s">
        <v>41</v>
      </c>
      <c r="O204" s="68"/>
      <c r="P204" s="188">
        <f t="shared" si="41"/>
        <v>0</v>
      </c>
      <c r="Q204" s="188">
        <v>0</v>
      </c>
      <c r="R204" s="188">
        <f t="shared" si="42"/>
        <v>0</v>
      </c>
      <c r="S204" s="188">
        <v>0</v>
      </c>
      <c r="T204" s="189">
        <f t="shared" si="4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0" t="s">
        <v>182</v>
      </c>
      <c r="AT204" s="190" t="s">
        <v>146</v>
      </c>
      <c r="AU204" s="190" t="s">
        <v>83</v>
      </c>
      <c r="AY204" s="14" t="s">
        <v>150</v>
      </c>
      <c r="BE204" s="191">
        <f t="shared" si="44"/>
        <v>0</v>
      </c>
      <c r="BF204" s="191">
        <f t="shared" si="45"/>
        <v>0</v>
      </c>
      <c r="BG204" s="191">
        <f t="shared" si="46"/>
        <v>0</v>
      </c>
      <c r="BH204" s="191">
        <f t="shared" si="47"/>
        <v>0</v>
      </c>
      <c r="BI204" s="191">
        <f t="shared" si="48"/>
        <v>0</v>
      </c>
      <c r="BJ204" s="14" t="s">
        <v>83</v>
      </c>
      <c r="BK204" s="191">
        <f t="shared" si="49"/>
        <v>0</v>
      </c>
      <c r="BL204" s="14" t="s">
        <v>182</v>
      </c>
      <c r="BM204" s="190" t="s">
        <v>1665</v>
      </c>
    </row>
    <row r="205" spans="1:65" s="2" customFormat="1" ht="21.75" customHeight="1">
      <c r="A205" s="31"/>
      <c r="B205" s="32"/>
      <c r="C205" s="177" t="s">
        <v>292</v>
      </c>
      <c r="D205" s="177" t="s">
        <v>146</v>
      </c>
      <c r="E205" s="178" t="s">
        <v>1666</v>
      </c>
      <c r="F205" s="179" t="s">
        <v>1667</v>
      </c>
      <c r="G205" s="180" t="s">
        <v>187</v>
      </c>
      <c r="H205" s="181">
        <v>100</v>
      </c>
      <c r="I205" s="182"/>
      <c r="J205" s="183">
        <f t="shared" si="40"/>
        <v>0</v>
      </c>
      <c r="K205" s="184"/>
      <c r="L205" s="185"/>
      <c r="M205" s="186" t="s">
        <v>1</v>
      </c>
      <c r="N205" s="187" t="s">
        <v>41</v>
      </c>
      <c r="O205" s="68"/>
      <c r="P205" s="188">
        <f t="shared" si="41"/>
        <v>0</v>
      </c>
      <c r="Q205" s="188">
        <v>0</v>
      </c>
      <c r="R205" s="188">
        <f t="shared" si="42"/>
        <v>0</v>
      </c>
      <c r="S205" s="188">
        <v>0</v>
      </c>
      <c r="T205" s="189">
        <f t="shared" si="4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0" t="s">
        <v>182</v>
      </c>
      <c r="AT205" s="190" t="s">
        <v>146</v>
      </c>
      <c r="AU205" s="190" t="s">
        <v>83</v>
      </c>
      <c r="AY205" s="14" t="s">
        <v>150</v>
      </c>
      <c r="BE205" s="191">
        <f t="shared" si="44"/>
        <v>0</v>
      </c>
      <c r="BF205" s="191">
        <f t="shared" si="45"/>
        <v>0</v>
      </c>
      <c r="BG205" s="191">
        <f t="shared" si="46"/>
        <v>0</v>
      </c>
      <c r="BH205" s="191">
        <f t="shared" si="47"/>
        <v>0</v>
      </c>
      <c r="BI205" s="191">
        <f t="shared" si="48"/>
        <v>0</v>
      </c>
      <c r="BJ205" s="14" t="s">
        <v>83</v>
      </c>
      <c r="BK205" s="191">
        <f t="shared" si="49"/>
        <v>0</v>
      </c>
      <c r="BL205" s="14" t="s">
        <v>182</v>
      </c>
      <c r="BM205" s="190" t="s">
        <v>1668</v>
      </c>
    </row>
    <row r="206" spans="1:65" s="2" customFormat="1" ht="21.75" customHeight="1">
      <c r="A206" s="31"/>
      <c r="B206" s="32"/>
      <c r="C206" s="177" t="s">
        <v>271</v>
      </c>
      <c r="D206" s="177" t="s">
        <v>146</v>
      </c>
      <c r="E206" s="178" t="s">
        <v>1669</v>
      </c>
      <c r="F206" s="179" t="s">
        <v>1670</v>
      </c>
      <c r="G206" s="180" t="s">
        <v>187</v>
      </c>
      <c r="H206" s="181">
        <v>400</v>
      </c>
      <c r="I206" s="182"/>
      <c r="J206" s="183">
        <f t="shared" si="40"/>
        <v>0</v>
      </c>
      <c r="K206" s="184"/>
      <c r="L206" s="185"/>
      <c r="M206" s="186" t="s">
        <v>1</v>
      </c>
      <c r="N206" s="187" t="s">
        <v>41</v>
      </c>
      <c r="O206" s="68"/>
      <c r="P206" s="188">
        <f t="shared" si="41"/>
        <v>0</v>
      </c>
      <c r="Q206" s="188">
        <v>0</v>
      </c>
      <c r="R206" s="188">
        <f t="shared" si="42"/>
        <v>0</v>
      </c>
      <c r="S206" s="188">
        <v>0</v>
      </c>
      <c r="T206" s="189">
        <f t="shared" si="4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0" t="s">
        <v>182</v>
      </c>
      <c r="AT206" s="190" t="s">
        <v>146</v>
      </c>
      <c r="AU206" s="190" t="s">
        <v>83</v>
      </c>
      <c r="AY206" s="14" t="s">
        <v>150</v>
      </c>
      <c r="BE206" s="191">
        <f t="shared" si="44"/>
        <v>0</v>
      </c>
      <c r="BF206" s="191">
        <f t="shared" si="45"/>
        <v>0</v>
      </c>
      <c r="BG206" s="191">
        <f t="shared" si="46"/>
        <v>0</v>
      </c>
      <c r="BH206" s="191">
        <f t="shared" si="47"/>
        <v>0</v>
      </c>
      <c r="BI206" s="191">
        <f t="shared" si="48"/>
        <v>0</v>
      </c>
      <c r="BJ206" s="14" t="s">
        <v>83</v>
      </c>
      <c r="BK206" s="191">
        <f t="shared" si="49"/>
        <v>0</v>
      </c>
      <c r="BL206" s="14" t="s">
        <v>182</v>
      </c>
      <c r="BM206" s="190" t="s">
        <v>1671</v>
      </c>
    </row>
    <row r="207" spans="1:65" s="2" customFormat="1" ht="21.75" customHeight="1">
      <c r="A207" s="31"/>
      <c r="B207" s="32"/>
      <c r="C207" s="177" t="s">
        <v>224</v>
      </c>
      <c r="D207" s="177" t="s">
        <v>146</v>
      </c>
      <c r="E207" s="178" t="s">
        <v>1672</v>
      </c>
      <c r="F207" s="179" t="s">
        <v>1673</v>
      </c>
      <c r="G207" s="180" t="s">
        <v>187</v>
      </c>
      <c r="H207" s="181">
        <v>1150</v>
      </c>
      <c r="I207" s="182"/>
      <c r="J207" s="183">
        <f t="shared" si="40"/>
        <v>0</v>
      </c>
      <c r="K207" s="184"/>
      <c r="L207" s="185"/>
      <c r="M207" s="186" t="s">
        <v>1</v>
      </c>
      <c r="N207" s="187" t="s">
        <v>41</v>
      </c>
      <c r="O207" s="68"/>
      <c r="P207" s="188">
        <f t="shared" si="41"/>
        <v>0</v>
      </c>
      <c r="Q207" s="188">
        <v>0</v>
      </c>
      <c r="R207" s="188">
        <f t="shared" si="42"/>
        <v>0</v>
      </c>
      <c r="S207" s="188">
        <v>0</v>
      </c>
      <c r="T207" s="189">
        <f t="shared" si="4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0" t="s">
        <v>182</v>
      </c>
      <c r="AT207" s="190" t="s">
        <v>146</v>
      </c>
      <c r="AU207" s="190" t="s">
        <v>83</v>
      </c>
      <c r="AY207" s="14" t="s">
        <v>150</v>
      </c>
      <c r="BE207" s="191">
        <f t="shared" si="44"/>
        <v>0</v>
      </c>
      <c r="BF207" s="191">
        <f t="shared" si="45"/>
        <v>0</v>
      </c>
      <c r="BG207" s="191">
        <f t="shared" si="46"/>
        <v>0</v>
      </c>
      <c r="BH207" s="191">
        <f t="shared" si="47"/>
        <v>0</v>
      </c>
      <c r="BI207" s="191">
        <f t="shared" si="48"/>
        <v>0</v>
      </c>
      <c r="BJ207" s="14" t="s">
        <v>83</v>
      </c>
      <c r="BK207" s="191">
        <f t="shared" si="49"/>
        <v>0</v>
      </c>
      <c r="BL207" s="14" t="s">
        <v>182</v>
      </c>
      <c r="BM207" s="190" t="s">
        <v>1674</v>
      </c>
    </row>
    <row r="208" spans="1:65" s="2" customFormat="1" ht="19.5">
      <c r="A208" s="31"/>
      <c r="B208" s="32"/>
      <c r="C208" s="33"/>
      <c r="D208" s="202" t="s">
        <v>455</v>
      </c>
      <c r="E208" s="33"/>
      <c r="F208" s="203" t="s">
        <v>1675</v>
      </c>
      <c r="G208" s="33"/>
      <c r="H208" s="33"/>
      <c r="I208" s="119"/>
      <c r="J208" s="33"/>
      <c r="K208" s="33"/>
      <c r="L208" s="36"/>
      <c r="M208" s="204"/>
      <c r="N208" s="205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455</v>
      </c>
      <c r="AU208" s="14" t="s">
        <v>83</v>
      </c>
    </row>
    <row r="209" spans="1:65" s="2" customFormat="1" ht="21.75" customHeight="1">
      <c r="A209" s="31"/>
      <c r="B209" s="32"/>
      <c r="C209" s="177" t="s">
        <v>228</v>
      </c>
      <c r="D209" s="177" t="s">
        <v>146</v>
      </c>
      <c r="E209" s="178" t="s">
        <v>1676</v>
      </c>
      <c r="F209" s="179" t="s">
        <v>1677</v>
      </c>
      <c r="G209" s="180" t="s">
        <v>187</v>
      </c>
      <c r="H209" s="181">
        <v>100</v>
      </c>
      <c r="I209" s="182"/>
      <c r="J209" s="183">
        <f t="shared" ref="J209:J217" si="50">ROUND(I209*H209,2)</f>
        <v>0</v>
      </c>
      <c r="K209" s="184"/>
      <c r="L209" s="185"/>
      <c r="M209" s="186" t="s">
        <v>1</v>
      </c>
      <c r="N209" s="187" t="s">
        <v>41</v>
      </c>
      <c r="O209" s="68"/>
      <c r="P209" s="188">
        <f t="shared" ref="P209:P217" si="51">O209*H209</f>
        <v>0</v>
      </c>
      <c r="Q209" s="188">
        <v>0</v>
      </c>
      <c r="R209" s="188">
        <f t="shared" ref="R209:R217" si="52">Q209*H209</f>
        <v>0</v>
      </c>
      <c r="S209" s="188">
        <v>0</v>
      </c>
      <c r="T209" s="189">
        <f t="shared" ref="T209:T217" si="53"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0" t="s">
        <v>182</v>
      </c>
      <c r="AT209" s="190" t="s">
        <v>146</v>
      </c>
      <c r="AU209" s="190" t="s">
        <v>83</v>
      </c>
      <c r="AY209" s="14" t="s">
        <v>150</v>
      </c>
      <c r="BE209" s="191">
        <f t="shared" ref="BE209:BE217" si="54">IF(N209="základní",J209,0)</f>
        <v>0</v>
      </c>
      <c r="BF209" s="191">
        <f t="shared" ref="BF209:BF217" si="55">IF(N209="snížená",J209,0)</f>
        <v>0</v>
      </c>
      <c r="BG209" s="191">
        <f t="shared" ref="BG209:BG217" si="56">IF(N209="zákl. přenesená",J209,0)</f>
        <v>0</v>
      </c>
      <c r="BH209" s="191">
        <f t="shared" ref="BH209:BH217" si="57">IF(N209="sníž. přenesená",J209,0)</f>
        <v>0</v>
      </c>
      <c r="BI209" s="191">
        <f t="shared" ref="BI209:BI217" si="58">IF(N209="nulová",J209,0)</f>
        <v>0</v>
      </c>
      <c r="BJ209" s="14" t="s">
        <v>83</v>
      </c>
      <c r="BK209" s="191">
        <f t="shared" ref="BK209:BK217" si="59">ROUND(I209*H209,2)</f>
        <v>0</v>
      </c>
      <c r="BL209" s="14" t="s">
        <v>182</v>
      </c>
      <c r="BM209" s="190" t="s">
        <v>1678</v>
      </c>
    </row>
    <row r="210" spans="1:65" s="2" customFormat="1" ht="21.75" customHeight="1">
      <c r="A210" s="31"/>
      <c r="B210" s="32"/>
      <c r="C210" s="177" t="s">
        <v>7</v>
      </c>
      <c r="D210" s="177" t="s">
        <v>146</v>
      </c>
      <c r="E210" s="178" t="s">
        <v>1679</v>
      </c>
      <c r="F210" s="179" t="s">
        <v>1680</v>
      </c>
      <c r="G210" s="180" t="s">
        <v>187</v>
      </c>
      <c r="H210" s="181">
        <v>400</v>
      </c>
      <c r="I210" s="182"/>
      <c r="J210" s="183">
        <f t="shared" si="50"/>
        <v>0</v>
      </c>
      <c r="K210" s="184"/>
      <c r="L210" s="185"/>
      <c r="M210" s="186" t="s">
        <v>1</v>
      </c>
      <c r="N210" s="187" t="s">
        <v>41</v>
      </c>
      <c r="O210" s="68"/>
      <c r="P210" s="188">
        <f t="shared" si="51"/>
        <v>0</v>
      </c>
      <c r="Q210" s="188">
        <v>0</v>
      </c>
      <c r="R210" s="188">
        <f t="shared" si="52"/>
        <v>0</v>
      </c>
      <c r="S210" s="188">
        <v>0</v>
      </c>
      <c r="T210" s="189">
        <f t="shared" si="5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0" t="s">
        <v>182</v>
      </c>
      <c r="AT210" s="190" t="s">
        <v>146</v>
      </c>
      <c r="AU210" s="190" t="s">
        <v>83</v>
      </c>
      <c r="AY210" s="14" t="s">
        <v>150</v>
      </c>
      <c r="BE210" s="191">
        <f t="shared" si="54"/>
        <v>0</v>
      </c>
      <c r="BF210" s="191">
        <f t="shared" si="55"/>
        <v>0</v>
      </c>
      <c r="BG210" s="191">
        <f t="shared" si="56"/>
        <v>0</v>
      </c>
      <c r="BH210" s="191">
        <f t="shared" si="57"/>
        <v>0</v>
      </c>
      <c r="BI210" s="191">
        <f t="shared" si="58"/>
        <v>0</v>
      </c>
      <c r="BJ210" s="14" t="s">
        <v>83</v>
      </c>
      <c r="BK210" s="191">
        <f t="shared" si="59"/>
        <v>0</v>
      </c>
      <c r="BL210" s="14" t="s">
        <v>182</v>
      </c>
      <c r="BM210" s="190" t="s">
        <v>1681</v>
      </c>
    </row>
    <row r="211" spans="1:65" s="2" customFormat="1" ht="21.75" customHeight="1">
      <c r="A211" s="31"/>
      <c r="B211" s="32"/>
      <c r="C211" s="177" t="s">
        <v>235</v>
      </c>
      <c r="D211" s="177" t="s">
        <v>146</v>
      </c>
      <c r="E211" s="178" t="s">
        <v>1682</v>
      </c>
      <c r="F211" s="179" t="s">
        <v>1683</v>
      </c>
      <c r="G211" s="180" t="s">
        <v>154</v>
      </c>
      <c r="H211" s="181">
        <v>200</v>
      </c>
      <c r="I211" s="182"/>
      <c r="J211" s="183">
        <f t="shared" si="50"/>
        <v>0</v>
      </c>
      <c r="K211" s="184"/>
      <c r="L211" s="185"/>
      <c r="M211" s="186" t="s">
        <v>1</v>
      </c>
      <c r="N211" s="187" t="s">
        <v>41</v>
      </c>
      <c r="O211" s="68"/>
      <c r="P211" s="188">
        <f t="shared" si="51"/>
        <v>0</v>
      </c>
      <c r="Q211" s="188">
        <v>0</v>
      </c>
      <c r="R211" s="188">
        <f t="shared" si="52"/>
        <v>0</v>
      </c>
      <c r="S211" s="188">
        <v>0</v>
      </c>
      <c r="T211" s="189">
        <f t="shared" si="5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0" t="s">
        <v>182</v>
      </c>
      <c r="AT211" s="190" t="s">
        <v>146</v>
      </c>
      <c r="AU211" s="190" t="s">
        <v>83</v>
      </c>
      <c r="AY211" s="14" t="s">
        <v>150</v>
      </c>
      <c r="BE211" s="191">
        <f t="shared" si="54"/>
        <v>0</v>
      </c>
      <c r="BF211" s="191">
        <f t="shared" si="55"/>
        <v>0</v>
      </c>
      <c r="BG211" s="191">
        <f t="shared" si="56"/>
        <v>0</v>
      </c>
      <c r="BH211" s="191">
        <f t="shared" si="57"/>
        <v>0</v>
      </c>
      <c r="BI211" s="191">
        <f t="shared" si="58"/>
        <v>0</v>
      </c>
      <c r="BJ211" s="14" t="s">
        <v>83</v>
      </c>
      <c r="BK211" s="191">
        <f t="shared" si="59"/>
        <v>0</v>
      </c>
      <c r="BL211" s="14" t="s">
        <v>182</v>
      </c>
      <c r="BM211" s="190" t="s">
        <v>1684</v>
      </c>
    </row>
    <row r="212" spans="1:65" s="2" customFormat="1" ht="21.75" customHeight="1">
      <c r="A212" s="31"/>
      <c r="B212" s="32"/>
      <c r="C212" s="177" t="s">
        <v>239</v>
      </c>
      <c r="D212" s="177" t="s">
        <v>146</v>
      </c>
      <c r="E212" s="178" t="s">
        <v>1685</v>
      </c>
      <c r="F212" s="179" t="s">
        <v>1686</v>
      </c>
      <c r="G212" s="180" t="s">
        <v>154</v>
      </c>
      <c r="H212" s="181">
        <v>10</v>
      </c>
      <c r="I212" s="182"/>
      <c r="J212" s="183">
        <f t="shared" si="50"/>
        <v>0</v>
      </c>
      <c r="K212" s="184"/>
      <c r="L212" s="185"/>
      <c r="M212" s="186" t="s">
        <v>1</v>
      </c>
      <c r="N212" s="187" t="s">
        <v>41</v>
      </c>
      <c r="O212" s="68"/>
      <c r="P212" s="188">
        <f t="shared" si="51"/>
        <v>0</v>
      </c>
      <c r="Q212" s="188">
        <v>0</v>
      </c>
      <c r="R212" s="188">
        <f t="shared" si="52"/>
        <v>0</v>
      </c>
      <c r="S212" s="188">
        <v>0</v>
      </c>
      <c r="T212" s="189">
        <f t="shared" si="5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0" t="s">
        <v>182</v>
      </c>
      <c r="AT212" s="190" t="s">
        <v>146</v>
      </c>
      <c r="AU212" s="190" t="s">
        <v>83</v>
      </c>
      <c r="AY212" s="14" t="s">
        <v>150</v>
      </c>
      <c r="BE212" s="191">
        <f t="shared" si="54"/>
        <v>0</v>
      </c>
      <c r="BF212" s="191">
        <f t="shared" si="55"/>
        <v>0</v>
      </c>
      <c r="BG212" s="191">
        <f t="shared" si="56"/>
        <v>0</v>
      </c>
      <c r="BH212" s="191">
        <f t="shared" si="57"/>
        <v>0</v>
      </c>
      <c r="BI212" s="191">
        <f t="shared" si="58"/>
        <v>0</v>
      </c>
      <c r="BJ212" s="14" t="s">
        <v>83</v>
      </c>
      <c r="BK212" s="191">
        <f t="shared" si="59"/>
        <v>0</v>
      </c>
      <c r="BL212" s="14" t="s">
        <v>182</v>
      </c>
      <c r="BM212" s="190" t="s">
        <v>1687</v>
      </c>
    </row>
    <row r="213" spans="1:65" s="2" customFormat="1" ht="21.75" customHeight="1">
      <c r="A213" s="31"/>
      <c r="B213" s="32"/>
      <c r="C213" s="177" t="s">
        <v>243</v>
      </c>
      <c r="D213" s="177" t="s">
        <v>146</v>
      </c>
      <c r="E213" s="178" t="s">
        <v>1688</v>
      </c>
      <c r="F213" s="179" t="s">
        <v>1689</v>
      </c>
      <c r="G213" s="180" t="s">
        <v>154</v>
      </c>
      <c r="H213" s="181">
        <v>5</v>
      </c>
      <c r="I213" s="182"/>
      <c r="J213" s="183">
        <f t="shared" si="50"/>
        <v>0</v>
      </c>
      <c r="K213" s="184"/>
      <c r="L213" s="185"/>
      <c r="M213" s="186" t="s">
        <v>1</v>
      </c>
      <c r="N213" s="187" t="s">
        <v>41</v>
      </c>
      <c r="O213" s="68"/>
      <c r="P213" s="188">
        <f t="shared" si="51"/>
        <v>0</v>
      </c>
      <c r="Q213" s="188">
        <v>0</v>
      </c>
      <c r="R213" s="188">
        <f t="shared" si="52"/>
        <v>0</v>
      </c>
      <c r="S213" s="188">
        <v>0</v>
      </c>
      <c r="T213" s="189">
        <f t="shared" si="5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0" t="s">
        <v>182</v>
      </c>
      <c r="AT213" s="190" t="s">
        <v>146</v>
      </c>
      <c r="AU213" s="190" t="s">
        <v>83</v>
      </c>
      <c r="AY213" s="14" t="s">
        <v>150</v>
      </c>
      <c r="BE213" s="191">
        <f t="shared" si="54"/>
        <v>0</v>
      </c>
      <c r="BF213" s="191">
        <f t="shared" si="55"/>
        <v>0</v>
      </c>
      <c r="BG213" s="191">
        <f t="shared" si="56"/>
        <v>0</v>
      </c>
      <c r="BH213" s="191">
        <f t="shared" si="57"/>
        <v>0</v>
      </c>
      <c r="BI213" s="191">
        <f t="shared" si="58"/>
        <v>0</v>
      </c>
      <c r="BJ213" s="14" t="s">
        <v>83</v>
      </c>
      <c r="BK213" s="191">
        <f t="shared" si="59"/>
        <v>0</v>
      </c>
      <c r="BL213" s="14" t="s">
        <v>182</v>
      </c>
      <c r="BM213" s="190" t="s">
        <v>1690</v>
      </c>
    </row>
    <row r="214" spans="1:65" s="2" customFormat="1" ht="21.75" customHeight="1">
      <c r="A214" s="31"/>
      <c r="B214" s="32"/>
      <c r="C214" s="177" t="s">
        <v>247</v>
      </c>
      <c r="D214" s="177" t="s">
        <v>146</v>
      </c>
      <c r="E214" s="178" t="s">
        <v>1691</v>
      </c>
      <c r="F214" s="179" t="s">
        <v>1692</v>
      </c>
      <c r="G214" s="180" t="s">
        <v>187</v>
      </c>
      <c r="H214" s="181">
        <v>600</v>
      </c>
      <c r="I214" s="182"/>
      <c r="J214" s="183">
        <f t="shared" si="50"/>
        <v>0</v>
      </c>
      <c r="K214" s="184"/>
      <c r="L214" s="185"/>
      <c r="M214" s="186" t="s">
        <v>1</v>
      </c>
      <c r="N214" s="187" t="s">
        <v>41</v>
      </c>
      <c r="O214" s="68"/>
      <c r="P214" s="188">
        <f t="shared" si="51"/>
        <v>0</v>
      </c>
      <c r="Q214" s="188">
        <v>0</v>
      </c>
      <c r="R214" s="188">
        <f t="shared" si="52"/>
        <v>0</v>
      </c>
      <c r="S214" s="188">
        <v>0</v>
      </c>
      <c r="T214" s="189">
        <f t="shared" si="5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0" t="s">
        <v>182</v>
      </c>
      <c r="AT214" s="190" t="s">
        <v>146</v>
      </c>
      <c r="AU214" s="190" t="s">
        <v>83</v>
      </c>
      <c r="AY214" s="14" t="s">
        <v>150</v>
      </c>
      <c r="BE214" s="191">
        <f t="shared" si="54"/>
        <v>0</v>
      </c>
      <c r="BF214" s="191">
        <f t="shared" si="55"/>
        <v>0</v>
      </c>
      <c r="BG214" s="191">
        <f t="shared" si="56"/>
        <v>0</v>
      </c>
      <c r="BH214" s="191">
        <f t="shared" si="57"/>
        <v>0</v>
      </c>
      <c r="BI214" s="191">
        <f t="shared" si="58"/>
        <v>0</v>
      </c>
      <c r="BJ214" s="14" t="s">
        <v>83</v>
      </c>
      <c r="BK214" s="191">
        <f t="shared" si="59"/>
        <v>0</v>
      </c>
      <c r="BL214" s="14" t="s">
        <v>182</v>
      </c>
      <c r="BM214" s="190" t="s">
        <v>1693</v>
      </c>
    </row>
    <row r="215" spans="1:65" s="2" customFormat="1" ht="21.75" customHeight="1">
      <c r="A215" s="31"/>
      <c r="B215" s="32"/>
      <c r="C215" s="177" t="s">
        <v>251</v>
      </c>
      <c r="D215" s="177" t="s">
        <v>146</v>
      </c>
      <c r="E215" s="178" t="s">
        <v>1694</v>
      </c>
      <c r="F215" s="179" t="s">
        <v>1695</v>
      </c>
      <c r="G215" s="180" t="s">
        <v>154</v>
      </c>
      <c r="H215" s="181">
        <v>300</v>
      </c>
      <c r="I215" s="182"/>
      <c r="J215" s="183">
        <f t="shared" si="50"/>
        <v>0</v>
      </c>
      <c r="K215" s="184"/>
      <c r="L215" s="185"/>
      <c r="M215" s="186" t="s">
        <v>1</v>
      </c>
      <c r="N215" s="187" t="s">
        <v>41</v>
      </c>
      <c r="O215" s="68"/>
      <c r="P215" s="188">
        <f t="shared" si="51"/>
        <v>0</v>
      </c>
      <c r="Q215" s="188">
        <v>0</v>
      </c>
      <c r="R215" s="188">
        <f t="shared" si="52"/>
        <v>0</v>
      </c>
      <c r="S215" s="188">
        <v>0</v>
      </c>
      <c r="T215" s="189">
        <f t="shared" si="5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0" t="s">
        <v>182</v>
      </c>
      <c r="AT215" s="190" t="s">
        <v>146</v>
      </c>
      <c r="AU215" s="190" t="s">
        <v>83</v>
      </c>
      <c r="AY215" s="14" t="s">
        <v>150</v>
      </c>
      <c r="BE215" s="191">
        <f t="shared" si="54"/>
        <v>0</v>
      </c>
      <c r="BF215" s="191">
        <f t="shared" si="55"/>
        <v>0</v>
      </c>
      <c r="BG215" s="191">
        <f t="shared" si="56"/>
        <v>0</v>
      </c>
      <c r="BH215" s="191">
        <f t="shared" si="57"/>
        <v>0</v>
      </c>
      <c r="BI215" s="191">
        <f t="shared" si="58"/>
        <v>0</v>
      </c>
      <c r="BJ215" s="14" t="s">
        <v>83</v>
      </c>
      <c r="BK215" s="191">
        <f t="shared" si="59"/>
        <v>0</v>
      </c>
      <c r="BL215" s="14" t="s">
        <v>182</v>
      </c>
      <c r="BM215" s="190" t="s">
        <v>1696</v>
      </c>
    </row>
    <row r="216" spans="1:65" s="2" customFormat="1" ht="21.75" customHeight="1">
      <c r="A216" s="31"/>
      <c r="B216" s="32"/>
      <c r="C216" s="177" t="s">
        <v>255</v>
      </c>
      <c r="D216" s="177" t="s">
        <v>146</v>
      </c>
      <c r="E216" s="178" t="s">
        <v>1697</v>
      </c>
      <c r="F216" s="179" t="s">
        <v>1698</v>
      </c>
      <c r="G216" s="180" t="s">
        <v>154</v>
      </c>
      <c r="H216" s="181">
        <v>10</v>
      </c>
      <c r="I216" s="182"/>
      <c r="J216" s="183">
        <f t="shared" si="50"/>
        <v>0</v>
      </c>
      <c r="K216" s="184"/>
      <c r="L216" s="185"/>
      <c r="M216" s="186" t="s">
        <v>1</v>
      </c>
      <c r="N216" s="187" t="s">
        <v>41</v>
      </c>
      <c r="O216" s="68"/>
      <c r="P216" s="188">
        <f t="shared" si="51"/>
        <v>0</v>
      </c>
      <c r="Q216" s="188">
        <v>0</v>
      </c>
      <c r="R216" s="188">
        <f t="shared" si="52"/>
        <v>0</v>
      </c>
      <c r="S216" s="188">
        <v>0</v>
      </c>
      <c r="T216" s="189">
        <f t="shared" si="5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0" t="s">
        <v>182</v>
      </c>
      <c r="AT216" s="190" t="s">
        <v>146</v>
      </c>
      <c r="AU216" s="190" t="s">
        <v>83</v>
      </c>
      <c r="AY216" s="14" t="s">
        <v>150</v>
      </c>
      <c r="BE216" s="191">
        <f t="shared" si="54"/>
        <v>0</v>
      </c>
      <c r="BF216" s="191">
        <f t="shared" si="55"/>
        <v>0</v>
      </c>
      <c r="BG216" s="191">
        <f t="shared" si="56"/>
        <v>0</v>
      </c>
      <c r="BH216" s="191">
        <f t="shared" si="57"/>
        <v>0</v>
      </c>
      <c r="BI216" s="191">
        <f t="shared" si="58"/>
        <v>0</v>
      </c>
      <c r="BJ216" s="14" t="s">
        <v>83</v>
      </c>
      <c r="BK216" s="191">
        <f t="shared" si="59"/>
        <v>0</v>
      </c>
      <c r="BL216" s="14" t="s">
        <v>182</v>
      </c>
      <c r="BM216" s="190" t="s">
        <v>1699</v>
      </c>
    </row>
    <row r="217" spans="1:65" s="2" customFormat="1" ht="21.75" customHeight="1">
      <c r="A217" s="31"/>
      <c r="B217" s="32"/>
      <c r="C217" s="177" t="s">
        <v>259</v>
      </c>
      <c r="D217" s="177" t="s">
        <v>146</v>
      </c>
      <c r="E217" s="178" t="s">
        <v>1700</v>
      </c>
      <c r="F217" s="179" t="s">
        <v>1701</v>
      </c>
      <c r="G217" s="180" t="s">
        <v>154</v>
      </c>
      <c r="H217" s="181">
        <v>5</v>
      </c>
      <c r="I217" s="182"/>
      <c r="J217" s="183">
        <f t="shared" si="50"/>
        <v>0</v>
      </c>
      <c r="K217" s="184"/>
      <c r="L217" s="185"/>
      <c r="M217" s="186" t="s">
        <v>1</v>
      </c>
      <c r="N217" s="187" t="s">
        <v>41</v>
      </c>
      <c r="O217" s="68"/>
      <c r="P217" s="188">
        <f t="shared" si="51"/>
        <v>0</v>
      </c>
      <c r="Q217" s="188">
        <v>0</v>
      </c>
      <c r="R217" s="188">
        <f t="shared" si="52"/>
        <v>0</v>
      </c>
      <c r="S217" s="188">
        <v>0</v>
      </c>
      <c r="T217" s="189">
        <f t="shared" si="5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0" t="s">
        <v>182</v>
      </c>
      <c r="AT217" s="190" t="s">
        <v>146</v>
      </c>
      <c r="AU217" s="190" t="s">
        <v>83</v>
      </c>
      <c r="AY217" s="14" t="s">
        <v>150</v>
      </c>
      <c r="BE217" s="191">
        <f t="shared" si="54"/>
        <v>0</v>
      </c>
      <c r="BF217" s="191">
        <f t="shared" si="55"/>
        <v>0</v>
      </c>
      <c r="BG217" s="191">
        <f t="shared" si="56"/>
        <v>0</v>
      </c>
      <c r="BH217" s="191">
        <f t="shared" si="57"/>
        <v>0</v>
      </c>
      <c r="BI217" s="191">
        <f t="shared" si="58"/>
        <v>0</v>
      </c>
      <c r="BJ217" s="14" t="s">
        <v>83</v>
      </c>
      <c r="BK217" s="191">
        <f t="shared" si="59"/>
        <v>0</v>
      </c>
      <c r="BL217" s="14" t="s">
        <v>182</v>
      </c>
      <c r="BM217" s="190" t="s">
        <v>1702</v>
      </c>
    </row>
    <row r="218" spans="1:65" s="12" customFormat="1" ht="25.9" customHeight="1">
      <c r="B218" s="224"/>
      <c r="C218" s="225"/>
      <c r="D218" s="226" t="s">
        <v>75</v>
      </c>
      <c r="E218" s="227" t="s">
        <v>1033</v>
      </c>
      <c r="F218" s="227" t="s">
        <v>1034</v>
      </c>
      <c r="G218" s="225"/>
      <c r="H218" s="225"/>
      <c r="I218" s="228"/>
      <c r="J218" s="229">
        <f>BK218</f>
        <v>0</v>
      </c>
      <c r="K218" s="225"/>
      <c r="L218" s="230"/>
      <c r="M218" s="231"/>
      <c r="N218" s="232"/>
      <c r="O218" s="232"/>
      <c r="P218" s="233">
        <f>SUM(P219:P224)</f>
        <v>0</v>
      </c>
      <c r="Q218" s="232"/>
      <c r="R218" s="233">
        <f>SUM(R219:R224)</f>
        <v>0</v>
      </c>
      <c r="S218" s="232"/>
      <c r="T218" s="234">
        <f>SUM(T219:T224)</f>
        <v>0</v>
      </c>
      <c r="AR218" s="235" t="s">
        <v>167</v>
      </c>
      <c r="AT218" s="236" t="s">
        <v>75</v>
      </c>
      <c r="AU218" s="236" t="s">
        <v>76</v>
      </c>
      <c r="AY218" s="235" t="s">
        <v>150</v>
      </c>
      <c r="BK218" s="237">
        <f>SUM(BK219:BK224)</f>
        <v>0</v>
      </c>
    </row>
    <row r="219" spans="1:65" s="2" customFormat="1" ht="16.5" customHeight="1">
      <c r="A219" s="31"/>
      <c r="B219" s="32"/>
      <c r="C219" s="192" t="s">
        <v>409</v>
      </c>
      <c r="D219" s="192" t="s">
        <v>450</v>
      </c>
      <c r="E219" s="193" t="s">
        <v>1703</v>
      </c>
      <c r="F219" s="194" t="s">
        <v>1704</v>
      </c>
      <c r="G219" s="195" t="s">
        <v>1037</v>
      </c>
      <c r="H219" s="238"/>
      <c r="I219" s="197"/>
      <c r="J219" s="198">
        <f t="shared" ref="J219:J224" si="60">ROUND(I219*H219,2)</f>
        <v>0</v>
      </c>
      <c r="K219" s="199"/>
      <c r="L219" s="36"/>
      <c r="M219" s="200" t="s">
        <v>1</v>
      </c>
      <c r="N219" s="201" t="s">
        <v>41</v>
      </c>
      <c r="O219" s="68"/>
      <c r="P219" s="188">
        <f t="shared" ref="P219:P224" si="61">O219*H219</f>
        <v>0</v>
      </c>
      <c r="Q219" s="188">
        <v>0</v>
      </c>
      <c r="R219" s="188">
        <f t="shared" ref="R219:R224" si="62">Q219*H219</f>
        <v>0</v>
      </c>
      <c r="S219" s="188">
        <v>0</v>
      </c>
      <c r="T219" s="189">
        <f t="shared" ref="T219:T224" si="63"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0" t="s">
        <v>162</v>
      </c>
      <c r="AT219" s="190" t="s">
        <v>450</v>
      </c>
      <c r="AU219" s="190" t="s">
        <v>83</v>
      </c>
      <c r="AY219" s="14" t="s">
        <v>150</v>
      </c>
      <c r="BE219" s="191">
        <f t="shared" ref="BE219:BE224" si="64">IF(N219="základní",J219,0)</f>
        <v>0</v>
      </c>
      <c r="BF219" s="191">
        <f t="shared" ref="BF219:BF224" si="65">IF(N219="snížená",J219,0)</f>
        <v>0</v>
      </c>
      <c r="BG219" s="191">
        <f t="shared" ref="BG219:BG224" si="66">IF(N219="zákl. přenesená",J219,0)</f>
        <v>0</v>
      </c>
      <c r="BH219" s="191">
        <f t="shared" ref="BH219:BH224" si="67">IF(N219="sníž. přenesená",J219,0)</f>
        <v>0</v>
      </c>
      <c r="BI219" s="191">
        <f t="shared" ref="BI219:BI224" si="68">IF(N219="nulová",J219,0)</f>
        <v>0</v>
      </c>
      <c r="BJ219" s="14" t="s">
        <v>83</v>
      </c>
      <c r="BK219" s="191">
        <f t="shared" ref="BK219:BK224" si="69">ROUND(I219*H219,2)</f>
        <v>0</v>
      </c>
      <c r="BL219" s="14" t="s">
        <v>162</v>
      </c>
      <c r="BM219" s="190" t="s">
        <v>1705</v>
      </c>
    </row>
    <row r="220" spans="1:65" s="2" customFormat="1" ht="21.75" customHeight="1">
      <c r="A220" s="31"/>
      <c r="B220" s="32"/>
      <c r="C220" s="192" t="s">
        <v>413</v>
      </c>
      <c r="D220" s="192" t="s">
        <v>450</v>
      </c>
      <c r="E220" s="193" t="s">
        <v>1706</v>
      </c>
      <c r="F220" s="194" t="s">
        <v>1707</v>
      </c>
      <c r="G220" s="195" t="s">
        <v>1037</v>
      </c>
      <c r="H220" s="238"/>
      <c r="I220" s="197"/>
      <c r="J220" s="198">
        <f t="shared" si="60"/>
        <v>0</v>
      </c>
      <c r="K220" s="199"/>
      <c r="L220" s="36"/>
      <c r="M220" s="200" t="s">
        <v>1</v>
      </c>
      <c r="N220" s="201" t="s">
        <v>41</v>
      </c>
      <c r="O220" s="68"/>
      <c r="P220" s="188">
        <f t="shared" si="61"/>
        <v>0</v>
      </c>
      <c r="Q220" s="188">
        <v>0</v>
      </c>
      <c r="R220" s="188">
        <f t="shared" si="62"/>
        <v>0</v>
      </c>
      <c r="S220" s="188">
        <v>0</v>
      </c>
      <c r="T220" s="189">
        <f t="shared" si="6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0" t="s">
        <v>162</v>
      </c>
      <c r="AT220" s="190" t="s">
        <v>450</v>
      </c>
      <c r="AU220" s="190" t="s">
        <v>83</v>
      </c>
      <c r="AY220" s="14" t="s">
        <v>150</v>
      </c>
      <c r="BE220" s="191">
        <f t="shared" si="64"/>
        <v>0</v>
      </c>
      <c r="BF220" s="191">
        <f t="shared" si="65"/>
        <v>0</v>
      </c>
      <c r="BG220" s="191">
        <f t="shared" si="66"/>
        <v>0</v>
      </c>
      <c r="BH220" s="191">
        <f t="shared" si="67"/>
        <v>0</v>
      </c>
      <c r="BI220" s="191">
        <f t="shared" si="68"/>
        <v>0</v>
      </c>
      <c r="BJ220" s="14" t="s">
        <v>83</v>
      </c>
      <c r="BK220" s="191">
        <f t="shared" si="69"/>
        <v>0</v>
      </c>
      <c r="BL220" s="14" t="s">
        <v>162</v>
      </c>
      <c r="BM220" s="190" t="s">
        <v>1708</v>
      </c>
    </row>
    <row r="221" spans="1:65" s="2" customFormat="1" ht="21.75" customHeight="1">
      <c r="A221" s="31"/>
      <c r="B221" s="32"/>
      <c r="C221" s="192" t="s">
        <v>421</v>
      </c>
      <c r="D221" s="192" t="s">
        <v>450</v>
      </c>
      <c r="E221" s="193" t="s">
        <v>997</v>
      </c>
      <c r="F221" s="194" t="s">
        <v>998</v>
      </c>
      <c r="G221" s="195" t="s">
        <v>988</v>
      </c>
      <c r="H221" s="196">
        <v>50</v>
      </c>
      <c r="I221" s="197"/>
      <c r="J221" s="198">
        <f t="shared" si="60"/>
        <v>0</v>
      </c>
      <c r="K221" s="199"/>
      <c r="L221" s="36"/>
      <c r="M221" s="200" t="s">
        <v>1</v>
      </c>
      <c r="N221" s="201" t="s">
        <v>41</v>
      </c>
      <c r="O221" s="68"/>
      <c r="P221" s="188">
        <f t="shared" si="61"/>
        <v>0</v>
      </c>
      <c r="Q221" s="188">
        <v>0</v>
      </c>
      <c r="R221" s="188">
        <f t="shared" si="62"/>
        <v>0</v>
      </c>
      <c r="S221" s="188">
        <v>0</v>
      </c>
      <c r="T221" s="189">
        <f t="shared" si="6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0" t="s">
        <v>162</v>
      </c>
      <c r="AT221" s="190" t="s">
        <v>450</v>
      </c>
      <c r="AU221" s="190" t="s">
        <v>83</v>
      </c>
      <c r="AY221" s="14" t="s">
        <v>150</v>
      </c>
      <c r="BE221" s="191">
        <f t="shared" si="64"/>
        <v>0</v>
      </c>
      <c r="BF221" s="191">
        <f t="shared" si="65"/>
        <v>0</v>
      </c>
      <c r="BG221" s="191">
        <f t="shared" si="66"/>
        <v>0</v>
      </c>
      <c r="BH221" s="191">
        <f t="shared" si="67"/>
        <v>0</v>
      </c>
      <c r="BI221" s="191">
        <f t="shared" si="68"/>
        <v>0</v>
      </c>
      <c r="BJ221" s="14" t="s">
        <v>83</v>
      </c>
      <c r="BK221" s="191">
        <f t="shared" si="69"/>
        <v>0</v>
      </c>
      <c r="BL221" s="14" t="s">
        <v>162</v>
      </c>
      <c r="BM221" s="190" t="s">
        <v>1709</v>
      </c>
    </row>
    <row r="222" spans="1:65" s="2" customFormat="1" ht="21.75" customHeight="1">
      <c r="A222" s="31"/>
      <c r="B222" s="32"/>
      <c r="C222" s="192" t="s">
        <v>417</v>
      </c>
      <c r="D222" s="192" t="s">
        <v>450</v>
      </c>
      <c r="E222" s="193" t="s">
        <v>1710</v>
      </c>
      <c r="F222" s="194" t="s">
        <v>1711</v>
      </c>
      <c r="G222" s="195" t="s">
        <v>1037</v>
      </c>
      <c r="H222" s="238"/>
      <c r="I222" s="197"/>
      <c r="J222" s="198">
        <f t="shared" si="60"/>
        <v>0</v>
      </c>
      <c r="K222" s="199"/>
      <c r="L222" s="36"/>
      <c r="M222" s="200" t="s">
        <v>1</v>
      </c>
      <c r="N222" s="201" t="s">
        <v>41</v>
      </c>
      <c r="O222" s="68"/>
      <c r="P222" s="188">
        <f t="shared" si="61"/>
        <v>0</v>
      </c>
      <c r="Q222" s="188">
        <v>0</v>
      </c>
      <c r="R222" s="188">
        <f t="shared" si="62"/>
        <v>0</v>
      </c>
      <c r="S222" s="188">
        <v>0</v>
      </c>
      <c r="T222" s="189">
        <f t="shared" si="6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0" t="s">
        <v>165</v>
      </c>
      <c r="AT222" s="190" t="s">
        <v>450</v>
      </c>
      <c r="AU222" s="190" t="s">
        <v>83</v>
      </c>
      <c r="AY222" s="14" t="s">
        <v>150</v>
      </c>
      <c r="BE222" s="191">
        <f t="shared" si="64"/>
        <v>0</v>
      </c>
      <c r="BF222" s="191">
        <f t="shared" si="65"/>
        <v>0</v>
      </c>
      <c r="BG222" s="191">
        <f t="shared" si="66"/>
        <v>0</v>
      </c>
      <c r="BH222" s="191">
        <f t="shared" si="67"/>
        <v>0</v>
      </c>
      <c r="BI222" s="191">
        <f t="shared" si="68"/>
        <v>0</v>
      </c>
      <c r="BJ222" s="14" t="s">
        <v>83</v>
      </c>
      <c r="BK222" s="191">
        <f t="shared" si="69"/>
        <v>0</v>
      </c>
      <c r="BL222" s="14" t="s">
        <v>165</v>
      </c>
      <c r="BM222" s="190" t="s">
        <v>1712</v>
      </c>
    </row>
    <row r="223" spans="1:65" s="2" customFormat="1" ht="16.5" customHeight="1">
      <c r="A223" s="31"/>
      <c r="B223" s="32"/>
      <c r="C223" s="192" t="s">
        <v>425</v>
      </c>
      <c r="D223" s="192" t="s">
        <v>450</v>
      </c>
      <c r="E223" s="193" t="s">
        <v>1045</v>
      </c>
      <c r="F223" s="194" t="s">
        <v>1046</v>
      </c>
      <c r="G223" s="195" t="s">
        <v>988</v>
      </c>
      <c r="H223" s="196">
        <v>40</v>
      </c>
      <c r="I223" s="197"/>
      <c r="J223" s="198">
        <f t="shared" si="60"/>
        <v>0</v>
      </c>
      <c r="K223" s="199"/>
      <c r="L223" s="36"/>
      <c r="M223" s="200" t="s">
        <v>1</v>
      </c>
      <c r="N223" s="201" t="s">
        <v>41</v>
      </c>
      <c r="O223" s="68"/>
      <c r="P223" s="188">
        <f t="shared" si="61"/>
        <v>0</v>
      </c>
      <c r="Q223" s="188">
        <v>0</v>
      </c>
      <c r="R223" s="188">
        <f t="shared" si="62"/>
        <v>0</v>
      </c>
      <c r="S223" s="188">
        <v>0</v>
      </c>
      <c r="T223" s="189">
        <f t="shared" si="6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0" t="s">
        <v>165</v>
      </c>
      <c r="AT223" s="190" t="s">
        <v>450</v>
      </c>
      <c r="AU223" s="190" t="s">
        <v>83</v>
      </c>
      <c r="AY223" s="14" t="s">
        <v>150</v>
      </c>
      <c r="BE223" s="191">
        <f t="shared" si="64"/>
        <v>0</v>
      </c>
      <c r="BF223" s="191">
        <f t="shared" si="65"/>
        <v>0</v>
      </c>
      <c r="BG223" s="191">
        <f t="shared" si="66"/>
        <v>0</v>
      </c>
      <c r="BH223" s="191">
        <f t="shared" si="67"/>
        <v>0</v>
      </c>
      <c r="BI223" s="191">
        <f t="shared" si="68"/>
        <v>0</v>
      </c>
      <c r="BJ223" s="14" t="s">
        <v>83</v>
      </c>
      <c r="BK223" s="191">
        <f t="shared" si="69"/>
        <v>0</v>
      </c>
      <c r="BL223" s="14" t="s">
        <v>165</v>
      </c>
      <c r="BM223" s="190" t="s">
        <v>1713</v>
      </c>
    </row>
    <row r="224" spans="1:65" s="2" customFormat="1" ht="21.75" customHeight="1">
      <c r="A224" s="31"/>
      <c r="B224" s="32"/>
      <c r="C224" s="192" t="s">
        <v>429</v>
      </c>
      <c r="D224" s="192" t="s">
        <v>450</v>
      </c>
      <c r="E224" s="193" t="s">
        <v>1714</v>
      </c>
      <c r="F224" s="194" t="s">
        <v>1715</v>
      </c>
      <c r="G224" s="195" t="s">
        <v>154</v>
      </c>
      <c r="H224" s="196">
        <v>2</v>
      </c>
      <c r="I224" s="197"/>
      <c r="J224" s="198">
        <f t="shared" si="60"/>
        <v>0</v>
      </c>
      <c r="K224" s="199"/>
      <c r="L224" s="36"/>
      <c r="M224" s="206" t="s">
        <v>1</v>
      </c>
      <c r="N224" s="207" t="s">
        <v>41</v>
      </c>
      <c r="O224" s="208"/>
      <c r="P224" s="209">
        <f t="shared" si="61"/>
        <v>0</v>
      </c>
      <c r="Q224" s="209">
        <v>0</v>
      </c>
      <c r="R224" s="209">
        <f t="shared" si="62"/>
        <v>0</v>
      </c>
      <c r="S224" s="209">
        <v>0</v>
      </c>
      <c r="T224" s="210">
        <f t="shared" si="6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0" t="s">
        <v>162</v>
      </c>
      <c r="AT224" s="190" t="s">
        <v>450</v>
      </c>
      <c r="AU224" s="190" t="s">
        <v>83</v>
      </c>
      <c r="AY224" s="14" t="s">
        <v>150</v>
      </c>
      <c r="BE224" s="191">
        <f t="shared" si="64"/>
        <v>0</v>
      </c>
      <c r="BF224" s="191">
        <f t="shared" si="65"/>
        <v>0</v>
      </c>
      <c r="BG224" s="191">
        <f t="shared" si="66"/>
        <v>0</v>
      </c>
      <c r="BH224" s="191">
        <f t="shared" si="67"/>
        <v>0</v>
      </c>
      <c r="BI224" s="191">
        <f t="shared" si="68"/>
        <v>0</v>
      </c>
      <c r="BJ224" s="14" t="s">
        <v>83</v>
      </c>
      <c r="BK224" s="191">
        <f t="shared" si="69"/>
        <v>0</v>
      </c>
      <c r="BL224" s="14" t="s">
        <v>162</v>
      </c>
      <c r="BM224" s="190" t="s">
        <v>1716</v>
      </c>
    </row>
    <row r="225" spans="1:31" s="2" customFormat="1" ht="6.95" customHeight="1">
      <c r="A225" s="31"/>
      <c r="B225" s="51"/>
      <c r="C225" s="52"/>
      <c r="D225" s="52"/>
      <c r="E225" s="52"/>
      <c r="F225" s="52"/>
      <c r="G225" s="52"/>
      <c r="H225" s="52"/>
      <c r="I225" s="155"/>
      <c r="J225" s="52"/>
      <c r="K225" s="52"/>
      <c r="L225" s="36"/>
      <c r="M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</row>
  </sheetData>
  <sheetProtection algorithmName="SHA-512" hashValue="JUXC7mswNw8UhZTDCjeGnzfuZgfAMBDxbRWtMsbeMGiRB4JKA6ng8X4e9MJlH3QHUCndde3r7e4H0hVjhSwWNw==" saltValue="oG600fFxwtqAYZz9TVqJ3uFNDhNJ6CF2J/9BqM97IhFKvjySSy24ngNstCW45dDN/b3frzF5MHngUQrB6zJZtA==" spinCount="100000" sheet="1" objects="1" scenarios="1" formatColumns="0" formatRows="0" autoFilter="0"/>
  <autoFilter ref="C119:K22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117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2" customFormat="1" ht="12" customHeight="1">
      <c r="A8" s="31"/>
      <c r="B8" s="36"/>
      <c r="C8" s="31"/>
      <c r="D8" s="118" t="s">
        <v>122</v>
      </c>
      <c r="E8" s="31"/>
      <c r="F8" s="31"/>
      <c r="G8" s="31"/>
      <c r="H8" s="31"/>
      <c r="I8" s="119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9" t="s">
        <v>1717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18</v>
      </c>
      <c r="E11" s="31"/>
      <c r="F11" s="107" t="s">
        <v>1</v>
      </c>
      <c r="G11" s="31"/>
      <c r="H11" s="31"/>
      <c r="I11" s="120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20</v>
      </c>
      <c r="E12" s="31"/>
      <c r="F12" s="107" t="s">
        <v>1440</v>
      </c>
      <c r="G12" s="31"/>
      <c r="H12" s="31"/>
      <c r="I12" s="120" t="s">
        <v>22</v>
      </c>
      <c r="J12" s="121" t="str">
        <f>'Rekapitulace stavby'!AN8</f>
        <v>19. 12. 2019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9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20" t="s">
        <v>25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>SŽ s.o.</v>
      </c>
      <c r="F15" s="31"/>
      <c r="G15" s="31"/>
      <c r="H15" s="31"/>
      <c r="I15" s="120" t="s">
        <v>27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9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28</v>
      </c>
      <c r="E17" s="31"/>
      <c r="F17" s="31"/>
      <c r="G17" s="31"/>
      <c r="H17" s="31"/>
      <c r="I17" s="12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2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9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30</v>
      </c>
      <c r="E20" s="31"/>
      <c r="F20" s="31"/>
      <c r="G20" s="31"/>
      <c r="H20" s="31"/>
      <c r="I20" s="120" t="s">
        <v>25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127</v>
      </c>
      <c r="F21" s="31"/>
      <c r="G21" s="31"/>
      <c r="H21" s="31"/>
      <c r="I21" s="120" t="s">
        <v>27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9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33</v>
      </c>
      <c r="E23" s="31"/>
      <c r="F23" s="31"/>
      <c r="G23" s="31"/>
      <c r="H23" s="31"/>
      <c r="I23" s="120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127</v>
      </c>
      <c r="F24" s="31"/>
      <c r="G24" s="31"/>
      <c r="H24" s="31"/>
      <c r="I24" s="120" t="s">
        <v>27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9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35</v>
      </c>
      <c r="E26" s="31"/>
      <c r="F26" s="31"/>
      <c r="G26" s="31"/>
      <c r="H26" s="31"/>
      <c r="I26" s="119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92" t="s">
        <v>1</v>
      </c>
      <c r="F27" s="292"/>
      <c r="G27" s="292"/>
      <c r="H27" s="29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6"/>
      <c r="E29" s="126"/>
      <c r="F29" s="126"/>
      <c r="G29" s="126"/>
      <c r="H29" s="126"/>
      <c r="I29" s="127"/>
      <c r="J29" s="126"/>
      <c r="K29" s="12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8" t="s">
        <v>36</v>
      </c>
      <c r="E30" s="31"/>
      <c r="F30" s="31"/>
      <c r="G30" s="31"/>
      <c r="H30" s="31"/>
      <c r="I30" s="119"/>
      <c r="J30" s="129">
        <f>ROUND(J120,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30" t="s">
        <v>38</v>
      </c>
      <c r="G32" s="31"/>
      <c r="H32" s="31"/>
      <c r="I32" s="131" t="s">
        <v>37</v>
      </c>
      <c r="J32" s="13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32" t="s">
        <v>40</v>
      </c>
      <c r="E33" s="118" t="s">
        <v>41</v>
      </c>
      <c r="F33" s="133">
        <f>ROUND((SUM(BE120:BE180)),  2)</f>
        <v>0</v>
      </c>
      <c r="G33" s="31"/>
      <c r="H33" s="31"/>
      <c r="I33" s="134">
        <v>0.21</v>
      </c>
      <c r="J33" s="133">
        <f>ROUND(((SUM(BE120:BE180))*I33),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8" t="s">
        <v>42</v>
      </c>
      <c r="F34" s="133">
        <f>ROUND((SUM(BF120:BF180)),  2)</f>
        <v>0</v>
      </c>
      <c r="G34" s="31"/>
      <c r="H34" s="31"/>
      <c r="I34" s="134">
        <v>0.15</v>
      </c>
      <c r="J34" s="133">
        <f>ROUND(((SUM(BF120:BF180))*I34),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8" t="s">
        <v>43</v>
      </c>
      <c r="F35" s="133">
        <f>ROUND((SUM(BG120:BG180)),  2)</f>
        <v>0</v>
      </c>
      <c r="G35" s="31"/>
      <c r="H35" s="31"/>
      <c r="I35" s="134">
        <v>0.21</v>
      </c>
      <c r="J35" s="13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8" t="s">
        <v>44</v>
      </c>
      <c r="F36" s="133">
        <f>ROUND((SUM(BH120:BH180)),  2)</f>
        <v>0</v>
      </c>
      <c r="G36" s="31"/>
      <c r="H36" s="31"/>
      <c r="I36" s="134">
        <v>0.15</v>
      </c>
      <c r="J36" s="13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45</v>
      </c>
      <c r="F37" s="133">
        <f>ROUND((SUM(BI120:BI180)),  2)</f>
        <v>0</v>
      </c>
      <c r="G37" s="31"/>
      <c r="H37" s="31"/>
      <c r="I37" s="134">
        <v>0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9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12"/>
      <c r="L41" s="17"/>
    </row>
    <row r="42" spans="1:31" s="1" customFormat="1" ht="14.45" customHeight="1">
      <c r="B42" s="17"/>
      <c r="I42" s="112"/>
      <c r="L42" s="17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122</v>
      </c>
      <c r="D86" s="33"/>
      <c r="E86" s="33"/>
      <c r="F86" s="33"/>
      <c r="G86" s="33"/>
      <c r="H86" s="33"/>
      <c r="I86" s="119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SO 03-02 - EOV v ŽST Chotětov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Chotětov</v>
      </c>
      <c r="G89" s="33"/>
      <c r="H89" s="33"/>
      <c r="I89" s="120" t="s">
        <v>22</v>
      </c>
      <c r="J89" s="63" t="str">
        <f>IF(J12="","",J12)</f>
        <v>19. 12. 2019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 s.o.</v>
      </c>
      <c r="G91" s="33"/>
      <c r="H91" s="33"/>
      <c r="I91" s="120" t="s">
        <v>30</v>
      </c>
      <c r="J91" s="29" t="str">
        <f>E21</f>
        <v>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20" t="s">
        <v>33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9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9" t="s">
        <v>129</v>
      </c>
      <c r="D94" s="160"/>
      <c r="E94" s="160"/>
      <c r="F94" s="160"/>
      <c r="G94" s="160"/>
      <c r="H94" s="160"/>
      <c r="I94" s="161"/>
      <c r="J94" s="162" t="s">
        <v>130</v>
      </c>
      <c r="K94" s="16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63" t="s">
        <v>131</v>
      </c>
      <c r="D96" s="33"/>
      <c r="E96" s="33"/>
      <c r="F96" s="33"/>
      <c r="G96" s="33"/>
      <c r="H96" s="33"/>
      <c r="I96" s="119"/>
      <c r="J96" s="81">
        <f>J120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132</v>
      </c>
    </row>
    <row r="97" spans="1:31" s="10" customFormat="1" ht="24.95" customHeight="1">
      <c r="B97" s="211"/>
      <c r="C97" s="212"/>
      <c r="D97" s="213" t="s">
        <v>1441</v>
      </c>
      <c r="E97" s="214"/>
      <c r="F97" s="214"/>
      <c r="G97" s="214"/>
      <c r="H97" s="214"/>
      <c r="I97" s="215"/>
      <c r="J97" s="216">
        <f>J121</f>
        <v>0</v>
      </c>
      <c r="K97" s="212"/>
      <c r="L97" s="217"/>
    </row>
    <row r="98" spans="1:31" s="11" customFormat="1" ht="19.899999999999999" customHeight="1">
      <c r="B98" s="218"/>
      <c r="C98" s="101"/>
      <c r="D98" s="219" t="s">
        <v>1442</v>
      </c>
      <c r="E98" s="220"/>
      <c r="F98" s="220"/>
      <c r="G98" s="220"/>
      <c r="H98" s="220"/>
      <c r="I98" s="221"/>
      <c r="J98" s="222">
        <f>J122</f>
        <v>0</v>
      </c>
      <c r="K98" s="101"/>
      <c r="L98" s="223"/>
    </row>
    <row r="99" spans="1:31" s="10" customFormat="1" ht="24.95" customHeight="1">
      <c r="B99" s="211"/>
      <c r="C99" s="212"/>
      <c r="D99" s="213" t="s">
        <v>981</v>
      </c>
      <c r="E99" s="214"/>
      <c r="F99" s="214"/>
      <c r="G99" s="214"/>
      <c r="H99" s="214"/>
      <c r="I99" s="215"/>
      <c r="J99" s="216">
        <f>J130</f>
        <v>0</v>
      </c>
      <c r="K99" s="212"/>
      <c r="L99" s="217"/>
    </row>
    <row r="100" spans="1:31" s="10" customFormat="1" ht="24.95" customHeight="1">
      <c r="B100" s="211"/>
      <c r="C100" s="212"/>
      <c r="D100" s="213" t="s">
        <v>982</v>
      </c>
      <c r="E100" s="214"/>
      <c r="F100" s="214"/>
      <c r="G100" s="214"/>
      <c r="H100" s="214"/>
      <c r="I100" s="215"/>
      <c r="J100" s="216">
        <f>J174</f>
        <v>0</v>
      </c>
      <c r="K100" s="212"/>
      <c r="L100" s="217"/>
    </row>
    <row r="101" spans="1:31" s="2" customFormat="1" ht="21.75" customHeight="1">
      <c r="A101" s="31"/>
      <c r="B101" s="32"/>
      <c r="C101" s="33"/>
      <c r="D101" s="33"/>
      <c r="E101" s="33"/>
      <c r="F101" s="33"/>
      <c r="G101" s="33"/>
      <c r="H101" s="33"/>
      <c r="I101" s="119"/>
      <c r="J101" s="33"/>
      <c r="K101" s="33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155"/>
      <c r="J102" s="52"/>
      <c r="K102" s="52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pans="1:31" s="2" customFormat="1" ht="6.95" customHeight="1">
      <c r="A106" s="31"/>
      <c r="B106" s="53"/>
      <c r="C106" s="54"/>
      <c r="D106" s="54"/>
      <c r="E106" s="54"/>
      <c r="F106" s="54"/>
      <c r="G106" s="54"/>
      <c r="H106" s="54"/>
      <c r="I106" s="158"/>
      <c r="J106" s="54"/>
      <c r="K106" s="54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4.95" customHeight="1">
      <c r="A107" s="31"/>
      <c r="B107" s="32"/>
      <c r="C107" s="20" t="s">
        <v>133</v>
      </c>
      <c r="D107" s="33"/>
      <c r="E107" s="33"/>
      <c r="F107" s="33"/>
      <c r="G107" s="33"/>
      <c r="H107" s="33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2" customHeight="1">
      <c r="A109" s="31"/>
      <c r="B109" s="32"/>
      <c r="C109" s="26" t="s">
        <v>16</v>
      </c>
      <c r="D109" s="33"/>
      <c r="E109" s="33"/>
      <c r="F109" s="33"/>
      <c r="G109" s="33"/>
      <c r="H109" s="33"/>
      <c r="I109" s="119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6.5" customHeight="1">
      <c r="A110" s="31"/>
      <c r="B110" s="32"/>
      <c r="C110" s="33"/>
      <c r="D110" s="33"/>
      <c r="E110" s="293" t="str">
        <f>E7</f>
        <v>Oprava zabezpečovacího zařízení v žst. Chotětov</v>
      </c>
      <c r="F110" s="294"/>
      <c r="G110" s="294"/>
      <c r="H110" s="294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122</v>
      </c>
      <c r="D111" s="33"/>
      <c r="E111" s="33"/>
      <c r="F111" s="33"/>
      <c r="G111" s="33"/>
      <c r="H111" s="33"/>
      <c r="I111" s="119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46" t="str">
        <f>E9</f>
        <v>SO 03-02 - EOV v ŽST Chotětov</v>
      </c>
      <c r="F112" s="295"/>
      <c r="G112" s="295"/>
      <c r="H112" s="295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9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F12</f>
        <v>Chotětov</v>
      </c>
      <c r="G114" s="33"/>
      <c r="H114" s="33"/>
      <c r="I114" s="120" t="s">
        <v>22</v>
      </c>
      <c r="J114" s="63" t="str">
        <f>IF(J12="","",J12)</f>
        <v>19. 12. 2019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19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E15</f>
        <v>SŽ s.o.</v>
      </c>
      <c r="G116" s="33"/>
      <c r="H116" s="33"/>
      <c r="I116" s="120" t="s">
        <v>30</v>
      </c>
      <c r="J116" s="29" t="str">
        <f>E21</f>
        <v>Signal Projekt s.r.o.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28</v>
      </c>
      <c r="D117" s="33"/>
      <c r="E117" s="33"/>
      <c r="F117" s="24" t="str">
        <f>IF(E18="","",E18)</f>
        <v>Vyplň údaj</v>
      </c>
      <c r="G117" s="33"/>
      <c r="H117" s="33"/>
      <c r="I117" s="120" t="s">
        <v>33</v>
      </c>
      <c r="J117" s="29" t="str">
        <f>E24</f>
        <v>Signal Projekt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19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9" customFormat="1" ht="29.25" customHeight="1">
      <c r="A119" s="164"/>
      <c r="B119" s="165"/>
      <c r="C119" s="166" t="s">
        <v>134</v>
      </c>
      <c r="D119" s="167" t="s">
        <v>61</v>
      </c>
      <c r="E119" s="167" t="s">
        <v>57</v>
      </c>
      <c r="F119" s="167" t="s">
        <v>58</v>
      </c>
      <c r="G119" s="167" t="s">
        <v>135</v>
      </c>
      <c r="H119" s="167" t="s">
        <v>136</v>
      </c>
      <c r="I119" s="168" t="s">
        <v>137</v>
      </c>
      <c r="J119" s="169" t="s">
        <v>130</v>
      </c>
      <c r="K119" s="170" t="s">
        <v>138</v>
      </c>
      <c r="L119" s="171"/>
      <c r="M119" s="72" t="s">
        <v>1</v>
      </c>
      <c r="N119" s="73" t="s">
        <v>40</v>
      </c>
      <c r="O119" s="73" t="s">
        <v>139</v>
      </c>
      <c r="P119" s="73" t="s">
        <v>140</v>
      </c>
      <c r="Q119" s="73" t="s">
        <v>141</v>
      </c>
      <c r="R119" s="73" t="s">
        <v>142</v>
      </c>
      <c r="S119" s="73" t="s">
        <v>143</v>
      </c>
      <c r="T119" s="74" t="s">
        <v>144</v>
      </c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</row>
    <row r="120" spans="1:65" s="2" customFormat="1" ht="22.9" customHeight="1">
      <c r="A120" s="31"/>
      <c r="B120" s="32"/>
      <c r="C120" s="79" t="s">
        <v>145</v>
      </c>
      <c r="D120" s="33"/>
      <c r="E120" s="33"/>
      <c r="F120" s="33"/>
      <c r="G120" s="33"/>
      <c r="H120" s="33"/>
      <c r="I120" s="119"/>
      <c r="J120" s="172">
        <f>BK120</f>
        <v>0</v>
      </c>
      <c r="K120" s="33"/>
      <c r="L120" s="36"/>
      <c r="M120" s="75"/>
      <c r="N120" s="173"/>
      <c r="O120" s="76"/>
      <c r="P120" s="174">
        <f>P121+P130+P174</f>
        <v>0</v>
      </c>
      <c r="Q120" s="76"/>
      <c r="R120" s="174">
        <f>R121+R130+R174</f>
        <v>0.17319999999999999</v>
      </c>
      <c r="S120" s="76"/>
      <c r="T120" s="175">
        <f>T121+T130+T174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132</v>
      </c>
      <c r="BK120" s="176">
        <f>BK121+BK130+BK174</f>
        <v>0</v>
      </c>
    </row>
    <row r="121" spans="1:65" s="12" customFormat="1" ht="25.9" customHeight="1">
      <c r="B121" s="224"/>
      <c r="C121" s="225"/>
      <c r="D121" s="226" t="s">
        <v>75</v>
      </c>
      <c r="E121" s="227" t="s">
        <v>146</v>
      </c>
      <c r="F121" s="227" t="s">
        <v>1443</v>
      </c>
      <c r="G121" s="225"/>
      <c r="H121" s="225"/>
      <c r="I121" s="228"/>
      <c r="J121" s="229">
        <f>BK121</f>
        <v>0</v>
      </c>
      <c r="K121" s="225"/>
      <c r="L121" s="230"/>
      <c r="M121" s="231"/>
      <c r="N121" s="232"/>
      <c r="O121" s="232"/>
      <c r="P121" s="233">
        <f>P122</f>
        <v>0</v>
      </c>
      <c r="Q121" s="232"/>
      <c r="R121" s="233">
        <f>R122</f>
        <v>0.17319999999999999</v>
      </c>
      <c r="S121" s="232"/>
      <c r="T121" s="234">
        <f>T122</f>
        <v>0</v>
      </c>
      <c r="AR121" s="235" t="s">
        <v>156</v>
      </c>
      <c r="AT121" s="236" t="s">
        <v>75</v>
      </c>
      <c r="AU121" s="236" t="s">
        <v>76</v>
      </c>
      <c r="AY121" s="235" t="s">
        <v>150</v>
      </c>
      <c r="BK121" s="237">
        <f>BK122</f>
        <v>0</v>
      </c>
    </row>
    <row r="122" spans="1:65" s="12" customFormat="1" ht="22.9" customHeight="1">
      <c r="B122" s="224"/>
      <c r="C122" s="225"/>
      <c r="D122" s="226" t="s">
        <v>75</v>
      </c>
      <c r="E122" s="239" t="s">
        <v>1444</v>
      </c>
      <c r="F122" s="239" t="s">
        <v>1445</v>
      </c>
      <c r="G122" s="225"/>
      <c r="H122" s="225"/>
      <c r="I122" s="228"/>
      <c r="J122" s="240">
        <f>BK122</f>
        <v>0</v>
      </c>
      <c r="K122" s="225"/>
      <c r="L122" s="230"/>
      <c r="M122" s="231"/>
      <c r="N122" s="232"/>
      <c r="O122" s="232"/>
      <c r="P122" s="233">
        <f>SUM(P123:P129)</f>
        <v>0</v>
      </c>
      <c r="Q122" s="232"/>
      <c r="R122" s="233">
        <f>SUM(R123:R129)</f>
        <v>0.17319999999999999</v>
      </c>
      <c r="S122" s="232"/>
      <c r="T122" s="234">
        <f>SUM(T123:T129)</f>
        <v>0</v>
      </c>
      <c r="AR122" s="235" t="s">
        <v>156</v>
      </c>
      <c r="AT122" s="236" t="s">
        <v>75</v>
      </c>
      <c r="AU122" s="236" t="s">
        <v>83</v>
      </c>
      <c r="AY122" s="235" t="s">
        <v>150</v>
      </c>
      <c r="BK122" s="237">
        <f>SUM(BK123:BK129)</f>
        <v>0</v>
      </c>
    </row>
    <row r="123" spans="1:65" s="2" customFormat="1" ht="16.5" customHeight="1">
      <c r="A123" s="31"/>
      <c r="B123" s="32"/>
      <c r="C123" s="192" t="s">
        <v>83</v>
      </c>
      <c r="D123" s="192" t="s">
        <v>450</v>
      </c>
      <c r="E123" s="193" t="s">
        <v>1462</v>
      </c>
      <c r="F123" s="194" t="s">
        <v>1463</v>
      </c>
      <c r="G123" s="195" t="s">
        <v>937</v>
      </c>
      <c r="H123" s="196">
        <v>5</v>
      </c>
      <c r="I123" s="197"/>
      <c r="J123" s="198">
        <f t="shared" ref="J123:J129" si="0">ROUND(I123*H123,2)</f>
        <v>0</v>
      </c>
      <c r="K123" s="199"/>
      <c r="L123" s="36"/>
      <c r="M123" s="200" t="s">
        <v>1</v>
      </c>
      <c r="N123" s="201" t="s">
        <v>41</v>
      </c>
      <c r="O123" s="68"/>
      <c r="P123" s="188">
        <f t="shared" ref="P123:P129" si="1">O123*H123</f>
        <v>0</v>
      </c>
      <c r="Q123" s="188">
        <v>0</v>
      </c>
      <c r="R123" s="188">
        <f t="shared" ref="R123:R129" si="2">Q123*H123</f>
        <v>0</v>
      </c>
      <c r="S123" s="188">
        <v>0</v>
      </c>
      <c r="T123" s="189">
        <f t="shared" ref="T123:T129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14</v>
      </c>
      <c r="AT123" s="190" t="s">
        <v>450</v>
      </c>
      <c r="AU123" s="190" t="s">
        <v>85</v>
      </c>
      <c r="AY123" s="14" t="s">
        <v>150</v>
      </c>
      <c r="BE123" s="191">
        <f t="shared" ref="BE123:BE129" si="4">IF(N123="základní",J123,0)</f>
        <v>0</v>
      </c>
      <c r="BF123" s="191">
        <f t="shared" ref="BF123:BF129" si="5">IF(N123="snížená",J123,0)</f>
        <v>0</v>
      </c>
      <c r="BG123" s="191">
        <f t="shared" ref="BG123:BG129" si="6">IF(N123="zákl. přenesená",J123,0)</f>
        <v>0</v>
      </c>
      <c r="BH123" s="191">
        <f t="shared" ref="BH123:BH129" si="7">IF(N123="sníž. přenesená",J123,0)</f>
        <v>0</v>
      </c>
      <c r="BI123" s="191">
        <f t="shared" ref="BI123:BI129" si="8">IF(N123="nulová",J123,0)</f>
        <v>0</v>
      </c>
      <c r="BJ123" s="14" t="s">
        <v>83</v>
      </c>
      <c r="BK123" s="191">
        <f t="shared" ref="BK123:BK129" si="9">ROUND(I123*H123,2)</f>
        <v>0</v>
      </c>
      <c r="BL123" s="14" t="s">
        <v>14</v>
      </c>
      <c r="BM123" s="190" t="s">
        <v>1718</v>
      </c>
    </row>
    <row r="124" spans="1:65" s="2" customFormat="1" ht="21.75" customHeight="1">
      <c r="A124" s="31"/>
      <c r="B124" s="32"/>
      <c r="C124" s="192" t="s">
        <v>85</v>
      </c>
      <c r="D124" s="192" t="s">
        <v>450</v>
      </c>
      <c r="E124" s="193" t="s">
        <v>1465</v>
      </c>
      <c r="F124" s="194" t="s">
        <v>1466</v>
      </c>
      <c r="G124" s="195" t="s">
        <v>187</v>
      </c>
      <c r="H124" s="196">
        <v>100</v>
      </c>
      <c r="I124" s="197"/>
      <c r="J124" s="198">
        <f t="shared" si="0"/>
        <v>0</v>
      </c>
      <c r="K124" s="199"/>
      <c r="L124" s="36"/>
      <c r="M124" s="200" t="s">
        <v>1</v>
      </c>
      <c r="N124" s="201" t="s">
        <v>41</v>
      </c>
      <c r="O124" s="68"/>
      <c r="P124" s="188">
        <f t="shared" si="1"/>
        <v>0</v>
      </c>
      <c r="Q124" s="188">
        <v>0</v>
      </c>
      <c r="R124" s="188">
        <f t="shared" si="2"/>
        <v>0</v>
      </c>
      <c r="S124" s="188">
        <v>0</v>
      </c>
      <c r="T124" s="18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14</v>
      </c>
      <c r="AT124" s="190" t="s">
        <v>450</v>
      </c>
      <c r="AU124" s="190" t="s">
        <v>85</v>
      </c>
      <c r="AY124" s="14" t="s">
        <v>150</v>
      </c>
      <c r="BE124" s="191">
        <f t="shared" si="4"/>
        <v>0</v>
      </c>
      <c r="BF124" s="191">
        <f t="shared" si="5"/>
        <v>0</v>
      </c>
      <c r="BG124" s="191">
        <f t="shared" si="6"/>
        <v>0</v>
      </c>
      <c r="BH124" s="191">
        <f t="shared" si="7"/>
        <v>0</v>
      </c>
      <c r="BI124" s="191">
        <f t="shared" si="8"/>
        <v>0</v>
      </c>
      <c r="BJ124" s="14" t="s">
        <v>83</v>
      </c>
      <c r="BK124" s="191">
        <f t="shared" si="9"/>
        <v>0</v>
      </c>
      <c r="BL124" s="14" t="s">
        <v>14</v>
      </c>
      <c r="BM124" s="190" t="s">
        <v>1719</v>
      </c>
    </row>
    <row r="125" spans="1:65" s="2" customFormat="1" ht="16.5" customHeight="1">
      <c r="A125" s="31"/>
      <c r="B125" s="32"/>
      <c r="C125" s="192" t="s">
        <v>156</v>
      </c>
      <c r="D125" s="192" t="s">
        <v>450</v>
      </c>
      <c r="E125" s="193" t="s">
        <v>1471</v>
      </c>
      <c r="F125" s="194" t="s">
        <v>1472</v>
      </c>
      <c r="G125" s="195" t="s">
        <v>937</v>
      </c>
      <c r="H125" s="196">
        <v>5</v>
      </c>
      <c r="I125" s="197"/>
      <c r="J125" s="198">
        <f t="shared" si="0"/>
        <v>0</v>
      </c>
      <c r="K125" s="199"/>
      <c r="L125" s="36"/>
      <c r="M125" s="200" t="s">
        <v>1</v>
      </c>
      <c r="N125" s="201" t="s">
        <v>41</v>
      </c>
      <c r="O125" s="68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14</v>
      </c>
      <c r="AT125" s="190" t="s">
        <v>450</v>
      </c>
      <c r="AU125" s="190" t="s">
        <v>85</v>
      </c>
      <c r="AY125" s="14" t="s">
        <v>150</v>
      </c>
      <c r="BE125" s="191">
        <f t="shared" si="4"/>
        <v>0</v>
      </c>
      <c r="BF125" s="191">
        <f t="shared" si="5"/>
        <v>0</v>
      </c>
      <c r="BG125" s="191">
        <f t="shared" si="6"/>
        <v>0</v>
      </c>
      <c r="BH125" s="191">
        <f t="shared" si="7"/>
        <v>0</v>
      </c>
      <c r="BI125" s="191">
        <f t="shared" si="8"/>
        <v>0</v>
      </c>
      <c r="BJ125" s="14" t="s">
        <v>83</v>
      </c>
      <c r="BK125" s="191">
        <f t="shared" si="9"/>
        <v>0</v>
      </c>
      <c r="BL125" s="14" t="s">
        <v>14</v>
      </c>
      <c r="BM125" s="190" t="s">
        <v>1720</v>
      </c>
    </row>
    <row r="126" spans="1:65" s="2" customFormat="1" ht="21.75" customHeight="1">
      <c r="A126" s="31"/>
      <c r="B126" s="32"/>
      <c r="C126" s="192" t="s">
        <v>193</v>
      </c>
      <c r="D126" s="192" t="s">
        <v>450</v>
      </c>
      <c r="E126" s="193" t="s">
        <v>1459</v>
      </c>
      <c r="F126" s="194" t="s">
        <v>1460</v>
      </c>
      <c r="G126" s="195" t="s">
        <v>187</v>
      </c>
      <c r="H126" s="196">
        <v>40</v>
      </c>
      <c r="I126" s="197"/>
      <c r="J126" s="198">
        <f t="shared" si="0"/>
        <v>0</v>
      </c>
      <c r="K126" s="199"/>
      <c r="L126" s="36"/>
      <c r="M126" s="200" t="s">
        <v>1</v>
      </c>
      <c r="N126" s="201" t="s">
        <v>41</v>
      </c>
      <c r="O126" s="68"/>
      <c r="P126" s="188">
        <f t="shared" si="1"/>
        <v>0</v>
      </c>
      <c r="Q126" s="188">
        <v>0</v>
      </c>
      <c r="R126" s="188">
        <f t="shared" si="2"/>
        <v>0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14</v>
      </c>
      <c r="AT126" s="190" t="s">
        <v>450</v>
      </c>
      <c r="AU126" s="190" t="s">
        <v>85</v>
      </c>
      <c r="AY126" s="14" t="s">
        <v>150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83</v>
      </c>
      <c r="BK126" s="191">
        <f t="shared" si="9"/>
        <v>0</v>
      </c>
      <c r="BL126" s="14" t="s">
        <v>14</v>
      </c>
      <c r="BM126" s="190" t="s">
        <v>1721</v>
      </c>
    </row>
    <row r="127" spans="1:65" s="2" customFormat="1" ht="16.5" customHeight="1">
      <c r="A127" s="31"/>
      <c r="B127" s="32"/>
      <c r="C127" s="177" t="s">
        <v>197</v>
      </c>
      <c r="D127" s="177" t="s">
        <v>146</v>
      </c>
      <c r="E127" s="178" t="s">
        <v>1496</v>
      </c>
      <c r="F127" s="179" t="s">
        <v>1497</v>
      </c>
      <c r="G127" s="180" t="s">
        <v>187</v>
      </c>
      <c r="H127" s="181">
        <v>40</v>
      </c>
      <c r="I127" s="182"/>
      <c r="J127" s="183">
        <f t="shared" si="0"/>
        <v>0</v>
      </c>
      <c r="K127" s="184"/>
      <c r="L127" s="185"/>
      <c r="M127" s="186" t="s">
        <v>1</v>
      </c>
      <c r="N127" s="187" t="s">
        <v>41</v>
      </c>
      <c r="O127" s="68"/>
      <c r="P127" s="188">
        <f t="shared" si="1"/>
        <v>0</v>
      </c>
      <c r="Q127" s="188">
        <v>4.3299999999999996E-3</v>
      </c>
      <c r="R127" s="188">
        <f t="shared" si="2"/>
        <v>0.17319999999999999</v>
      </c>
      <c r="S127" s="188">
        <v>0</v>
      </c>
      <c r="T127" s="18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182</v>
      </c>
      <c r="AT127" s="190" t="s">
        <v>146</v>
      </c>
      <c r="AU127" s="190" t="s">
        <v>85</v>
      </c>
      <c r="AY127" s="14" t="s">
        <v>150</v>
      </c>
      <c r="BE127" s="191">
        <f t="shared" si="4"/>
        <v>0</v>
      </c>
      <c r="BF127" s="191">
        <f t="shared" si="5"/>
        <v>0</v>
      </c>
      <c r="BG127" s="191">
        <f t="shared" si="6"/>
        <v>0</v>
      </c>
      <c r="BH127" s="191">
        <f t="shared" si="7"/>
        <v>0</v>
      </c>
      <c r="BI127" s="191">
        <f t="shared" si="8"/>
        <v>0</v>
      </c>
      <c r="BJ127" s="14" t="s">
        <v>83</v>
      </c>
      <c r="BK127" s="191">
        <f t="shared" si="9"/>
        <v>0</v>
      </c>
      <c r="BL127" s="14" t="s">
        <v>182</v>
      </c>
      <c r="BM127" s="190" t="s">
        <v>1722</v>
      </c>
    </row>
    <row r="128" spans="1:65" s="2" customFormat="1" ht="21.75" customHeight="1">
      <c r="A128" s="31"/>
      <c r="B128" s="32"/>
      <c r="C128" s="192" t="s">
        <v>162</v>
      </c>
      <c r="D128" s="192" t="s">
        <v>450</v>
      </c>
      <c r="E128" s="193" t="s">
        <v>1474</v>
      </c>
      <c r="F128" s="194" t="s">
        <v>1475</v>
      </c>
      <c r="G128" s="195" t="s">
        <v>187</v>
      </c>
      <c r="H128" s="196">
        <v>100</v>
      </c>
      <c r="I128" s="197"/>
      <c r="J128" s="198">
        <f t="shared" si="0"/>
        <v>0</v>
      </c>
      <c r="K128" s="199"/>
      <c r="L128" s="36"/>
      <c r="M128" s="200" t="s">
        <v>1</v>
      </c>
      <c r="N128" s="201" t="s">
        <v>41</v>
      </c>
      <c r="O128" s="68"/>
      <c r="P128" s="188">
        <f t="shared" si="1"/>
        <v>0</v>
      </c>
      <c r="Q128" s="188">
        <v>0</v>
      </c>
      <c r="R128" s="188">
        <f t="shared" si="2"/>
        <v>0</v>
      </c>
      <c r="S128" s="188">
        <v>0</v>
      </c>
      <c r="T128" s="18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14</v>
      </c>
      <c r="AT128" s="190" t="s">
        <v>450</v>
      </c>
      <c r="AU128" s="190" t="s">
        <v>85</v>
      </c>
      <c r="AY128" s="14" t="s">
        <v>150</v>
      </c>
      <c r="BE128" s="191">
        <f t="shared" si="4"/>
        <v>0</v>
      </c>
      <c r="BF128" s="191">
        <f t="shared" si="5"/>
        <v>0</v>
      </c>
      <c r="BG128" s="191">
        <f t="shared" si="6"/>
        <v>0</v>
      </c>
      <c r="BH128" s="191">
        <f t="shared" si="7"/>
        <v>0</v>
      </c>
      <c r="BI128" s="191">
        <f t="shared" si="8"/>
        <v>0</v>
      </c>
      <c r="BJ128" s="14" t="s">
        <v>83</v>
      </c>
      <c r="BK128" s="191">
        <f t="shared" si="9"/>
        <v>0</v>
      </c>
      <c r="BL128" s="14" t="s">
        <v>14</v>
      </c>
      <c r="BM128" s="190" t="s">
        <v>1723</v>
      </c>
    </row>
    <row r="129" spans="1:65" s="2" customFormat="1" ht="16.5" customHeight="1">
      <c r="A129" s="31"/>
      <c r="B129" s="32"/>
      <c r="C129" s="192" t="s">
        <v>167</v>
      </c>
      <c r="D129" s="192" t="s">
        <v>450</v>
      </c>
      <c r="E129" s="193" t="s">
        <v>1477</v>
      </c>
      <c r="F129" s="194" t="s">
        <v>1478</v>
      </c>
      <c r="G129" s="195" t="s">
        <v>149</v>
      </c>
      <c r="H129" s="196">
        <v>50</v>
      </c>
      <c r="I129" s="197"/>
      <c r="J129" s="198">
        <f t="shared" si="0"/>
        <v>0</v>
      </c>
      <c r="K129" s="199"/>
      <c r="L129" s="36"/>
      <c r="M129" s="200" t="s">
        <v>1</v>
      </c>
      <c r="N129" s="201" t="s">
        <v>41</v>
      </c>
      <c r="O129" s="68"/>
      <c r="P129" s="188">
        <f t="shared" si="1"/>
        <v>0</v>
      </c>
      <c r="Q129" s="188">
        <v>0</v>
      </c>
      <c r="R129" s="188">
        <f t="shared" si="2"/>
        <v>0</v>
      </c>
      <c r="S129" s="188">
        <v>0</v>
      </c>
      <c r="T129" s="18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14</v>
      </c>
      <c r="AT129" s="190" t="s">
        <v>450</v>
      </c>
      <c r="AU129" s="190" t="s">
        <v>85</v>
      </c>
      <c r="AY129" s="14" t="s">
        <v>150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14" t="s">
        <v>83</v>
      </c>
      <c r="BK129" s="191">
        <f t="shared" si="9"/>
        <v>0</v>
      </c>
      <c r="BL129" s="14" t="s">
        <v>14</v>
      </c>
      <c r="BM129" s="190" t="s">
        <v>1724</v>
      </c>
    </row>
    <row r="130" spans="1:65" s="12" customFormat="1" ht="25.9" customHeight="1">
      <c r="B130" s="224"/>
      <c r="C130" s="225"/>
      <c r="D130" s="226" t="s">
        <v>75</v>
      </c>
      <c r="E130" s="227" t="s">
        <v>996</v>
      </c>
      <c r="F130" s="227" t="s">
        <v>985</v>
      </c>
      <c r="G130" s="225"/>
      <c r="H130" s="225"/>
      <c r="I130" s="228"/>
      <c r="J130" s="229">
        <f>BK130</f>
        <v>0</v>
      </c>
      <c r="K130" s="225"/>
      <c r="L130" s="230"/>
      <c r="M130" s="231"/>
      <c r="N130" s="232"/>
      <c r="O130" s="232"/>
      <c r="P130" s="233">
        <f>SUM(P131:P173)</f>
        <v>0</v>
      </c>
      <c r="Q130" s="232"/>
      <c r="R130" s="233">
        <f>SUM(R131:R173)</f>
        <v>0</v>
      </c>
      <c r="S130" s="232"/>
      <c r="T130" s="234">
        <f>SUM(T131:T173)</f>
        <v>0</v>
      </c>
      <c r="AR130" s="235" t="s">
        <v>162</v>
      </c>
      <c r="AT130" s="236" t="s">
        <v>75</v>
      </c>
      <c r="AU130" s="236" t="s">
        <v>76</v>
      </c>
      <c r="AY130" s="235" t="s">
        <v>150</v>
      </c>
      <c r="BK130" s="237">
        <f>SUM(BK131:BK173)</f>
        <v>0</v>
      </c>
    </row>
    <row r="131" spans="1:65" s="2" customFormat="1" ht="16.5" customHeight="1">
      <c r="A131" s="31"/>
      <c r="B131" s="32"/>
      <c r="C131" s="177" t="s">
        <v>320</v>
      </c>
      <c r="D131" s="177" t="s">
        <v>146</v>
      </c>
      <c r="E131" s="178" t="s">
        <v>1627</v>
      </c>
      <c r="F131" s="179" t="s">
        <v>1628</v>
      </c>
      <c r="G131" s="180" t="s">
        <v>327</v>
      </c>
      <c r="H131" s="181">
        <v>105</v>
      </c>
      <c r="I131" s="182"/>
      <c r="J131" s="183">
        <f t="shared" ref="J131:J152" si="10">ROUND(I131*H131,2)</f>
        <v>0</v>
      </c>
      <c r="K131" s="184"/>
      <c r="L131" s="185"/>
      <c r="M131" s="186" t="s">
        <v>1</v>
      </c>
      <c r="N131" s="187" t="s">
        <v>41</v>
      </c>
      <c r="O131" s="68"/>
      <c r="P131" s="188">
        <f t="shared" ref="P131:P152" si="11">O131*H131</f>
        <v>0</v>
      </c>
      <c r="Q131" s="188">
        <v>0</v>
      </c>
      <c r="R131" s="188">
        <f t="shared" ref="R131:R152" si="12">Q131*H131</f>
        <v>0</v>
      </c>
      <c r="S131" s="188">
        <v>0</v>
      </c>
      <c r="T131" s="189">
        <f t="shared" ref="T131:T152" si="1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182</v>
      </c>
      <c r="AT131" s="190" t="s">
        <v>146</v>
      </c>
      <c r="AU131" s="190" t="s">
        <v>83</v>
      </c>
      <c r="AY131" s="14" t="s">
        <v>150</v>
      </c>
      <c r="BE131" s="191">
        <f t="shared" ref="BE131:BE152" si="14">IF(N131="základní",J131,0)</f>
        <v>0</v>
      </c>
      <c r="BF131" s="191">
        <f t="shared" ref="BF131:BF152" si="15">IF(N131="snížená",J131,0)</f>
        <v>0</v>
      </c>
      <c r="BG131" s="191">
        <f t="shared" ref="BG131:BG152" si="16">IF(N131="zákl. přenesená",J131,0)</f>
        <v>0</v>
      </c>
      <c r="BH131" s="191">
        <f t="shared" ref="BH131:BH152" si="17">IF(N131="sníž. přenesená",J131,0)</f>
        <v>0</v>
      </c>
      <c r="BI131" s="191">
        <f t="shared" ref="BI131:BI152" si="18">IF(N131="nulová",J131,0)</f>
        <v>0</v>
      </c>
      <c r="BJ131" s="14" t="s">
        <v>83</v>
      </c>
      <c r="BK131" s="191">
        <f t="shared" ref="BK131:BK152" si="19">ROUND(I131*H131,2)</f>
        <v>0</v>
      </c>
      <c r="BL131" s="14" t="s">
        <v>182</v>
      </c>
      <c r="BM131" s="190" t="s">
        <v>1725</v>
      </c>
    </row>
    <row r="132" spans="1:65" s="2" customFormat="1" ht="21.75" customHeight="1">
      <c r="A132" s="31"/>
      <c r="B132" s="32"/>
      <c r="C132" s="192" t="s">
        <v>324</v>
      </c>
      <c r="D132" s="192" t="s">
        <v>450</v>
      </c>
      <c r="E132" s="193" t="s">
        <v>1522</v>
      </c>
      <c r="F132" s="194" t="s">
        <v>1523</v>
      </c>
      <c r="G132" s="195" t="s">
        <v>187</v>
      </c>
      <c r="H132" s="196">
        <v>100</v>
      </c>
      <c r="I132" s="197"/>
      <c r="J132" s="198">
        <f t="shared" si="10"/>
        <v>0</v>
      </c>
      <c r="K132" s="199"/>
      <c r="L132" s="36"/>
      <c r="M132" s="200" t="s">
        <v>1</v>
      </c>
      <c r="N132" s="201" t="s">
        <v>41</v>
      </c>
      <c r="O132" s="68"/>
      <c r="P132" s="188">
        <f t="shared" si="11"/>
        <v>0</v>
      </c>
      <c r="Q132" s="188">
        <v>0</v>
      </c>
      <c r="R132" s="188">
        <f t="shared" si="12"/>
        <v>0</v>
      </c>
      <c r="S132" s="188">
        <v>0</v>
      </c>
      <c r="T132" s="189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165</v>
      </c>
      <c r="AT132" s="190" t="s">
        <v>450</v>
      </c>
      <c r="AU132" s="190" t="s">
        <v>83</v>
      </c>
      <c r="AY132" s="14" t="s">
        <v>150</v>
      </c>
      <c r="BE132" s="191">
        <f t="shared" si="14"/>
        <v>0</v>
      </c>
      <c r="BF132" s="191">
        <f t="shared" si="15"/>
        <v>0</v>
      </c>
      <c r="BG132" s="191">
        <f t="shared" si="16"/>
        <v>0</v>
      </c>
      <c r="BH132" s="191">
        <f t="shared" si="17"/>
        <v>0</v>
      </c>
      <c r="BI132" s="191">
        <f t="shared" si="18"/>
        <v>0</v>
      </c>
      <c r="BJ132" s="14" t="s">
        <v>83</v>
      </c>
      <c r="BK132" s="191">
        <f t="shared" si="19"/>
        <v>0</v>
      </c>
      <c r="BL132" s="14" t="s">
        <v>165</v>
      </c>
      <c r="BM132" s="190" t="s">
        <v>1726</v>
      </c>
    </row>
    <row r="133" spans="1:65" s="2" customFormat="1" ht="16.5" customHeight="1">
      <c r="A133" s="31"/>
      <c r="B133" s="32"/>
      <c r="C133" s="192" t="s">
        <v>304</v>
      </c>
      <c r="D133" s="192" t="s">
        <v>450</v>
      </c>
      <c r="E133" s="193" t="s">
        <v>1531</v>
      </c>
      <c r="F133" s="194" t="s">
        <v>1532</v>
      </c>
      <c r="G133" s="195" t="s">
        <v>187</v>
      </c>
      <c r="H133" s="196">
        <v>750</v>
      </c>
      <c r="I133" s="197"/>
      <c r="J133" s="198">
        <f t="shared" si="10"/>
        <v>0</v>
      </c>
      <c r="K133" s="199"/>
      <c r="L133" s="36"/>
      <c r="M133" s="200" t="s">
        <v>1</v>
      </c>
      <c r="N133" s="201" t="s">
        <v>41</v>
      </c>
      <c r="O133" s="68"/>
      <c r="P133" s="188">
        <f t="shared" si="11"/>
        <v>0</v>
      </c>
      <c r="Q133" s="188">
        <v>0</v>
      </c>
      <c r="R133" s="188">
        <f t="shared" si="12"/>
        <v>0</v>
      </c>
      <c r="S133" s="188">
        <v>0</v>
      </c>
      <c r="T133" s="189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165</v>
      </c>
      <c r="AT133" s="190" t="s">
        <v>450</v>
      </c>
      <c r="AU133" s="190" t="s">
        <v>83</v>
      </c>
      <c r="AY133" s="14" t="s">
        <v>150</v>
      </c>
      <c r="BE133" s="191">
        <f t="shared" si="14"/>
        <v>0</v>
      </c>
      <c r="BF133" s="191">
        <f t="shared" si="15"/>
        <v>0</v>
      </c>
      <c r="BG133" s="191">
        <f t="shared" si="16"/>
        <v>0</v>
      </c>
      <c r="BH133" s="191">
        <f t="shared" si="17"/>
        <v>0</v>
      </c>
      <c r="BI133" s="191">
        <f t="shared" si="18"/>
        <v>0</v>
      </c>
      <c r="BJ133" s="14" t="s">
        <v>83</v>
      </c>
      <c r="BK133" s="191">
        <f t="shared" si="19"/>
        <v>0</v>
      </c>
      <c r="BL133" s="14" t="s">
        <v>165</v>
      </c>
      <c r="BM133" s="190" t="s">
        <v>1727</v>
      </c>
    </row>
    <row r="134" spans="1:65" s="2" customFormat="1" ht="16.5" customHeight="1">
      <c r="A134" s="31"/>
      <c r="B134" s="32"/>
      <c r="C134" s="192" t="s">
        <v>316</v>
      </c>
      <c r="D134" s="192" t="s">
        <v>450</v>
      </c>
      <c r="E134" s="193" t="s">
        <v>1728</v>
      </c>
      <c r="F134" s="194" t="s">
        <v>1729</v>
      </c>
      <c r="G134" s="195" t="s">
        <v>187</v>
      </c>
      <c r="H134" s="196">
        <v>150</v>
      </c>
      <c r="I134" s="197"/>
      <c r="J134" s="198">
        <f t="shared" si="10"/>
        <v>0</v>
      </c>
      <c r="K134" s="199"/>
      <c r="L134" s="36"/>
      <c r="M134" s="200" t="s">
        <v>1</v>
      </c>
      <c r="N134" s="201" t="s">
        <v>41</v>
      </c>
      <c r="O134" s="68"/>
      <c r="P134" s="188">
        <f t="shared" si="11"/>
        <v>0</v>
      </c>
      <c r="Q134" s="188">
        <v>0</v>
      </c>
      <c r="R134" s="188">
        <f t="shared" si="12"/>
        <v>0</v>
      </c>
      <c r="S134" s="188">
        <v>0</v>
      </c>
      <c r="T134" s="189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165</v>
      </c>
      <c r="AT134" s="190" t="s">
        <v>450</v>
      </c>
      <c r="AU134" s="190" t="s">
        <v>83</v>
      </c>
      <c r="AY134" s="14" t="s">
        <v>150</v>
      </c>
      <c r="BE134" s="191">
        <f t="shared" si="14"/>
        <v>0</v>
      </c>
      <c r="BF134" s="191">
        <f t="shared" si="15"/>
        <v>0</v>
      </c>
      <c r="BG134" s="191">
        <f t="shared" si="16"/>
        <v>0</v>
      </c>
      <c r="BH134" s="191">
        <f t="shared" si="17"/>
        <v>0</v>
      </c>
      <c r="BI134" s="191">
        <f t="shared" si="18"/>
        <v>0</v>
      </c>
      <c r="BJ134" s="14" t="s">
        <v>83</v>
      </c>
      <c r="BK134" s="191">
        <f t="shared" si="19"/>
        <v>0</v>
      </c>
      <c r="BL134" s="14" t="s">
        <v>165</v>
      </c>
      <c r="BM134" s="190" t="s">
        <v>1730</v>
      </c>
    </row>
    <row r="135" spans="1:65" s="2" customFormat="1" ht="16.5" customHeight="1">
      <c r="A135" s="31"/>
      <c r="B135" s="32"/>
      <c r="C135" s="192" t="s">
        <v>296</v>
      </c>
      <c r="D135" s="192" t="s">
        <v>450</v>
      </c>
      <c r="E135" s="193" t="s">
        <v>1540</v>
      </c>
      <c r="F135" s="194" t="s">
        <v>1541</v>
      </c>
      <c r="G135" s="195" t="s">
        <v>187</v>
      </c>
      <c r="H135" s="196">
        <v>1000</v>
      </c>
      <c r="I135" s="197"/>
      <c r="J135" s="198">
        <f t="shared" si="10"/>
        <v>0</v>
      </c>
      <c r="K135" s="199"/>
      <c r="L135" s="36"/>
      <c r="M135" s="200" t="s">
        <v>1</v>
      </c>
      <c r="N135" s="201" t="s">
        <v>41</v>
      </c>
      <c r="O135" s="68"/>
      <c r="P135" s="188">
        <f t="shared" si="11"/>
        <v>0</v>
      </c>
      <c r="Q135" s="188">
        <v>0</v>
      </c>
      <c r="R135" s="188">
        <f t="shared" si="12"/>
        <v>0</v>
      </c>
      <c r="S135" s="188">
        <v>0</v>
      </c>
      <c r="T135" s="189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165</v>
      </c>
      <c r="AT135" s="190" t="s">
        <v>450</v>
      </c>
      <c r="AU135" s="190" t="s">
        <v>83</v>
      </c>
      <c r="AY135" s="14" t="s">
        <v>150</v>
      </c>
      <c r="BE135" s="191">
        <f t="shared" si="14"/>
        <v>0</v>
      </c>
      <c r="BF135" s="191">
        <f t="shared" si="15"/>
        <v>0</v>
      </c>
      <c r="BG135" s="191">
        <f t="shared" si="16"/>
        <v>0</v>
      </c>
      <c r="BH135" s="191">
        <f t="shared" si="17"/>
        <v>0</v>
      </c>
      <c r="BI135" s="191">
        <f t="shared" si="18"/>
        <v>0</v>
      </c>
      <c r="BJ135" s="14" t="s">
        <v>83</v>
      </c>
      <c r="BK135" s="191">
        <f t="shared" si="19"/>
        <v>0</v>
      </c>
      <c r="BL135" s="14" t="s">
        <v>165</v>
      </c>
      <c r="BM135" s="190" t="s">
        <v>1731</v>
      </c>
    </row>
    <row r="136" spans="1:65" s="2" customFormat="1" ht="33" customHeight="1">
      <c r="A136" s="31"/>
      <c r="B136" s="32"/>
      <c r="C136" s="192" t="s">
        <v>308</v>
      </c>
      <c r="D136" s="192" t="s">
        <v>450</v>
      </c>
      <c r="E136" s="193" t="s">
        <v>1546</v>
      </c>
      <c r="F136" s="194" t="s">
        <v>1547</v>
      </c>
      <c r="G136" s="195" t="s">
        <v>154</v>
      </c>
      <c r="H136" s="196">
        <v>50</v>
      </c>
      <c r="I136" s="197"/>
      <c r="J136" s="198">
        <f t="shared" si="10"/>
        <v>0</v>
      </c>
      <c r="K136" s="199"/>
      <c r="L136" s="36"/>
      <c r="M136" s="200" t="s">
        <v>1</v>
      </c>
      <c r="N136" s="201" t="s">
        <v>41</v>
      </c>
      <c r="O136" s="68"/>
      <c r="P136" s="188">
        <f t="shared" si="11"/>
        <v>0</v>
      </c>
      <c r="Q136" s="188">
        <v>0</v>
      </c>
      <c r="R136" s="188">
        <f t="shared" si="12"/>
        <v>0</v>
      </c>
      <c r="S136" s="188">
        <v>0</v>
      </c>
      <c r="T136" s="189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165</v>
      </c>
      <c r="AT136" s="190" t="s">
        <v>450</v>
      </c>
      <c r="AU136" s="190" t="s">
        <v>83</v>
      </c>
      <c r="AY136" s="14" t="s">
        <v>150</v>
      </c>
      <c r="BE136" s="191">
        <f t="shared" si="14"/>
        <v>0</v>
      </c>
      <c r="BF136" s="191">
        <f t="shared" si="15"/>
        <v>0</v>
      </c>
      <c r="BG136" s="191">
        <f t="shared" si="16"/>
        <v>0</v>
      </c>
      <c r="BH136" s="191">
        <f t="shared" si="17"/>
        <v>0</v>
      </c>
      <c r="BI136" s="191">
        <f t="shared" si="18"/>
        <v>0</v>
      </c>
      <c r="BJ136" s="14" t="s">
        <v>83</v>
      </c>
      <c r="BK136" s="191">
        <f t="shared" si="19"/>
        <v>0</v>
      </c>
      <c r="BL136" s="14" t="s">
        <v>165</v>
      </c>
      <c r="BM136" s="190" t="s">
        <v>1732</v>
      </c>
    </row>
    <row r="137" spans="1:65" s="2" customFormat="1" ht="33" customHeight="1">
      <c r="A137" s="31"/>
      <c r="B137" s="32"/>
      <c r="C137" s="192" t="s">
        <v>300</v>
      </c>
      <c r="D137" s="192" t="s">
        <v>450</v>
      </c>
      <c r="E137" s="193" t="s">
        <v>1552</v>
      </c>
      <c r="F137" s="194" t="s">
        <v>1553</v>
      </c>
      <c r="G137" s="195" t="s">
        <v>154</v>
      </c>
      <c r="H137" s="196">
        <v>4</v>
      </c>
      <c r="I137" s="197"/>
      <c r="J137" s="198">
        <f t="shared" si="10"/>
        <v>0</v>
      </c>
      <c r="K137" s="199"/>
      <c r="L137" s="36"/>
      <c r="M137" s="200" t="s">
        <v>1</v>
      </c>
      <c r="N137" s="201" t="s">
        <v>41</v>
      </c>
      <c r="O137" s="68"/>
      <c r="P137" s="188">
        <f t="shared" si="11"/>
        <v>0</v>
      </c>
      <c r="Q137" s="188">
        <v>0</v>
      </c>
      <c r="R137" s="188">
        <f t="shared" si="12"/>
        <v>0</v>
      </c>
      <c r="S137" s="188">
        <v>0</v>
      </c>
      <c r="T137" s="189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165</v>
      </c>
      <c r="AT137" s="190" t="s">
        <v>450</v>
      </c>
      <c r="AU137" s="190" t="s">
        <v>83</v>
      </c>
      <c r="AY137" s="14" t="s">
        <v>150</v>
      </c>
      <c r="BE137" s="191">
        <f t="shared" si="14"/>
        <v>0</v>
      </c>
      <c r="BF137" s="191">
        <f t="shared" si="15"/>
        <v>0</v>
      </c>
      <c r="BG137" s="191">
        <f t="shared" si="16"/>
        <v>0</v>
      </c>
      <c r="BH137" s="191">
        <f t="shared" si="17"/>
        <v>0</v>
      </c>
      <c r="BI137" s="191">
        <f t="shared" si="18"/>
        <v>0</v>
      </c>
      <c r="BJ137" s="14" t="s">
        <v>83</v>
      </c>
      <c r="BK137" s="191">
        <f t="shared" si="19"/>
        <v>0</v>
      </c>
      <c r="BL137" s="14" t="s">
        <v>165</v>
      </c>
      <c r="BM137" s="190" t="s">
        <v>1733</v>
      </c>
    </row>
    <row r="138" spans="1:65" s="2" customFormat="1" ht="33" customHeight="1">
      <c r="A138" s="31"/>
      <c r="B138" s="32"/>
      <c r="C138" s="192" t="s">
        <v>312</v>
      </c>
      <c r="D138" s="192" t="s">
        <v>450</v>
      </c>
      <c r="E138" s="193" t="s">
        <v>1734</v>
      </c>
      <c r="F138" s="194" t="s">
        <v>1735</v>
      </c>
      <c r="G138" s="195" t="s">
        <v>154</v>
      </c>
      <c r="H138" s="196">
        <v>8</v>
      </c>
      <c r="I138" s="197"/>
      <c r="J138" s="198">
        <f t="shared" si="10"/>
        <v>0</v>
      </c>
      <c r="K138" s="199"/>
      <c r="L138" s="36"/>
      <c r="M138" s="200" t="s">
        <v>1</v>
      </c>
      <c r="N138" s="201" t="s">
        <v>41</v>
      </c>
      <c r="O138" s="68"/>
      <c r="P138" s="188">
        <f t="shared" si="11"/>
        <v>0</v>
      </c>
      <c r="Q138" s="188">
        <v>0</v>
      </c>
      <c r="R138" s="188">
        <f t="shared" si="12"/>
        <v>0</v>
      </c>
      <c r="S138" s="188">
        <v>0</v>
      </c>
      <c r="T138" s="189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165</v>
      </c>
      <c r="AT138" s="190" t="s">
        <v>450</v>
      </c>
      <c r="AU138" s="190" t="s">
        <v>83</v>
      </c>
      <c r="AY138" s="14" t="s">
        <v>150</v>
      </c>
      <c r="BE138" s="191">
        <f t="shared" si="14"/>
        <v>0</v>
      </c>
      <c r="BF138" s="191">
        <f t="shared" si="15"/>
        <v>0</v>
      </c>
      <c r="BG138" s="191">
        <f t="shared" si="16"/>
        <v>0</v>
      </c>
      <c r="BH138" s="191">
        <f t="shared" si="17"/>
        <v>0</v>
      </c>
      <c r="BI138" s="191">
        <f t="shared" si="18"/>
        <v>0</v>
      </c>
      <c r="BJ138" s="14" t="s">
        <v>83</v>
      </c>
      <c r="BK138" s="191">
        <f t="shared" si="19"/>
        <v>0</v>
      </c>
      <c r="BL138" s="14" t="s">
        <v>165</v>
      </c>
      <c r="BM138" s="190" t="s">
        <v>1736</v>
      </c>
    </row>
    <row r="139" spans="1:65" s="2" customFormat="1" ht="33" customHeight="1">
      <c r="A139" s="31"/>
      <c r="B139" s="32"/>
      <c r="C139" s="192" t="s">
        <v>247</v>
      </c>
      <c r="D139" s="192" t="s">
        <v>450</v>
      </c>
      <c r="E139" s="193" t="s">
        <v>1737</v>
      </c>
      <c r="F139" s="194" t="s">
        <v>1738</v>
      </c>
      <c r="G139" s="195" t="s">
        <v>154</v>
      </c>
      <c r="H139" s="196">
        <v>1</v>
      </c>
      <c r="I139" s="197"/>
      <c r="J139" s="198">
        <f t="shared" si="10"/>
        <v>0</v>
      </c>
      <c r="K139" s="199"/>
      <c r="L139" s="36"/>
      <c r="M139" s="200" t="s">
        <v>1</v>
      </c>
      <c r="N139" s="201" t="s">
        <v>41</v>
      </c>
      <c r="O139" s="68"/>
      <c r="P139" s="188">
        <f t="shared" si="11"/>
        <v>0</v>
      </c>
      <c r="Q139" s="188">
        <v>0</v>
      </c>
      <c r="R139" s="188">
        <f t="shared" si="12"/>
        <v>0</v>
      </c>
      <c r="S139" s="188">
        <v>0</v>
      </c>
      <c r="T139" s="189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165</v>
      </c>
      <c r="AT139" s="190" t="s">
        <v>450</v>
      </c>
      <c r="AU139" s="190" t="s">
        <v>83</v>
      </c>
      <c r="AY139" s="14" t="s">
        <v>150</v>
      </c>
      <c r="BE139" s="191">
        <f t="shared" si="14"/>
        <v>0</v>
      </c>
      <c r="BF139" s="191">
        <f t="shared" si="15"/>
        <v>0</v>
      </c>
      <c r="BG139" s="191">
        <f t="shared" si="16"/>
        <v>0</v>
      </c>
      <c r="BH139" s="191">
        <f t="shared" si="17"/>
        <v>0</v>
      </c>
      <c r="BI139" s="191">
        <f t="shared" si="18"/>
        <v>0</v>
      </c>
      <c r="BJ139" s="14" t="s">
        <v>83</v>
      </c>
      <c r="BK139" s="191">
        <f t="shared" si="19"/>
        <v>0</v>
      </c>
      <c r="BL139" s="14" t="s">
        <v>165</v>
      </c>
      <c r="BM139" s="190" t="s">
        <v>1739</v>
      </c>
    </row>
    <row r="140" spans="1:65" s="2" customFormat="1" ht="33" customHeight="1">
      <c r="A140" s="31"/>
      <c r="B140" s="32"/>
      <c r="C140" s="192" t="s">
        <v>251</v>
      </c>
      <c r="D140" s="192" t="s">
        <v>450</v>
      </c>
      <c r="E140" s="193" t="s">
        <v>1740</v>
      </c>
      <c r="F140" s="194" t="s">
        <v>1741</v>
      </c>
      <c r="G140" s="195" t="s">
        <v>154</v>
      </c>
      <c r="H140" s="196">
        <v>3</v>
      </c>
      <c r="I140" s="197"/>
      <c r="J140" s="198">
        <f t="shared" si="10"/>
        <v>0</v>
      </c>
      <c r="K140" s="199"/>
      <c r="L140" s="36"/>
      <c r="M140" s="200" t="s">
        <v>1</v>
      </c>
      <c r="N140" s="201" t="s">
        <v>41</v>
      </c>
      <c r="O140" s="68"/>
      <c r="P140" s="188">
        <f t="shared" si="11"/>
        <v>0</v>
      </c>
      <c r="Q140" s="188">
        <v>0</v>
      </c>
      <c r="R140" s="188">
        <f t="shared" si="12"/>
        <v>0</v>
      </c>
      <c r="S140" s="188">
        <v>0</v>
      </c>
      <c r="T140" s="189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165</v>
      </c>
      <c r="AT140" s="190" t="s">
        <v>450</v>
      </c>
      <c r="AU140" s="190" t="s">
        <v>83</v>
      </c>
      <c r="AY140" s="14" t="s">
        <v>150</v>
      </c>
      <c r="BE140" s="191">
        <f t="shared" si="14"/>
        <v>0</v>
      </c>
      <c r="BF140" s="191">
        <f t="shared" si="15"/>
        <v>0</v>
      </c>
      <c r="BG140" s="191">
        <f t="shared" si="16"/>
        <v>0</v>
      </c>
      <c r="BH140" s="191">
        <f t="shared" si="17"/>
        <v>0</v>
      </c>
      <c r="BI140" s="191">
        <f t="shared" si="18"/>
        <v>0</v>
      </c>
      <c r="BJ140" s="14" t="s">
        <v>83</v>
      </c>
      <c r="BK140" s="191">
        <f t="shared" si="19"/>
        <v>0</v>
      </c>
      <c r="BL140" s="14" t="s">
        <v>165</v>
      </c>
      <c r="BM140" s="190" t="s">
        <v>1742</v>
      </c>
    </row>
    <row r="141" spans="1:65" s="2" customFormat="1" ht="21.75" customHeight="1">
      <c r="A141" s="31"/>
      <c r="B141" s="32"/>
      <c r="C141" s="192" t="s">
        <v>255</v>
      </c>
      <c r="D141" s="192" t="s">
        <v>450</v>
      </c>
      <c r="E141" s="193" t="s">
        <v>1743</v>
      </c>
      <c r="F141" s="194" t="s">
        <v>1744</v>
      </c>
      <c r="G141" s="195" t="s">
        <v>154</v>
      </c>
      <c r="H141" s="196">
        <v>18</v>
      </c>
      <c r="I141" s="197"/>
      <c r="J141" s="198">
        <f t="shared" si="10"/>
        <v>0</v>
      </c>
      <c r="K141" s="199"/>
      <c r="L141" s="36"/>
      <c r="M141" s="200" t="s">
        <v>1</v>
      </c>
      <c r="N141" s="201" t="s">
        <v>41</v>
      </c>
      <c r="O141" s="68"/>
      <c r="P141" s="188">
        <f t="shared" si="11"/>
        <v>0</v>
      </c>
      <c r="Q141" s="188">
        <v>0</v>
      </c>
      <c r="R141" s="188">
        <f t="shared" si="12"/>
        <v>0</v>
      </c>
      <c r="S141" s="188">
        <v>0</v>
      </c>
      <c r="T141" s="189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0" t="s">
        <v>165</v>
      </c>
      <c r="AT141" s="190" t="s">
        <v>450</v>
      </c>
      <c r="AU141" s="190" t="s">
        <v>83</v>
      </c>
      <c r="AY141" s="14" t="s">
        <v>150</v>
      </c>
      <c r="BE141" s="191">
        <f t="shared" si="14"/>
        <v>0</v>
      </c>
      <c r="BF141" s="191">
        <f t="shared" si="15"/>
        <v>0</v>
      </c>
      <c r="BG141" s="191">
        <f t="shared" si="16"/>
        <v>0</v>
      </c>
      <c r="BH141" s="191">
        <f t="shared" si="17"/>
        <v>0</v>
      </c>
      <c r="BI141" s="191">
        <f t="shared" si="18"/>
        <v>0</v>
      </c>
      <c r="BJ141" s="14" t="s">
        <v>83</v>
      </c>
      <c r="BK141" s="191">
        <f t="shared" si="19"/>
        <v>0</v>
      </c>
      <c r="BL141" s="14" t="s">
        <v>165</v>
      </c>
      <c r="BM141" s="190" t="s">
        <v>1745</v>
      </c>
    </row>
    <row r="142" spans="1:65" s="2" customFormat="1" ht="33" customHeight="1">
      <c r="A142" s="31"/>
      <c r="B142" s="32"/>
      <c r="C142" s="192" t="s">
        <v>259</v>
      </c>
      <c r="D142" s="192" t="s">
        <v>450</v>
      </c>
      <c r="E142" s="193" t="s">
        <v>1746</v>
      </c>
      <c r="F142" s="194" t="s">
        <v>1747</v>
      </c>
      <c r="G142" s="195" t="s">
        <v>154</v>
      </c>
      <c r="H142" s="196">
        <v>2</v>
      </c>
      <c r="I142" s="197"/>
      <c r="J142" s="198">
        <f t="shared" si="10"/>
        <v>0</v>
      </c>
      <c r="K142" s="199"/>
      <c r="L142" s="36"/>
      <c r="M142" s="200" t="s">
        <v>1</v>
      </c>
      <c r="N142" s="201" t="s">
        <v>41</v>
      </c>
      <c r="O142" s="68"/>
      <c r="P142" s="188">
        <f t="shared" si="11"/>
        <v>0</v>
      </c>
      <c r="Q142" s="188">
        <v>0</v>
      </c>
      <c r="R142" s="188">
        <f t="shared" si="12"/>
        <v>0</v>
      </c>
      <c r="S142" s="188">
        <v>0</v>
      </c>
      <c r="T142" s="189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165</v>
      </c>
      <c r="AT142" s="190" t="s">
        <v>450</v>
      </c>
      <c r="AU142" s="190" t="s">
        <v>83</v>
      </c>
      <c r="AY142" s="14" t="s">
        <v>150</v>
      </c>
      <c r="BE142" s="191">
        <f t="shared" si="14"/>
        <v>0</v>
      </c>
      <c r="BF142" s="191">
        <f t="shared" si="15"/>
        <v>0</v>
      </c>
      <c r="BG142" s="191">
        <f t="shared" si="16"/>
        <v>0</v>
      </c>
      <c r="BH142" s="191">
        <f t="shared" si="17"/>
        <v>0</v>
      </c>
      <c r="BI142" s="191">
        <f t="shared" si="18"/>
        <v>0</v>
      </c>
      <c r="BJ142" s="14" t="s">
        <v>83</v>
      </c>
      <c r="BK142" s="191">
        <f t="shared" si="19"/>
        <v>0</v>
      </c>
      <c r="BL142" s="14" t="s">
        <v>165</v>
      </c>
      <c r="BM142" s="190" t="s">
        <v>1748</v>
      </c>
    </row>
    <row r="143" spans="1:65" s="2" customFormat="1" ht="21.75" customHeight="1">
      <c r="A143" s="31"/>
      <c r="B143" s="32"/>
      <c r="C143" s="192" t="s">
        <v>263</v>
      </c>
      <c r="D143" s="192" t="s">
        <v>450</v>
      </c>
      <c r="E143" s="193" t="s">
        <v>1749</v>
      </c>
      <c r="F143" s="194" t="s">
        <v>1750</v>
      </c>
      <c r="G143" s="195" t="s">
        <v>154</v>
      </c>
      <c r="H143" s="196">
        <v>2</v>
      </c>
      <c r="I143" s="197"/>
      <c r="J143" s="198">
        <f t="shared" si="10"/>
        <v>0</v>
      </c>
      <c r="K143" s="199"/>
      <c r="L143" s="36"/>
      <c r="M143" s="200" t="s">
        <v>1</v>
      </c>
      <c r="N143" s="201" t="s">
        <v>41</v>
      </c>
      <c r="O143" s="68"/>
      <c r="P143" s="188">
        <f t="shared" si="11"/>
        <v>0</v>
      </c>
      <c r="Q143" s="188">
        <v>0</v>
      </c>
      <c r="R143" s="188">
        <f t="shared" si="12"/>
        <v>0</v>
      </c>
      <c r="S143" s="188">
        <v>0</v>
      </c>
      <c r="T143" s="189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0" t="s">
        <v>165</v>
      </c>
      <c r="AT143" s="190" t="s">
        <v>450</v>
      </c>
      <c r="AU143" s="190" t="s">
        <v>83</v>
      </c>
      <c r="AY143" s="14" t="s">
        <v>150</v>
      </c>
      <c r="BE143" s="191">
        <f t="shared" si="14"/>
        <v>0</v>
      </c>
      <c r="BF143" s="191">
        <f t="shared" si="15"/>
        <v>0</v>
      </c>
      <c r="BG143" s="191">
        <f t="shared" si="16"/>
        <v>0</v>
      </c>
      <c r="BH143" s="191">
        <f t="shared" si="17"/>
        <v>0</v>
      </c>
      <c r="BI143" s="191">
        <f t="shared" si="18"/>
        <v>0</v>
      </c>
      <c r="BJ143" s="14" t="s">
        <v>83</v>
      </c>
      <c r="BK143" s="191">
        <f t="shared" si="19"/>
        <v>0</v>
      </c>
      <c r="BL143" s="14" t="s">
        <v>165</v>
      </c>
      <c r="BM143" s="190" t="s">
        <v>1751</v>
      </c>
    </row>
    <row r="144" spans="1:65" s="2" customFormat="1" ht="33" customHeight="1">
      <c r="A144" s="31"/>
      <c r="B144" s="32"/>
      <c r="C144" s="192" t="s">
        <v>267</v>
      </c>
      <c r="D144" s="192" t="s">
        <v>450</v>
      </c>
      <c r="E144" s="193" t="s">
        <v>1752</v>
      </c>
      <c r="F144" s="194" t="s">
        <v>1753</v>
      </c>
      <c r="G144" s="195" t="s">
        <v>154</v>
      </c>
      <c r="H144" s="196">
        <v>4</v>
      </c>
      <c r="I144" s="197"/>
      <c r="J144" s="198">
        <f t="shared" si="10"/>
        <v>0</v>
      </c>
      <c r="K144" s="199"/>
      <c r="L144" s="36"/>
      <c r="M144" s="200" t="s">
        <v>1</v>
      </c>
      <c r="N144" s="201" t="s">
        <v>41</v>
      </c>
      <c r="O144" s="68"/>
      <c r="P144" s="188">
        <f t="shared" si="11"/>
        <v>0</v>
      </c>
      <c r="Q144" s="188">
        <v>0</v>
      </c>
      <c r="R144" s="188">
        <f t="shared" si="12"/>
        <v>0</v>
      </c>
      <c r="S144" s="188">
        <v>0</v>
      </c>
      <c r="T144" s="189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0" t="s">
        <v>165</v>
      </c>
      <c r="AT144" s="190" t="s">
        <v>450</v>
      </c>
      <c r="AU144" s="190" t="s">
        <v>83</v>
      </c>
      <c r="AY144" s="14" t="s">
        <v>150</v>
      </c>
      <c r="BE144" s="191">
        <f t="shared" si="14"/>
        <v>0</v>
      </c>
      <c r="BF144" s="191">
        <f t="shared" si="15"/>
        <v>0</v>
      </c>
      <c r="BG144" s="191">
        <f t="shared" si="16"/>
        <v>0</v>
      </c>
      <c r="BH144" s="191">
        <f t="shared" si="17"/>
        <v>0</v>
      </c>
      <c r="BI144" s="191">
        <f t="shared" si="18"/>
        <v>0</v>
      </c>
      <c r="BJ144" s="14" t="s">
        <v>83</v>
      </c>
      <c r="BK144" s="191">
        <f t="shared" si="19"/>
        <v>0</v>
      </c>
      <c r="BL144" s="14" t="s">
        <v>165</v>
      </c>
      <c r="BM144" s="190" t="s">
        <v>1754</v>
      </c>
    </row>
    <row r="145" spans="1:65" s="2" customFormat="1" ht="33" customHeight="1">
      <c r="A145" s="31"/>
      <c r="B145" s="32"/>
      <c r="C145" s="192" t="s">
        <v>333</v>
      </c>
      <c r="D145" s="192" t="s">
        <v>450</v>
      </c>
      <c r="E145" s="193" t="s">
        <v>866</v>
      </c>
      <c r="F145" s="194" t="s">
        <v>867</v>
      </c>
      <c r="G145" s="195" t="s">
        <v>154</v>
      </c>
      <c r="H145" s="196">
        <v>1</v>
      </c>
      <c r="I145" s="197"/>
      <c r="J145" s="198">
        <f t="shared" si="10"/>
        <v>0</v>
      </c>
      <c r="K145" s="199"/>
      <c r="L145" s="36"/>
      <c r="M145" s="200" t="s">
        <v>1</v>
      </c>
      <c r="N145" s="201" t="s">
        <v>41</v>
      </c>
      <c r="O145" s="68"/>
      <c r="P145" s="188">
        <f t="shared" si="11"/>
        <v>0</v>
      </c>
      <c r="Q145" s="188">
        <v>0</v>
      </c>
      <c r="R145" s="188">
        <f t="shared" si="12"/>
        <v>0</v>
      </c>
      <c r="S145" s="188">
        <v>0</v>
      </c>
      <c r="T145" s="189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0" t="s">
        <v>165</v>
      </c>
      <c r="AT145" s="190" t="s">
        <v>450</v>
      </c>
      <c r="AU145" s="190" t="s">
        <v>83</v>
      </c>
      <c r="AY145" s="14" t="s">
        <v>150</v>
      </c>
      <c r="BE145" s="191">
        <f t="shared" si="14"/>
        <v>0</v>
      </c>
      <c r="BF145" s="191">
        <f t="shared" si="15"/>
        <v>0</v>
      </c>
      <c r="BG145" s="191">
        <f t="shared" si="16"/>
        <v>0</v>
      </c>
      <c r="BH145" s="191">
        <f t="shared" si="17"/>
        <v>0</v>
      </c>
      <c r="BI145" s="191">
        <f t="shared" si="18"/>
        <v>0</v>
      </c>
      <c r="BJ145" s="14" t="s">
        <v>83</v>
      </c>
      <c r="BK145" s="191">
        <f t="shared" si="19"/>
        <v>0</v>
      </c>
      <c r="BL145" s="14" t="s">
        <v>165</v>
      </c>
      <c r="BM145" s="190" t="s">
        <v>1755</v>
      </c>
    </row>
    <row r="146" spans="1:65" s="2" customFormat="1" ht="21.75" customHeight="1">
      <c r="A146" s="31"/>
      <c r="B146" s="32"/>
      <c r="C146" s="192" t="s">
        <v>337</v>
      </c>
      <c r="D146" s="192" t="s">
        <v>450</v>
      </c>
      <c r="E146" s="193" t="s">
        <v>870</v>
      </c>
      <c r="F146" s="194" t="s">
        <v>871</v>
      </c>
      <c r="G146" s="195" t="s">
        <v>154</v>
      </c>
      <c r="H146" s="196">
        <v>3</v>
      </c>
      <c r="I146" s="197"/>
      <c r="J146" s="198">
        <f t="shared" si="10"/>
        <v>0</v>
      </c>
      <c r="K146" s="199"/>
      <c r="L146" s="36"/>
      <c r="M146" s="200" t="s">
        <v>1</v>
      </c>
      <c r="N146" s="201" t="s">
        <v>41</v>
      </c>
      <c r="O146" s="68"/>
      <c r="P146" s="188">
        <f t="shared" si="11"/>
        <v>0</v>
      </c>
      <c r="Q146" s="188">
        <v>0</v>
      </c>
      <c r="R146" s="188">
        <f t="shared" si="12"/>
        <v>0</v>
      </c>
      <c r="S146" s="188">
        <v>0</v>
      </c>
      <c r="T146" s="189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0" t="s">
        <v>165</v>
      </c>
      <c r="AT146" s="190" t="s">
        <v>450</v>
      </c>
      <c r="AU146" s="190" t="s">
        <v>83</v>
      </c>
      <c r="AY146" s="14" t="s">
        <v>150</v>
      </c>
      <c r="BE146" s="191">
        <f t="shared" si="14"/>
        <v>0</v>
      </c>
      <c r="BF146" s="191">
        <f t="shared" si="15"/>
        <v>0</v>
      </c>
      <c r="BG146" s="191">
        <f t="shared" si="16"/>
        <v>0</v>
      </c>
      <c r="BH146" s="191">
        <f t="shared" si="17"/>
        <v>0</v>
      </c>
      <c r="BI146" s="191">
        <f t="shared" si="18"/>
        <v>0</v>
      </c>
      <c r="BJ146" s="14" t="s">
        <v>83</v>
      </c>
      <c r="BK146" s="191">
        <f t="shared" si="19"/>
        <v>0</v>
      </c>
      <c r="BL146" s="14" t="s">
        <v>165</v>
      </c>
      <c r="BM146" s="190" t="s">
        <v>1756</v>
      </c>
    </row>
    <row r="147" spans="1:65" s="2" customFormat="1" ht="21.75" customHeight="1">
      <c r="A147" s="31"/>
      <c r="B147" s="32"/>
      <c r="C147" s="192" t="s">
        <v>342</v>
      </c>
      <c r="D147" s="192" t="s">
        <v>450</v>
      </c>
      <c r="E147" s="193" t="s">
        <v>1575</v>
      </c>
      <c r="F147" s="194" t="s">
        <v>1576</v>
      </c>
      <c r="G147" s="195" t="s">
        <v>154</v>
      </c>
      <c r="H147" s="196">
        <v>1</v>
      </c>
      <c r="I147" s="197"/>
      <c r="J147" s="198">
        <f t="shared" si="10"/>
        <v>0</v>
      </c>
      <c r="K147" s="199"/>
      <c r="L147" s="36"/>
      <c r="M147" s="200" t="s">
        <v>1</v>
      </c>
      <c r="N147" s="201" t="s">
        <v>41</v>
      </c>
      <c r="O147" s="68"/>
      <c r="P147" s="188">
        <f t="shared" si="11"/>
        <v>0</v>
      </c>
      <c r="Q147" s="188">
        <v>0</v>
      </c>
      <c r="R147" s="188">
        <f t="shared" si="12"/>
        <v>0</v>
      </c>
      <c r="S147" s="188">
        <v>0</v>
      </c>
      <c r="T147" s="189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0" t="s">
        <v>165</v>
      </c>
      <c r="AT147" s="190" t="s">
        <v>450</v>
      </c>
      <c r="AU147" s="190" t="s">
        <v>83</v>
      </c>
      <c r="AY147" s="14" t="s">
        <v>150</v>
      </c>
      <c r="BE147" s="191">
        <f t="shared" si="14"/>
        <v>0</v>
      </c>
      <c r="BF147" s="191">
        <f t="shared" si="15"/>
        <v>0</v>
      </c>
      <c r="BG147" s="191">
        <f t="shared" si="16"/>
        <v>0</v>
      </c>
      <c r="BH147" s="191">
        <f t="shared" si="17"/>
        <v>0</v>
      </c>
      <c r="BI147" s="191">
        <f t="shared" si="18"/>
        <v>0</v>
      </c>
      <c r="BJ147" s="14" t="s">
        <v>83</v>
      </c>
      <c r="BK147" s="191">
        <f t="shared" si="19"/>
        <v>0</v>
      </c>
      <c r="BL147" s="14" t="s">
        <v>165</v>
      </c>
      <c r="BM147" s="190" t="s">
        <v>1757</v>
      </c>
    </row>
    <row r="148" spans="1:65" s="2" customFormat="1" ht="16.5" customHeight="1">
      <c r="A148" s="31"/>
      <c r="B148" s="32"/>
      <c r="C148" s="192" t="s">
        <v>346</v>
      </c>
      <c r="D148" s="192" t="s">
        <v>450</v>
      </c>
      <c r="E148" s="193" t="s">
        <v>1578</v>
      </c>
      <c r="F148" s="194" t="s">
        <v>1579</v>
      </c>
      <c r="G148" s="195" t="s">
        <v>743</v>
      </c>
      <c r="H148" s="196">
        <v>24</v>
      </c>
      <c r="I148" s="197"/>
      <c r="J148" s="198">
        <f t="shared" si="10"/>
        <v>0</v>
      </c>
      <c r="K148" s="199"/>
      <c r="L148" s="36"/>
      <c r="M148" s="200" t="s">
        <v>1</v>
      </c>
      <c r="N148" s="201" t="s">
        <v>41</v>
      </c>
      <c r="O148" s="68"/>
      <c r="P148" s="188">
        <f t="shared" si="11"/>
        <v>0</v>
      </c>
      <c r="Q148" s="188">
        <v>0</v>
      </c>
      <c r="R148" s="188">
        <f t="shared" si="12"/>
        <v>0</v>
      </c>
      <c r="S148" s="188">
        <v>0</v>
      </c>
      <c r="T148" s="189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0" t="s">
        <v>165</v>
      </c>
      <c r="AT148" s="190" t="s">
        <v>450</v>
      </c>
      <c r="AU148" s="190" t="s">
        <v>83</v>
      </c>
      <c r="AY148" s="14" t="s">
        <v>150</v>
      </c>
      <c r="BE148" s="191">
        <f t="shared" si="14"/>
        <v>0</v>
      </c>
      <c r="BF148" s="191">
        <f t="shared" si="15"/>
        <v>0</v>
      </c>
      <c r="BG148" s="191">
        <f t="shared" si="16"/>
        <v>0</v>
      </c>
      <c r="BH148" s="191">
        <f t="shared" si="17"/>
        <v>0</v>
      </c>
      <c r="BI148" s="191">
        <f t="shared" si="18"/>
        <v>0</v>
      </c>
      <c r="BJ148" s="14" t="s">
        <v>83</v>
      </c>
      <c r="BK148" s="191">
        <f t="shared" si="19"/>
        <v>0</v>
      </c>
      <c r="BL148" s="14" t="s">
        <v>165</v>
      </c>
      <c r="BM148" s="190" t="s">
        <v>1758</v>
      </c>
    </row>
    <row r="149" spans="1:65" s="2" customFormat="1" ht="16.5" customHeight="1">
      <c r="A149" s="31"/>
      <c r="B149" s="32"/>
      <c r="C149" s="192" t="s">
        <v>350</v>
      </c>
      <c r="D149" s="192" t="s">
        <v>450</v>
      </c>
      <c r="E149" s="193" t="s">
        <v>1581</v>
      </c>
      <c r="F149" s="194" t="s">
        <v>1582</v>
      </c>
      <c r="G149" s="195" t="s">
        <v>743</v>
      </c>
      <c r="H149" s="196">
        <v>16</v>
      </c>
      <c r="I149" s="197"/>
      <c r="J149" s="198">
        <f t="shared" si="10"/>
        <v>0</v>
      </c>
      <c r="K149" s="199"/>
      <c r="L149" s="36"/>
      <c r="M149" s="200" t="s">
        <v>1</v>
      </c>
      <c r="N149" s="201" t="s">
        <v>41</v>
      </c>
      <c r="O149" s="68"/>
      <c r="P149" s="188">
        <f t="shared" si="11"/>
        <v>0</v>
      </c>
      <c r="Q149" s="188">
        <v>0</v>
      </c>
      <c r="R149" s="188">
        <f t="shared" si="12"/>
        <v>0</v>
      </c>
      <c r="S149" s="188">
        <v>0</v>
      </c>
      <c r="T149" s="189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0" t="s">
        <v>165</v>
      </c>
      <c r="AT149" s="190" t="s">
        <v>450</v>
      </c>
      <c r="AU149" s="190" t="s">
        <v>83</v>
      </c>
      <c r="AY149" s="14" t="s">
        <v>150</v>
      </c>
      <c r="BE149" s="191">
        <f t="shared" si="14"/>
        <v>0</v>
      </c>
      <c r="BF149" s="191">
        <f t="shared" si="15"/>
        <v>0</v>
      </c>
      <c r="BG149" s="191">
        <f t="shared" si="16"/>
        <v>0</v>
      </c>
      <c r="BH149" s="191">
        <f t="shared" si="17"/>
        <v>0</v>
      </c>
      <c r="BI149" s="191">
        <f t="shared" si="18"/>
        <v>0</v>
      </c>
      <c r="BJ149" s="14" t="s">
        <v>83</v>
      </c>
      <c r="BK149" s="191">
        <f t="shared" si="19"/>
        <v>0</v>
      </c>
      <c r="BL149" s="14" t="s">
        <v>165</v>
      </c>
      <c r="BM149" s="190" t="s">
        <v>1759</v>
      </c>
    </row>
    <row r="150" spans="1:65" s="2" customFormat="1" ht="21.75" customHeight="1">
      <c r="A150" s="31"/>
      <c r="B150" s="32"/>
      <c r="C150" s="192" t="s">
        <v>354</v>
      </c>
      <c r="D150" s="192" t="s">
        <v>450</v>
      </c>
      <c r="E150" s="193" t="s">
        <v>1584</v>
      </c>
      <c r="F150" s="194" t="s">
        <v>1585</v>
      </c>
      <c r="G150" s="195" t="s">
        <v>743</v>
      </c>
      <c r="H150" s="196">
        <v>16</v>
      </c>
      <c r="I150" s="197"/>
      <c r="J150" s="198">
        <f t="shared" si="10"/>
        <v>0</v>
      </c>
      <c r="K150" s="199"/>
      <c r="L150" s="36"/>
      <c r="M150" s="200" t="s">
        <v>1</v>
      </c>
      <c r="N150" s="201" t="s">
        <v>41</v>
      </c>
      <c r="O150" s="68"/>
      <c r="P150" s="188">
        <f t="shared" si="11"/>
        <v>0</v>
      </c>
      <c r="Q150" s="188">
        <v>0</v>
      </c>
      <c r="R150" s="188">
        <f t="shared" si="12"/>
        <v>0</v>
      </c>
      <c r="S150" s="188">
        <v>0</v>
      </c>
      <c r="T150" s="189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0" t="s">
        <v>165</v>
      </c>
      <c r="AT150" s="190" t="s">
        <v>450</v>
      </c>
      <c r="AU150" s="190" t="s">
        <v>83</v>
      </c>
      <c r="AY150" s="14" t="s">
        <v>150</v>
      </c>
      <c r="BE150" s="191">
        <f t="shared" si="14"/>
        <v>0</v>
      </c>
      <c r="BF150" s="191">
        <f t="shared" si="15"/>
        <v>0</v>
      </c>
      <c r="BG150" s="191">
        <f t="shared" si="16"/>
        <v>0</v>
      </c>
      <c r="BH150" s="191">
        <f t="shared" si="17"/>
        <v>0</v>
      </c>
      <c r="BI150" s="191">
        <f t="shared" si="18"/>
        <v>0</v>
      </c>
      <c r="BJ150" s="14" t="s">
        <v>83</v>
      </c>
      <c r="BK150" s="191">
        <f t="shared" si="19"/>
        <v>0</v>
      </c>
      <c r="BL150" s="14" t="s">
        <v>165</v>
      </c>
      <c r="BM150" s="190" t="s">
        <v>1760</v>
      </c>
    </row>
    <row r="151" spans="1:65" s="2" customFormat="1" ht="16.5" customHeight="1">
      <c r="A151" s="31"/>
      <c r="B151" s="32"/>
      <c r="C151" s="192" t="s">
        <v>172</v>
      </c>
      <c r="D151" s="192" t="s">
        <v>450</v>
      </c>
      <c r="E151" s="193" t="s">
        <v>818</v>
      </c>
      <c r="F151" s="194" t="s">
        <v>819</v>
      </c>
      <c r="G151" s="195" t="s">
        <v>187</v>
      </c>
      <c r="H151" s="196">
        <v>100</v>
      </c>
      <c r="I151" s="197"/>
      <c r="J151" s="198">
        <f t="shared" si="10"/>
        <v>0</v>
      </c>
      <c r="K151" s="199"/>
      <c r="L151" s="36"/>
      <c r="M151" s="200" t="s">
        <v>1</v>
      </c>
      <c r="N151" s="201" t="s">
        <v>41</v>
      </c>
      <c r="O151" s="68"/>
      <c r="P151" s="188">
        <f t="shared" si="11"/>
        <v>0</v>
      </c>
      <c r="Q151" s="188">
        <v>0</v>
      </c>
      <c r="R151" s="188">
        <f t="shared" si="12"/>
        <v>0</v>
      </c>
      <c r="S151" s="188">
        <v>0</v>
      </c>
      <c r="T151" s="189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165</v>
      </c>
      <c r="AT151" s="190" t="s">
        <v>450</v>
      </c>
      <c r="AU151" s="190" t="s">
        <v>83</v>
      </c>
      <c r="AY151" s="14" t="s">
        <v>150</v>
      </c>
      <c r="BE151" s="191">
        <f t="shared" si="14"/>
        <v>0</v>
      </c>
      <c r="BF151" s="191">
        <f t="shared" si="15"/>
        <v>0</v>
      </c>
      <c r="BG151" s="191">
        <f t="shared" si="16"/>
        <v>0</v>
      </c>
      <c r="BH151" s="191">
        <f t="shared" si="17"/>
        <v>0</v>
      </c>
      <c r="BI151" s="191">
        <f t="shared" si="18"/>
        <v>0</v>
      </c>
      <c r="BJ151" s="14" t="s">
        <v>83</v>
      </c>
      <c r="BK151" s="191">
        <f t="shared" si="19"/>
        <v>0</v>
      </c>
      <c r="BL151" s="14" t="s">
        <v>165</v>
      </c>
      <c r="BM151" s="190" t="s">
        <v>1761</v>
      </c>
    </row>
    <row r="152" spans="1:65" s="2" customFormat="1" ht="21.75" customHeight="1">
      <c r="A152" s="31"/>
      <c r="B152" s="32"/>
      <c r="C152" s="177" t="s">
        <v>176</v>
      </c>
      <c r="D152" s="177" t="s">
        <v>146</v>
      </c>
      <c r="E152" s="178" t="s">
        <v>1672</v>
      </c>
      <c r="F152" s="179" t="s">
        <v>1673</v>
      </c>
      <c r="G152" s="180" t="s">
        <v>187</v>
      </c>
      <c r="H152" s="181">
        <v>100</v>
      </c>
      <c r="I152" s="182"/>
      <c r="J152" s="183">
        <f t="shared" si="10"/>
        <v>0</v>
      </c>
      <c r="K152" s="184"/>
      <c r="L152" s="185"/>
      <c r="M152" s="186" t="s">
        <v>1</v>
      </c>
      <c r="N152" s="187" t="s">
        <v>41</v>
      </c>
      <c r="O152" s="68"/>
      <c r="P152" s="188">
        <f t="shared" si="11"/>
        <v>0</v>
      </c>
      <c r="Q152" s="188">
        <v>0</v>
      </c>
      <c r="R152" s="188">
        <f t="shared" si="12"/>
        <v>0</v>
      </c>
      <c r="S152" s="188">
        <v>0</v>
      </c>
      <c r="T152" s="189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0" t="s">
        <v>182</v>
      </c>
      <c r="AT152" s="190" t="s">
        <v>146</v>
      </c>
      <c r="AU152" s="190" t="s">
        <v>83</v>
      </c>
      <c r="AY152" s="14" t="s">
        <v>150</v>
      </c>
      <c r="BE152" s="191">
        <f t="shared" si="14"/>
        <v>0</v>
      </c>
      <c r="BF152" s="191">
        <f t="shared" si="15"/>
        <v>0</v>
      </c>
      <c r="BG152" s="191">
        <f t="shared" si="16"/>
        <v>0</v>
      </c>
      <c r="BH152" s="191">
        <f t="shared" si="17"/>
        <v>0</v>
      </c>
      <c r="BI152" s="191">
        <f t="shared" si="18"/>
        <v>0</v>
      </c>
      <c r="BJ152" s="14" t="s">
        <v>83</v>
      </c>
      <c r="BK152" s="191">
        <f t="shared" si="19"/>
        <v>0</v>
      </c>
      <c r="BL152" s="14" t="s">
        <v>182</v>
      </c>
      <c r="BM152" s="190" t="s">
        <v>1762</v>
      </c>
    </row>
    <row r="153" spans="1:65" s="2" customFormat="1" ht="19.5">
      <c r="A153" s="31"/>
      <c r="B153" s="32"/>
      <c r="C153" s="33"/>
      <c r="D153" s="202" t="s">
        <v>455</v>
      </c>
      <c r="E153" s="33"/>
      <c r="F153" s="203" t="s">
        <v>1675</v>
      </c>
      <c r="G153" s="33"/>
      <c r="H153" s="33"/>
      <c r="I153" s="119"/>
      <c r="J153" s="33"/>
      <c r="K153" s="33"/>
      <c r="L153" s="36"/>
      <c r="M153" s="204"/>
      <c r="N153" s="205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455</v>
      </c>
      <c r="AU153" s="14" t="s">
        <v>83</v>
      </c>
    </row>
    <row r="154" spans="1:65" s="2" customFormat="1" ht="21.75" customHeight="1">
      <c r="A154" s="31"/>
      <c r="B154" s="32"/>
      <c r="C154" s="177" t="s">
        <v>170</v>
      </c>
      <c r="D154" s="177" t="s">
        <v>146</v>
      </c>
      <c r="E154" s="178" t="s">
        <v>1676</v>
      </c>
      <c r="F154" s="179" t="s">
        <v>1677</v>
      </c>
      <c r="G154" s="180" t="s">
        <v>187</v>
      </c>
      <c r="H154" s="181">
        <v>300</v>
      </c>
      <c r="I154" s="182"/>
      <c r="J154" s="183">
        <f t="shared" ref="J154:J173" si="20">ROUND(I154*H154,2)</f>
        <v>0</v>
      </c>
      <c r="K154" s="184"/>
      <c r="L154" s="185"/>
      <c r="M154" s="186" t="s">
        <v>1</v>
      </c>
      <c r="N154" s="187" t="s">
        <v>41</v>
      </c>
      <c r="O154" s="68"/>
      <c r="P154" s="188">
        <f t="shared" ref="P154:P173" si="21">O154*H154</f>
        <v>0</v>
      </c>
      <c r="Q154" s="188">
        <v>0</v>
      </c>
      <c r="R154" s="188">
        <f t="shared" ref="R154:R173" si="22">Q154*H154</f>
        <v>0</v>
      </c>
      <c r="S154" s="188">
        <v>0</v>
      </c>
      <c r="T154" s="189">
        <f t="shared" ref="T154:T173" si="23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0" t="s">
        <v>182</v>
      </c>
      <c r="AT154" s="190" t="s">
        <v>146</v>
      </c>
      <c r="AU154" s="190" t="s">
        <v>83</v>
      </c>
      <c r="AY154" s="14" t="s">
        <v>150</v>
      </c>
      <c r="BE154" s="191">
        <f t="shared" ref="BE154:BE173" si="24">IF(N154="základní",J154,0)</f>
        <v>0</v>
      </c>
      <c r="BF154" s="191">
        <f t="shared" ref="BF154:BF173" si="25">IF(N154="snížená",J154,0)</f>
        <v>0</v>
      </c>
      <c r="BG154" s="191">
        <f t="shared" ref="BG154:BG173" si="26">IF(N154="zákl. přenesená",J154,0)</f>
        <v>0</v>
      </c>
      <c r="BH154" s="191">
        <f t="shared" ref="BH154:BH173" si="27">IF(N154="sníž. přenesená",J154,0)</f>
        <v>0</v>
      </c>
      <c r="BI154" s="191">
        <f t="shared" ref="BI154:BI173" si="28">IF(N154="nulová",J154,0)</f>
        <v>0</v>
      </c>
      <c r="BJ154" s="14" t="s">
        <v>83</v>
      </c>
      <c r="BK154" s="191">
        <f t="shared" ref="BK154:BK173" si="29">ROUND(I154*H154,2)</f>
        <v>0</v>
      </c>
      <c r="BL154" s="14" t="s">
        <v>182</v>
      </c>
      <c r="BM154" s="190" t="s">
        <v>1763</v>
      </c>
    </row>
    <row r="155" spans="1:65" s="2" customFormat="1" ht="21.75" customHeight="1">
      <c r="A155" s="31"/>
      <c r="B155" s="32"/>
      <c r="C155" s="177" t="s">
        <v>271</v>
      </c>
      <c r="D155" s="177" t="s">
        <v>146</v>
      </c>
      <c r="E155" s="178" t="s">
        <v>1651</v>
      </c>
      <c r="F155" s="179" t="s">
        <v>1652</v>
      </c>
      <c r="G155" s="180" t="s">
        <v>187</v>
      </c>
      <c r="H155" s="181">
        <v>400</v>
      </c>
      <c r="I155" s="182"/>
      <c r="J155" s="183">
        <f t="shared" si="20"/>
        <v>0</v>
      </c>
      <c r="K155" s="184"/>
      <c r="L155" s="185"/>
      <c r="M155" s="186" t="s">
        <v>1</v>
      </c>
      <c r="N155" s="187" t="s">
        <v>41</v>
      </c>
      <c r="O155" s="68"/>
      <c r="P155" s="188">
        <f t="shared" si="21"/>
        <v>0</v>
      </c>
      <c r="Q155" s="188">
        <v>0</v>
      </c>
      <c r="R155" s="188">
        <f t="shared" si="22"/>
        <v>0</v>
      </c>
      <c r="S155" s="188">
        <v>0</v>
      </c>
      <c r="T155" s="189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182</v>
      </c>
      <c r="AT155" s="190" t="s">
        <v>146</v>
      </c>
      <c r="AU155" s="190" t="s">
        <v>83</v>
      </c>
      <c r="AY155" s="14" t="s">
        <v>150</v>
      </c>
      <c r="BE155" s="191">
        <f t="shared" si="24"/>
        <v>0</v>
      </c>
      <c r="BF155" s="191">
        <f t="shared" si="25"/>
        <v>0</v>
      </c>
      <c r="BG155" s="191">
        <f t="shared" si="26"/>
        <v>0</v>
      </c>
      <c r="BH155" s="191">
        <f t="shared" si="27"/>
        <v>0</v>
      </c>
      <c r="BI155" s="191">
        <f t="shared" si="28"/>
        <v>0</v>
      </c>
      <c r="BJ155" s="14" t="s">
        <v>83</v>
      </c>
      <c r="BK155" s="191">
        <f t="shared" si="29"/>
        <v>0</v>
      </c>
      <c r="BL155" s="14" t="s">
        <v>182</v>
      </c>
      <c r="BM155" s="190" t="s">
        <v>1764</v>
      </c>
    </row>
    <row r="156" spans="1:65" s="2" customFormat="1" ht="21.75" customHeight="1">
      <c r="A156" s="31"/>
      <c r="B156" s="32"/>
      <c r="C156" s="177" t="s">
        <v>275</v>
      </c>
      <c r="D156" s="177" t="s">
        <v>146</v>
      </c>
      <c r="E156" s="178" t="s">
        <v>1765</v>
      </c>
      <c r="F156" s="179" t="s">
        <v>1766</v>
      </c>
      <c r="G156" s="180" t="s">
        <v>187</v>
      </c>
      <c r="H156" s="181">
        <v>600</v>
      </c>
      <c r="I156" s="182"/>
      <c r="J156" s="183">
        <f t="shared" si="20"/>
        <v>0</v>
      </c>
      <c r="K156" s="184"/>
      <c r="L156" s="185"/>
      <c r="M156" s="186" t="s">
        <v>1</v>
      </c>
      <c r="N156" s="187" t="s">
        <v>41</v>
      </c>
      <c r="O156" s="68"/>
      <c r="P156" s="188">
        <f t="shared" si="21"/>
        <v>0</v>
      </c>
      <c r="Q156" s="188">
        <v>0</v>
      </c>
      <c r="R156" s="188">
        <f t="shared" si="22"/>
        <v>0</v>
      </c>
      <c r="S156" s="188">
        <v>0</v>
      </c>
      <c r="T156" s="189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0" t="s">
        <v>182</v>
      </c>
      <c r="AT156" s="190" t="s">
        <v>146</v>
      </c>
      <c r="AU156" s="190" t="s">
        <v>83</v>
      </c>
      <c r="AY156" s="14" t="s">
        <v>150</v>
      </c>
      <c r="BE156" s="191">
        <f t="shared" si="24"/>
        <v>0</v>
      </c>
      <c r="BF156" s="191">
        <f t="shared" si="25"/>
        <v>0</v>
      </c>
      <c r="BG156" s="191">
        <f t="shared" si="26"/>
        <v>0</v>
      </c>
      <c r="BH156" s="191">
        <f t="shared" si="27"/>
        <v>0</v>
      </c>
      <c r="BI156" s="191">
        <f t="shared" si="28"/>
        <v>0</v>
      </c>
      <c r="BJ156" s="14" t="s">
        <v>83</v>
      </c>
      <c r="BK156" s="191">
        <f t="shared" si="29"/>
        <v>0</v>
      </c>
      <c r="BL156" s="14" t="s">
        <v>182</v>
      </c>
      <c r="BM156" s="190" t="s">
        <v>1767</v>
      </c>
    </row>
    <row r="157" spans="1:65" s="2" customFormat="1" ht="21.75" customHeight="1">
      <c r="A157" s="31"/>
      <c r="B157" s="32"/>
      <c r="C157" s="177" t="s">
        <v>279</v>
      </c>
      <c r="D157" s="177" t="s">
        <v>146</v>
      </c>
      <c r="E157" s="178" t="s">
        <v>221</v>
      </c>
      <c r="F157" s="179" t="s">
        <v>222</v>
      </c>
      <c r="G157" s="180" t="s">
        <v>187</v>
      </c>
      <c r="H157" s="181">
        <v>300</v>
      </c>
      <c r="I157" s="182"/>
      <c r="J157" s="183">
        <f t="shared" si="20"/>
        <v>0</v>
      </c>
      <c r="K157" s="184"/>
      <c r="L157" s="185"/>
      <c r="M157" s="186" t="s">
        <v>1</v>
      </c>
      <c r="N157" s="187" t="s">
        <v>41</v>
      </c>
      <c r="O157" s="68"/>
      <c r="P157" s="188">
        <f t="shared" si="21"/>
        <v>0</v>
      </c>
      <c r="Q157" s="188">
        <v>0</v>
      </c>
      <c r="R157" s="188">
        <f t="shared" si="22"/>
        <v>0</v>
      </c>
      <c r="S157" s="188">
        <v>0</v>
      </c>
      <c r="T157" s="189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0" t="s">
        <v>182</v>
      </c>
      <c r="AT157" s="190" t="s">
        <v>146</v>
      </c>
      <c r="AU157" s="190" t="s">
        <v>83</v>
      </c>
      <c r="AY157" s="14" t="s">
        <v>150</v>
      </c>
      <c r="BE157" s="191">
        <f t="shared" si="24"/>
        <v>0</v>
      </c>
      <c r="BF157" s="191">
        <f t="shared" si="25"/>
        <v>0</v>
      </c>
      <c r="BG157" s="191">
        <f t="shared" si="26"/>
        <v>0</v>
      </c>
      <c r="BH157" s="191">
        <f t="shared" si="27"/>
        <v>0</v>
      </c>
      <c r="BI157" s="191">
        <f t="shared" si="28"/>
        <v>0</v>
      </c>
      <c r="BJ157" s="14" t="s">
        <v>83</v>
      </c>
      <c r="BK157" s="191">
        <f t="shared" si="29"/>
        <v>0</v>
      </c>
      <c r="BL157" s="14" t="s">
        <v>182</v>
      </c>
      <c r="BM157" s="190" t="s">
        <v>1768</v>
      </c>
    </row>
    <row r="158" spans="1:65" s="2" customFormat="1" ht="21.75" customHeight="1">
      <c r="A158" s="31"/>
      <c r="B158" s="32"/>
      <c r="C158" s="177" t="s">
        <v>283</v>
      </c>
      <c r="D158" s="177" t="s">
        <v>146</v>
      </c>
      <c r="E158" s="178" t="s">
        <v>1769</v>
      </c>
      <c r="F158" s="179" t="s">
        <v>1770</v>
      </c>
      <c r="G158" s="180" t="s">
        <v>187</v>
      </c>
      <c r="H158" s="181">
        <v>300</v>
      </c>
      <c r="I158" s="182"/>
      <c r="J158" s="183">
        <f t="shared" si="20"/>
        <v>0</v>
      </c>
      <c r="K158" s="184"/>
      <c r="L158" s="185"/>
      <c r="M158" s="186" t="s">
        <v>1</v>
      </c>
      <c r="N158" s="187" t="s">
        <v>41</v>
      </c>
      <c r="O158" s="68"/>
      <c r="P158" s="188">
        <f t="shared" si="21"/>
        <v>0</v>
      </c>
      <c r="Q158" s="188">
        <v>0</v>
      </c>
      <c r="R158" s="188">
        <f t="shared" si="22"/>
        <v>0</v>
      </c>
      <c r="S158" s="188">
        <v>0</v>
      </c>
      <c r="T158" s="189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0" t="s">
        <v>182</v>
      </c>
      <c r="AT158" s="190" t="s">
        <v>146</v>
      </c>
      <c r="AU158" s="190" t="s">
        <v>83</v>
      </c>
      <c r="AY158" s="14" t="s">
        <v>150</v>
      </c>
      <c r="BE158" s="191">
        <f t="shared" si="24"/>
        <v>0</v>
      </c>
      <c r="BF158" s="191">
        <f t="shared" si="25"/>
        <v>0</v>
      </c>
      <c r="BG158" s="191">
        <f t="shared" si="26"/>
        <v>0</v>
      </c>
      <c r="BH158" s="191">
        <f t="shared" si="27"/>
        <v>0</v>
      </c>
      <c r="BI158" s="191">
        <f t="shared" si="28"/>
        <v>0</v>
      </c>
      <c r="BJ158" s="14" t="s">
        <v>83</v>
      </c>
      <c r="BK158" s="191">
        <f t="shared" si="29"/>
        <v>0</v>
      </c>
      <c r="BL158" s="14" t="s">
        <v>182</v>
      </c>
      <c r="BM158" s="190" t="s">
        <v>1771</v>
      </c>
    </row>
    <row r="159" spans="1:65" s="2" customFormat="1" ht="21.75" customHeight="1">
      <c r="A159" s="31"/>
      <c r="B159" s="32"/>
      <c r="C159" s="177" t="s">
        <v>288</v>
      </c>
      <c r="D159" s="177" t="s">
        <v>146</v>
      </c>
      <c r="E159" s="178" t="s">
        <v>1772</v>
      </c>
      <c r="F159" s="179" t="s">
        <v>1773</v>
      </c>
      <c r="G159" s="180" t="s">
        <v>187</v>
      </c>
      <c r="H159" s="181">
        <v>150</v>
      </c>
      <c r="I159" s="182"/>
      <c r="J159" s="183">
        <f t="shared" si="20"/>
        <v>0</v>
      </c>
      <c r="K159" s="184"/>
      <c r="L159" s="185"/>
      <c r="M159" s="186" t="s">
        <v>1</v>
      </c>
      <c r="N159" s="187" t="s">
        <v>41</v>
      </c>
      <c r="O159" s="68"/>
      <c r="P159" s="188">
        <f t="shared" si="21"/>
        <v>0</v>
      </c>
      <c r="Q159" s="188">
        <v>0</v>
      </c>
      <c r="R159" s="188">
        <f t="shared" si="22"/>
        <v>0</v>
      </c>
      <c r="S159" s="188">
        <v>0</v>
      </c>
      <c r="T159" s="189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0" t="s">
        <v>182</v>
      </c>
      <c r="AT159" s="190" t="s">
        <v>146</v>
      </c>
      <c r="AU159" s="190" t="s">
        <v>83</v>
      </c>
      <c r="AY159" s="14" t="s">
        <v>150</v>
      </c>
      <c r="BE159" s="191">
        <f t="shared" si="24"/>
        <v>0</v>
      </c>
      <c r="BF159" s="191">
        <f t="shared" si="25"/>
        <v>0</v>
      </c>
      <c r="BG159" s="191">
        <f t="shared" si="26"/>
        <v>0</v>
      </c>
      <c r="BH159" s="191">
        <f t="shared" si="27"/>
        <v>0</v>
      </c>
      <c r="BI159" s="191">
        <f t="shared" si="28"/>
        <v>0</v>
      </c>
      <c r="BJ159" s="14" t="s">
        <v>83</v>
      </c>
      <c r="BK159" s="191">
        <f t="shared" si="29"/>
        <v>0</v>
      </c>
      <c r="BL159" s="14" t="s">
        <v>182</v>
      </c>
      <c r="BM159" s="190" t="s">
        <v>1774</v>
      </c>
    </row>
    <row r="160" spans="1:65" s="2" customFormat="1" ht="21.75" customHeight="1">
      <c r="A160" s="31"/>
      <c r="B160" s="32"/>
      <c r="C160" s="177" t="s">
        <v>292</v>
      </c>
      <c r="D160" s="177" t="s">
        <v>146</v>
      </c>
      <c r="E160" s="178" t="s">
        <v>225</v>
      </c>
      <c r="F160" s="179" t="s">
        <v>226</v>
      </c>
      <c r="G160" s="180" t="s">
        <v>187</v>
      </c>
      <c r="H160" s="181">
        <v>150</v>
      </c>
      <c r="I160" s="182"/>
      <c r="J160" s="183">
        <f t="shared" si="20"/>
        <v>0</v>
      </c>
      <c r="K160" s="184"/>
      <c r="L160" s="185"/>
      <c r="M160" s="186" t="s">
        <v>1</v>
      </c>
      <c r="N160" s="187" t="s">
        <v>41</v>
      </c>
      <c r="O160" s="68"/>
      <c r="P160" s="188">
        <f t="shared" si="21"/>
        <v>0</v>
      </c>
      <c r="Q160" s="188">
        <v>0</v>
      </c>
      <c r="R160" s="188">
        <f t="shared" si="22"/>
        <v>0</v>
      </c>
      <c r="S160" s="188">
        <v>0</v>
      </c>
      <c r="T160" s="189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0" t="s">
        <v>182</v>
      </c>
      <c r="AT160" s="190" t="s">
        <v>146</v>
      </c>
      <c r="AU160" s="190" t="s">
        <v>83</v>
      </c>
      <c r="AY160" s="14" t="s">
        <v>150</v>
      </c>
      <c r="BE160" s="191">
        <f t="shared" si="24"/>
        <v>0</v>
      </c>
      <c r="BF160" s="191">
        <f t="shared" si="25"/>
        <v>0</v>
      </c>
      <c r="BG160" s="191">
        <f t="shared" si="26"/>
        <v>0</v>
      </c>
      <c r="BH160" s="191">
        <f t="shared" si="27"/>
        <v>0</v>
      </c>
      <c r="BI160" s="191">
        <f t="shared" si="28"/>
        <v>0</v>
      </c>
      <c r="BJ160" s="14" t="s">
        <v>83</v>
      </c>
      <c r="BK160" s="191">
        <f t="shared" si="29"/>
        <v>0</v>
      </c>
      <c r="BL160" s="14" t="s">
        <v>182</v>
      </c>
      <c r="BM160" s="190" t="s">
        <v>1775</v>
      </c>
    </row>
    <row r="161" spans="1:65" s="2" customFormat="1" ht="21.75" customHeight="1">
      <c r="A161" s="31"/>
      <c r="B161" s="32"/>
      <c r="C161" s="177" t="s">
        <v>184</v>
      </c>
      <c r="D161" s="177" t="s">
        <v>146</v>
      </c>
      <c r="E161" s="178" t="s">
        <v>1679</v>
      </c>
      <c r="F161" s="179" t="s">
        <v>1680</v>
      </c>
      <c r="G161" s="180" t="s">
        <v>187</v>
      </c>
      <c r="H161" s="181">
        <v>150</v>
      </c>
      <c r="I161" s="182"/>
      <c r="J161" s="183">
        <f t="shared" si="20"/>
        <v>0</v>
      </c>
      <c r="K161" s="184"/>
      <c r="L161" s="185"/>
      <c r="M161" s="186" t="s">
        <v>1</v>
      </c>
      <c r="N161" s="187" t="s">
        <v>41</v>
      </c>
      <c r="O161" s="68"/>
      <c r="P161" s="188">
        <f t="shared" si="21"/>
        <v>0</v>
      </c>
      <c r="Q161" s="188">
        <v>0</v>
      </c>
      <c r="R161" s="188">
        <f t="shared" si="22"/>
        <v>0</v>
      </c>
      <c r="S161" s="188">
        <v>0</v>
      </c>
      <c r="T161" s="189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0" t="s">
        <v>182</v>
      </c>
      <c r="AT161" s="190" t="s">
        <v>146</v>
      </c>
      <c r="AU161" s="190" t="s">
        <v>83</v>
      </c>
      <c r="AY161" s="14" t="s">
        <v>150</v>
      </c>
      <c r="BE161" s="191">
        <f t="shared" si="24"/>
        <v>0</v>
      </c>
      <c r="BF161" s="191">
        <f t="shared" si="25"/>
        <v>0</v>
      </c>
      <c r="BG161" s="191">
        <f t="shared" si="26"/>
        <v>0</v>
      </c>
      <c r="BH161" s="191">
        <f t="shared" si="27"/>
        <v>0</v>
      </c>
      <c r="BI161" s="191">
        <f t="shared" si="28"/>
        <v>0</v>
      </c>
      <c r="BJ161" s="14" t="s">
        <v>83</v>
      </c>
      <c r="BK161" s="191">
        <f t="shared" si="29"/>
        <v>0</v>
      </c>
      <c r="BL161" s="14" t="s">
        <v>182</v>
      </c>
      <c r="BM161" s="190" t="s">
        <v>1776</v>
      </c>
    </row>
    <row r="162" spans="1:65" s="2" customFormat="1" ht="21.75" customHeight="1">
      <c r="A162" s="31"/>
      <c r="B162" s="32"/>
      <c r="C162" s="177" t="s">
        <v>189</v>
      </c>
      <c r="D162" s="177" t="s">
        <v>146</v>
      </c>
      <c r="E162" s="178" t="s">
        <v>1682</v>
      </c>
      <c r="F162" s="179" t="s">
        <v>1683</v>
      </c>
      <c r="G162" s="180" t="s">
        <v>154</v>
      </c>
      <c r="H162" s="181">
        <v>75</v>
      </c>
      <c r="I162" s="182"/>
      <c r="J162" s="183">
        <f t="shared" si="20"/>
        <v>0</v>
      </c>
      <c r="K162" s="184"/>
      <c r="L162" s="185"/>
      <c r="M162" s="186" t="s">
        <v>1</v>
      </c>
      <c r="N162" s="187" t="s">
        <v>41</v>
      </c>
      <c r="O162" s="68"/>
      <c r="P162" s="188">
        <f t="shared" si="21"/>
        <v>0</v>
      </c>
      <c r="Q162" s="188">
        <v>0</v>
      </c>
      <c r="R162" s="188">
        <f t="shared" si="22"/>
        <v>0</v>
      </c>
      <c r="S162" s="188">
        <v>0</v>
      </c>
      <c r="T162" s="189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0" t="s">
        <v>182</v>
      </c>
      <c r="AT162" s="190" t="s">
        <v>146</v>
      </c>
      <c r="AU162" s="190" t="s">
        <v>83</v>
      </c>
      <c r="AY162" s="14" t="s">
        <v>150</v>
      </c>
      <c r="BE162" s="191">
        <f t="shared" si="24"/>
        <v>0</v>
      </c>
      <c r="BF162" s="191">
        <f t="shared" si="25"/>
        <v>0</v>
      </c>
      <c r="BG162" s="191">
        <f t="shared" si="26"/>
        <v>0</v>
      </c>
      <c r="BH162" s="191">
        <f t="shared" si="27"/>
        <v>0</v>
      </c>
      <c r="BI162" s="191">
        <f t="shared" si="28"/>
        <v>0</v>
      </c>
      <c r="BJ162" s="14" t="s">
        <v>83</v>
      </c>
      <c r="BK162" s="191">
        <f t="shared" si="29"/>
        <v>0</v>
      </c>
      <c r="BL162" s="14" t="s">
        <v>182</v>
      </c>
      <c r="BM162" s="190" t="s">
        <v>1777</v>
      </c>
    </row>
    <row r="163" spans="1:65" s="2" customFormat="1" ht="33" customHeight="1">
      <c r="A163" s="31"/>
      <c r="B163" s="32"/>
      <c r="C163" s="177" t="s">
        <v>201</v>
      </c>
      <c r="D163" s="177" t="s">
        <v>146</v>
      </c>
      <c r="E163" s="178" t="s">
        <v>1778</v>
      </c>
      <c r="F163" s="179" t="s">
        <v>1779</v>
      </c>
      <c r="G163" s="180" t="s">
        <v>154</v>
      </c>
      <c r="H163" s="181">
        <v>2</v>
      </c>
      <c r="I163" s="182"/>
      <c r="J163" s="183">
        <f t="shared" si="20"/>
        <v>0</v>
      </c>
      <c r="K163" s="184"/>
      <c r="L163" s="185"/>
      <c r="M163" s="186" t="s">
        <v>1</v>
      </c>
      <c r="N163" s="187" t="s">
        <v>41</v>
      </c>
      <c r="O163" s="68"/>
      <c r="P163" s="188">
        <f t="shared" si="21"/>
        <v>0</v>
      </c>
      <c r="Q163" s="188">
        <v>0</v>
      </c>
      <c r="R163" s="188">
        <f t="shared" si="22"/>
        <v>0</v>
      </c>
      <c r="S163" s="188">
        <v>0</v>
      </c>
      <c r="T163" s="189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0" t="s">
        <v>182</v>
      </c>
      <c r="AT163" s="190" t="s">
        <v>146</v>
      </c>
      <c r="AU163" s="190" t="s">
        <v>83</v>
      </c>
      <c r="AY163" s="14" t="s">
        <v>150</v>
      </c>
      <c r="BE163" s="191">
        <f t="shared" si="24"/>
        <v>0</v>
      </c>
      <c r="BF163" s="191">
        <f t="shared" si="25"/>
        <v>0</v>
      </c>
      <c r="BG163" s="191">
        <f t="shared" si="26"/>
        <v>0</v>
      </c>
      <c r="BH163" s="191">
        <f t="shared" si="27"/>
        <v>0</v>
      </c>
      <c r="BI163" s="191">
        <f t="shared" si="28"/>
        <v>0</v>
      </c>
      <c r="BJ163" s="14" t="s">
        <v>83</v>
      </c>
      <c r="BK163" s="191">
        <f t="shared" si="29"/>
        <v>0</v>
      </c>
      <c r="BL163" s="14" t="s">
        <v>182</v>
      </c>
      <c r="BM163" s="190" t="s">
        <v>1780</v>
      </c>
    </row>
    <row r="164" spans="1:65" s="2" customFormat="1" ht="21.75" customHeight="1">
      <c r="A164" s="31"/>
      <c r="B164" s="32"/>
      <c r="C164" s="177" t="s">
        <v>235</v>
      </c>
      <c r="D164" s="177" t="s">
        <v>146</v>
      </c>
      <c r="E164" s="178" t="s">
        <v>1781</v>
      </c>
      <c r="F164" s="179" t="s">
        <v>1782</v>
      </c>
      <c r="G164" s="180" t="s">
        <v>154</v>
      </c>
      <c r="H164" s="181">
        <v>18</v>
      </c>
      <c r="I164" s="182"/>
      <c r="J164" s="183">
        <f t="shared" si="20"/>
        <v>0</v>
      </c>
      <c r="K164" s="184"/>
      <c r="L164" s="185"/>
      <c r="M164" s="186" t="s">
        <v>1</v>
      </c>
      <c r="N164" s="187" t="s">
        <v>41</v>
      </c>
      <c r="O164" s="68"/>
      <c r="P164" s="188">
        <f t="shared" si="21"/>
        <v>0</v>
      </c>
      <c r="Q164" s="188">
        <v>0</v>
      </c>
      <c r="R164" s="188">
        <f t="shared" si="22"/>
        <v>0</v>
      </c>
      <c r="S164" s="188">
        <v>0</v>
      </c>
      <c r="T164" s="189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0" t="s">
        <v>182</v>
      </c>
      <c r="AT164" s="190" t="s">
        <v>146</v>
      </c>
      <c r="AU164" s="190" t="s">
        <v>83</v>
      </c>
      <c r="AY164" s="14" t="s">
        <v>150</v>
      </c>
      <c r="BE164" s="191">
        <f t="shared" si="24"/>
        <v>0</v>
      </c>
      <c r="BF164" s="191">
        <f t="shared" si="25"/>
        <v>0</v>
      </c>
      <c r="BG164" s="191">
        <f t="shared" si="26"/>
        <v>0</v>
      </c>
      <c r="BH164" s="191">
        <f t="shared" si="27"/>
        <v>0</v>
      </c>
      <c r="BI164" s="191">
        <f t="shared" si="28"/>
        <v>0</v>
      </c>
      <c r="BJ164" s="14" t="s">
        <v>83</v>
      </c>
      <c r="BK164" s="191">
        <f t="shared" si="29"/>
        <v>0</v>
      </c>
      <c r="BL164" s="14" t="s">
        <v>182</v>
      </c>
      <c r="BM164" s="190" t="s">
        <v>1783</v>
      </c>
    </row>
    <row r="165" spans="1:65" s="2" customFormat="1" ht="16.5" customHeight="1">
      <c r="A165" s="31"/>
      <c r="B165" s="32"/>
      <c r="C165" s="177" t="s">
        <v>239</v>
      </c>
      <c r="D165" s="177" t="s">
        <v>146</v>
      </c>
      <c r="E165" s="178" t="s">
        <v>1784</v>
      </c>
      <c r="F165" s="179" t="s">
        <v>1785</v>
      </c>
      <c r="G165" s="180" t="s">
        <v>154</v>
      </c>
      <c r="H165" s="181">
        <v>2</v>
      </c>
      <c r="I165" s="182"/>
      <c r="J165" s="183">
        <f t="shared" si="20"/>
        <v>0</v>
      </c>
      <c r="K165" s="184"/>
      <c r="L165" s="185"/>
      <c r="M165" s="186" t="s">
        <v>1</v>
      </c>
      <c r="N165" s="187" t="s">
        <v>41</v>
      </c>
      <c r="O165" s="68"/>
      <c r="P165" s="188">
        <f t="shared" si="21"/>
        <v>0</v>
      </c>
      <c r="Q165" s="188">
        <v>0</v>
      </c>
      <c r="R165" s="188">
        <f t="shared" si="22"/>
        <v>0</v>
      </c>
      <c r="S165" s="188">
        <v>0</v>
      </c>
      <c r="T165" s="189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0" t="s">
        <v>182</v>
      </c>
      <c r="AT165" s="190" t="s">
        <v>146</v>
      </c>
      <c r="AU165" s="190" t="s">
        <v>83</v>
      </c>
      <c r="AY165" s="14" t="s">
        <v>150</v>
      </c>
      <c r="BE165" s="191">
        <f t="shared" si="24"/>
        <v>0</v>
      </c>
      <c r="BF165" s="191">
        <f t="shared" si="25"/>
        <v>0</v>
      </c>
      <c r="BG165" s="191">
        <f t="shared" si="26"/>
        <v>0</v>
      </c>
      <c r="BH165" s="191">
        <f t="shared" si="27"/>
        <v>0</v>
      </c>
      <c r="BI165" s="191">
        <f t="shared" si="28"/>
        <v>0</v>
      </c>
      <c r="BJ165" s="14" t="s">
        <v>83</v>
      </c>
      <c r="BK165" s="191">
        <f t="shared" si="29"/>
        <v>0</v>
      </c>
      <c r="BL165" s="14" t="s">
        <v>182</v>
      </c>
      <c r="BM165" s="190" t="s">
        <v>1786</v>
      </c>
    </row>
    <row r="166" spans="1:65" s="2" customFormat="1" ht="16.5" customHeight="1">
      <c r="A166" s="31"/>
      <c r="B166" s="32"/>
      <c r="C166" s="177" t="s">
        <v>243</v>
      </c>
      <c r="D166" s="177" t="s">
        <v>146</v>
      </c>
      <c r="E166" s="178" t="s">
        <v>1787</v>
      </c>
      <c r="F166" s="179" t="s">
        <v>1788</v>
      </c>
      <c r="G166" s="180" t="s">
        <v>154</v>
      </c>
      <c r="H166" s="181">
        <v>1</v>
      </c>
      <c r="I166" s="182"/>
      <c r="J166" s="183">
        <f t="shared" si="20"/>
        <v>0</v>
      </c>
      <c r="K166" s="184"/>
      <c r="L166" s="185"/>
      <c r="M166" s="186" t="s">
        <v>1</v>
      </c>
      <c r="N166" s="187" t="s">
        <v>41</v>
      </c>
      <c r="O166" s="68"/>
      <c r="P166" s="188">
        <f t="shared" si="21"/>
        <v>0</v>
      </c>
      <c r="Q166" s="188">
        <v>0</v>
      </c>
      <c r="R166" s="188">
        <f t="shared" si="22"/>
        <v>0</v>
      </c>
      <c r="S166" s="188">
        <v>0</v>
      </c>
      <c r="T166" s="189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0" t="s">
        <v>182</v>
      </c>
      <c r="AT166" s="190" t="s">
        <v>146</v>
      </c>
      <c r="AU166" s="190" t="s">
        <v>83</v>
      </c>
      <c r="AY166" s="14" t="s">
        <v>150</v>
      </c>
      <c r="BE166" s="191">
        <f t="shared" si="24"/>
        <v>0</v>
      </c>
      <c r="BF166" s="191">
        <f t="shared" si="25"/>
        <v>0</v>
      </c>
      <c r="BG166" s="191">
        <f t="shared" si="26"/>
        <v>0</v>
      </c>
      <c r="BH166" s="191">
        <f t="shared" si="27"/>
        <v>0</v>
      </c>
      <c r="BI166" s="191">
        <f t="shared" si="28"/>
        <v>0</v>
      </c>
      <c r="BJ166" s="14" t="s">
        <v>83</v>
      </c>
      <c r="BK166" s="191">
        <f t="shared" si="29"/>
        <v>0</v>
      </c>
      <c r="BL166" s="14" t="s">
        <v>182</v>
      </c>
      <c r="BM166" s="190" t="s">
        <v>1789</v>
      </c>
    </row>
    <row r="167" spans="1:65" s="2" customFormat="1" ht="33" customHeight="1">
      <c r="A167" s="31"/>
      <c r="B167" s="32"/>
      <c r="C167" s="177" t="s">
        <v>205</v>
      </c>
      <c r="D167" s="177" t="s">
        <v>146</v>
      </c>
      <c r="E167" s="178" t="s">
        <v>1790</v>
      </c>
      <c r="F167" s="179" t="s">
        <v>1791</v>
      </c>
      <c r="G167" s="180" t="s">
        <v>340</v>
      </c>
      <c r="H167" s="181">
        <v>3</v>
      </c>
      <c r="I167" s="182"/>
      <c r="J167" s="183">
        <f t="shared" si="20"/>
        <v>0</v>
      </c>
      <c r="K167" s="184"/>
      <c r="L167" s="185"/>
      <c r="M167" s="186" t="s">
        <v>1</v>
      </c>
      <c r="N167" s="187" t="s">
        <v>41</v>
      </c>
      <c r="O167" s="68"/>
      <c r="P167" s="188">
        <f t="shared" si="21"/>
        <v>0</v>
      </c>
      <c r="Q167" s="188">
        <v>0</v>
      </c>
      <c r="R167" s="188">
        <f t="shared" si="22"/>
        <v>0</v>
      </c>
      <c r="S167" s="188">
        <v>0</v>
      </c>
      <c r="T167" s="189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0" t="s">
        <v>182</v>
      </c>
      <c r="AT167" s="190" t="s">
        <v>146</v>
      </c>
      <c r="AU167" s="190" t="s">
        <v>83</v>
      </c>
      <c r="AY167" s="14" t="s">
        <v>150</v>
      </c>
      <c r="BE167" s="191">
        <f t="shared" si="24"/>
        <v>0</v>
      </c>
      <c r="BF167" s="191">
        <f t="shared" si="25"/>
        <v>0</v>
      </c>
      <c r="BG167" s="191">
        <f t="shared" si="26"/>
        <v>0</v>
      </c>
      <c r="BH167" s="191">
        <f t="shared" si="27"/>
        <v>0</v>
      </c>
      <c r="BI167" s="191">
        <f t="shared" si="28"/>
        <v>0</v>
      </c>
      <c r="BJ167" s="14" t="s">
        <v>83</v>
      </c>
      <c r="BK167" s="191">
        <f t="shared" si="29"/>
        <v>0</v>
      </c>
      <c r="BL167" s="14" t="s">
        <v>182</v>
      </c>
      <c r="BM167" s="190" t="s">
        <v>1792</v>
      </c>
    </row>
    <row r="168" spans="1:65" s="2" customFormat="1" ht="33" customHeight="1">
      <c r="A168" s="31"/>
      <c r="B168" s="32"/>
      <c r="C168" s="177" t="s">
        <v>8</v>
      </c>
      <c r="D168" s="177" t="s">
        <v>146</v>
      </c>
      <c r="E168" s="178" t="s">
        <v>1793</v>
      </c>
      <c r="F168" s="179" t="s">
        <v>1794</v>
      </c>
      <c r="G168" s="180" t="s">
        <v>340</v>
      </c>
      <c r="H168" s="181">
        <v>1</v>
      </c>
      <c r="I168" s="182"/>
      <c r="J168" s="183">
        <f t="shared" si="20"/>
        <v>0</v>
      </c>
      <c r="K168" s="184"/>
      <c r="L168" s="185"/>
      <c r="M168" s="186" t="s">
        <v>1</v>
      </c>
      <c r="N168" s="187" t="s">
        <v>41</v>
      </c>
      <c r="O168" s="68"/>
      <c r="P168" s="188">
        <f t="shared" si="21"/>
        <v>0</v>
      </c>
      <c r="Q168" s="188">
        <v>0</v>
      </c>
      <c r="R168" s="188">
        <f t="shared" si="22"/>
        <v>0</v>
      </c>
      <c r="S168" s="188">
        <v>0</v>
      </c>
      <c r="T168" s="189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0" t="s">
        <v>182</v>
      </c>
      <c r="AT168" s="190" t="s">
        <v>146</v>
      </c>
      <c r="AU168" s="190" t="s">
        <v>83</v>
      </c>
      <c r="AY168" s="14" t="s">
        <v>150</v>
      </c>
      <c r="BE168" s="191">
        <f t="shared" si="24"/>
        <v>0</v>
      </c>
      <c r="BF168" s="191">
        <f t="shared" si="25"/>
        <v>0</v>
      </c>
      <c r="BG168" s="191">
        <f t="shared" si="26"/>
        <v>0</v>
      </c>
      <c r="BH168" s="191">
        <f t="shared" si="27"/>
        <v>0</v>
      </c>
      <c r="BI168" s="191">
        <f t="shared" si="28"/>
        <v>0</v>
      </c>
      <c r="BJ168" s="14" t="s">
        <v>83</v>
      </c>
      <c r="BK168" s="191">
        <f t="shared" si="29"/>
        <v>0</v>
      </c>
      <c r="BL168" s="14" t="s">
        <v>182</v>
      </c>
      <c r="BM168" s="190" t="s">
        <v>1795</v>
      </c>
    </row>
    <row r="169" spans="1:65" s="2" customFormat="1" ht="21.75" customHeight="1">
      <c r="A169" s="31"/>
      <c r="B169" s="32"/>
      <c r="C169" s="177" t="s">
        <v>212</v>
      </c>
      <c r="D169" s="177" t="s">
        <v>146</v>
      </c>
      <c r="E169" s="178" t="s">
        <v>1796</v>
      </c>
      <c r="F169" s="179" t="s">
        <v>1797</v>
      </c>
      <c r="G169" s="180" t="s">
        <v>154</v>
      </c>
      <c r="H169" s="181">
        <v>2</v>
      </c>
      <c r="I169" s="182"/>
      <c r="J169" s="183">
        <f t="shared" si="20"/>
        <v>0</v>
      </c>
      <c r="K169" s="184"/>
      <c r="L169" s="185"/>
      <c r="M169" s="186" t="s">
        <v>1</v>
      </c>
      <c r="N169" s="187" t="s">
        <v>41</v>
      </c>
      <c r="O169" s="68"/>
      <c r="P169" s="188">
        <f t="shared" si="21"/>
        <v>0</v>
      </c>
      <c r="Q169" s="188">
        <v>0</v>
      </c>
      <c r="R169" s="188">
        <f t="shared" si="22"/>
        <v>0</v>
      </c>
      <c r="S169" s="188">
        <v>0</v>
      </c>
      <c r="T169" s="189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0" t="s">
        <v>182</v>
      </c>
      <c r="AT169" s="190" t="s">
        <v>146</v>
      </c>
      <c r="AU169" s="190" t="s">
        <v>83</v>
      </c>
      <c r="AY169" s="14" t="s">
        <v>150</v>
      </c>
      <c r="BE169" s="191">
        <f t="shared" si="24"/>
        <v>0</v>
      </c>
      <c r="BF169" s="191">
        <f t="shared" si="25"/>
        <v>0</v>
      </c>
      <c r="BG169" s="191">
        <f t="shared" si="26"/>
        <v>0</v>
      </c>
      <c r="BH169" s="191">
        <f t="shared" si="27"/>
        <v>0</v>
      </c>
      <c r="BI169" s="191">
        <f t="shared" si="28"/>
        <v>0</v>
      </c>
      <c r="BJ169" s="14" t="s">
        <v>83</v>
      </c>
      <c r="BK169" s="191">
        <f t="shared" si="29"/>
        <v>0</v>
      </c>
      <c r="BL169" s="14" t="s">
        <v>182</v>
      </c>
      <c r="BM169" s="190" t="s">
        <v>1798</v>
      </c>
    </row>
    <row r="170" spans="1:65" s="2" customFormat="1" ht="21.75" customHeight="1">
      <c r="A170" s="31"/>
      <c r="B170" s="32"/>
      <c r="C170" s="177" t="s">
        <v>216</v>
      </c>
      <c r="D170" s="177" t="s">
        <v>146</v>
      </c>
      <c r="E170" s="178" t="s">
        <v>1799</v>
      </c>
      <c r="F170" s="179" t="s">
        <v>1800</v>
      </c>
      <c r="G170" s="180" t="s">
        <v>154</v>
      </c>
      <c r="H170" s="181">
        <v>2</v>
      </c>
      <c r="I170" s="182"/>
      <c r="J170" s="183">
        <f t="shared" si="20"/>
        <v>0</v>
      </c>
      <c r="K170" s="184"/>
      <c r="L170" s="185"/>
      <c r="M170" s="186" t="s">
        <v>1</v>
      </c>
      <c r="N170" s="187" t="s">
        <v>41</v>
      </c>
      <c r="O170" s="68"/>
      <c r="P170" s="188">
        <f t="shared" si="21"/>
        <v>0</v>
      </c>
      <c r="Q170" s="188">
        <v>0</v>
      </c>
      <c r="R170" s="188">
        <f t="shared" si="22"/>
        <v>0</v>
      </c>
      <c r="S170" s="188">
        <v>0</v>
      </c>
      <c r="T170" s="189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0" t="s">
        <v>182</v>
      </c>
      <c r="AT170" s="190" t="s">
        <v>146</v>
      </c>
      <c r="AU170" s="190" t="s">
        <v>83</v>
      </c>
      <c r="AY170" s="14" t="s">
        <v>150</v>
      </c>
      <c r="BE170" s="191">
        <f t="shared" si="24"/>
        <v>0</v>
      </c>
      <c r="BF170" s="191">
        <f t="shared" si="25"/>
        <v>0</v>
      </c>
      <c r="BG170" s="191">
        <f t="shared" si="26"/>
        <v>0</v>
      </c>
      <c r="BH170" s="191">
        <f t="shared" si="27"/>
        <v>0</v>
      </c>
      <c r="BI170" s="191">
        <f t="shared" si="28"/>
        <v>0</v>
      </c>
      <c r="BJ170" s="14" t="s">
        <v>83</v>
      </c>
      <c r="BK170" s="191">
        <f t="shared" si="29"/>
        <v>0</v>
      </c>
      <c r="BL170" s="14" t="s">
        <v>182</v>
      </c>
      <c r="BM170" s="190" t="s">
        <v>1801</v>
      </c>
    </row>
    <row r="171" spans="1:65" s="2" customFormat="1" ht="21.75" customHeight="1">
      <c r="A171" s="31"/>
      <c r="B171" s="32"/>
      <c r="C171" s="177" t="s">
        <v>220</v>
      </c>
      <c r="D171" s="177" t="s">
        <v>146</v>
      </c>
      <c r="E171" s="178" t="s">
        <v>1802</v>
      </c>
      <c r="F171" s="179" t="s">
        <v>1803</v>
      </c>
      <c r="G171" s="180" t="s">
        <v>154</v>
      </c>
      <c r="H171" s="181">
        <v>2</v>
      </c>
      <c r="I171" s="182"/>
      <c r="J171" s="183">
        <f t="shared" si="20"/>
        <v>0</v>
      </c>
      <c r="K171" s="184"/>
      <c r="L171" s="185"/>
      <c r="M171" s="186" t="s">
        <v>1</v>
      </c>
      <c r="N171" s="187" t="s">
        <v>41</v>
      </c>
      <c r="O171" s="68"/>
      <c r="P171" s="188">
        <f t="shared" si="21"/>
        <v>0</v>
      </c>
      <c r="Q171" s="188">
        <v>0</v>
      </c>
      <c r="R171" s="188">
        <f t="shared" si="22"/>
        <v>0</v>
      </c>
      <c r="S171" s="188">
        <v>0</v>
      </c>
      <c r="T171" s="189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0" t="s">
        <v>182</v>
      </c>
      <c r="AT171" s="190" t="s">
        <v>146</v>
      </c>
      <c r="AU171" s="190" t="s">
        <v>83</v>
      </c>
      <c r="AY171" s="14" t="s">
        <v>150</v>
      </c>
      <c r="BE171" s="191">
        <f t="shared" si="24"/>
        <v>0</v>
      </c>
      <c r="BF171" s="191">
        <f t="shared" si="25"/>
        <v>0</v>
      </c>
      <c r="BG171" s="191">
        <f t="shared" si="26"/>
        <v>0</v>
      </c>
      <c r="BH171" s="191">
        <f t="shared" si="27"/>
        <v>0</v>
      </c>
      <c r="BI171" s="191">
        <f t="shared" si="28"/>
        <v>0</v>
      </c>
      <c r="BJ171" s="14" t="s">
        <v>83</v>
      </c>
      <c r="BK171" s="191">
        <f t="shared" si="29"/>
        <v>0</v>
      </c>
      <c r="BL171" s="14" t="s">
        <v>182</v>
      </c>
      <c r="BM171" s="190" t="s">
        <v>1804</v>
      </c>
    </row>
    <row r="172" spans="1:65" s="2" customFormat="1" ht="21.75" customHeight="1">
      <c r="A172" s="31"/>
      <c r="B172" s="32"/>
      <c r="C172" s="177" t="s">
        <v>224</v>
      </c>
      <c r="D172" s="177" t="s">
        <v>146</v>
      </c>
      <c r="E172" s="178" t="s">
        <v>1805</v>
      </c>
      <c r="F172" s="179" t="s">
        <v>1806</v>
      </c>
      <c r="G172" s="180" t="s">
        <v>154</v>
      </c>
      <c r="H172" s="181">
        <v>2</v>
      </c>
      <c r="I172" s="182"/>
      <c r="J172" s="183">
        <f t="shared" si="20"/>
        <v>0</v>
      </c>
      <c r="K172" s="184"/>
      <c r="L172" s="185"/>
      <c r="M172" s="186" t="s">
        <v>1</v>
      </c>
      <c r="N172" s="187" t="s">
        <v>41</v>
      </c>
      <c r="O172" s="68"/>
      <c r="P172" s="188">
        <f t="shared" si="21"/>
        <v>0</v>
      </c>
      <c r="Q172" s="188">
        <v>0</v>
      </c>
      <c r="R172" s="188">
        <f t="shared" si="22"/>
        <v>0</v>
      </c>
      <c r="S172" s="188">
        <v>0</v>
      </c>
      <c r="T172" s="189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0" t="s">
        <v>182</v>
      </c>
      <c r="AT172" s="190" t="s">
        <v>146</v>
      </c>
      <c r="AU172" s="190" t="s">
        <v>83</v>
      </c>
      <c r="AY172" s="14" t="s">
        <v>150</v>
      </c>
      <c r="BE172" s="191">
        <f t="shared" si="24"/>
        <v>0</v>
      </c>
      <c r="BF172" s="191">
        <f t="shared" si="25"/>
        <v>0</v>
      </c>
      <c r="BG172" s="191">
        <f t="shared" si="26"/>
        <v>0</v>
      </c>
      <c r="BH172" s="191">
        <f t="shared" si="27"/>
        <v>0</v>
      </c>
      <c r="BI172" s="191">
        <f t="shared" si="28"/>
        <v>0</v>
      </c>
      <c r="BJ172" s="14" t="s">
        <v>83</v>
      </c>
      <c r="BK172" s="191">
        <f t="shared" si="29"/>
        <v>0</v>
      </c>
      <c r="BL172" s="14" t="s">
        <v>182</v>
      </c>
      <c r="BM172" s="190" t="s">
        <v>1807</v>
      </c>
    </row>
    <row r="173" spans="1:65" s="2" customFormat="1" ht="21.75" customHeight="1">
      <c r="A173" s="31"/>
      <c r="B173" s="32"/>
      <c r="C173" s="177" t="s">
        <v>228</v>
      </c>
      <c r="D173" s="177" t="s">
        <v>146</v>
      </c>
      <c r="E173" s="178" t="s">
        <v>1808</v>
      </c>
      <c r="F173" s="179" t="s">
        <v>1809</v>
      </c>
      <c r="G173" s="180" t="s">
        <v>154</v>
      </c>
      <c r="H173" s="181">
        <v>2</v>
      </c>
      <c r="I173" s="182"/>
      <c r="J173" s="183">
        <f t="shared" si="20"/>
        <v>0</v>
      </c>
      <c r="K173" s="184"/>
      <c r="L173" s="185"/>
      <c r="M173" s="186" t="s">
        <v>1</v>
      </c>
      <c r="N173" s="187" t="s">
        <v>41</v>
      </c>
      <c r="O173" s="68"/>
      <c r="P173" s="188">
        <f t="shared" si="21"/>
        <v>0</v>
      </c>
      <c r="Q173" s="188">
        <v>0</v>
      </c>
      <c r="R173" s="188">
        <f t="shared" si="22"/>
        <v>0</v>
      </c>
      <c r="S173" s="188">
        <v>0</v>
      </c>
      <c r="T173" s="189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0" t="s">
        <v>182</v>
      </c>
      <c r="AT173" s="190" t="s">
        <v>146</v>
      </c>
      <c r="AU173" s="190" t="s">
        <v>83</v>
      </c>
      <c r="AY173" s="14" t="s">
        <v>150</v>
      </c>
      <c r="BE173" s="191">
        <f t="shared" si="24"/>
        <v>0</v>
      </c>
      <c r="BF173" s="191">
        <f t="shared" si="25"/>
        <v>0</v>
      </c>
      <c r="BG173" s="191">
        <f t="shared" si="26"/>
        <v>0</v>
      </c>
      <c r="BH173" s="191">
        <f t="shared" si="27"/>
        <v>0</v>
      </c>
      <c r="BI173" s="191">
        <f t="shared" si="28"/>
        <v>0</v>
      </c>
      <c r="BJ173" s="14" t="s">
        <v>83</v>
      </c>
      <c r="BK173" s="191">
        <f t="shared" si="29"/>
        <v>0</v>
      </c>
      <c r="BL173" s="14" t="s">
        <v>182</v>
      </c>
      <c r="BM173" s="190" t="s">
        <v>1810</v>
      </c>
    </row>
    <row r="174" spans="1:65" s="12" customFormat="1" ht="25.9" customHeight="1">
      <c r="B174" s="224"/>
      <c r="C174" s="225"/>
      <c r="D174" s="226" t="s">
        <v>75</v>
      </c>
      <c r="E174" s="227" t="s">
        <v>1033</v>
      </c>
      <c r="F174" s="227" t="s">
        <v>1034</v>
      </c>
      <c r="G174" s="225"/>
      <c r="H174" s="225"/>
      <c r="I174" s="228"/>
      <c r="J174" s="229">
        <f>BK174</f>
        <v>0</v>
      </c>
      <c r="K174" s="225"/>
      <c r="L174" s="230"/>
      <c r="M174" s="231"/>
      <c r="N174" s="232"/>
      <c r="O174" s="232"/>
      <c r="P174" s="233">
        <f>SUM(P175:P180)</f>
        <v>0</v>
      </c>
      <c r="Q174" s="232"/>
      <c r="R174" s="233">
        <f>SUM(R175:R180)</f>
        <v>0</v>
      </c>
      <c r="S174" s="232"/>
      <c r="T174" s="234">
        <f>SUM(T175:T180)</f>
        <v>0</v>
      </c>
      <c r="AR174" s="235" t="s">
        <v>167</v>
      </c>
      <c r="AT174" s="236" t="s">
        <v>75</v>
      </c>
      <c r="AU174" s="236" t="s">
        <v>76</v>
      </c>
      <c r="AY174" s="235" t="s">
        <v>150</v>
      </c>
      <c r="BK174" s="237">
        <f>SUM(BK175:BK180)</f>
        <v>0</v>
      </c>
    </row>
    <row r="175" spans="1:65" s="2" customFormat="1" ht="16.5" customHeight="1">
      <c r="A175" s="31"/>
      <c r="B175" s="32"/>
      <c r="C175" s="192" t="s">
        <v>358</v>
      </c>
      <c r="D175" s="192" t="s">
        <v>450</v>
      </c>
      <c r="E175" s="193" t="s">
        <v>1703</v>
      </c>
      <c r="F175" s="194" t="s">
        <v>1704</v>
      </c>
      <c r="G175" s="195" t="s">
        <v>1037</v>
      </c>
      <c r="H175" s="238"/>
      <c r="I175" s="197"/>
      <c r="J175" s="198">
        <f t="shared" ref="J175:J180" si="30">ROUND(I175*H175,2)</f>
        <v>0</v>
      </c>
      <c r="K175" s="199"/>
      <c r="L175" s="36"/>
      <c r="M175" s="200" t="s">
        <v>1</v>
      </c>
      <c r="N175" s="201" t="s">
        <v>41</v>
      </c>
      <c r="O175" s="68"/>
      <c r="P175" s="188">
        <f t="shared" ref="P175:P180" si="31">O175*H175</f>
        <v>0</v>
      </c>
      <c r="Q175" s="188">
        <v>0</v>
      </c>
      <c r="R175" s="188">
        <f t="shared" ref="R175:R180" si="32">Q175*H175</f>
        <v>0</v>
      </c>
      <c r="S175" s="188">
        <v>0</v>
      </c>
      <c r="T175" s="189">
        <f t="shared" ref="T175:T180" si="33"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0" t="s">
        <v>162</v>
      </c>
      <c r="AT175" s="190" t="s">
        <v>450</v>
      </c>
      <c r="AU175" s="190" t="s">
        <v>83</v>
      </c>
      <c r="AY175" s="14" t="s">
        <v>150</v>
      </c>
      <c r="BE175" s="191">
        <f t="shared" ref="BE175:BE180" si="34">IF(N175="základní",J175,0)</f>
        <v>0</v>
      </c>
      <c r="BF175" s="191">
        <f t="shared" ref="BF175:BF180" si="35">IF(N175="snížená",J175,0)</f>
        <v>0</v>
      </c>
      <c r="BG175" s="191">
        <f t="shared" ref="BG175:BG180" si="36">IF(N175="zákl. přenesená",J175,0)</f>
        <v>0</v>
      </c>
      <c r="BH175" s="191">
        <f t="shared" ref="BH175:BH180" si="37">IF(N175="sníž. přenesená",J175,0)</f>
        <v>0</v>
      </c>
      <c r="BI175" s="191">
        <f t="shared" ref="BI175:BI180" si="38">IF(N175="nulová",J175,0)</f>
        <v>0</v>
      </c>
      <c r="BJ175" s="14" t="s">
        <v>83</v>
      </c>
      <c r="BK175" s="191">
        <f t="shared" ref="BK175:BK180" si="39">ROUND(I175*H175,2)</f>
        <v>0</v>
      </c>
      <c r="BL175" s="14" t="s">
        <v>162</v>
      </c>
      <c r="BM175" s="190" t="s">
        <v>1811</v>
      </c>
    </row>
    <row r="176" spans="1:65" s="2" customFormat="1" ht="21.75" customHeight="1">
      <c r="A176" s="31"/>
      <c r="B176" s="32"/>
      <c r="C176" s="192" t="s">
        <v>1555</v>
      </c>
      <c r="D176" s="192" t="s">
        <v>450</v>
      </c>
      <c r="E176" s="193" t="s">
        <v>1706</v>
      </c>
      <c r="F176" s="194" t="s">
        <v>1707</v>
      </c>
      <c r="G176" s="195" t="s">
        <v>1037</v>
      </c>
      <c r="H176" s="238"/>
      <c r="I176" s="197"/>
      <c r="J176" s="198">
        <f t="shared" si="30"/>
        <v>0</v>
      </c>
      <c r="K176" s="199"/>
      <c r="L176" s="36"/>
      <c r="M176" s="200" t="s">
        <v>1</v>
      </c>
      <c r="N176" s="201" t="s">
        <v>41</v>
      </c>
      <c r="O176" s="68"/>
      <c r="P176" s="188">
        <f t="shared" si="31"/>
        <v>0</v>
      </c>
      <c r="Q176" s="188">
        <v>0</v>
      </c>
      <c r="R176" s="188">
        <f t="shared" si="32"/>
        <v>0</v>
      </c>
      <c r="S176" s="188">
        <v>0</v>
      </c>
      <c r="T176" s="189">
        <f t="shared" si="3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0" t="s">
        <v>162</v>
      </c>
      <c r="AT176" s="190" t="s">
        <v>450</v>
      </c>
      <c r="AU176" s="190" t="s">
        <v>83</v>
      </c>
      <c r="AY176" s="14" t="s">
        <v>150</v>
      </c>
      <c r="BE176" s="191">
        <f t="shared" si="34"/>
        <v>0</v>
      </c>
      <c r="BF176" s="191">
        <f t="shared" si="35"/>
        <v>0</v>
      </c>
      <c r="BG176" s="191">
        <f t="shared" si="36"/>
        <v>0</v>
      </c>
      <c r="BH176" s="191">
        <f t="shared" si="37"/>
        <v>0</v>
      </c>
      <c r="BI176" s="191">
        <f t="shared" si="38"/>
        <v>0</v>
      </c>
      <c r="BJ176" s="14" t="s">
        <v>83</v>
      </c>
      <c r="BK176" s="191">
        <f t="shared" si="39"/>
        <v>0</v>
      </c>
      <c r="BL176" s="14" t="s">
        <v>162</v>
      </c>
      <c r="BM176" s="190" t="s">
        <v>1812</v>
      </c>
    </row>
    <row r="177" spans="1:65" s="2" customFormat="1" ht="21.75" customHeight="1">
      <c r="A177" s="31"/>
      <c r="B177" s="32"/>
      <c r="C177" s="192" t="s">
        <v>362</v>
      </c>
      <c r="D177" s="192" t="s">
        <v>450</v>
      </c>
      <c r="E177" s="193" t="s">
        <v>1710</v>
      </c>
      <c r="F177" s="194" t="s">
        <v>1711</v>
      </c>
      <c r="G177" s="195" t="s">
        <v>1037</v>
      </c>
      <c r="H177" s="238"/>
      <c r="I177" s="197"/>
      <c r="J177" s="198">
        <f t="shared" si="30"/>
        <v>0</v>
      </c>
      <c r="K177" s="199"/>
      <c r="L177" s="36"/>
      <c r="M177" s="200" t="s">
        <v>1</v>
      </c>
      <c r="N177" s="201" t="s">
        <v>41</v>
      </c>
      <c r="O177" s="68"/>
      <c r="P177" s="188">
        <f t="shared" si="31"/>
        <v>0</v>
      </c>
      <c r="Q177" s="188">
        <v>0</v>
      </c>
      <c r="R177" s="188">
        <f t="shared" si="32"/>
        <v>0</v>
      </c>
      <c r="S177" s="188">
        <v>0</v>
      </c>
      <c r="T177" s="189">
        <f t="shared" si="3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0" t="s">
        <v>165</v>
      </c>
      <c r="AT177" s="190" t="s">
        <v>450</v>
      </c>
      <c r="AU177" s="190" t="s">
        <v>83</v>
      </c>
      <c r="AY177" s="14" t="s">
        <v>150</v>
      </c>
      <c r="BE177" s="191">
        <f t="shared" si="34"/>
        <v>0</v>
      </c>
      <c r="BF177" s="191">
        <f t="shared" si="35"/>
        <v>0</v>
      </c>
      <c r="BG177" s="191">
        <f t="shared" si="36"/>
        <v>0</v>
      </c>
      <c r="BH177" s="191">
        <f t="shared" si="37"/>
        <v>0</v>
      </c>
      <c r="BI177" s="191">
        <f t="shared" si="38"/>
        <v>0</v>
      </c>
      <c r="BJ177" s="14" t="s">
        <v>83</v>
      </c>
      <c r="BK177" s="191">
        <f t="shared" si="39"/>
        <v>0</v>
      </c>
      <c r="BL177" s="14" t="s">
        <v>165</v>
      </c>
      <c r="BM177" s="190" t="s">
        <v>1813</v>
      </c>
    </row>
    <row r="178" spans="1:65" s="2" customFormat="1" ht="21.75" customHeight="1">
      <c r="A178" s="31"/>
      <c r="B178" s="32"/>
      <c r="C178" s="192" t="s">
        <v>1566</v>
      </c>
      <c r="D178" s="192" t="s">
        <v>450</v>
      </c>
      <c r="E178" s="193" t="s">
        <v>997</v>
      </c>
      <c r="F178" s="194" t="s">
        <v>998</v>
      </c>
      <c r="G178" s="195" t="s">
        <v>988</v>
      </c>
      <c r="H178" s="196">
        <v>5</v>
      </c>
      <c r="I178" s="197"/>
      <c r="J178" s="198">
        <f t="shared" si="30"/>
        <v>0</v>
      </c>
      <c r="K178" s="199"/>
      <c r="L178" s="36"/>
      <c r="M178" s="200" t="s">
        <v>1</v>
      </c>
      <c r="N178" s="201" t="s">
        <v>41</v>
      </c>
      <c r="O178" s="68"/>
      <c r="P178" s="188">
        <f t="shared" si="31"/>
        <v>0</v>
      </c>
      <c r="Q178" s="188">
        <v>0</v>
      </c>
      <c r="R178" s="188">
        <f t="shared" si="32"/>
        <v>0</v>
      </c>
      <c r="S178" s="188">
        <v>0</v>
      </c>
      <c r="T178" s="189">
        <f t="shared" si="3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0" t="s">
        <v>162</v>
      </c>
      <c r="AT178" s="190" t="s">
        <v>450</v>
      </c>
      <c r="AU178" s="190" t="s">
        <v>83</v>
      </c>
      <c r="AY178" s="14" t="s">
        <v>150</v>
      </c>
      <c r="BE178" s="191">
        <f t="shared" si="34"/>
        <v>0</v>
      </c>
      <c r="BF178" s="191">
        <f t="shared" si="35"/>
        <v>0</v>
      </c>
      <c r="BG178" s="191">
        <f t="shared" si="36"/>
        <v>0</v>
      </c>
      <c r="BH178" s="191">
        <f t="shared" si="37"/>
        <v>0</v>
      </c>
      <c r="BI178" s="191">
        <f t="shared" si="38"/>
        <v>0</v>
      </c>
      <c r="BJ178" s="14" t="s">
        <v>83</v>
      </c>
      <c r="BK178" s="191">
        <f t="shared" si="39"/>
        <v>0</v>
      </c>
      <c r="BL178" s="14" t="s">
        <v>162</v>
      </c>
      <c r="BM178" s="190" t="s">
        <v>1814</v>
      </c>
    </row>
    <row r="179" spans="1:65" s="2" customFormat="1" ht="16.5" customHeight="1">
      <c r="A179" s="31"/>
      <c r="B179" s="32"/>
      <c r="C179" s="192" t="s">
        <v>366</v>
      </c>
      <c r="D179" s="192" t="s">
        <v>450</v>
      </c>
      <c r="E179" s="193" t="s">
        <v>1045</v>
      </c>
      <c r="F179" s="194" t="s">
        <v>1046</v>
      </c>
      <c r="G179" s="195" t="s">
        <v>988</v>
      </c>
      <c r="H179" s="196">
        <v>1</v>
      </c>
      <c r="I179" s="197"/>
      <c r="J179" s="198">
        <f t="shared" si="30"/>
        <v>0</v>
      </c>
      <c r="K179" s="199"/>
      <c r="L179" s="36"/>
      <c r="M179" s="200" t="s">
        <v>1</v>
      </c>
      <c r="N179" s="201" t="s">
        <v>41</v>
      </c>
      <c r="O179" s="68"/>
      <c r="P179" s="188">
        <f t="shared" si="31"/>
        <v>0</v>
      </c>
      <c r="Q179" s="188">
        <v>0</v>
      </c>
      <c r="R179" s="188">
        <f t="shared" si="32"/>
        <v>0</v>
      </c>
      <c r="S179" s="188">
        <v>0</v>
      </c>
      <c r="T179" s="189">
        <f t="shared" si="3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0" t="s">
        <v>165</v>
      </c>
      <c r="AT179" s="190" t="s">
        <v>450</v>
      </c>
      <c r="AU179" s="190" t="s">
        <v>83</v>
      </c>
      <c r="AY179" s="14" t="s">
        <v>150</v>
      </c>
      <c r="BE179" s="191">
        <f t="shared" si="34"/>
        <v>0</v>
      </c>
      <c r="BF179" s="191">
        <f t="shared" si="35"/>
        <v>0</v>
      </c>
      <c r="BG179" s="191">
        <f t="shared" si="36"/>
        <v>0</v>
      </c>
      <c r="BH179" s="191">
        <f t="shared" si="37"/>
        <v>0</v>
      </c>
      <c r="BI179" s="191">
        <f t="shared" si="38"/>
        <v>0</v>
      </c>
      <c r="BJ179" s="14" t="s">
        <v>83</v>
      </c>
      <c r="BK179" s="191">
        <f t="shared" si="39"/>
        <v>0</v>
      </c>
      <c r="BL179" s="14" t="s">
        <v>165</v>
      </c>
      <c r="BM179" s="190" t="s">
        <v>1815</v>
      </c>
    </row>
    <row r="180" spans="1:65" s="2" customFormat="1" ht="21.75" customHeight="1">
      <c r="A180" s="31"/>
      <c r="B180" s="32"/>
      <c r="C180" s="192" t="s">
        <v>370</v>
      </c>
      <c r="D180" s="192" t="s">
        <v>450</v>
      </c>
      <c r="E180" s="193" t="s">
        <v>1714</v>
      </c>
      <c r="F180" s="194" t="s">
        <v>1715</v>
      </c>
      <c r="G180" s="195" t="s">
        <v>154</v>
      </c>
      <c r="H180" s="196">
        <v>2</v>
      </c>
      <c r="I180" s="197"/>
      <c r="J180" s="198">
        <f t="shared" si="30"/>
        <v>0</v>
      </c>
      <c r="K180" s="199"/>
      <c r="L180" s="36"/>
      <c r="M180" s="206" t="s">
        <v>1</v>
      </c>
      <c r="N180" s="207" t="s">
        <v>41</v>
      </c>
      <c r="O180" s="208"/>
      <c r="P180" s="209">
        <f t="shared" si="31"/>
        <v>0</v>
      </c>
      <c r="Q180" s="209">
        <v>0</v>
      </c>
      <c r="R180" s="209">
        <f t="shared" si="32"/>
        <v>0</v>
      </c>
      <c r="S180" s="209">
        <v>0</v>
      </c>
      <c r="T180" s="210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0" t="s">
        <v>162</v>
      </c>
      <c r="AT180" s="190" t="s">
        <v>450</v>
      </c>
      <c r="AU180" s="190" t="s">
        <v>83</v>
      </c>
      <c r="AY180" s="14" t="s">
        <v>150</v>
      </c>
      <c r="BE180" s="191">
        <f t="shared" si="34"/>
        <v>0</v>
      </c>
      <c r="BF180" s="191">
        <f t="shared" si="35"/>
        <v>0</v>
      </c>
      <c r="BG180" s="191">
        <f t="shared" si="36"/>
        <v>0</v>
      </c>
      <c r="BH180" s="191">
        <f t="shared" si="37"/>
        <v>0</v>
      </c>
      <c r="BI180" s="191">
        <f t="shared" si="38"/>
        <v>0</v>
      </c>
      <c r="BJ180" s="14" t="s">
        <v>83</v>
      </c>
      <c r="BK180" s="191">
        <f t="shared" si="39"/>
        <v>0</v>
      </c>
      <c r="BL180" s="14" t="s">
        <v>162</v>
      </c>
      <c r="BM180" s="190" t="s">
        <v>1816</v>
      </c>
    </row>
    <row r="181" spans="1:65" s="2" customFormat="1" ht="6.95" customHeight="1">
      <c r="A181" s="31"/>
      <c r="B181" s="51"/>
      <c r="C181" s="52"/>
      <c r="D181" s="52"/>
      <c r="E181" s="52"/>
      <c r="F181" s="52"/>
      <c r="G181" s="52"/>
      <c r="H181" s="52"/>
      <c r="I181" s="155"/>
      <c r="J181" s="52"/>
      <c r="K181" s="52"/>
      <c r="L181" s="36"/>
      <c r="M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</row>
  </sheetData>
  <sheetProtection algorithmName="SHA-512" hashValue="Raso8rYFVzzqmzRUA50VtMzLnJaecktPTzIcIgq0O67Be7EQee9U3uGX+4Hu1TAA66AHm3G0IcC+wAkGcAjL7Q==" saltValue="EZ5PQGZGMGiTbB/TRPHaBQp0tjy9hzC/VmHxpJMSWlmSUx26zSoCgjRu9dJXhNNCdj1L61gwHjr/3XoTba9LpQ==" spinCount="100000" sheet="1" objects="1" scenarios="1" formatColumns="0" formatRows="0" autoFilter="0"/>
  <autoFilter ref="C119:K18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120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2" customFormat="1" ht="12" customHeight="1">
      <c r="A8" s="31"/>
      <c r="B8" s="36"/>
      <c r="C8" s="31"/>
      <c r="D8" s="118" t="s">
        <v>122</v>
      </c>
      <c r="E8" s="31"/>
      <c r="F8" s="31"/>
      <c r="G8" s="31"/>
      <c r="H8" s="31"/>
      <c r="I8" s="119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9" t="s">
        <v>1817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18</v>
      </c>
      <c r="E11" s="31"/>
      <c r="F11" s="107" t="s">
        <v>1</v>
      </c>
      <c r="G11" s="31"/>
      <c r="H11" s="31"/>
      <c r="I11" s="120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20</v>
      </c>
      <c r="E12" s="31"/>
      <c r="F12" s="107" t="s">
        <v>1440</v>
      </c>
      <c r="G12" s="31"/>
      <c r="H12" s="31"/>
      <c r="I12" s="120" t="s">
        <v>22</v>
      </c>
      <c r="J12" s="121" t="str">
        <f>'Rekapitulace stavby'!AN8</f>
        <v>19. 12. 2019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9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20" t="s">
        <v>25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>SŽ s.o.</v>
      </c>
      <c r="F15" s="31"/>
      <c r="G15" s="31"/>
      <c r="H15" s="31"/>
      <c r="I15" s="120" t="s">
        <v>27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9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28</v>
      </c>
      <c r="E17" s="31"/>
      <c r="F17" s="31"/>
      <c r="G17" s="31"/>
      <c r="H17" s="31"/>
      <c r="I17" s="12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2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9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30</v>
      </c>
      <c r="E20" s="31"/>
      <c r="F20" s="31"/>
      <c r="G20" s="31"/>
      <c r="H20" s="31"/>
      <c r="I20" s="120" t="s">
        <v>25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127</v>
      </c>
      <c r="F21" s="31"/>
      <c r="G21" s="31"/>
      <c r="H21" s="31"/>
      <c r="I21" s="120" t="s">
        <v>27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9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33</v>
      </c>
      <c r="E23" s="31"/>
      <c r="F23" s="31"/>
      <c r="G23" s="31"/>
      <c r="H23" s="31"/>
      <c r="I23" s="120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127</v>
      </c>
      <c r="F24" s="31"/>
      <c r="G24" s="31"/>
      <c r="H24" s="31"/>
      <c r="I24" s="120" t="s">
        <v>27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9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35</v>
      </c>
      <c r="E26" s="31"/>
      <c r="F26" s="31"/>
      <c r="G26" s="31"/>
      <c r="H26" s="31"/>
      <c r="I26" s="119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92" t="s">
        <v>1</v>
      </c>
      <c r="F27" s="292"/>
      <c r="G27" s="292"/>
      <c r="H27" s="29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6"/>
      <c r="E29" s="126"/>
      <c r="F29" s="126"/>
      <c r="G29" s="126"/>
      <c r="H29" s="126"/>
      <c r="I29" s="127"/>
      <c r="J29" s="126"/>
      <c r="K29" s="12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8" t="s">
        <v>36</v>
      </c>
      <c r="E30" s="31"/>
      <c r="F30" s="31"/>
      <c r="G30" s="31"/>
      <c r="H30" s="31"/>
      <c r="I30" s="119"/>
      <c r="J30" s="129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30" t="s">
        <v>38</v>
      </c>
      <c r="G32" s="31"/>
      <c r="H32" s="31"/>
      <c r="I32" s="131" t="s">
        <v>37</v>
      </c>
      <c r="J32" s="13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32" t="s">
        <v>40</v>
      </c>
      <c r="E33" s="118" t="s">
        <v>41</v>
      </c>
      <c r="F33" s="133">
        <f>ROUND((SUM(BE117:BE132)),  2)</f>
        <v>0</v>
      </c>
      <c r="G33" s="31"/>
      <c r="H33" s="31"/>
      <c r="I33" s="134">
        <v>0.21</v>
      </c>
      <c r="J33" s="133">
        <f>ROUND(((SUM(BE117:BE132))*I33),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8" t="s">
        <v>42</v>
      </c>
      <c r="F34" s="133">
        <f>ROUND((SUM(BF117:BF132)),  2)</f>
        <v>0</v>
      </c>
      <c r="G34" s="31"/>
      <c r="H34" s="31"/>
      <c r="I34" s="134">
        <v>0.15</v>
      </c>
      <c r="J34" s="133">
        <f>ROUND(((SUM(BF117:BF132))*I34),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8" t="s">
        <v>43</v>
      </c>
      <c r="F35" s="133">
        <f>ROUND((SUM(BG117:BG132)),  2)</f>
        <v>0</v>
      </c>
      <c r="G35" s="31"/>
      <c r="H35" s="31"/>
      <c r="I35" s="134">
        <v>0.21</v>
      </c>
      <c r="J35" s="13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8" t="s">
        <v>44</v>
      </c>
      <c r="F36" s="133">
        <f>ROUND((SUM(BH117:BH132)),  2)</f>
        <v>0</v>
      </c>
      <c r="G36" s="31"/>
      <c r="H36" s="31"/>
      <c r="I36" s="134">
        <v>0.15</v>
      </c>
      <c r="J36" s="13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45</v>
      </c>
      <c r="F37" s="133">
        <f>ROUND((SUM(BI117:BI132)),  2)</f>
        <v>0</v>
      </c>
      <c r="G37" s="31"/>
      <c r="H37" s="31"/>
      <c r="I37" s="134">
        <v>0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9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12"/>
      <c r="L41" s="17"/>
    </row>
    <row r="42" spans="1:31" s="1" customFormat="1" ht="14.45" customHeight="1">
      <c r="B42" s="17"/>
      <c r="I42" s="112"/>
      <c r="L42" s="17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122</v>
      </c>
      <c r="D86" s="33"/>
      <c r="E86" s="33"/>
      <c r="F86" s="33"/>
      <c r="G86" s="33"/>
      <c r="H86" s="33"/>
      <c r="I86" s="119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PS 03-01 - ŽST Chotětov - DDTS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Chotětov</v>
      </c>
      <c r="G89" s="33"/>
      <c r="H89" s="33"/>
      <c r="I89" s="120" t="s">
        <v>22</v>
      </c>
      <c r="J89" s="63" t="str">
        <f>IF(J12="","",J12)</f>
        <v>19. 12. 2019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 s.o.</v>
      </c>
      <c r="G91" s="33"/>
      <c r="H91" s="33"/>
      <c r="I91" s="120" t="s">
        <v>30</v>
      </c>
      <c r="J91" s="29" t="str">
        <f>E21</f>
        <v>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20" t="s">
        <v>33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9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9" t="s">
        <v>129</v>
      </c>
      <c r="D94" s="160"/>
      <c r="E94" s="160"/>
      <c r="F94" s="160"/>
      <c r="G94" s="160"/>
      <c r="H94" s="160"/>
      <c r="I94" s="161"/>
      <c r="J94" s="162" t="s">
        <v>130</v>
      </c>
      <c r="K94" s="16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63" t="s">
        <v>131</v>
      </c>
      <c r="D96" s="33"/>
      <c r="E96" s="33"/>
      <c r="F96" s="33"/>
      <c r="G96" s="33"/>
      <c r="H96" s="33"/>
      <c r="I96" s="119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132</v>
      </c>
    </row>
    <row r="97" spans="1:31" s="10" customFormat="1" ht="24.95" customHeight="1">
      <c r="B97" s="211"/>
      <c r="C97" s="212"/>
      <c r="D97" s="213" t="s">
        <v>981</v>
      </c>
      <c r="E97" s="214"/>
      <c r="F97" s="214"/>
      <c r="G97" s="214"/>
      <c r="H97" s="214"/>
      <c r="I97" s="215"/>
      <c r="J97" s="216">
        <f>J118</f>
        <v>0</v>
      </c>
      <c r="K97" s="212"/>
      <c r="L97" s="217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9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55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8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133</v>
      </c>
      <c r="D104" s="33"/>
      <c r="E104" s="33"/>
      <c r="F104" s="33"/>
      <c r="G104" s="33"/>
      <c r="H104" s="33"/>
      <c r="I104" s="119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9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9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93" t="str">
        <f>E7</f>
        <v>Oprava zabezpečovacího zařízení v žst. Chotětov</v>
      </c>
      <c r="F107" s="294"/>
      <c r="G107" s="294"/>
      <c r="H107" s="294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122</v>
      </c>
      <c r="D108" s="33"/>
      <c r="E108" s="33"/>
      <c r="F108" s="33"/>
      <c r="G108" s="33"/>
      <c r="H108" s="33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46" t="str">
        <f>E9</f>
        <v>PS 03-01 - ŽST Chotětov - DDTS</v>
      </c>
      <c r="F109" s="295"/>
      <c r="G109" s="295"/>
      <c r="H109" s="295"/>
      <c r="I109" s="119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Chotětov</v>
      </c>
      <c r="G111" s="33"/>
      <c r="H111" s="33"/>
      <c r="I111" s="120" t="s">
        <v>22</v>
      </c>
      <c r="J111" s="63" t="str">
        <f>IF(J12="","",J12)</f>
        <v>19. 12. 2019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SŽ s.o.</v>
      </c>
      <c r="G113" s="33"/>
      <c r="H113" s="33"/>
      <c r="I113" s="120" t="s">
        <v>30</v>
      </c>
      <c r="J113" s="29" t="str">
        <f>E21</f>
        <v>Signal Projekt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28</v>
      </c>
      <c r="D114" s="33"/>
      <c r="E114" s="33"/>
      <c r="F114" s="24" t="str">
        <f>IF(E18="","",E18)</f>
        <v>Vyplň údaj</v>
      </c>
      <c r="G114" s="33"/>
      <c r="H114" s="33"/>
      <c r="I114" s="120" t="s">
        <v>33</v>
      </c>
      <c r="J114" s="29" t="str">
        <f>E24</f>
        <v>Signal Projekt s.r.o.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9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9" customFormat="1" ht="29.25" customHeight="1">
      <c r="A116" s="164"/>
      <c r="B116" s="165"/>
      <c r="C116" s="166" t="s">
        <v>134</v>
      </c>
      <c r="D116" s="167" t="s">
        <v>61</v>
      </c>
      <c r="E116" s="167" t="s">
        <v>57</v>
      </c>
      <c r="F116" s="167" t="s">
        <v>58</v>
      </c>
      <c r="G116" s="167" t="s">
        <v>135</v>
      </c>
      <c r="H116" s="167" t="s">
        <v>136</v>
      </c>
      <c r="I116" s="168" t="s">
        <v>137</v>
      </c>
      <c r="J116" s="169" t="s">
        <v>130</v>
      </c>
      <c r="K116" s="170" t="s">
        <v>138</v>
      </c>
      <c r="L116" s="171"/>
      <c r="M116" s="72" t="s">
        <v>1</v>
      </c>
      <c r="N116" s="73" t="s">
        <v>40</v>
      </c>
      <c r="O116" s="73" t="s">
        <v>139</v>
      </c>
      <c r="P116" s="73" t="s">
        <v>140</v>
      </c>
      <c r="Q116" s="73" t="s">
        <v>141</v>
      </c>
      <c r="R116" s="73" t="s">
        <v>142</v>
      </c>
      <c r="S116" s="73" t="s">
        <v>143</v>
      </c>
      <c r="T116" s="74" t="s">
        <v>144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>
      <c r="A117" s="31"/>
      <c r="B117" s="32"/>
      <c r="C117" s="79" t="s">
        <v>145</v>
      </c>
      <c r="D117" s="33"/>
      <c r="E117" s="33"/>
      <c r="F117" s="33"/>
      <c r="G117" s="33"/>
      <c r="H117" s="33"/>
      <c r="I117" s="119"/>
      <c r="J117" s="172">
        <f>BK117</f>
        <v>0</v>
      </c>
      <c r="K117" s="33"/>
      <c r="L117" s="36"/>
      <c r="M117" s="75"/>
      <c r="N117" s="173"/>
      <c r="O117" s="76"/>
      <c r="P117" s="174">
        <f>P118</f>
        <v>0</v>
      </c>
      <c r="Q117" s="76"/>
      <c r="R117" s="174">
        <f>R118</f>
        <v>0</v>
      </c>
      <c r="S117" s="76"/>
      <c r="T117" s="17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75</v>
      </c>
      <c r="AU117" s="14" t="s">
        <v>132</v>
      </c>
      <c r="BK117" s="176">
        <f>BK118</f>
        <v>0</v>
      </c>
    </row>
    <row r="118" spans="1:65" s="12" customFormat="1" ht="25.9" customHeight="1">
      <c r="B118" s="224"/>
      <c r="C118" s="225"/>
      <c r="D118" s="226" t="s">
        <v>75</v>
      </c>
      <c r="E118" s="227" t="s">
        <v>996</v>
      </c>
      <c r="F118" s="227" t="s">
        <v>985</v>
      </c>
      <c r="G118" s="225"/>
      <c r="H118" s="225"/>
      <c r="I118" s="228"/>
      <c r="J118" s="229">
        <f>BK118</f>
        <v>0</v>
      </c>
      <c r="K118" s="225"/>
      <c r="L118" s="230"/>
      <c r="M118" s="231"/>
      <c r="N118" s="232"/>
      <c r="O118" s="232"/>
      <c r="P118" s="233">
        <f>SUM(P119:P132)</f>
        <v>0</v>
      </c>
      <c r="Q118" s="232"/>
      <c r="R118" s="233">
        <f>SUM(R119:R132)</f>
        <v>0</v>
      </c>
      <c r="S118" s="232"/>
      <c r="T118" s="234">
        <f>SUM(T119:T132)</f>
        <v>0</v>
      </c>
      <c r="AR118" s="235" t="s">
        <v>162</v>
      </c>
      <c r="AT118" s="236" t="s">
        <v>75</v>
      </c>
      <c r="AU118" s="236" t="s">
        <v>76</v>
      </c>
      <c r="AY118" s="235" t="s">
        <v>150</v>
      </c>
      <c r="BK118" s="237">
        <f>SUM(BK119:BK132)</f>
        <v>0</v>
      </c>
    </row>
    <row r="119" spans="1:65" s="2" customFormat="1" ht="33" customHeight="1">
      <c r="A119" s="31"/>
      <c r="B119" s="32"/>
      <c r="C119" s="192" t="s">
        <v>83</v>
      </c>
      <c r="D119" s="192" t="s">
        <v>450</v>
      </c>
      <c r="E119" s="193" t="s">
        <v>1818</v>
      </c>
      <c r="F119" s="194" t="s">
        <v>1819</v>
      </c>
      <c r="G119" s="195" t="s">
        <v>154</v>
      </c>
      <c r="H119" s="196">
        <v>10</v>
      </c>
      <c r="I119" s="197"/>
      <c r="J119" s="198">
        <f>ROUND(I119*H119,2)</f>
        <v>0</v>
      </c>
      <c r="K119" s="199"/>
      <c r="L119" s="36"/>
      <c r="M119" s="200" t="s">
        <v>1</v>
      </c>
      <c r="N119" s="201" t="s">
        <v>41</v>
      </c>
      <c r="O119" s="68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0" t="s">
        <v>165</v>
      </c>
      <c r="AT119" s="190" t="s">
        <v>450</v>
      </c>
      <c r="AU119" s="190" t="s">
        <v>83</v>
      </c>
      <c r="AY119" s="14" t="s">
        <v>150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4" t="s">
        <v>83</v>
      </c>
      <c r="BK119" s="191">
        <f>ROUND(I119*H119,2)</f>
        <v>0</v>
      </c>
      <c r="BL119" s="14" t="s">
        <v>165</v>
      </c>
      <c r="BM119" s="190" t="s">
        <v>1820</v>
      </c>
    </row>
    <row r="120" spans="1:65" s="2" customFormat="1" ht="55.5" customHeight="1">
      <c r="A120" s="31"/>
      <c r="B120" s="32"/>
      <c r="C120" s="177" t="s">
        <v>197</v>
      </c>
      <c r="D120" s="177" t="s">
        <v>146</v>
      </c>
      <c r="E120" s="178" t="s">
        <v>1821</v>
      </c>
      <c r="F120" s="179" t="s">
        <v>1822</v>
      </c>
      <c r="G120" s="180" t="s">
        <v>154</v>
      </c>
      <c r="H120" s="181">
        <v>8</v>
      </c>
      <c r="I120" s="182"/>
      <c r="J120" s="183">
        <f>ROUND(I120*H120,2)</f>
        <v>0</v>
      </c>
      <c r="K120" s="184"/>
      <c r="L120" s="185"/>
      <c r="M120" s="186" t="s">
        <v>1</v>
      </c>
      <c r="N120" s="187" t="s">
        <v>41</v>
      </c>
      <c r="O120" s="68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0" t="s">
        <v>182</v>
      </c>
      <c r="AT120" s="190" t="s">
        <v>146</v>
      </c>
      <c r="AU120" s="190" t="s">
        <v>83</v>
      </c>
      <c r="AY120" s="14" t="s">
        <v>150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4" t="s">
        <v>83</v>
      </c>
      <c r="BK120" s="191">
        <f>ROUND(I120*H120,2)</f>
        <v>0</v>
      </c>
      <c r="BL120" s="14" t="s">
        <v>182</v>
      </c>
      <c r="BM120" s="190" t="s">
        <v>1823</v>
      </c>
    </row>
    <row r="121" spans="1:65" s="2" customFormat="1" ht="29.25">
      <c r="A121" s="31"/>
      <c r="B121" s="32"/>
      <c r="C121" s="33"/>
      <c r="D121" s="202" t="s">
        <v>455</v>
      </c>
      <c r="E121" s="33"/>
      <c r="F121" s="203" t="s">
        <v>1824</v>
      </c>
      <c r="G121" s="33"/>
      <c r="H121" s="33"/>
      <c r="I121" s="119"/>
      <c r="J121" s="33"/>
      <c r="K121" s="33"/>
      <c r="L121" s="36"/>
      <c r="M121" s="204"/>
      <c r="N121" s="205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455</v>
      </c>
      <c r="AU121" s="14" t="s">
        <v>83</v>
      </c>
    </row>
    <row r="122" spans="1:65" s="2" customFormat="1" ht="21.75" customHeight="1">
      <c r="A122" s="31"/>
      <c r="B122" s="32"/>
      <c r="C122" s="177" t="s">
        <v>201</v>
      </c>
      <c r="D122" s="177" t="s">
        <v>146</v>
      </c>
      <c r="E122" s="178" t="s">
        <v>1825</v>
      </c>
      <c r="F122" s="179" t="s">
        <v>1826</v>
      </c>
      <c r="G122" s="180" t="s">
        <v>154</v>
      </c>
      <c r="H122" s="181">
        <v>1</v>
      </c>
      <c r="I122" s="182"/>
      <c r="J122" s="183">
        <f>ROUND(I122*H122,2)</f>
        <v>0</v>
      </c>
      <c r="K122" s="184"/>
      <c r="L122" s="185"/>
      <c r="M122" s="186" t="s">
        <v>1</v>
      </c>
      <c r="N122" s="187" t="s">
        <v>41</v>
      </c>
      <c r="O122" s="68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0" t="s">
        <v>182</v>
      </c>
      <c r="AT122" s="190" t="s">
        <v>146</v>
      </c>
      <c r="AU122" s="190" t="s">
        <v>83</v>
      </c>
      <c r="AY122" s="14" t="s">
        <v>150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4" t="s">
        <v>83</v>
      </c>
      <c r="BK122" s="191">
        <f>ROUND(I122*H122,2)</f>
        <v>0</v>
      </c>
      <c r="BL122" s="14" t="s">
        <v>182</v>
      </c>
      <c r="BM122" s="190" t="s">
        <v>1827</v>
      </c>
    </row>
    <row r="123" spans="1:65" s="2" customFormat="1" ht="33" customHeight="1">
      <c r="A123" s="31"/>
      <c r="B123" s="32"/>
      <c r="C123" s="177" t="s">
        <v>212</v>
      </c>
      <c r="D123" s="177" t="s">
        <v>146</v>
      </c>
      <c r="E123" s="178" t="s">
        <v>1828</v>
      </c>
      <c r="F123" s="179" t="s">
        <v>1829</v>
      </c>
      <c r="G123" s="180" t="s">
        <v>154</v>
      </c>
      <c r="H123" s="181">
        <v>1</v>
      </c>
      <c r="I123" s="182"/>
      <c r="J123" s="183">
        <f>ROUND(I123*H123,2)</f>
        <v>0</v>
      </c>
      <c r="K123" s="184"/>
      <c r="L123" s="185"/>
      <c r="M123" s="186" t="s">
        <v>1</v>
      </c>
      <c r="N123" s="187" t="s">
        <v>41</v>
      </c>
      <c r="O123" s="68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182</v>
      </c>
      <c r="AT123" s="190" t="s">
        <v>146</v>
      </c>
      <c r="AU123" s="190" t="s">
        <v>83</v>
      </c>
      <c r="AY123" s="14" t="s">
        <v>150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4" t="s">
        <v>83</v>
      </c>
      <c r="BK123" s="191">
        <f>ROUND(I123*H123,2)</f>
        <v>0</v>
      </c>
      <c r="BL123" s="14" t="s">
        <v>182</v>
      </c>
      <c r="BM123" s="190" t="s">
        <v>1830</v>
      </c>
    </row>
    <row r="124" spans="1:65" s="2" customFormat="1" ht="19.5">
      <c r="A124" s="31"/>
      <c r="B124" s="32"/>
      <c r="C124" s="33"/>
      <c r="D124" s="202" t="s">
        <v>455</v>
      </c>
      <c r="E124" s="33"/>
      <c r="F124" s="203" t="s">
        <v>1831</v>
      </c>
      <c r="G124" s="33"/>
      <c r="H124" s="33"/>
      <c r="I124" s="119"/>
      <c r="J124" s="33"/>
      <c r="K124" s="33"/>
      <c r="L124" s="36"/>
      <c r="M124" s="204"/>
      <c r="N124" s="205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455</v>
      </c>
      <c r="AU124" s="14" t="s">
        <v>83</v>
      </c>
    </row>
    <row r="125" spans="1:65" s="2" customFormat="1" ht="21.75" customHeight="1">
      <c r="A125" s="31"/>
      <c r="B125" s="32"/>
      <c r="C125" s="192" t="s">
        <v>85</v>
      </c>
      <c r="D125" s="192" t="s">
        <v>450</v>
      </c>
      <c r="E125" s="193" t="s">
        <v>1832</v>
      </c>
      <c r="F125" s="194" t="s">
        <v>1833</v>
      </c>
      <c r="G125" s="195" t="s">
        <v>154</v>
      </c>
      <c r="H125" s="196">
        <v>5</v>
      </c>
      <c r="I125" s="197"/>
      <c r="J125" s="198">
        <f t="shared" ref="J125:J132" si="0">ROUND(I125*H125,2)</f>
        <v>0</v>
      </c>
      <c r="K125" s="199"/>
      <c r="L125" s="36"/>
      <c r="M125" s="200" t="s">
        <v>1</v>
      </c>
      <c r="N125" s="201" t="s">
        <v>41</v>
      </c>
      <c r="O125" s="68"/>
      <c r="P125" s="188">
        <f t="shared" ref="P125:P132" si="1">O125*H125</f>
        <v>0</v>
      </c>
      <c r="Q125" s="188">
        <v>0</v>
      </c>
      <c r="R125" s="188">
        <f t="shared" ref="R125:R132" si="2">Q125*H125</f>
        <v>0</v>
      </c>
      <c r="S125" s="188">
        <v>0</v>
      </c>
      <c r="T125" s="189">
        <f t="shared" ref="T125:T132" si="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165</v>
      </c>
      <c r="AT125" s="190" t="s">
        <v>450</v>
      </c>
      <c r="AU125" s="190" t="s">
        <v>83</v>
      </c>
      <c r="AY125" s="14" t="s">
        <v>150</v>
      </c>
      <c r="BE125" s="191">
        <f t="shared" ref="BE125:BE132" si="4">IF(N125="základní",J125,0)</f>
        <v>0</v>
      </c>
      <c r="BF125" s="191">
        <f t="shared" ref="BF125:BF132" si="5">IF(N125="snížená",J125,0)</f>
        <v>0</v>
      </c>
      <c r="BG125" s="191">
        <f t="shared" ref="BG125:BG132" si="6">IF(N125="zákl. přenesená",J125,0)</f>
        <v>0</v>
      </c>
      <c r="BH125" s="191">
        <f t="shared" ref="BH125:BH132" si="7">IF(N125="sníž. přenesená",J125,0)</f>
        <v>0</v>
      </c>
      <c r="BI125" s="191">
        <f t="shared" ref="BI125:BI132" si="8">IF(N125="nulová",J125,0)</f>
        <v>0</v>
      </c>
      <c r="BJ125" s="14" t="s">
        <v>83</v>
      </c>
      <c r="BK125" s="191">
        <f t="shared" ref="BK125:BK132" si="9">ROUND(I125*H125,2)</f>
        <v>0</v>
      </c>
      <c r="BL125" s="14" t="s">
        <v>165</v>
      </c>
      <c r="BM125" s="190" t="s">
        <v>1834</v>
      </c>
    </row>
    <row r="126" spans="1:65" s="2" customFormat="1" ht="21.75" customHeight="1">
      <c r="A126" s="31"/>
      <c r="B126" s="32"/>
      <c r="C126" s="192" t="s">
        <v>156</v>
      </c>
      <c r="D126" s="192" t="s">
        <v>450</v>
      </c>
      <c r="E126" s="193" t="s">
        <v>1835</v>
      </c>
      <c r="F126" s="194" t="s">
        <v>1836</v>
      </c>
      <c r="G126" s="195" t="s">
        <v>154</v>
      </c>
      <c r="H126" s="196">
        <v>1</v>
      </c>
      <c r="I126" s="197"/>
      <c r="J126" s="198">
        <f t="shared" si="0"/>
        <v>0</v>
      </c>
      <c r="K126" s="199"/>
      <c r="L126" s="36"/>
      <c r="M126" s="200" t="s">
        <v>1</v>
      </c>
      <c r="N126" s="201" t="s">
        <v>41</v>
      </c>
      <c r="O126" s="68"/>
      <c r="P126" s="188">
        <f t="shared" si="1"/>
        <v>0</v>
      </c>
      <c r="Q126" s="188">
        <v>0</v>
      </c>
      <c r="R126" s="188">
        <f t="shared" si="2"/>
        <v>0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165</v>
      </c>
      <c r="AT126" s="190" t="s">
        <v>450</v>
      </c>
      <c r="AU126" s="190" t="s">
        <v>83</v>
      </c>
      <c r="AY126" s="14" t="s">
        <v>150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83</v>
      </c>
      <c r="BK126" s="191">
        <f t="shared" si="9"/>
        <v>0</v>
      </c>
      <c r="BL126" s="14" t="s">
        <v>165</v>
      </c>
      <c r="BM126" s="190" t="s">
        <v>1837</v>
      </c>
    </row>
    <row r="127" spans="1:65" s="2" customFormat="1" ht="21.75" customHeight="1">
      <c r="A127" s="31"/>
      <c r="B127" s="32"/>
      <c r="C127" s="192" t="s">
        <v>162</v>
      </c>
      <c r="D127" s="192" t="s">
        <v>450</v>
      </c>
      <c r="E127" s="193" t="s">
        <v>1838</v>
      </c>
      <c r="F127" s="194" t="s">
        <v>1839</v>
      </c>
      <c r="G127" s="195" t="s">
        <v>154</v>
      </c>
      <c r="H127" s="196">
        <v>1</v>
      </c>
      <c r="I127" s="197"/>
      <c r="J127" s="198">
        <f t="shared" si="0"/>
        <v>0</v>
      </c>
      <c r="K127" s="199"/>
      <c r="L127" s="36"/>
      <c r="M127" s="200" t="s">
        <v>1</v>
      </c>
      <c r="N127" s="201" t="s">
        <v>41</v>
      </c>
      <c r="O127" s="68"/>
      <c r="P127" s="188">
        <f t="shared" si="1"/>
        <v>0</v>
      </c>
      <c r="Q127" s="188">
        <v>0</v>
      </c>
      <c r="R127" s="188">
        <f t="shared" si="2"/>
        <v>0</v>
      </c>
      <c r="S127" s="188">
        <v>0</v>
      </c>
      <c r="T127" s="18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165</v>
      </c>
      <c r="AT127" s="190" t="s">
        <v>450</v>
      </c>
      <c r="AU127" s="190" t="s">
        <v>83</v>
      </c>
      <c r="AY127" s="14" t="s">
        <v>150</v>
      </c>
      <c r="BE127" s="191">
        <f t="shared" si="4"/>
        <v>0</v>
      </c>
      <c r="BF127" s="191">
        <f t="shared" si="5"/>
        <v>0</v>
      </c>
      <c r="BG127" s="191">
        <f t="shared" si="6"/>
        <v>0</v>
      </c>
      <c r="BH127" s="191">
        <f t="shared" si="7"/>
        <v>0</v>
      </c>
      <c r="BI127" s="191">
        <f t="shared" si="8"/>
        <v>0</v>
      </c>
      <c r="BJ127" s="14" t="s">
        <v>83</v>
      </c>
      <c r="BK127" s="191">
        <f t="shared" si="9"/>
        <v>0</v>
      </c>
      <c r="BL127" s="14" t="s">
        <v>165</v>
      </c>
      <c r="BM127" s="190" t="s">
        <v>1840</v>
      </c>
    </row>
    <row r="128" spans="1:65" s="2" customFormat="1" ht="33" customHeight="1">
      <c r="A128" s="31"/>
      <c r="B128" s="32"/>
      <c r="C128" s="192" t="s">
        <v>172</v>
      </c>
      <c r="D128" s="192" t="s">
        <v>450</v>
      </c>
      <c r="E128" s="193" t="s">
        <v>1841</v>
      </c>
      <c r="F128" s="194" t="s">
        <v>1842</v>
      </c>
      <c r="G128" s="195" t="s">
        <v>154</v>
      </c>
      <c r="H128" s="196">
        <v>1</v>
      </c>
      <c r="I128" s="197"/>
      <c r="J128" s="198">
        <f t="shared" si="0"/>
        <v>0</v>
      </c>
      <c r="K128" s="199"/>
      <c r="L128" s="36"/>
      <c r="M128" s="200" t="s">
        <v>1</v>
      </c>
      <c r="N128" s="201" t="s">
        <v>41</v>
      </c>
      <c r="O128" s="68"/>
      <c r="P128" s="188">
        <f t="shared" si="1"/>
        <v>0</v>
      </c>
      <c r="Q128" s="188">
        <v>0</v>
      </c>
      <c r="R128" s="188">
        <f t="shared" si="2"/>
        <v>0</v>
      </c>
      <c r="S128" s="188">
        <v>0</v>
      </c>
      <c r="T128" s="18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165</v>
      </c>
      <c r="AT128" s="190" t="s">
        <v>450</v>
      </c>
      <c r="AU128" s="190" t="s">
        <v>83</v>
      </c>
      <c r="AY128" s="14" t="s">
        <v>150</v>
      </c>
      <c r="BE128" s="191">
        <f t="shared" si="4"/>
        <v>0</v>
      </c>
      <c r="BF128" s="191">
        <f t="shared" si="5"/>
        <v>0</v>
      </c>
      <c r="BG128" s="191">
        <f t="shared" si="6"/>
        <v>0</v>
      </c>
      <c r="BH128" s="191">
        <f t="shared" si="7"/>
        <v>0</v>
      </c>
      <c r="BI128" s="191">
        <f t="shared" si="8"/>
        <v>0</v>
      </c>
      <c r="BJ128" s="14" t="s">
        <v>83</v>
      </c>
      <c r="BK128" s="191">
        <f t="shared" si="9"/>
        <v>0</v>
      </c>
      <c r="BL128" s="14" t="s">
        <v>165</v>
      </c>
      <c r="BM128" s="190" t="s">
        <v>1843</v>
      </c>
    </row>
    <row r="129" spans="1:65" s="2" customFormat="1" ht="21.75" customHeight="1">
      <c r="A129" s="31"/>
      <c r="B129" s="32"/>
      <c r="C129" s="192" t="s">
        <v>176</v>
      </c>
      <c r="D129" s="192" t="s">
        <v>450</v>
      </c>
      <c r="E129" s="193" t="s">
        <v>1844</v>
      </c>
      <c r="F129" s="194" t="s">
        <v>1845</v>
      </c>
      <c r="G129" s="195" t="s">
        <v>154</v>
      </c>
      <c r="H129" s="196">
        <v>1</v>
      </c>
      <c r="I129" s="197"/>
      <c r="J129" s="198">
        <f t="shared" si="0"/>
        <v>0</v>
      </c>
      <c r="K129" s="199"/>
      <c r="L129" s="36"/>
      <c r="M129" s="200" t="s">
        <v>1</v>
      </c>
      <c r="N129" s="201" t="s">
        <v>41</v>
      </c>
      <c r="O129" s="68"/>
      <c r="P129" s="188">
        <f t="shared" si="1"/>
        <v>0</v>
      </c>
      <c r="Q129" s="188">
        <v>0</v>
      </c>
      <c r="R129" s="188">
        <f t="shared" si="2"/>
        <v>0</v>
      </c>
      <c r="S129" s="188">
        <v>0</v>
      </c>
      <c r="T129" s="18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165</v>
      </c>
      <c r="AT129" s="190" t="s">
        <v>450</v>
      </c>
      <c r="AU129" s="190" t="s">
        <v>83</v>
      </c>
      <c r="AY129" s="14" t="s">
        <v>150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14" t="s">
        <v>83</v>
      </c>
      <c r="BK129" s="191">
        <f t="shared" si="9"/>
        <v>0</v>
      </c>
      <c r="BL129" s="14" t="s">
        <v>165</v>
      </c>
      <c r="BM129" s="190" t="s">
        <v>1846</v>
      </c>
    </row>
    <row r="130" spans="1:65" s="2" customFormat="1" ht="21.75" customHeight="1">
      <c r="A130" s="31"/>
      <c r="B130" s="32"/>
      <c r="C130" s="192" t="s">
        <v>170</v>
      </c>
      <c r="D130" s="192" t="s">
        <v>450</v>
      </c>
      <c r="E130" s="193" t="s">
        <v>1847</v>
      </c>
      <c r="F130" s="194" t="s">
        <v>1848</v>
      </c>
      <c r="G130" s="195" t="s">
        <v>154</v>
      </c>
      <c r="H130" s="196">
        <v>1</v>
      </c>
      <c r="I130" s="197"/>
      <c r="J130" s="198">
        <f t="shared" si="0"/>
        <v>0</v>
      </c>
      <c r="K130" s="199"/>
      <c r="L130" s="36"/>
      <c r="M130" s="200" t="s">
        <v>1</v>
      </c>
      <c r="N130" s="201" t="s">
        <v>41</v>
      </c>
      <c r="O130" s="68"/>
      <c r="P130" s="188">
        <f t="shared" si="1"/>
        <v>0</v>
      </c>
      <c r="Q130" s="188">
        <v>0</v>
      </c>
      <c r="R130" s="188">
        <f t="shared" si="2"/>
        <v>0</v>
      </c>
      <c r="S130" s="188">
        <v>0</v>
      </c>
      <c r="T130" s="189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0" t="s">
        <v>165</v>
      </c>
      <c r="AT130" s="190" t="s">
        <v>450</v>
      </c>
      <c r="AU130" s="190" t="s">
        <v>83</v>
      </c>
      <c r="AY130" s="14" t="s">
        <v>150</v>
      </c>
      <c r="BE130" s="191">
        <f t="shared" si="4"/>
        <v>0</v>
      </c>
      <c r="BF130" s="191">
        <f t="shared" si="5"/>
        <v>0</v>
      </c>
      <c r="BG130" s="191">
        <f t="shared" si="6"/>
        <v>0</v>
      </c>
      <c r="BH130" s="191">
        <f t="shared" si="7"/>
        <v>0</v>
      </c>
      <c r="BI130" s="191">
        <f t="shared" si="8"/>
        <v>0</v>
      </c>
      <c r="BJ130" s="14" t="s">
        <v>83</v>
      </c>
      <c r="BK130" s="191">
        <f t="shared" si="9"/>
        <v>0</v>
      </c>
      <c r="BL130" s="14" t="s">
        <v>165</v>
      </c>
      <c r="BM130" s="190" t="s">
        <v>1849</v>
      </c>
    </row>
    <row r="131" spans="1:65" s="2" customFormat="1" ht="21.75" customHeight="1">
      <c r="A131" s="31"/>
      <c r="B131" s="32"/>
      <c r="C131" s="192" t="s">
        <v>184</v>
      </c>
      <c r="D131" s="192" t="s">
        <v>450</v>
      </c>
      <c r="E131" s="193" t="s">
        <v>1850</v>
      </c>
      <c r="F131" s="194" t="s">
        <v>1851</v>
      </c>
      <c r="G131" s="195" t="s">
        <v>154</v>
      </c>
      <c r="H131" s="196">
        <v>1</v>
      </c>
      <c r="I131" s="197"/>
      <c r="J131" s="198">
        <f t="shared" si="0"/>
        <v>0</v>
      </c>
      <c r="K131" s="199"/>
      <c r="L131" s="36"/>
      <c r="M131" s="200" t="s">
        <v>1</v>
      </c>
      <c r="N131" s="201" t="s">
        <v>41</v>
      </c>
      <c r="O131" s="68"/>
      <c r="P131" s="188">
        <f t="shared" si="1"/>
        <v>0</v>
      </c>
      <c r="Q131" s="188">
        <v>0</v>
      </c>
      <c r="R131" s="188">
        <f t="shared" si="2"/>
        <v>0</v>
      </c>
      <c r="S131" s="188">
        <v>0</v>
      </c>
      <c r="T131" s="189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165</v>
      </c>
      <c r="AT131" s="190" t="s">
        <v>450</v>
      </c>
      <c r="AU131" s="190" t="s">
        <v>83</v>
      </c>
      <c r="AY131" s="14" t="s">
        <v>150</v>
      </c>
      <c r="BE131" s="191">
        <f t="shared" si="4"/>
        <v>0</v>
      </c>
      <c r="BF131" s="191">
        <f t="shared" si="5"/>
        <v>0</v>
      </c>
      <c r="BG131" s="191">
        <f t="shared" si="6"/>
        <v>0</v>
      </c>
      <c r="BH131" s="191">
        <f t="shared" si="7"/>
        <v>0</v>
      </c>
      <c r="BI131" s="191">
        <f t="shared" si="8"/>
        <v>0</v>
      </c>
      <c r="BJ131" s="14" t="s">
        <v>83</v>
      </c>
      <c r="BK131" s="191">
        <f t="shared" si="9"/>
        <v>0</v>
      </c>
      <c r="BL131" s="14" t="s">
        <v>165</v>
      </c>
      <c r="BM131" s="190" t="s">
        <v>1852</v>
      </c>
    </row>
    <row r="132" spans="1:65" s="2" customFormat="1" ht="21.75" customHeight="1">
      <c r="A132" s="31"/>
      <c r="B132" s="32"/>
      <c r="C132" s="192" t="s">
        <v>189</v>
      </c>
      <c r="D132" s="192" t="s">
        <v>450</v>
      </c>
      <c r="E132" s="193" t="s">
        <v>1853</v>
      </c>
      <c r="F132" s="194" t="s">
        <v>1854</v>
      </c>
      <c r="G132" s="195" t="s">
        <v>154</v>
      </c>
      <c r="H132" s="196">
        <v>1</v>
      </c>
      <c r="I132" s="197"/>
      <c r="J132" s="198">
        <f t="shared" si="0"/>
        <v>0</v>
      </c>
      <c r="K132" s="199"/>
      <c r="L132" s="36"/>
      <c r="M132" s="206" t="s">
        <v>1</v>
      </c>
      <c r="N132" s="207" t="s">
        <v>41</v>
      </c>
      <c r="O132" s="208"/>
      <c r="P132" s="209">
        <f t="shared" si="1"/>
        <v>0</v>
      </c>
      <c r="Q132" s="209">
        <v>0</v>
      </c>
      <c r="R132" s="209">
        <f t="shared" si="2"/>
        <v>0</v>
      </c>
      <c r="S132" s="209">
        <v>0</v>
      </c>
      <c r="T132" s="210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165</v>
      </c>
      <c r="AT132" s="190" t="s">
        <v>450</v>
      </c>
      <c r="AU132" s="190" t="s">
        <v>83</v>
      </c>
      <c r="AY132" s="14" t="s">
        <v>150</v>
      </c>
      <c r="BE132" s="191">
        <f t="shared" si="4"/>
        <v>0</v>
      </c>
      <c r="BF132" s="191">
        <f t="shared" si="5"/>
        <v>0</v>
      </c>
      <c r="BG132" s="191">
        <f t="shared" si="6"/>
        <v>0</v>
      </c>
      <c r="BH132" s="191">
        <f t="shared" si="7"/>
        <v>0</v>
      </c>
      <c r="BI132" s="191">
        <f t="shared" si="8"/>
        <v>0</v>
      </c>
      <c r="BJ132" s="14" t="s">
        <v>83</v>
      </c>
      <c r="BK132" s="191">
        <f t="shared" si="9"/>
        <v>0</v>
      </c>
      <c r="BL132" s="14" t="s">
        <v>165</v>
      </c>
      <c r="BM132" s="190" t="s">
        <v>1855</v>
      </c>
    </row>
    <row r="133" spans="1:65" s="2" customFormat="1" ht="6.95" customHeight="1">
      <c r="A133" s="31"/>
      <c r="B133" s="51"/>
      <c r="C133" s="52"/>
      <c r="D133" s="52"/>
      <c r="E133" s="52"/>
      <c r="F133" s="52"/>
      <c r="G133" s="52"/>
      <c r="H133" s="52"/>
      <c r="I133" s="155"/>
      <c r="J133" s="52"/>
      <c r="K133" s="52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S9elQsV/F5tVFdT8kbCTq+u1wL/ydOQ0TtYzxfXQ533Hhla0keWpx8jAzKCt8KEmFXm3SztV7wUYYxr+TbDtHw==" saltValue="+MqJ960naF4hCY4tI+68EV5Ke+gobWyiREpQ2mlghiH+GdU7az8KG3990cxY6zzzKZrAOabZ6edd6dyAelLyXg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90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1" customFormat="1" ht="12" customHeight="1">
      <c r="B8" s="17"/>
      <c r="D8" s="118" t="s">
        <v>122</v>
      </c>
      <c r="I8" s="112"/>
      <c r="L8" s="17"/>
    </row>
    <row r="9" spans="1:46" s="2" customFormat="1" ht="16.5" customHeight="1">
      <c r="A9" s="31"/>
      <c r="B9" s="36"/>
      <c r="C9" s="31"/>
      <c r="D9" s="31"/>
      <c r="E9" s="286" t="s">
        <v>123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124</v>
      </c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9" t="s">
        <v>125</v>
      </c>
      <c r="F11" s="288"/>
      <c r="G11" s="288"/>
      <c r="H11" s="288"/>
      <c r="I11" s="119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119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18</v>
      </c>
      <c r="E13" s="31"/>
      <c r="F13" s="107" t="s">
        <v>1</v>
      </c>
      <c r="G13" s="31"/>
      <c r="H13" s="31"/>
      <c r="I13" s="120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20</v>
      </c>
      <c r="E14" s="31"/>
      <c r="F14" s="107" t="s">
        <v>126</v>
      </c>
      <c r="G14" s="31"/>
      <c r="H14" s="31"/>
      <c r="I14" s="120" t="s">
        <v>22</v>
      </c>
      <c r="J14" s="121" t="str">
        <f>'Rekapitulace stavby'!AN8</f>
        <v>19. 12. 2019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9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20" t="s">
        <v>25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tr">
        <f>IF('Rekapitulace stavby'!E11="","",'Rekapitulace stavby'!E11)</f>
        <v>SŽ s.o.</v>
      </c>
      <c r="F17" s="31"/>
      <c r="G17" s="31"/>
      <c r="H17" s="31"/>
      <c r="I17" s="120" t="s">
        <v>27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9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28</v>
      </c>
      <c r="E19" s="31"/>
      <c r="F19" s="31"/>
      <c r="G19" s="31"/>
      <c r="H19" s="31"/>
      <c r="I19" s="120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90" t="str">
        <f>'Rekapitulace stavby'!E14</f>
        <v>Vyplň údaj</v>
      </c>
      <c r="F20" s="291"/>
      <c r="G20" s="291"/>
      <c r="H20" s="291"/>
      <c r="I20" s="120" t="s">
        <v>27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9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30</v>
      </c>
      <c r="E22" s="31"/>
      <c r="F22" s="31"/>
      <c r="G22" s="31"/>
      <c r="H22" s="31"/>
      <c r="I22" s="120" t="s">
        <v>25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127</v>
      </c>
      <c r="F23" s="31"/>
      <c r="G23" s="31"/>
      <c r="H23" s="31"/>
      <c r="I23" s="120" t="s">
        <v>27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9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33</v>
      </c>
      <c r="E25" s="31"/>
      <c r="F25" s="31"/>
      <c r="G25" s="31"/>
      <c r="H25" s="31"/>
      <c r="I25" s="120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>Pavel Pospíšil, DiS.</v>
      </c>
      <c r="F26" s="31"/>
      <c r="G26" s="31"/>
      <c r="H26" s="31"/>
      <c r="I26" s="120" t="s">
        <v>27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9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35</v>
      </c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2"/>
      <c r="B29" s="123"/>
      <c r="C29" s="122"/>
      <c r="D29" s="122"/>
      <c r="E29" s="292" t="s">
        <v>1</v>
      </c>
      <c r="F29" s="292"/>
      <c r="G29" s="292"/>
      <c r="H29" s="292"/>
      <c r="I29" s="124"/>
      <c r="J29" s="122"/>
      <c r="K29" s="122"/>
      <c r="L29" s="125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9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8" t="s">
        <v>36</v>
      </c>
      <c r="E32" s="31"/>
      <c r="F32" s="31"/>
      <c r="G32" s="31"/>
      <c r="H32" s="31"/>
      <c r="I32" s="119"/>
      <c r="J32" s="129">
        <f>ROUND(J120,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6"/>
      <c r="E33" s="126"/>
      <c r="F33" s="126"/>
      <c r="G33" s="126"/>
      <c r="H33" s="126"/>
      <c r="I33" s="127"/>
      <c r="J33" s="126"/>
      <c r="K33" s="126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30" t="s">
        <v>38</v>
      </c>
      <c r="G34" s="31"/>
      <c r="H34" s="31"/>
      <c r="I34" s="131" t="s">
        <v>37</v>
      </c>
      <c r="J34" s="13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32" t="s">
        <v>40</v>
      </c>
      <c r="E35" s="118" t="s">
        <v>41</v>
      </c>
      <c r="F35" s="133">
        <f>ROUND((SUM(BE120:BE325)),  2)</f>
        <v>0</v>
      </c>
      <c r="G35" s="31"/>
      <c r="H35" s="31"/>
      <c r="I35" s="134">
        <v>0.21</v>
      </c>
      <c r="J35" s="133">
        <f>ROUND(((SUM(BE120:BE325))*I35),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8" t="s">
        <v>42</v>
      </c>
      <c r="F36" s="133">
        <f>ROUND((SUM(BF120:BF325)),  2)</f>
        <v>0</v>
      </c>
      <c r="G36" s="31"/>
      <c r="H36" s="31"/>
      <c r="I36" s="134">
        <v>0.15</v>
      </c>
      <c r="J36" s="133">
        <f>ROUND(((SUM(BF120:BF325))*I36),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43</v>
      </c>
      <c r="F37" s="133">
        <f>ROUND((SUM(BG120:BG325)),  2)</f>
        <v>0</v>
      </c>
      <c r="G37" s="31"/>
      <c r="H37" s="31"/>
      <c r="I37" s="134">
        <v>0.21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8" t="s">
        <v>44</v>
      </c>
      <c r="F38" s="133">
        <f>ROUND((SUM(BH120:BH325)),  2)</f>
        <v>0</v>
      </c>
      <c r="G38" s="31"/>
      <c r="H38" s="31"/>
      <c r="I38" s="134">
        <v>0.15</v>
      </c>
      <c r="J38" s="133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45</v>
      </c>
      <c r="F39" s="133">
        <f>ROUND((SUM(BI120:BI325)),  2)</f>
        <v>0</v>
      </c>
      <c r="G39" s="31"/>
      <c r="H39" s="31"/>
      <c r="I39" s="134">
        <v>0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5"/>
      <c r="D41" s="136" t="s">
        <v>46</v>
      </c>
      <c r="E41" s="137"/>
      <c r="F41" s="137"/>
      <c r="G41" s="138" t="s">
        <v>47</v>
      </c>
      <c r="H41" s="139" t="s">
        <v>48</v>
      </c>
      <c r="I41" s="140"/>
      <c r="J41" s="141">
        <f>SUM(J32:J39)</f>
        <v>0</v>
      </c>
      <c r="K41" s="142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9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122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93" t="s">
        <v>123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124</v>
      </c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6" t="str">
        <f>E11</f>
        <v>01-1 - sborník UOŽI</v>
      </c>
      <c r="F89" s="295"/>
      <c r="G89" s="295"/>
      <c r="H89" s="295"/>
      <c r="I89" s="119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žst Chotětov</v>
      </c>
      <c r="G91" s="33"/>
      <c r="H91" s="33"/>
      <c r="I91" s="120" t="s">
        <v>22</v>
      </c>
      <c r="J91" s="63" t="str">
        <f>IF(J14="","",J14)</f>
        <v>19. 12. 2019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19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>SŽ s.o.</v>
      </c>
      <c r="G93" s="33"/>
      <c r="H93" s="33"/>
      <c r="I93" s="120" t="s">
        <v>30</v>
      </c>
      <c r="J93" s="29" t="str">
        <f>E23</f>
        <v>Signal Projekt s.r.o.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120" t="s">
        <v>33</v>
      </c>
      <c r="J94" s="29" t="str">
        <f>E26</f>
        <v>Pavel Pospíšil, DiS.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9" t="s">
        <v>129</v>
      </c>
      <c r="D96" s="160"/>
      <c r="E96" s="160"/>
      <c r="F96" s="160"/>
      <c r="G96" s="160"/>
      <c r="H96" s="160"/>
      <c r="I96" s="161"/>
      <c r="J96" s="162" t="s">
        <v>130</v>
      </c>
      <c r="K96" s="160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19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63" t="s">
        <v>131</v>
      </c>
      <c r="D98" s="33"/>
      <c r="E98" s="33"/>
      <c r="F98" s="33"/>
      <c r="G98" s="33"/>
      <c r="H98" s="33"/>
      <c r="I98" s="119"/>
      <c r="J98" s="81">
        <f>J120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132</v>
      </c>
    </row>
    <row r="99" spans="1:47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119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155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47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158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24.95" customHeight="1">
      <c r="A105" s="31"/>
      <c r="B105" s="32"/>
      <c r="C105" s="20" t="s">
        <v>133</v>
      </c>
      <c r="D105" s="33"/>
      <c r="E105" s="33"/>
      <c r="F105" s="33"/>
      <c r="G105" s="33"/>
      <c r="H105" s="33"/>
      <c r="I105" s="119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119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6.5" customHeight="1">
      <c r="A108" s="31"/>
      <c r="B108" s="32"/>
      <c r="C108" s="33"/>
      <c r="D108" s="33"/>
      <c r="E108" s="293" t="str">
        <f>E7</f>
        <v>Oprava zabezpečovacího zařízení v žst. Chotětov</v>
      </c>
      <c r="F108" s="294"/>
      <c r="G108" s="294"/>
      <c r="H108" s="294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1" customFormat="1" ht="12" customHeight="1">
      <c r="B109" s="18"/>
      <c r="C109" s="26" t="s">
        <v>122</v>
      </c>
      <c r="D109" s="19"/>
      <c r="E109" s="19"/>
      <c r="F109" s="19"/>
      <c r="G109" s="19"/>
      <c r="H109" s="19"/>
      <c r="I109" s="112"/>
      <c r="J109" s="19"/>
      <c r="K109" s="19"/>
      <c r="L109" s="17"/>
    </row>
    <row r="110" spans="1:47" s="2" customFormat="1" ht="16.5" customHeight="1">
      <c r="A110" s="31"/>
      <c r="B110" s="32"/>
      <c r="C110" s="33"/>
      <c r="D110" s="33"/>
      <c r="E110" s="293" t="s">
        <v>123</v>
      </c>
      <c r="F110" s="295"/>
      <c r="G110" s="295"/>
      <c r="H110" s="295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124</v>
      </c>
      <c r="D111" s="33"/>
      <c r="E111" s="33"/>
      <c r="F111" s="33"/>
      <c r="G111" s="33"/>
      <c r="H111" s="33"/>
      <c r="I111" s="119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46" t="str">
        <f>E11</f>
        <v>01-1 - sborník UOŽI</v>
      </c>
      <c r="F112" s="295"/>
      <c r="G112" s="295"/>
      <c r="H112" s="295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9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F14</f>
        <v>žst Chotětov</v>
      </c>
      <c r="G114" s="33"/>
      <c r="H114" s="33"/>
      <c r="I114" s="120" t="s">
        <v>22</v>
      </c>
      <c r="J114" s="63" t="str">
        <f>IF(J14="","",J14)</f>
        <v>19. 12. 2019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19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E17</f>
        <v>SŽ s.o.</v>
      </c>
      <c r="G116" s="33"/>
      <c r="H116" s="33"/>
      <c r="I116" s="120" t="s">
        <v>30</v>
      </c>
      <c r="J116" s="29" t="str">
        <f>E23</f>
        <v>Signal Projekt s.r.o.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28</v>
      </c>
      <c r="D117" s="33"/>
      <c r="E117" s="33"/>
      <c r="F117" s="24" t="str">
        <f>IF(E20="","",E20)</f>
        <v>Vyplň údaj</v>
      </c>
      <c r="G117" s="33"/>
      <c r="H117" s="33"/>
      <c r="I117" s="120" t="s">
        <v>33</v>
      </c>
      <c r="J117" s="29" t="str">
        <f>E26</f>
        <v>Pavel Pospíšil, DiS.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19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9" customFormat="1" ht="29.25" customHeight="1">
      <c r="A119" s="164"/>
      <c r="B119" s="165"/>
      <c r="C119" s="166" t="s">
        <v>134</v>
      </c>
      <c r="D119" s="167" t="s">
        <v>61</v>
      </c>
      <c r="E119" s="167" t="s">
        <v>57</v>
      </c>
      <c r="F119" s="167" t="s">
        <v>58</v>
      </c>
      <c r="G119" s="167" t="s">
        <v>135</v>
      </c>
      <c r="H119" s="167" t="s">
        <v>136</v>
      </c>
      <c r="I119" s="168" t="s">
        <v>137</v>
      </c>
      <c r="J119" s="169" t="s">
        <v>130</v>
      </c>
      <c r="K119" s="170" t="s">
        <v>138</v>
      </c>
      <c r="L119" s="171"/>
      <c r="M119" s="72" t="s">
        <v>1</v>
      </c>
      <c r="N119" s="73" t="s">
        <v>40</v>
      </c>
      <c r="O119" s="73" t="s">
        <v>139</v>
      </c>
      <c r="P119" s="73" t="s">
        <v>140</v>
      </c>
      <c r="Q119" s="73" t="s">
        <v>141</v>
      </c>
      <c r="R119" s="73" t="s">
        <v>142</v>
      </c>
      <c r="S119" s="73" t="s">
        <v>143</v>
      </c>
      <c r="T119" s="74" t="s">
        <v>144</v>
      </c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</row>
    <row r="120" spans="1:65" s="2" customFormat="1" ht="22.9" customHeight="1">
      <c r="A120" s="31"/>
      <c r="B120" s="32"/>
      <c r="C120" s="79" t="s">
        <v>145</v>
      </c>
      <c r="D120" s="33"/>
      <c r="E120" s="33"/>
      <c r="F120" s="33"/>
      <c r="G120" s="33"/>
      <c r="H120" s="33"/>
      <c r="I120" s="119"/>
      <c r="J120" s="172">
        <f>BK120</f>
        <v>0</v>
      </c>
      <c r="K120" s="33"/>
      <c r="L120" s="36"/>
      <c r="M120" s="75"/>
      <c r="N120" s="173"/>
      <c r="O120" s="76"/>
      <c r="P120" s="174">
        <f>SUM(P121:P325)</f>
        <v>0</v>
      </c>
      <c r="Q120" s="76"/>
      <c r="R120" s="174">
        <f>SUM(R121:R325)</f>
        <v>0</v>
      </c>
      <c r="S120" s="76"/>
      <c r="T120" s="175">
        <f>SUM(T121:T325)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132</v>
      </c>
      <c r="BK120" s="176">
        <f>SUM(BK121:BK325)</f>
        <v>0</v>
      </c>
    </row>
    <row r="121" spans="1:65" s="2" customFormat="1" ht="16.5" customHeight="1">
      <c r="A121" s="31"/>
      <c r="B121" s="32"/>
      <c r="C121" s="177" t="s">
        <v>83</v>
      </c>
      <c r="D121" s="177" t="s">
        <v>146</v>
      </c>
      <c r="E121" s="178" t="s">
        <v>147</v>
      </c>
      <c r="F121" s="179" t="s">
        <v>148</v>
      </c>
      <c r="G121" s="180" t="s">
        <v>149</v>
      </c>
      <c r="H121" s="181">
        <v>100</v>
      </c>
      <c r="I121" s="182"/>
      <c r="J121" s="183">
        <f t="shared" ref="J121:J152" si="0">ROUND(I121*H121,2)</f>
        <v>0</v>
      </c>
      <c r="K121" s="184"/>
      <c r="L121" s="185"/>
      <c r="M121" s="186" t="s">
        <v>1</v>
      </c>
      <c r="N121" s="187" t="s">
        <v>41</v>
      </c>
      <c r="O121" s="68"/>
      <c r="P121" s="188">
        <f t="shared" ref="P121:P152" si="1">O121*H121</f>
        <v>0</v>
      </c>
      <c r="Q121" s="188">
        <v>0</v>
      </c>
      <c r="R121" s="188">
        <f t="shared" ref="R121:R152" si="2">Q121*H121</f>
        <v>0</v>
      </c>
      <c r="S121" s="188">
        <v>0</v>
      </c>
      <c r="T121" s="189">
        <f t="shared" ref="T121:T152" si="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0" t="s">
        <v>85</v>
      </c>
      <c r="AT121" s="190" t="s">
        <v>146</v>
      </c>
      <c r="AU121" s="190" t="s">
        <v>76</v>
      </c>
      <c r="AY121" s="14" t="s">
        <v>150</v>
      </c>
      <c r="BE121" s="191">
        <f t="shared" ref="BE121:BE152" si="4">IF(N121="základní",J121,0)</f>
        <v>0</v>
      </c>
      <c r="BF121" s="191">
        <f t="shared" ref="BF121:BF152" si="5">IF(N121="snížená",J121,0)</f>
        <v>0</v>
      </c>
      <c r="BG121" s="191">
        <f t="shared" ref="BG121:BG152" si="6">IF(N121="zákl. přenesená",J121,0)</f>
        <v>0</v>
      </c>
      <c r="BH121" s="191">
        <f t="shared" ref="BH121:BH152" si="7">IF(N121="sníž. přenesená",J121,0)</f>
        <v>0</v>
      </c>
      <c r="BI121" s="191">
        <f t="shared" ref="BI121:BI152" si="8">IF(N121="nulová",J121,0)</f>
        <v>0</v>
      </c>
      <c r="BJ121" s="14" t="s">
        <v>83</v>
      </c>
      <c r="BK121" s="191">
        <f t="shared" ref="BK121:BK152" si="9">ROUND(I121*H121,2)</f>
        <v>0</v>
      </c>
      <c r="BL121" s="14" t="s">
        <v>83</v>
      </c>
      <c r="BM121" s="190" t="s">
        <v>151</v>
      </c>
    </row>
    <row r="122" spans="1:65" s="2" customFormat="1" ht="16.5" customHeight="1">
      <c r="A122" s="31"/>
      <c r="B122" s="32"/>
      <c r="C122" s="177" t="s">
        <v>85</v>
      </c>
      <c r="D122" s="177" t="s">
        <v>146</v>
      </c>
      <c r="E122" s="178" t="s">
        <v>152</v>
      </c>
      <c r="F122" s="179" t="s">
        <v>153</v>
      </c>
      <c r="G122" s="180" t="s">
        <v>154</v>
      </c>
      <c r="H122" s="181">
        <v>16</v>
      </c>
      <c r="I122" s="182"/>
      <c r="J122" s="183">
        <f t="shared" si="0"/>
        <v>0</v>
      </c>
      <c r="K122" s="184"/>
      <c r="L122" s="185"/>
      <c r="M122" s="186" t="s">
        <v>1</v>
      </c>
      <c r="N122" s="187" t="s">
        <v>41</v>
      </c>
      <c r="O122" s="68"/>
      <c r="P122" s="188">
        <f t="shared" si="1"/>
        <v>0</v>
      </c>
      <c r="Q122" s="188">
        <v>0</v>
      </c>
      <c r="R122" s="188">
        <f t="shared" si="2"/>
        <v>0</v>
      </c>
      <c r="S122" s="188">
        <v>0</v>
      </c>
      <c r="T122" s="189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0" t="s">
        <v>85</v>
      </c>
      <c r="AT122" s="190" t="s">
        <v>146</v>
      </c>
      <c r="AU122" s="190" t="s">
        <v>76</v>
      </c>
      <c r="AY122" s="14" t="s">
        <v>150</v>
      </c>
      <c r="BE122" s="191">
        <f t="shared" si="4"/>
        <v>0</v>
      </c>
      <c r="BF122" s="191">
        <f t="shared" si="5"/>
        <v>0</v>
      </c>
      <c r="BG122" s="191">
        <f t="shared" si="6"/>
        <v>0</v>
      </c>
      <c r="BH122" s="191">
        <f t="shared" si="7"/>
        <v>0</v>
      </c>
      <c r="BI122" s="191">
        <f t="shared" si="8"/>
        <v>0</v>
      </c>
      <c r="BJ122" s="14" t="s">
        <v>83</v>
      </c>
      <c r="BK122" s="191">
        <f t="shared" si="9"/>
        <v>0</v>
      </c>
      <c r="BL122" s="14" t="s">
        <v>83</v>
      </c>
      <c r="BM122" s="190" t="s">
        <v>155</v>
      </c>
    </row>
    <row r="123" spans="1:65" s="2" customFormat="1" ht="16.5" customHeight="1">
      <c r="A123" s="31"/>
      <c r="B123" s="32"/>
      <c r="C123" s="177" t="s">
        <v>156</v>
      </c>
      <c r="D123" s="177" t="s">
        <v>146</v>
      </c>
      <c r="E123" s="178" t="s">
        <v>157</v>
      </c>
      <c r="F123" s="179" t="s">
        <v>158</v>
      </c>
      <c r="G123" s="180" t="s">
        <v>159</v>
      </c>
      <c r="H123" s="181">
        <v>15</v>
      </c>
      <c r="I123" s="182"/>
      <c r="J123" s="183">
        <f t="shared" si="0"/>
        <v>0</v>
      </c>
      <c r="K123" s="184"/>
      <c r="L123" s="185"/>
      <c r="M123" s="186" t="s">
        <v>1</v>
      </c>
      <c r="N123" s="187" t="s">
        <v>41</v>
      </c>
      <c r="O123" s="68"/>
      <c r="P123" s="188">
        <f t="shared" si="1"/>
        <v>0</v>
      </c>
      <c r="Q123" s="188">
        <v>0</v>
      </c>
      <c r="R123" s="188">
        <f t="shared" si="2"/>
        <v>0</v>
      </c>
      <c r="S123" s="188">
        <v>0</v>
      </c>
      <c r="T123" s="189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160</v>
      </c>
      <c r="AT123" s="190" t="s">
        <v>146</v>
      </c>
      <c r="AU123" s="190" t="s">
        <v>76</v>
      </c>
      <c r="AY123" s="14" t="s">
        <v>150</v>
      </c>
      <c r="BE123" s="191">
        <f t="shared" si="4"/>
        <v>0</v>
      </c>
      <c r="BF123" s="191">
        <f t="shared" si="5"/>
        <v>0</v>
      </c>
      <c r="BG123" s="191">
        <f t="shared" si="6"/>
        <v>0</v>
      </c>
      <c r="BH123" s="191">
        <f t="shared" si="7"/>
        <v>0</v>
      </c>
      <c r="BI123" s="191">
        <f t="shared" si="8"/>
        <v>0</v>
      </c>
      <c r="BJ123" s="14" t="s">
        <v>83</v>
      </c>
      <c r="BK123" s="191">
        <f t="shared" si="9"/>
        <v>0</v>
      </c>
      <c r="BL123" s="14" t="s">
        <v>14</v>
      </c>
      <c r="BM123" s="190" t="s">
        <v>161</v>
      </c>
    </row>
    <row r="124" spans="1:65" s="2" customFormat="1" ht="16.5" customHeight="1">
      <c r="A124" s="31"/>
      <c r="B124" s="32"/>
      <c r="C124" s="177" t="s">
        <v>162</v>
      </c>
      <c r="D124" s="177" t="s">
        <v>146</v>
      </c>
      <c r="E124" s="178" t="s">
        <v>163</v>
      </c>
      <c r="F124" s="179" t="s">
        <v>164</v>
      </c>
      <c r="G124" s="180" t="s">
        <v>159</v>
      </c>
      <c r="H124" s="181">
        <v>15</v>
      </c>
      <c r="I124" s="182"/>
      <c r="J124" s="183">
        <f t="shared" si="0"/>
        <v>0</v>
      </c>
      <c r="K124" s="184"/>
      <c r="L124" s="185"/>
      <c r="M124" s="186" t="s">
        <v>1</v>
      </c>
      <c r="N124" s="187" t="s">
        <v>41</v>
      </c>
      <c r="O124" s="68"/>
      <c r="P124" s="188">
        <f t="shared" si="1"/>
        <v>0</v>
      </c>
      <c r="Q124" s="188">
        <v>0</v>
      </c>
      <c r="R124" s="188">
        <f t="shared" si="2"/>
        <v>0</v>
      </c>
      <c r="S124" s="188">
        <v>0</v>
      </c>
      <c r="T124" s="18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165</v>
      </c>
      <c r="AT124" s="190" t="s">
        <v>146</v>
      </c>
      <c r="AU124" s="190" t="s">
        <v>76</v>
      </c>
      <c r="AY124" s="14" t="s">
        <v>150</v>
      </c>
      <c r="BE124" s="191">
        <f t="shared" si="4"/>
        <v>0</v>
      </c>
      <c r="BF124" s="191">
        <f t="shared" si="5"/>
        <v>0</v>
      </c>
      <c r="BG124" s="191">
        <f t="shared" si="6"/>
        <v>0</v>
      </c>
      <c r="BH124" s="191">
        <f t="shared" si="7"/>
        <v>0</v>
      </c>
      <c r="BI124" s="191">
        <f t="shared" si="8"/>
        <v>0</v>
      </c>
      <c r="BJ124" s="14" t="s">
        <v>83</v>
      </c>
      <c r="BK124" s="191">
        <f t="shared" si="9"/>
        <v>0</v>
      </c>
      <c r="BL124" s="14" t="s">
        <v>165</v>
      </c>
      <c r="BM124" s="190" t="s">
        <v>166</v>
      </c>
    </row>
    <row r="125" spans="1:65" s="2" customFormat="1" ht="21.75" customHeight="1">
      <c r="A125" s="31"/>
      <c r="B125" s="32"/>
      <c r="C125" s="177" t="s">
        <v>167</v>
      </c>
      <c r="D125" s="177" t="s">
        <v>146</v>
      </c>
      <c r="E125" s="178" t="s">
        <v>168</v>
      </c>
      <c r="F125" s="179" t="s">
        <v>169</v>
      </c>
      <c r="G125" s="180" t="s">
        <v>154</v>
      </c>
      <c r="H125" s="181">
        <v>16</v>
      </c>
      <c r="I125" s="182"/>
      <c r="J125" s="183">
        <f t="shared" si="0"/>
        <v>0</v>
      </c>
      <c r="K125" s="184"/>
      <c r="L125" s="185"/>
      <c r="M125" s="186" t="s">
        <v>1</v>
      </c>
      <c r="N125" s="187" t="s">
        <v>41</v>
      </c>
      <c r="O125" s="68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170</v>
      </c>
      <c r="AT125" s="190" t="s">
        <v>146</v>
      </c>
      <c r="AU125" s="190" t="s">
        <v>76</v>
      </c>
      <c r="AY125" s="14" t="s">
        <v>150</v>
      </c>
      <c r="BE125" s="191">
        <f t="shared" si="4"/>
        <v>0</v>
      </c>
      <c r="BF125" s="191">
        <f t="shared" si="5"/>
        <v>0</v>
      </c>
      <c r="BG125" s="191">
        <f t="shared" si="6"/>
        <v>0</v>
      </c>
      <c r="BH125" s="191">
        <f t="shared" si="7"/>
        <v>0</v>
      </c>
      <c r="BI125" s="191">
        <f t="shared" si="8"/>
        <v>0</v>
      </c>
      <c r="BJ125" s="14" t="s">
        <v>83</v>
      </c>
      <c r="BK125" s="191">
        <f t="shared" si="9"/>
        <v>0</v>
      </c>
      <c r="BL125" s="14" t="s">
        <v>162</v>
      </c>
      <c r="BM125" s="190" t="s">
        <v>171</v>
      </c>
    </row>
    <row r="126" spans="1:65" s="2" customFormat="1" ht="16.5" customHeight="1">
      <c r="A126" s="31"/>
      <c r="B126" s="32"/>
      <c r="C126" s="177" t="s">
        <v>172</v>
      </c>
      <c r="D126" s="177" t="s">
        <v>146</v>
      </c>
      <c r="E126" s="178" t="s">
        <v>173</v>
      </c>
      <c r="F126" s="179" t="s">
        <v>174</v>
      </c>
      <c r="G126" s="180" t="s">
        <v>154</v>
      </c>
      <c r="H126" s="181">
        <v>1</v>
      </c>
      <c r="I126" s="182"/>
      <c r="J126" s="183">
        <f t="shared" si="0"/>
        <v>0</v>
      </c>
      <c r="K126" s="184"/>
      <c r="L126" s="185"/>
      <c r="M126" s="186" t="s">
        <v>1</v>
      </c>
      <c r="N126" s="187" t="s">
        <v>41</v>
      </c>
      <c r="O126" s="68"/>
      <c r="P126" s="188">
        <f t="shared" si="1"/>
        <v>0</v>
      </c>
      <c r="Q126" s="188">
        <v>0</v>
      </c>
      <c r="R126" s="188">
        <f t="shared" si="2"/>
        <v>0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85</v>
      </c>
      <c r="AT126" s="190" t="s">
        <v>146</v>
      </c>
      <c r="AU126" s="190" t="s">
        <v>76</v>
      </c>
      <c r="AY126" s="14" t="s">
        <v>150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83</v>
      </c>
      <c r="BK126" s="191">
        <f t="shared" si="9"/>
        <v>0</v>
      </c>
      <c r="BL126" s="14" t="s">
        <v>83</v>
      </c>
      <c r="BM126" s="190" t="s">
        <v>175</v>
      </c>
    </row>
    <row r="127" spans="1:65" s="2" customFormat="1" ht="21.75" customHeight="1">
      <c r="A127" s="31"/>
      <c r="B127" s="32"/>
      <c r="C127" s="177" t="s">
        <v>176</v>
      </c>
      <c r="D127" s="177" t="s">
        <v>146</v>
      </c>
      <c r="E127" s="178" t="s">
        <v>177</v>
      </c>
      <c r="F127" s="179" t="s">
        <v>178</v>
      </c>
      <c r="G127" s="180" t="s">
        <v>154</v>
      </c>
      <c r="H127" s="181">
        <v>1</v>
      </c>
      <c r="I127" s="182"/>
      <c r="J127" s="183">
        <f t="shared" si="0"/>
        <v>0</v>
      </c>
      <c r="K127" s="184"/>
      <c r="L127" s="185"/>
      <c r="M127" s="186" t="s">
        <v>1</v>
      </c>
      <c r="N127" s="187" t="s">
        <v>41</v>
      </c>
      <c r="O127" s="68"/>
      <c r="P127" s="188">
        <f t="shared" si="1"/>
        <v>0</v>
      </c>
      <c r="Q127" s="188">
        <v>0</v>
      </c>
      <c r="R127" s="188">
        <f t="shared" si="2"/>
        <v>0</v>
      </c>
      <c r="S127" s="188">
        <v>0</v>
      </c>
      <c r="T127" s="18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85</v>
      </c>
      <c r="AT127" s="190" t="s">
        <v>146</v>
      </c>
      <c r="AU127" s="190" t="s">
        <v>76</v>
      </c>
      <c r="AY127" s="14" t="s">
        <v>150</v>
      </c>
      <c r="BE127" s="191">
        <f t="shared" si="4"/>
        <v>0</v>
      </c>
      <c r="BF127" s="191">
        <f t="shared" si="5"/>
        <v>0</v>
      </c>
      <c r="BG127" s="191">
        <f t="shared" si="6"/>
        <v>0</v>
      </c>
      <c r="BH127" s="191">
        <f t="shared" si="7"/>
        <v>0</v>
      </c>
      <c r="BI127" s="191">
        <f t="shared" si="8"/>
        <v>0</v>
      </c>
      <c r="BJ127" s="14" t="s">
        <v>83</v>
      </c>
      <c r="BK127" s="191">
        <f t="shared" si="9"/>
        <v>0</v>
      </c>
      <c r="BL127" s="14" t="s">
        <v>83</v>
      </c>
      <c r="BM127" s="190" t="s">
        <v>179</v>
      </c>
    </row>
    <row r="128" spans="1:65" s="2" customFormat="1" ht="21.75" customHeight="1">
      <c r="A128" s="31"/>
      <c r="B128" s="32"/>
      <c r="C128" s="177" t="s">
        <v>170</v>
      </c>
      <c r="D128" s="177" t="s">
        <v>146</v>
      </c>
      <c r="E128" s="178" t="s">
        <v>180</v>
      </c>
      <c r="F128" s="179" t="s">
        <v>181</v>
      </c>
      <c r="G128" s="180" t="s">
        <v>154</v>
      </c>
      <c r="H128" s="181">
        <v>1</v>
      </c>
      <c r="I128" s="182"/>
      <c r="J128" s="183">
        <f t="shared" si="0"/>
        <v>0</v>
      </c>
      <c r="K128" s="184"/>
      <c r="L128" s="185"/>
      <c r="M128" s="186" t="s">
        <v>1</v>
      </c>
      <c r="N128" s="187" t="s">
        <v>41</v>
      </c>
      <c r="O128" s="68"/>
      <c r="P128" s="188">
        <f t="shared" si="1"/>
        <v>0</v>
      </c>
      <c r="Q128" s="188">
        <v>0</v>
      </c>
      <c r="R128" s="188">
        <f t="shared" si="2"/>
        <v>0</v>
      </c>
      <c r="S128" s="188">
        <v>0</v>
      </c>
      <c r="T128" s="18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182</v>
      </c>
      <c r="AT128" s="190" t="s">
        <v>146</v>
      </c>
      <c r="AU128" s="190" t="s">
        <v>76</v>
      </c>
      <c r="AY128" s="14" t="s">
        <v>150</v>
      </c>
      <c r="BE128" s="191">
        <f t="shared" si="4"/>
        <v>0</v>
      </c>
      <c r="BF128" s="191">
        <f t="shared" si="5"/>
        <v>0</v>
      </c>
      <c r="BG128" s="191">
        <f t="shared" si="6"/>
        <v>0</v>
      </c>
      <c r="BH128" s="191">
        <f t="shared" si="7"/>
        <v>0</v>
      </c>
      <c r="BI128" s="191">
        <f t="shared" si="8"/>
        <v>0</v>
      </c>
      <c r="BJ128" s="14" t="s">
        <v>83</v>
      </c>
      <c r="BK128" s="191">
        <f t="shared" si="9"/>
        <v>0</v>
      </c>
      <c r="BL128" s="14" t="s">
        <v>182</v>
      </c>
      <c r="BM128" s="190" t="s">
        <v>183</v>
      </c>
    </row>
    <row r="129" spans="1:65" s="2" customFormat="1" ht="21.75" customHeight="1">
      <c r="A129" s="31"/>
      <c r="B129" s="32"/>
      <c r="C129" s="177" t="s">
        <v>184</v>
      </c>
      <c r="D129" s="177" t="s">
        <v>146</v>
      </c>
      <c r="E129" s="178" t="s">
        <v>185</v>
      </c>
      <c r="F129" s="179" t="s">
        <v>186</v>
      </c>
      <c r="G129" s="180" t="s">
        <v>187</v>
      </c>
      <c r="H129" s="181">
        <v>50</v>
      </c>
      <c r="I129" s="182"/>
      <c r="J129" s="183">
        <f t="shared" si="0"/>
        <v>0</v>
      </c>
      <c r="K129" s="184"/>
      <c r="L129" s="185"/>
      <c r="M129" s="186" t="s">
        <v>1</v>
      </c>
      <c r="N129" s="187" t="s">
        <v>41</v>
      </c>
      <c r="O129" s="68"/>
      <c r="P129" s="188">
        <f t="shared" si="1"/>
        <v>0</v>
      </c>
      <c r="Q129" s="188">
        <v>0</v>
      </c>
      <c r="R129" s="188">
        <f t="shared" si="2"/>
        <v>0</v>
      </c>
      <c r="S129" s="188">
        <v>0</v>
      </c>
      <c r="T129" s="18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182</v>
      </c>
      <c r="AT129" s="190" t="s">
        <v>146</v>
      </c>
      <c r="AU129" s="190" t="s">
        <v>76</v>
      </c>
      <c r="AY129" s="14" t="s">
        <v>150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14" t="s">
        <v>83</v>
      </c>
      <c r="BK129" s="191">
        <f t="shared" si="9"/>
        <v>0</v>
      </c>
      <c r="BL129" s="14" t="s">
        <v>182</v>
      </c>
      <c r="BM129" s="190" t="s">
        <v>188</v>
      </c>
    </row>
    <row r="130" spans="1:65" s="2" customFormat="1" ht="21.75" customHeight="1">
      <c r="A130" s="31"/>
      <c r="B130" s="32"/>
      <c r="C130" s="177" t="s">
        <v>189</v>
      </c>
      <c r="D130" s="177" t="s">
        <v>146</v>
      </c>
      <c r="E130" s="178" t="s">
        <v>190</v>
      </c>
      <c r="F130" s="179" t="s">
        <v>191</v>
      </c>
      <c r="G130" s="180" t="s">
        <v>154</v>
      </c>
      <c r="H130" s="181">
        <v>2</v>
      </c>
      <c r="I130" s="182"/>
      <c r="J130" s="183">
        <f t="shared" si="0"/>
        <v>0</v>
      </c>
      <c r="K130" s="184"/>
      <c r="L130" s="185"/>
      <c r="M130" s="186" t="s">
        <v>1</v>
      </c>
      <c r="N130" s="187" t="s">
        <v>41</v>
      </c>
      <c r="O130" s="68"/>
      <c r="P130" s="188">
        <f t="shared" si="1"/>
        <v>0</v>
      </c>
      <c r="Q130" s="188">
        <v>0</v>
      </c>
      <c r="R130" s="188">
        <f t="shared" si="2"/>
        <v>0</v>
      </c>
      <c r="S130" s="188">
        <v>0</v>
      </c>
      <c r="T130" s="189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0" t="s">
        <v>182</v>
      </c>
      <c r="AT130" s="190" t="s">
        <v>146</v>
      </c>
      <c r="AU130" s="190" t="s">
        <v>76</v>
      </c>
      <c r="AY130" s="14" t="s">
        <v>150</v>
      </c>
      <c r="BE130" s="191">
        <f t="shared" si="4"/>
        <v>0</v>
      </c>
      <c r="BF130" s="191">
        <f t="shared" si="5"/>
        <v>0</v>
      </c>
      <c r="BG130" s="191">
        <f t="shared" si="6"/>
        <v>0</v>
      </c>
      <c r="BH130" s="191">
        <f t="shared" si="7"/>
        <v>0</v>
      </c>
      <c r="BI130" s="191">
        <f t="shared" si="8"/>
        <v>0</v>
      </c>
      <c r="BJ130" s="14" t="s">
        <v>83</v>
      </c>
      <c r="BK130" s="191">
        <f t="shared" si="9"/>
        <v>0</v>
      </c>
      <c r="BL130" s="14" t="s">
        <v>182</v>
      </c>
      <c r="BM130" s="190" t="s">
        <v>192</v>
      </c>
    </row>
    <row r="131" spans="1:65" s="2" customFormat="1" ht="21.75" customHeight="1">
      <c r="A131" s="31"/>
      <c r="B131" s="32"/>
      <c r="C131" s="177" t="s">
        <v>193</v>
      </c>
      <c r="D131" s="177" t="s">
        <v>146</v>
      </c>
      <c r="E131" s="178" t="s">
        <v>194</v>
      </c>
      <c r="F131" s="179" t="s">
        <v>195</v>
      </c>
      <c r="G131" s="180" t="s">
        <v>154</v>
      </c>
      <c r="H131" s="181">
        <v>4</v>
      </c>
      <c r="I131" s="182"/>
      <c r="J131" s="183">
        <f t="shared" si="0"/>
        <v>0</v>
      </c>
      <c r="K131" s="184"/>
      <c r="L131" s="185"/>
      <c r="M131" s="186" t="s">
        <v>1</v>
      </c>
      <c r="N131" s="187" t="s">
        <v>41</v>
      </c>
      <c r="O131" s="68"/>
      <c r="P131" s="188">
        <f t="shared" si="1"/>
        <v>0</v>
      </c>
      <c r="Q131" s="188">
        <v>0</v>
      </c>
      <c r="R131" s="188">
        <f t="shared" si="2"/>
        <v>0</v>
      </c>
      <c r="S131" s="188">
        <v>0</v>
      </c>
      <c r="T131" s="189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182</v>
      </c>
      <c r="AT131" s="190" t="s">
        <v>146</v>
      </c>
      <c r="AU131" s="190" t="s">
        <v>76</v>
      </c>
      <c r="AY131" s="14" t="s">
        <v>150</v>
      </c>
      <c r="BE131" s="191">
        <f t="shared" si="4"/>
        <v>0</v>
      </c>
      <c r="BF131" s="191">
        <f t="shared" si="5"/>
        <v>0</v>
      </c>
      <c r="BG131" s="191">
        <f t="shared" si="6"/>
        <v>0</v>
      </c>
      <c r="BH131" s="191">
        <f t="shared" si="7"/>
        <v>0</v>
      </c>
      <c r="BI131" s="191">
        <f t="shared" si="8"/>
        <v>0</v>
      </c>
      <c r="BJ131" s="14" t="s">
        <v>83</v>
      </c>
      <c r="BK131" s="191">
        <f t="shared" si="9"/>
        <v>0</v>
      </c>
      <c r="BL131" s="14" t="s">
        <v>182</v>
      </c>
      <c r="BM131" s="190" t="s">
        <v>196</v>
      </c>
    </row>
    <row r="132" spans="1:65" s="2" customFormat="1" ht="21.75" customHeight="1">
      <c r="A132" s="31"/>
      <c r="B132" s="32"/>
      <c r="C132" s="177" t="s">
        <v>197</v>
      </c>
      <c r="D132" s="177" t="s">
        <v>146</v>
      </c>
      <c r="E132" s="178" t="s">
        <v>198</v>
      </c>
      <c r="F132" s="179" t="s">
        <v>199</v>
      </c>
      <c r="G132" s="180" t="s">
        <v>154</v>
      </c>
      <c r="H132" s="181">
        <v>2</v>
      </c>
      <c r="I132" s="182"/>
      <c r="J132" s="183">
        <f t="shared" si="0"/>
        <v>0</v>
      </c>
      <c r="K132" s="184"/>
      <c r="L132" s="185"/>
      <c r="M132" s="186" t="s">
        <v>1</v>
      </c>
      <c r="N132" s="187" t="s">
        <v>41</v>
      </c>
      <c r="O132" s="68"/>
      <c r="P132" s="188">
        <f t="shared" si="1"/>
        <v>0</v>
      </c>
      <c r="Q132" s="188">
        <v>0</v>
      </c>
      <c r="R132" s="188">
        <f t="shared" si="2"/>
        <v>0</v>
      </c>
      <c r="S132" s="188">
        <v>0</v>
      </c>
      <c r="T132" s="189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182</v>
      </c>
      <c r="AT132" s="190" t="s">
        <v>146</v>
      </c>
      <c r="AU132" s="190" t="s">
        <v>76</v>
      </c>
      <c r="AY132" s="14" t="s">
        <v>150</v>
      </c>
      <c r="BE132" s="191">
        <f t="shared" si="4"/>
        <v>0</v>
      </c>
      <c r="BF132" s="191">
        <f t="shared" si="5"/>
        <v>0</v>
      </c>
      <c r="BG132" s="191">
        <f t="shared" si="6"/>
        <v>0</v>
      </c>
      <c r="BH132" s="191">
        <f t="shared" si="7"/>
        <v>0</v>
      </c>
      <c r="BI132" s="191">
        <f t="shared" si="8"/>
        <v>0</v>
      </c>
      <c r="BJ132" s="14" t="s">
        <v>83</v>
      </c>
      <c r="BK132" s="191">
        <f t="shared" si="9"/>
        <v>0</v>
      </c>
      <c r="BL132" s="14" t="s">
        <v>182</v>
      </c>
      <c r="BM132" s="190" t="s">
        <v>200</v>
      </c>
    </row>
    <row r="133" spans="1:65" s="2" customFormat="1" ht="21.75" customHeight="1">
      <c r="A133" s="31"/>
      <c r="B133" s="32"/>
      <c r="C133" s="177" t="s">
        <v>201</v>
      </c>
      <c r="D133" s="177" t="s">
        <v>146</v>
      </c>
      <c r="E133" s="178" t="s">
        <v>202</v>
      </c>
      <c r="F133" s="179" t="s">
        <v>203</v>
      </c>
      <c r="G133" s="180" t="s">
        <v>154</v>
      </c>
      <c r="H133" s="181">
        <v>30</v>
      </c>
      <c r="I133" s="182"/>
      <c r="J133" s="183">
        <f t="shared" si="0"/>
        <v>0</v>
      </c>
      <c r="K133" s="184"/>
      <c r="L133" s="185"/>
      <c r="M133" s="186" t="s">
        <v>1</v>
      </c>
      <c r="N133" s="187" t="s">
        <v>41</v>
      </c>
      <c r="O133" s="68"/>
      <c r="P133" s="188">
        <f t="shared" si="1"/>
        <v>0</v>
      </c>
      <c r="Q133" s="188">
        <v>0</v>
      </c>
      <c r="R133" s="188">
        <f t="shared" si="2"/>
        <v>0</v>
      </c>
      <c r="S133" s="188">
        <v>0</v>
      </c>
      <c r="T133" s="189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182</v>
      </c>
      <c r="AT133" s="190" t="s">
        <v>146</v>
      </c>
      <c r="AU133" s="190" t="s">
        <v>76</v>
      </c>
      <c r="AY133" s="14" t="s">
        <v>150</v>
      </c>
      <c r="BE133" s="191">
        <f t="shared" si="4"/>
        <v>0</v>
      </c>
      <c r="BF133" s="191">
        <f t="shared" si="5"/>
        <v>0</v>
      </c>
      <c r="BG133" s="191">
        <f t="shared" si="6"/>
        <v>0</v>
      </c>
      <c r="BH133" s="191">
        <f t="shared" si="7"/>
        <v>0</v>
      </c>
      <c r="BI133" s="191">
        <f t="shared" si="8"/>
        <v>0</v>
      </c>
      <c r="BJ133" s="14" t="s">
        <v>83</v>
      </c>
      <c r="BK133" s="191">
        <f t="shared" si="9"/>
        <v>0</v>
      </c>
      <c r="BL133" s="14" t="s">
        <v>182</v>
      </c>
      <c r="BM133" s="190" t="s">
        <v>204</v>
      </c>
    </row>
    <row r="134" spans="1:65" s="2" customFormat="1" ht="21.75" customHeight="1">
      <c r="A134" s="31"/>
      <c r="B134" s="32"/>
      <c r="C134" s="177" t="s">
        <v>205</v>
      </c>
      <c r="D134" s="177" t="s">
        <v>146</v>
      </c>
      <c r="E134" s="178" t="s">
        <v>206</v>
      </c>
      <c r="F134" s="179" t="s">
        <v>207</v>
      </c>
      <c r="G134" s="180" t="s">
        <v>187</v>
      </c>
      <c r="H134" s="181">
        <v>28</v>
      </c>
      <c r="I134" s="182"/>
      <c r="J134" s="183">
        <f t="shared" si="0"/>
        <v>0</v>
      </c>
      <c r="K134" s="184"/>
      <c r="L134" s="185"/>
      <c r="M134" s="186" t="s">
        <v>1</v>
      </c>
      <c r="N134" s="187" t="s">
        <v>41</v>
      </c>
      <c r="O134" s="68"/>
      <c r="P134" s="188">
        <f t="shared" si="1"/>
        <v>0</v>
      </c>
      <c r="Q134" s="188">
        <v>0</v>
      </c>
      <c r="R134" s="188">
        <f t="shared" si="2"/>
        <v>0</v>
      </c>
      <c r="S134" s="188">
        <v>0</v>
      </c>
      <c r="T134" s="189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182</v>
      </c>
      <c r="AT134" s="190" t="s">
        <v>146</v>
      </c>
      <c r="AU134" s="190" t="s">
        <v>76</v>
      </c>
      <c r="AY134" s="14" t="s">
        <v>150</v>
      </c>
      <c r="BE134" s="191">
        <f t="shared" si="4"/>
        <v>0</v>
      </c>
      <c r="BF134" s="191">
        <f t="shared" si="5"/>
        <v>0</v>
      </c>
      <c r="BG134" s="191">
        <f t="shared" si="6"/>
        <v>0</v>
      </c>
      <c r="BH134" s="191">
        <f t="shared" si="7"/>
        <v>0</v>
      </c>
      <c r="BI134" s="191">
        <f t="shared" si="8"/>
        <v>0</v>
      </c>
      <c r="BJ134" s="14" t="s">
        <v>83</v>
      </c>
      <c r="BK134" s="191">
        <f t="shared" si="9"/>
        <v>0</v>
      </c>
      <c r="BL134" s="14" t="s">
        <v>182</v>
      </c>
      <c r="BM134" s="190" t="s">
        <v>208</v>
      </c>
    </row>
    <row r="135" spans="1:65" s="2" customFormat="1" ht="21.75" customHeight="1">
      <c r="A135" s="31"/>
      <c r="B135" s="32"/>
      <c r="C135" s="177" t="s">
        <v>8</v>
      </c>
      <c r="D135" s="177" t="s">
        <v>146</v>
      </c>
      <c r="E135" s="178" t="s">
        <v>209</v>
      </c>
      <c r="F135" s="179" t="s">
        <v>210</v>
      </c>
      <c r="G135" s="180" t="s">
        <v>187</v>
      </c>
      <c r="H135" s="181">
        <v>50</v>
      </c>
      <c r="I135" s="182"/>
      <c r="J135" s="183">
        <f t="shared" si="0"/>
        <v>0</v>
      </c>
      <c r="K135" s="184"/>
      <c r="L135" s="185"/>
      <c r="M135" s="186" t="s">
        <v>1</v>
      </c>
      <c r="N135" s="187" t="s">
        <v>41</v>
      </c>
      <c r="O135" s="68"/>
      <c r="P135" s="188">
        <f t="shared" si="1"/>
        <v>0</v>
      </c>
      <c r="Q135" s="188">
        <v>0</v>
      </c>
      <c r="R135" s="188">
        <f t="shared" si="2"/>
        <v>0</v>
      </c>
      <c r="S135" s="188">
        <v>0</v>
      </c>
      <c r="T135" s="189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182</v>
      </c>
      <c r="AT135" s="190" t="s">
        <v>146</v>
      </c>
      <c r="AU135" s="190" t="s">
        <v>76</v>
      </c>
      <c r="AY135" s="14" t="s">
        <v>150</v>
      </c>
      <c r="BE135" s="191">
        <f t="shared" si="4"/>
        <v>0</v>
      </c>
      <c r="BF135" s="191">
        <f t="shared" si="5"/>
        <v>0</v>
      </c>
      <c r="BG135" s="191">
        <f t="shared" si="6"/>
        <v>0</v>
      </c>
      <c r="BH135" s="191">
        <f t="shared" si="7"/>
        <v>0</v>
      </c>
      <c r="BI135" s="191">
        <f t="shared" si="8"/>
        <v>0</v>
      </c>
      <c r="BJ135" s="14" t="s">
        <v>83</v>
      </c>
      <c r="BK135" s="191">
        <f t="shared" si="9"/>
        <v>0</v>
      </c>
      <c r="BL135" s="14" t="s">
        <v>182</v>
      </c>
      <c r="BM135" s="190" t="s">
        <v>211</v>
      </c>
    </row>
    <row r="136" spans="1:65" s="2" customFormat="1" ht="21.75" customHeight="1">
      <c r="A136" s="31"/>
      <c r="B136" s="32"/>
      <c r="C136" s="177" t="s">
        <v>212</v>
      </c>
      <c r="D136" s="177" t="s">
        <v>146</v>
      </c>
      <c r="E136" s="178" t="s">
        <v>213</v>
      </c>
      <c r="F136" s="179" t="s">
        <v>214</v>
      </c>
      <c r="G136" s="180" t="s">
        <v>187</v>
      </c>
      <c r="H136" s="181">
        <v>250</v>
      </c>
      <c r="I136" s="182"/>
      <c r="J136" s="183">
        <f t="shared" si="0"/>
        <v>0</v>
      </c>
      <c r="K136" s="184"/>
      <c r="L136" s="185"/>
      <c r="M136" s="186" t="s">
        <v>1</v>
      </c>
      <c r="N136" s="187" t="s">
        <v>41</v>
      </c>
      <c r="O136" s="68"/>
      <c r="P136" s="188">
        <f t="shared" si="1"/>
        <v>0</v>
      </c>
      <c r="Q136" s="188">
        <v>0</v>
      </c>
      <c r="R136" s="188">
        <f t="shared" si="2"/>
        <v>0</v>
      </c>
      <c r="S136" s="188">
        <v>0</v>
      </c>
      <c r="T136" s="189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182</v>
      </c>
      <c r="AT136" s="190" t="s">
        <v>146</v>
      </c>
      <c r="AU136" s="190" t="s">
        <v>76</v>
      </c>
      <c r="AY136" s="14" t="s">
        <v>150</v>
      </c>
      <c r="BE136" s="191">
        <f t="shared" si="4"/>
        <v>0</v>
      </c>
      <c r="BF136" s="191">
        <f t="shared" si="5"/>
        <v>0</v>
      </c>
      <c r="BG136" s="191">
        <f t="shared" si="6"/>
        <v>0</v>
      </c>
      <c r="BH136" s="191">
        <f t="shared" si="7"/>
        <v>0</v>
      </c>
      <c r="BI136" s="191">
        <f t="shared" si="8"/>
        <v>0</v>
      </c>
      <c r="BJ136" s="14" t="s">
        <v>83</v>
      </c>
      <c r="BK136" s="191">
        <f t="shared" si="9"/>
        <v>0</v>
      </c>
      <c r="BL136" s="14" t="s">
        <v>182</v>
      </c>
      <c r="BM136" s="190" t="s">
        <v>215</v>
      </c>
    </row>
    <row r="137" spans="1:65" s="2" customFormat="1" ht="21.75" customHeight="1">
      <c r="A137" s="31"/>
      <c r="B137" s="32"/>
      <c r="C137" s="177" t="s">
        <v>216</v>
      </c>
      <c r="D137" s="177" t="s">
        <v>146</v>
      </c>
      <c r="E137" s="178" t="s">
        <v>217</v>
      </c>
      <c r="F137" s="179" t="s">
        <v>218</v>
      </c>
      <c r="G137" s="180" t="s">
        <v>187</v>
      </c>
      <c r="H137" s="181">
        <v>20</v>
      </c>
      <c r="I137" s="182"/>
      <c r="J137" s="183">
        <f t="shared" si="0"/>
        <v>0</v>
      </c>
      <c r="K137" s="184"/>
      <c r="L137" s="185"/>
      <c r="M137" s="186" t="s">
        <v>1</v>
      </c>
      <c r="N137" s="187" t="s">
        <v>41</v>
      </c>
      <c r="O137" s="68"/>
      <c r="P137" s="188">
        <f t="shared" si="1"/>
        <v>0</v>
      </c>
      <c r="Q137" s="188">
        <v>0</v>
      </c>
      <c r="R137" s="188">
        <f t="shared" si="2"/>
        <v>0</v>
      </c>
      <c r="S137" s="188">
        <v>0</v>
      </c>
      <c r="T137" s="189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182</v>
      </c>
      <c r="AT137" s="190" t="s">
        <v>146</v>
      </c>
      <c r="AU137" s="190" t="s">
        <v>76</v>
      </c>
      <c r="AY137" s="14" t="s">
        <v>150</v>
      </c>
      <c r="BE137" s="191">
        <f t="shared" si="4"/>
        <v>0</v>
      </c>
      <c r="BF137" s="191">
        <f t="shared" si="5"/>
        <v>0</v>
      </c>
      <c r="BG137" s="191">
        <f t="shared" si="6"/>
        <v>0</v>
      </c>
      <c r="BH137" s="191">
        <f t="shared" si="7"/>
        <v>0</v>
      </c>
      <c r="BI137" s="191">
        <f t="shared" si="8"/>
        <v>0</v>
      </c>
      <c r="BJ137" s="14" t="s">
        <v>83</v>
      </c>
      <c r="BK137" s="191">
        <f t="shared" si="9"/>
        <v>0</v>
      </c>
      <c r="BL137" s="14" t="s">
        <v>182</v>
      </c>
      <c r="BM137" s="190" t="s">
        <v>219</v>
      </c>
    </row>
    <row r="138" spans="1:65" s="2" customFormat="1" ht="21.75" customHeight="1">
      <c r="A138" s="31"/>
      <c r="B138" s="32"/>
      <c r="C138" s="177" t="s">
        <v>220</v>
      </c>
      <c r="D138" s="177" t="s">
        <v>146</v>
      </c>
      <c r="E138" s="178" t="s">
        <v>221</v>
      </c>
      <c r="F138" s="179" t="s">
        <v>222</v>
      </c>
      <c r="G138" s="180" t="s">
        <v>187</v>
      </c>
      <c r="H138" s="181">
        <v>90</v>
      </c>
      <c r="I138" s="182"/>
      <c r="J138" s="183">
        <f t="shared" si="0"/>
        <v>0</v>
      </c>
      <c r="K138" s="184"/>
      <c r="L138" s="185"/>
      <c r="M138" s="186" t="s">
        <v>1</v>
      </c>
      <c r="N138" s="187" t="s">
        <v>41</v>
      </c>
      <c r="O138" s="68"/>
      <c r="P138" s="188">
        <f t="shared" si="1"/>
        <v>0</v>
      </c>
      <c r="Q138" s="188">
        <v>0</v>
      </c>
      <c r="R138" s="188">
        <f t="shared" si="2"/>
        <v>0</v>
      </c>
      <c r="S138" s="188">
        <v>0</v>
      </c>
      <c r="T138" s="189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182</v>
      </c>
      <c r="AT138" s="190" t="s">
        <v>146</v>
      </c>
      <c r="AU138" s="190" t="s">
        <v>76</v>
      </c>
      <c r="AY138" s="14" t="s">
        <v>150</v>
      </c>
      <c r="BE138" s="191">
        <f t="shared" si="4"/>
        <v>0</v>
      </c>
      <c r="BF138" s="191">
        <f t="shared" si="5"/>
        <v>0</v>
      </c>
      <c r="BG138" s="191">
        <f t="shared" si="6"/>
        <v>0</v>
      </c>
      <c r="BH138" s="191">
        <f t="shared" si="7"/>
        <v>0</v>
      </c>
      <c r="BI138" s="191">
        <f t="shared" si="8"/>
        <v>0</v>
      </c>
      <c r="BJ138" s="14" t="s">
        <v>83</v>
      </c>
      <c r="BK138" s="191">
        <f t="shared" si="9"/>
        <v>0</v>
      </c>
      <c r="BL138" s="14" t="s">
        <v>182</v>
      </c>
      <c r="BM138" s="190" t="s">
        <v>223</v>
      </c>
    </row>
    <row r="139" spans="1:65" s="2" customFormat="1" ht="21.75" customHeight="1">
      <c r="A139" s="31"/>
      <c r="B139" s="32"/>
      <c r="C139" s="177" t="s">
        <v>224</v>
      </c>
      <c r="D139" s="177" t="s">
        <v>146</v>
      </c>
      <c r="E139" s="178" t="s">
        <v>225</v>
      </c>
      <c r="F139" s="179" t="s">
        <v>226</v>
      </c>
      <c r="G139" s="180" t="s">
        <v>187</v>
      </c>
      <c r="H139" s="181">
        <v>28</v>
      </c>
      <c r="I139" s="182"/>
      <c r="J139" s="183">
        <f t="shared" si="0"/>
        <v>0</v>
      </c>
      <c r="K139" s="184"/>
      <c r="L139" s="185"/>
      <c r="M139" s="186" t="s">
        <v>1</v>
      </c>
      <c r="N139" s="187" t="s">
        <v>41</v>
      </c>
      <c r="O139" s="68"/>
      <c r="P139" s="188">
        <f t="shared" si="1"/>
        <v>0</v>
      </c>
      <c r="Q139" s="188">
        <v>0</v>
      </c>
      <c r="R139" s="188">
        <f t="shared" si="2"/>
        <v>0</v>
      </c>
      <c r="S139" s="188">
        <v>0</v>
      </c>
      <c r="T139" s="189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182</v>
      </c>
      <c r="AT139" s="190" t="s">
        <v>146</v>
      </c>
      <c r="AU139" s="190" t="s">
        <v>76</v>
      </c>
      <c r="AY139" s="14" t="s">
        <v>150</v>
      </c>
      <c r="BE139" s="191">
        <f t="shared" si="4"/>
        <v>0</v>
      </c>
      <c r="BF139" s="191">
        <f t="shared" si="5"/>
        <v>0</v>
      </c>
      <c r="BG139" s="191">
        <f t="shared" si="6"/>
        <v>0</v>
      </c>
      <c r="BH139" s="191">
        <f t="shared" si="7"/>
        <v>0</v>
      </c>
      <c r="BI139" s="191">
        <f t="shared" si="8"/>
        <v>0</v>
      </c>
      <c r="BJ139" s="14" t="s">
        <v>83</v>
      </c>
      <c r="BK139" s="191">
        <f t="shared" si="9"/>
        <v>0</v>
      </c>
      <c r="BL139" s="14" t="s">
        <v>182</v>
      </c>
      <c r="BM139" s="190" t="s">
        <v>227</v>
      </c>
    </row>
    <row r="140" spans="1:65" s="2" customFormat="1" ht="21.75" customHeight="1">
      <c r="A140" s="31"/>
      <c r="B140" s="32"/>
      <c r="C140" s="177" t="s">
        <v>228</v>
      </c>
      <c r="D140" s="177" t="s">
        <v>146</v>
      </c>
      <c r="E140" s="178" t="s">
        <v>229</v>
      </c>
      <c r="F140" s="179" t="s">
        <v>230</v>
      </c>
      <c r="G140" s="180" t="s">
        <v>187</v>
      </c>
      <c r="H140" s="181">
        <v>56</v>
      </c>
      <c r="I140" s="182"/>
      <c r="J140" s="183">
        <f t="shared" si="0"/>
        <v>0</v>
      </c>
      <c r="K140" s="184"/>
      <c r="L140" s="185"/>
      <c r="M140" s="186" t="s">
        <v>1</v>
      </c>
      <c r="N140" s="187" t="s">
        <v>41</v>
      </c>
      <c r="O140" s="68"/>
      <c r="P140" s="188">
        <f t="shared" si="1"/>
        <v>0</v>
      </c>
      <c r="Q140" s="188">
        <v>0</v>
      </c>
      <c r="R140" s="188">
        <f t="shared" si="2"/>
        <v>0</v>
      </c>
      <c r="S140" s="188">
        <v>0</v>
      </c>
      <c r="T140" s="189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182</v>
      </c>
      <c r="AT140" s="190" t="s">
        <v>146</v>
      </c>
      <c r="AU140" s="190" t="s">
        <v>76</v>
      </c>
      <c r="AY140" s="14" t="s">
        <v>150</v>
      </c>
      <c r="BE140" s="191">
        <f t="shared" si="4"/>
        <v>0</v>
      </c>
      <c r="BF140" s="191">
        <f t="shared" si="5"/>
        <v>0</v>
      </c>
      <c r="BG140" s="191">
        <f t="shared" si="6"/>
        <v>0</v>
      </c>
      <c r="BH140" s="191">
        <f t="shared" si="7"/>
        <v>0</v>
      </c>
      <c r="BI140" s="191">
        <f t="shared" si="8"/>
        <v>0</v>
      </c>
      <c r="BJ140" s="14" t="s">
        <v>83</v>
      </c>
      <c r="BK140" s="191">
        <f t="shared" si="9"/>
        <v>0</v>
      </c>
      <c r="BL140" s="14" t="s">
        <v>182</v>
      </c>
      <c r="BM140" s="190" t="s">
        <v>231</v>
      </c>
    </row>
    <row r="141" spans="1:65" s="2" customFormat="1" ht="21.75" customHeight="1">
      <c r="A141" s="31"/>
      <c r="B141" s="32"/>
      <c r="C141" s="177" t="s">
        <v>7</v>
      </c>
      <c r="D141" s="177" t="s">
        <v>146</v>
      </c>
      <c r="E141" s="178" t="s">
        <v>232</v>
      </c>
      <c r="F141" s="179" t="s">
        <v>233</v>
      </c>
      <c r="G141" s="180" t="s">
        <v>187</v>
      </c>
      <c r="H141" s="181">
        <v>18</v>
      </c>
      <c r="I141" s="182"/>
      <c r="J141" s="183">
        <f t="shared" si="0"/>
        <v>0</v>
      </c>
      <c r="K141" s="184"/>
      <c r="L141" s="185"/>
      <c r="M141" s="186" t="s">
        <v>1</v>
      </c>
      <c r="N141" s="187" t="s">
        <v>41</v>
      </c>
      <c r="O141" s="68"/>
      <c r="P141" s="188">
        <f t="shared" si="1"/>
        <v>0</v>
      </c>
      <c r="Q141" s="188">
        <v>0</v>
      </c>
      <c r="R141" s="188">
        <f t="shared" si="2"/>
        <v>0</v>
      </c>
      <c r="S141" s="188">
        <v>0</v>
      </c>
      <c r="T141" s="189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0" t="s">
        <v>182</v>
      </c>
      <c r="AT141" s="190" t="s">
        <v>146</v>
      </c>
      <c r="AU141" s="190" t="s">
        <v>76</v>
      </c>
      <c r="AY141" s="14" t="s">
        <v>150</v>
      </c>
      <c r="BE141" s="191">
        <f t="shared" si="4"/>
        <v>0</v>
      </c>
      <c r="BF141" s="191">
        <f t="shared" si="5"/>
        <v>0</v>
      </c>
      <c r="BG141" s="191">
        <f t="shared" si="6"/>
        <v>0</v>
      </c>
      <c r="BH141" s="191">
        <f t="shared" si="7"/>
        <v>0</v>
      </c>
      <c r="BI141" s="191">
        <f t="shared" si="8"/>
        <v>0</v>
      </c>
      <c r="BJ141" s="14" t="s">
        <v>83</v>
      </c>
      <c r="BK141" s="191">
        <f t="shared" si="9"/>
        <v>0</v>
      </c>
      <c r="BL141" s="14" t="s">
        <v>182</v>
      </c>
      <c r="BM141" s="190" t="s">
        <v>234</v>
      </c>
    </row>
    <row r="142" spans="1:65" s="2" customFormat="1" ht="21.75" customHeight="1">
      <c r="A142" s="31"/>
      <c r="B142" s="32"/>
      <c r="C142" s="177" t="s">
        <v>235</v>
      </c>
      <c r="D142" s="177" t="s">
        <v>146</v>
      </c>
      <c r="E142" s="178" t="s">
        <v>236</v>
      </c>
      <c r="F142" s="179" t="s">
        <v>237</v>
      </c>
      <c r="G142" s="180" t="s">
        <v>187</v>
      </c>
      <c r="H142" s="181">
        <v>380</v>
      </c>
      <c r="I142" s="182"/>
      <c r="J142" s="183">
        <f t="shared" si="0"/>
        <v>0</v>
      </c>
      <c r="K142" s="184"/>
      <c r="L142" s="185"/>
      <c r="M142" s="186" t="s">
        <v>1</v>
      </c>
      <c r="N142" s="187" t="s">
        <v>41</v>
      </c>
      <c r="O142" s="68"/>
      <c r="P142" s="188">
        <f t="shared" si="1"/>
        <v>0</v>
      </c>
      <c r="Q142" s="188">
        <v>0</v>
      </c>
      <c r="R142" s="188">
        <f t="shared" si="2"/>
        <v>0</v>
      </c>
      <c r="S142" s="188">
        <v>0</v>
      </c>
      <c r="T142" s="189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85</v>
      </c>
      <c r="AT142" s="190" t="s">
        <v>146</v>
      </c>
      <c r="AU142" s="190" t="s">
        <v>76</v>
      </c>
      <c r="AY142" s="14" t="s">
        <v>150</v>
      </c>
      <c r="BE142" s="191">
        <f t="shared" si="4"/>
        <v>0</v>
      </c>
      <c r="BF142" s="191">
        <f t="shared" si="5"/>
        <v>0</v>
      </c>
      <c r="BG142" s="191">
        <f t="shared" si="6"/>
        <v>0</v>
      </c>
      <c r="BH142" s="191">
        <f t="shared" si="7"/>
        <v>0</v>
      </c>
      <c r="BI142" s="191">
        <f t="shared" si="8"/>
        <v>0</v>
      </c>
      <c r="BJ142" s="14" t="s">
        <v>83</v>
      </c>
      <c r="BK142" s="191">
        <f t="shared" si="9"/>
        <v>0</v>
      </c>
      <c r="BL142" s="14" t="s">
        <v>83</v>
      </c>
      <c r="BM142" s="190" t="s">
        <v>238</v>
      </c>
    </row>
    <row r="143" spans="1:65" s="2" customFormat="1" ht="21.75" customHeight="1">
      <c r="A143" s="31"/>
      <c r="B143" s="32"/>
      <c r="C143" s="177" t="s">
        <v>239</v>
      </c>
      <c r="D143" s="177" t="s">
        <v>146</v>
      </c>
      <c r="E143" s="178" t="s">
        <v>240</v>
      </c>
      <c r="F143" s="179" t="s">
        <v>241</v>
      </c>
      <c r="G143" s="180" t="s">
        <v>154</v>
      </c>
      <c r="H143" s="181">
        <v>11</v>
      </c>
      <c r="I143" s="182"/>
      <c r="J143" s="183">
        <f t="shared" si="0"/>
        <v>0</v>
      </c>
      <c r="K143" s="184"/>
      <c r="L143" s="185"/>
      <c r="M143" s="186" t="s">
        <v>1</v>
      </c>
      <c r="N143" s="187" t="s">
        <v>41</v>
      </c>
      <c r="O143" s="68"/>
      <c r="P143" s="188">
        <f t="shared" si="1"/>
        <v>0</v>
      </c>
      <c r="Q143" s="188">
        <v>0</v>
      </c>
      <c r="R143" s="188">
        <f t="shared" si="2"/>
        <v>0</v>
      </c>
      <c r="S143" s="188">
        <v>0</v>
      </c>
      <c r="T143" s="189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0" t="s">
        <v>165</v>
      </c>
      <c r="AT143" s="190" t="s">
        <v>146</v>
      </c>
      <c r="AU143" s="190" t="s">
        <v>76</v>
      </c>
      <c r="AY143" s="14" t="s">
        <v>150</v>
      </c>
      <c r="BE143" s="191">
        <f t="shared" si="4"/>
        <v>0</v>
      </c>
      <c r="BF143" s="191">
        <f t="shared" si="5"/>
        <v>0</v>
      </c>
      <c r="BG143" s="191">
        <f t="shared" si="6"/>
        <v>0</v>
      </c>
      <c r="BH143" s="191">
        <f t="shared" si="7"/>
        <v>0</v>
      </c>
      <c r="BI143" s="191">
        <f t="shared" si="8"/>
        <v>0</v>
      </c>
      <c r="BJ143" s="14" t="s">
        <v>83</v>
      </c>
      <c r="BK143" s="191">
        <f t="shared" si="9"/>
        <v>0</v>
      </c>
      <c r="BL143" s="14" t="s">
        <v>165</v>
      </c>
      <c r="BM143" s="190" t="s">
        <v>242</v>
      </c>
    </row>
    <row r="144" spans="1:65" s="2" customFormat="1" ht="21.75" customHeight="1">
      <c r="A144" s="31"/>
      <c r="B144" s="32"/>
      <c r="C144" s="177" t="s">
        <v>243</v>
      </c>
      <c r="D144" s="177" t="s">
        <v>146</v>
      </c>
      <c r="E144" s="178" t="s">
        <v>244</v>
      </c>
      <c r="F144" s="179" t="s">
        <v>245</v>
      </c>
      <c r="G144" s="180" t="s">
        <v>154</v>
      </c>
      <c r="H144" s="181">
        <v>1</v>
      </c>
      <c r="I144" s="182"/>
      <c r="J144" s="183">
        <f t="shared" si="0"/>
        <v>0</v>
      </c>
      <c r="K144" s="184"/>
      <c r="L144" s="185"/>
      <c r="M144" s="186" t="s">
        <v>1</v>
      </c>
      <c r="N144" s="187" t="s">
        <v>41</v>
      </c>
      <c r="O144" s="68"/>
      <c r="P144" s="188">
        <f t="shared" si="1"/>
        <v>0</v>
      </c>
      <c r="Q144" s="188">
        <v>0</v>
      </c>
      <c r="R144" s="188">
        <f t="shared" si="2"/>
        <v>0</v>
      </c>
      <c r="S144" s="188">
        <v>0</v>
      </c>
      <c r="T144" s="189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0" t="s">
        <v>165</v>
      </c>
      <c r="AT144" s="190" t="s">
        <v>146</v>
      </c>
      <c r="AU144" s="190" t="s">
        <v>76</v>
      </c>
      <c r="AY144" s="14" t="s">
        <v>150</v>
      </c>
      <c r="BE144" s="191">
        <f t="shared" si="4"/>
        <v>0</v>
      </c>
      <c r="BF144" s="191">
        <f t="shared" si="5"/>
        <v>0</v>
      </c>
      <c r="BG144" s="191">
        <f t="shared" si="6"/>
        <v>0</v>
      </c>
      <c r="BH144" s="191">
        <f t="shared" si="7"/>
        <v>0</v>
      </c>
      <c r="BI144" s="191">
        <f t="shared" si="8"/>
        <v>0</v>
      </c>
      <c r="BJ144" s="14" t="s">
        <v>83</v>
      </c>
      <c r="BK144" s="191">
        <f t="shared" si="9"/>
        <v>0</v>
      </c>
      <c r="BL144" s="14" t="s">
        <v>165</v>
      </c>
      <c r="BM144" s="190" t="s">
        <v>246</v>
      </c>
    </row>
    <row r="145" spans="1:65" s="2" customFormat="1" ht="21.75" customHeight="1">
      <c r="A145" s="31"/>
      <c r="B145" s="32"/>
      <c r="C145" s="177" t="s">
        <v>247</v>
      </c>
      <c r="D145" s="177" t="s">
        <v>146</v>
      </c>
      <c r="E145" s="178" t="s">
        <v>248</v>
      </c>
      <c r="F145" s="179" t="s">
        <v>249</v>
      </c>
      <c r="G145" s="180" t="s">
        <v>154</v>
      </c>
      <c r="H145" s="181">
        <v>36</v>
      </c>
      <c r="I145" s="182"/>
      <c r="J145" s="183">
        <f t="shared" si="0"/>
        <v>0</v>
      </c>
      <c r="K145" s="184"/>
      <c r="L145" s="185"/>
      <c r="M145" s="186" t="s">
        <v>1</v>
      </c>
      <c r="N145" s="187" t="s">
        <v>41</v>
      </c>
      <c r="O145" s="68"/>
      <c r="P145" s="188">
        <f t="shared" si="1"/>
        <v>0</v>
      </c>
      <c r="Q145" s="188">
        <v>0</v>
      </c>
      <c r="R145" s="188">
        <f t="shared" si="2"/>
        <v>0</v>
      </c>
      <c r="S145" s="188">
        <v>0</v>
      </c>
      <c r="T145" s="189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0" t="s">
        <v>85</v>
      </c>
      <c r="AT145" s="190" t="s">
        <v>146</v>
      </c>
      <c r="AU145" s="190" t="s">
        <v>76</v>
      </c>
      <c r="AY145" s="14" t="s">
        <v>150</v>
      </c>
      <c r="BE145" s="191">
        <f t="shared" si="4"/>
        <v>0</v>
      </c>
      <c r="BF145" s="191">
        <f t="shared" si="5"/>
        <v>0</v>
      </c>
      <c r="BG145" s="191">
        <f t="shared" si="6"/>
        <v>0</v>
      </c>
      <c r="BH145" s="191">
        <f t="shared" si="7"/>
        <v>0</v>
      </c>
      <c r="BI145" s="191">
        <f t="shared" si="8"/>
        <v>0</v>
      </c>
      <c r="BJ145" s="14" t="s">
        <v>83</v>
      </c>
      <c r="BK145" s="191">
        <f t="shared" si="9"/>
        <v>0</v>
      </c>
      <c r="BL145" s="14" t="s">
        <v>83</v>
      </c>
      <c r="BM145" s="190" t="s">
        <v>250</v>
      </c>
    </row>
    <row r="146" spans="1:65" s="2" customFormat="1" ht="16.5" customHeight="1">
      <c r="A146" s="31"/>
      <c r="B146" s="32"/>
      <c r="C146" s="177" t="s">
        <v>251</v>
      </c>
      <c r="D146" s="177" t="s">
        <v>146</v>
      </c>
      <c r="E146" s="178" t="s">
        <v>252</v>
      </c>
      <c r="F146" s="179" t="s">
        <v>253</v>
      </c>
      <c r="G146" s="180" t="s">
        <v>154</v>
      </c>
      <c r="H146" s="181">
        <v>12</v>
      </c>
      <c r="I146" s="182"/>
      <c r="J146" s="183">
        <f t="shared" si="0"/>
        <v>0</v>
      </c>
      <c r="K146" s="184"/>
      <c r="L146" s="185"/>
      <c r="M146" s="186" t="s">
        <v>1</v>
      </c>
      <c r="N146" s="187" t="s">
        <v>41</v>
      </c>
      <c r="O146" s="68"/>
      <c r="P146" s="188">
        <f t="shared" si="1"/>
        <v>0</v>
      </c>
      <c r="Q146" s="188">
        <v>0</v>
      </c>
      <c r="R146" s="188">
        <f t="shared" si="2"/>
        <v>0</v>
      </c>
      <c r="S146" s="188">
        <v>0</v>
      </c>
      <c r="T146" s="189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0" t="s">
        <v>85</v>
      </c>
      <c r="AT146" s="190" t="s">
        <v>146</v>
      </c>
      <c r="AU146" s="190" t="s">
        <v>76</v>
      </c>
      <c r="AY146" s="14" t="s">
        <v>150</v>
      </c>
      <c r="BE146" s="191">
        <f t="shared" si="4"/>
        <v>0</v>
      </c>
      <c r="BF146" s="191">
        <f t="shared" si="5"/>
        <v>0</v>
      </c>
      <c r="BG146" s="191">
        <f t="shared" si="6"/>
        <v>0</v>
      </c>
      <c r="BH146" s="191">
        <f t="shared" si="7"/>
        <v>0</v>
      </c>
      <c r="BI146" s="191">
        <f t="shared" si="8"/>
        <v>0</v>
      </c>
      <c r="BJ146" s="14" t="s">
        <v>83</v>
      </c>
      <c r="BK146" s="191">
        <f t="shared" si="9"/>
        <v>0</v>
      </c>
      <c r="BL146" s="14" t="s">
        <v>83</v>
      </c>
      <c r="BM146" s="190" t="s">
        <v>254</v>
      </c>
    </row>
    <row r="147" spans="1:65" s="2" customFormat="1" ht="16.5" customHeight="1">
      <c r="A147" s="31"/>
      <c r="B147" s="32"/>
      <c r="C147" s="177" t="s">
        <v>255</v>
      </c>
      <c r="D147" s="177" t="s">
        <v>146</v>
      </c>
      <c r="E147" s="178" t="s">
        <v>256</v>
      </c>
      <c r="F147" s="179" t="s">
        <v>257</v>
      </c>
      <c r="G147" s="180" t="s">
        <v>154</v>
      </c>
      <c r="H147" s="181">
        <v>22</v>
      </c>
      <c r="I147" s="182"/>
      <c r="J147" s="183">
        <f t="shared" si="0"/>
        <v>0</v>
      </c>
      <c r="K147" s="184"/>
      <c r="L147" s="185"/>
      <c r="M147" s="186" t="s">
        <v>1</v>
      </c>
      <c r="N147" s="187" t="s">
        <v>41</v>
      </c>
      <c r="O147" s="68"/>
      <c r="P147" s="188">
        <f t="shared" si="1"/>
        <v>0</v>
      </c>
      <c r="Q147" s="188">
        <v>0</v>
      </c>
      <c r="R147" s="188">
        <f t="shared" si="2"/>
        <v>0</v>
      </c>
      <c r="S147" s="188">
        <v>0</v>
      </c>
      <c r="T147" s="189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0" t="s">
        <v>85</v>
      </c>
      <c r="AT147" s="190" t="s">
        <v>146</v>
      </c>
      <c r="AU147" s="190" t="s">
        <v>76</v>
      </c>
      <c r="AY147" s="14" t="s">
        <v>150</v>
      </c>
      <c r="BE147" s="191">
        <f t="shared" si="4"/>
        <v>0</v>
      </c>
      <c r="BF147" s="191">
        <f t="shared" si="5"/>
        <v>0</v>
      </c>
      <c r="BG147" s="191">
        <f t="shared" si="6"/>
        <v>0</v>
      </c>
      <c r="BH147" s="191">
        <f t="shared" si="7"/>
        <v>0</v>
      </c>
      <c r="BI147" s="191">
        <f t="shared" si="8"/>
        <v>0</v>
      </c>
      <c r="BJ147" s="14" t="s">
        <v>83</v>
      </c>
      <c r="BK147" s="191">
        <f t="shared" si="9"/>
        <v>0</v>
      </c>
      <c r="BL147" s="14" t="s">
        <v>83</v>
      </c>
      <c r="BM147" s="190" t="s">
        <v>258</v>
      </c>
    </row>
    <row r="148" spans="1:65" s="2" customFormat="1" ht="16.5" customHeight="1">
      <c r="A148" s="31"/>
      <c r="B148" s="32"/>
      <c r="C148" s="177" t="s">
        <v>259</v>
      </c>
      <c r="D148" s="177" t="s">
        <v>146</v>
      </c>
      <c r="E148" s="178" t="s">
        <v>260</v>
      </c>
      <c r="F148" s="179" t="s">
        <v>261</v>
      </c>
      <c r="G148" s="180" t="s">
        <v>154</v>
      </c>
      <c r="H148" s="181">
        <v>6</v>
      </c>
      <c r="I148" s="182"/>
      <c r="J148" s="183">
        <f t="shared" si="0"/>
        <v>0</v>
      </c>
      <c r="K148" s="184"/>
      <c r="L148" s="185"/>
      <c r="M148" s="186" t="s">
        <v>1</v>
      </c>
      <c r="N148" s="187" t="s">
        <v>41</v>
      </c>
      <c r="O148" s="68"/>
      <c r="P148" s="188">
        <f t="shared" si="1"/>
        <v>0</v>
      </c>
      <c r="Q148" s="188">
        <v>0</v>
      </c>
      <c r="R148" s="188">
        <f t="shared" si="2"/>
        <v>0</v>
      </c>
      <c r="S148" s="188">
        <v>0</v>
      </c>
      <c r="T148" s="189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0" t="s">
        <v>85</v>
      </c>
      <c r="AT148" s="190" t="s">
        <v>146</v>
      </c>
      <c r="AU148" s="190" t="s">
        <v>76</v>
      </c>
      <c r="AY148" s="14" t="s">
        <v>150</v>
      </c>
      <c r="BE148" s="191">
        <f t="shared" si="4"/>
        <v>0</v>
      </c>
      <c r="BF148" s="191">
        <f t="shared" si="5"/>
        <v>0</v>
      </c>
      <c r="BG148" s="191">
        <f t="shared" si="6"/>
        <v>0</v>
      </c>
      <c r="BH148" s="191">
        <f t="shared" si="7"/>
        <v>0</v>
      </c>
      <c r="BI148" s="191">
        <f t="shared" si="8"/>
        <v>0</v>
      </c>
      <c r="BJ148" s="14" t="s">
        <v>83</v>
      </c>
      <c r="BK148" s="191">
        <f t="shared" si="9"/>
        <v>0</v>
      </c>
      <c r="BL148" s="14" t="s">
        <v>83</v>
      </c>
      <c r="BM148" s="190" t="s">
        <v>262</v>
      </c>
    </row>
    <row r="149" spans="1:65" s="2" customFormat="1" ht="16.5" customHeight="1">
      <c r="A149" s="31"/>
      <c r="B149" s="32"/>
      <c r="C149" s="177" t="s">
        <v>263</v>
      </c>
      <c r="D149" s="177" t="s">
        <v>146</v>
      </c>
      <c r="E149" s="178" t="s">
        <v>264</v>
      </c>
      <c r="F149" s="179" t="s">
        <v>265</v>
      </c>
      <c r="G149" s="180" t="s">
        <v>154</v>
      </c>
      <c r="H149" s="181">
        <v>1</v>
      </c>
      <c r="I149" s="182"/>
      <c r="J149" s="183">
        <f t="shared" si="0"/>
        <v>0</v>
      </c>
      <c r="K149" s="184"/>
      <c r="L149" s="185"/>
      <c r="M149" s="186" t="s">
        <v>1</v>
      </c>
      <c r="N149" s="187" t="s">
        <v>41</v>
      </c>
      <c r="O149" s="68"/>
      <c r="P149" s="188">
        <f t="shared" si="1"/>
        <v>0</v>
      </c>
      <c r="Q149" s="188">
        <v>0</v>
      </c>
      <c r="R149" s="188">
        <f t="shared" si="2"/>
        <v>0</v>
      </c>
      <c r="S149" s="188">
        <v>0</v>
      </c>
      <c r="T149" s="189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0" t="s">
        <v>182</v>
      </c>
      <c r="AT149" s="190" t="s">
        <v>146</v>
      </c>
      <c r="AU149" s="190" t="s">
        <v>76</v>
      </c>
      <c r="AY149" s="14" t="s">
        <v>150</v>
      </c>
      <c r="BE149" s="191">
        <f t="shared" si="4"/>
        <v>0</v>
      </c>
      <c r="BF149" s="191">
        <f t="shared" si="5"/>
        <v>0</v>
      </c>
      <c r="BG149" s="191">
        <f t="shared" si="6"/>
        <v>0</v>
      </c>
      <c r="BH149" s="191">
        <f t="shared" si="7"/>
        <v>0</v>
      </c>
      <c r="BI149" s="191">
        <f t="shared" si="8"/>
        <v>0</v>
      </c>
      <c r="BJ149" s="14" t="s">
        <v>83</v>
      </c>
      <c r="BK149" s="191">
        <f t="shared" si="9"/>
        <v>0</v>
      </c>
      <c r="BL149" s="14" t="s">
        <v>182</v>
      </c>
      <c r="BM149" s="190" t="s">
        <v>266</v>
      </c>
    </row>
    <row r="150" spans="1:65" s="2" customFormat="1" ht="16.5" customHeight="1">
      <c r="A150" s="31"/>
      <c r="B150" s="32"/>
      <c r="C150" s="177" t="s">
        <v>267</v>
      </c>
      <c r="D150" s="177" t="s">
        <v>146</v>
      </c>
      <c r="E150" s="178" t="s">
        <v>268</v>
      </c>
      <c r="F150" s="179" t="s">
        <v>269</v>
      </c>
      <c r="G150" s="180" t="s">
        <v>154</v>
      </c>
      <c r="H150" s="181">
        <v>1</v>
      </c>
      <c r="I150" s="182"/>
      <c r="J150" s="183">
        <f t="shared" si="0"/>
        <v>0</v>
      </c>
      <c r="K150" s="184"/>
      <c r="L150" s="185"/>
      <c r="M150" s="186" t="s">
        <v>1</v>
      </c>
      <c r="N150" s="187" t="s">
        <v>41</v>
      </c>
      <c r="O150" s="68"/>
      <c r="P150" s="188">
        <f t="shared" si="1"/>
        <v>0</v>
      </c>
      <c r="Q150" s="188">
        <v>0</v>
      </c>
      <c r="R150" s="188">
        <f t="shared" si="2"/>
        <v>0</v>
      </c>
      <c r="S150" s="188">
        <v>0</v>
      </c>
      <c r="T150" s="18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0" t="s">
        <v>182</v>
      </c>
      <c r="AT150" s="190" t="s">
        <v>146</v>
      </c>
      <c r="AU150" s="190" t="s">
        <v>76</v>
      </c>
      <c r="AY150" s="14" t="s">
        <v>150</v>
      </c>
      <c r="BE150" s="191">
        <f t="shared" si="4"/>
        <v>0</v>
      </c>
      <c r="BF150" s="191">
        <f t="shared" si="5"/>
        <v>0</v>
      </c>
      <c r="BG150" s="191">
        <f t="shared" si="6"/>
        <v>0</v>
      </c>
      <c r="BH150" s="191">
        <f t="shared" si="7"/>
        <v>0</v>
      </c>
      <c r="BI150" s="191">
        <f t="shared" si="8"/>
        <v>0</v>
      </c>
      <c r="BJ150" s="14" t="s">
        <v>83</v>
      </c>
      <c r="BK150" s="191">
        <f t="shared" si="9"/>
        <v>0</v>
      </c>
      <c r="BL150" s="14" t="s">
        <v>182</v>
      </c>
      <c r="BM150" s="190" t="s">
        <v>270</v>
      </c>
    </row>
    <row r="151" spans="1:65" s="2" customFormat="1" ht="44.25" customHeight="1">
      <c r="A151" s="31"/>
      <c r="B151" s="32"/>
      <c r="C151" s="177" t="s">
        <v>271</v>
      </c>
      <c r="D151" s="177" t="s">
        <v>146</v>
      </c>
      <c r="E151" s="178" t="s">
        <v>272</v>
      </c>
      <c r="F151" s="179" t="s">
        <v>273</v>
      </c>
      <c r="G151" s="180" t="s">
        <v>154</v>
      </c>
      <c r="H151" s="181">
        <v>1</v>
      </c>
      <c r="I151" s="182"/>
      <c r="J151" s="183">
        <f t="shared" si="0"/>
        <v>0</v>
      </c>
      <c r="K151" s="184"/>
      <c r="L151" s="185"/>
      <c r="M151" s="186" t="s">
        <v>1</v>
      </c>
      <c r="N151" s="187" t="s">
        <v>41</v>
      </c>
      <c r="O151" s="68"/>
      <c r="P151" s="188">
        <f t="shared" si="1"/>
        <v>0</v>
      </c>
      <c r="Q151" s="188">
        <v>0</v>
      </c>
      <c r="R151" s="188">
        <f t="shared" si="2"/>
        <v>0</v>
      </c>
      <c r="S151" s="188">
        <v>0</v>
      </c>
      <c r="T151" s="189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182</v>
      </c>
      <c r="AT151" s="190" t="s">
        <v>146</v>
      </c>
      <c r="AU151" s="190" t="s">
        <v>76</v>
      </c>
      <c r="AY151" s="14" t="s">
        <v>150</v>
      </c>
      <c r="BE151" s="191">
        <f t="shared" si="4"/>
        <v>0</v>
      </c>
      <c r="BF151" s="191">
        <f t="shared" si="5"/>
        <v>0</v>
      </c>
      <c r="BG151" s="191">
        <f t="shared" si="6"/>
        <v>0</v>
      </c>
      <c r="BH151" s="191">
        <f t="shared" si="7"/>
        <v>0</v>
      </c>
      <c r="BI151" s="191">
        <f t="shared" si="8"/>
        <v>0</v>
      </c>
      <c r="BJ151" s="14" t="s">
        <v>83</v>
      </c>
      <c r="BK151" s="191">
        <f t="shared" si="9"/>
        <v>0</v>
      </c>
      <c r="BL151" s="14" t="s">
        <v>182</v>
      </c>
      <c r="BM151" s="190" t="s">
        <v>274</v>
      </c>
    </row>
    <row r="152" spans="1:65" s="2" customFormat="1" ht="16.5" customHeight="1">
      <c r="A152" s="31"/>
      <c r="B152" s="32"/>
      <c r="C152" s="177" t="s">
        <v>275</v>
      </c>
      <c r="D152" s="177" t="s">
        <v>146</v>
      </c>
      <c r="E152" s="178" t="s">
        <v>276</v>
      </c>
      <c r="F152" s="179" t="s">
        <v>277</v>
      </c>
      <c r="G152" s="180" t="s">
        <v>154</v>
      </c>
      <c r="H152" s="181">
        <v>1</v>
      </c>
      <c r="I152" s="182"/>
      <c r="J152" s="183">
        <f t="shared" si="0"/>
        <v>0</v>
      </c>
      <c r="K152" s="184"/>
      <c r="L152" s="185"/>
      <c r="M152" s="186" t="s">
        <v>1</v>
      </c>
      <c r="N152" s="187" t="s">
        <v>41</v>
      </c>
      <c r="O152" s="68"/>
      <c r="P152" s="188">
        <f t="shared" si="1"/>
        <v>0</v>
      </c>
      <c r="Q152" s="188">
        <v>0</v>
      </c>
      <c r="R152" s="188">
        <f t="shared" si="2"/>
        <v>0</v>
      </c>
      <c r="S152" s="188">
        <v>0</v>
      </c>
      <c r="T152" s="189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0" t="s">
        <v>182</v>
      </c>
      <c r="AT152" s="190" t="s">
        <v>146</v>
      </c>
      <c r="AU152" s="190" t="s">
        <v>76</v>
      </c>
      <c r="AY152" s="14" t="s">
        <v>150</v>
      </c>
      <c r="BE152" s="191">
        <f t="shared" si="4"/>
        <v>0</v>
      </c>
      <c r="BF152" s="191">
        <f t="shared" si="5"/>
        <v>0</v>
      </c>
      <c r="BG152" s="191">
        <f t="shared" si="6"/>
        <v>0</v>
      </c>
      <c r="BH152" s="191">
        <f t="shared" si="7"/>
        <v>0</v>
      </c>
      <c r="BI152" s="191">
        <f t="shared" si="8"/>
        <v>0</v>
      </c>
      <c r="BJ152" s="14" t="s">
        <v>83</v>
      </c>
      <c r="BK152" s="191">
        <f t="shared" si="9"/>
        <v>0</v>
      </c>
      <c r="BL152" s="14" t="s">
        <v>182</v>
      </c>
      <c r="BM152" s="190" t="s">
        <v>278</v>
      </c>
    </row>
    <row r="153" spans="1:65" s="2" customFormat="1" ht="16.5" customHeight="1">
      <c r="A153" s="31"/>
      <c r="B153" s="32"/>
      <c r="C153" s="177" t="s">
        <v>279</v>
      </c>
      <c r="D153" s="177" t="s">
        <v>146</v>
      </c>
      <c r="E153" s="178" t="s">
        <v>280</v>
      </c>
      <c r="F153" s="179" t="s">
        <v>281</v>
      </c>
      <c r="G153" s="180" t="s">
        <v>154</v>
      </c>
      <c r="H153" s="181">
        <v>1</v>
      </c>
      <c r="I153" s="182"/>
      <c r="J153" s="183">
        <f t="shared" ref="J153:J184" si="10">ROUND(I153*H153,2)</f>
        <v>0</v>
      </c>
      <c r="K153" s="184"/>
      <c r="L153" s="185"/>
      <c r="M153" s="186" t="s">
        <v>1</v>
      </c>
      <c r="N153" s="187" t="s">
        <v>41</v>
      </c>
      <c r="O153" s="68"/>
      <c r="P153" s="188">
        <f t="shared" ref="P153:P184" si="11">O153*H153</f>
        <v>0</v>
      </c>
      <c r="Q153" s="188">
        <v>0</v>
      </c>
      <c r="R153" s="188">
        <f t="shared" ref="R153:R184" si="12">Q153*H153</f>
        <v>0</v>
      </c>
      <c r="S153" s="188">
        <v>0</v>
      </c>
      <c r="T153" s="189">
        <f t="shared" ref="T153:T184" si="13"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0" t="s">
        <v>182</v>
      </c>
      <c r="AT153" s="190" t="s">
        <v>146</v>
      </c>
      <c r="AU153" s="190" t="s">
        <v>76</v>
      </c>
      <c r="AY153" s="14" t="s">
        <v>150</v>
      </c>
      <c r="BE153" s="191">
        <f t="shared" ref="BE153:BE184" si="14">IF(N153="základní",J153,0)</f>
        <v>0</v>
      </c>
      <c r="BF153" s="191">
        <f t="shared" ref="BF153:BF184" si="15">IF(N153="snížená",J153,0)</f>
        <v>0</v>
      </c>
      <c r="BG153" s="191">
        <f t="shared" ref="BG153:BG184" si="16">IF(N153="zákl. přenesená",J153,0)</f>
        <v>0</v>
      </c>
      <c r="BH153" s="191">
        <f t="shared" ref="BH153:BH184" si="17">IF(N153="sníž. přenesená",J153,0)</f>
        <v>0</v>
      </c>
      <c r="BI153" s="191">
        <f t="shared" ref="BI153:BI184" si="18">IF(N153="nulová",J153,0)</f>
        <v>0</v>
      </c>
      <c r="BJ153" s="14" t="s">
        <v>83</v>
      </c>
      <c r="BK153" s="191">
        <f t="shared" ref="BK153:BK184" si="19">ROUND(I153*H153,2)</f>
        <v>0</v>
      </c>
      <c r="BL153" s="14" t="s">
        <v>182</v>
      </c>
      <c r="BM153" s="190" t="s">
        <v>282</v>
      </c>
    </row>
    <row r="154" spans="1:65" s="2" customFormat="1" ht="16.5" customHeight="1">
      <c r="A154" s="31"/>
      <c r="B154" s="32"/>
      <c r="C154" s="177" t="s">
        <v>283</v>
      </c>
      <c r="D154" s="177" t="s">
        <v>146</v>
      </c>
      <c r="E154" s="178" t="s">
        <v>284</v>
      </c>
      <c r="F154" s="179" t="s">
        <v>285</v>
      </c>
      <c r="G154" s="180" t="s">
        <v>286</v>
      </c>
      <c r="H154" s="181">
        <v>1</v>
      </c>
      <c r="I154" s="182"/>
      <c r="J154" s="183">
        <f t="shared" si="10"/>
        <v>0</v>
      </c>
      <c r="K154" s="184"/>
      <c r="L154" s="185"/>
      <c r="M154" s="186" t="s">
        <v>1</v>
      </c>
      <c r="N154" s="187" t="s">
        <v>41</v>
      </c>
      <c r="O154" s="68"/>
      <c r="P154" s="188">
        <f t="shared" si="11"/>
        <v>0</v>
      </c>
      <c r="Q154" s="188">
        <v>0</v>
      </c>
      <c r="R154" s="188">
        <f t="shared" si="12"/>
        <v>0</v>
      </c>
      <c r="S154" s="188">
        <v>0</v>
      </c>
      <c r="T154" s="189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0" t="s">
        <v>182</v>
      </c>
      <c r="AT154" s="190" t="s">
        <v>146</v>
      </c>
      <c r="AU154" s="190" t="s">
        <v>76</v>
      </c>
      <c r="AY154" s="14" t="s">
        <v>150</v>
      </c>
      <c r="BE154" s="191">
        <f t="shared" si="14"/>
        <v>0</v>
      </c>
      <c r="BF154" s="191">
        <f t="shared" si="15"/>
        <v>0</v>
      </c>
      <c r="BG154" s="191">
        <f t="shared" si="16"/>
        <v>0</v>
      </c>
      <c r="BH154" s="191">
        <f t="shared" si="17"/>
        <v>0</v>
      </c>
      <c r="BI154" s="191">
        <f t="shared" si="18"/>
        <v>0</v>
      </c>
      <c r="BJ154" s="14" t="s">
        <v>83</v>
      </c>
      <c r="BK154" s="191">
        <f t="shared" si="19"/>
        <v>0</v>
      </c>
      <c r="BL154" s="14" t="s">
        <v>182</v>
      </c>
      <c r="BM154" s="190" t="s">
        <v>287</v>
      </c>
    </row>
    <row r="155" spans="1:65" s="2" customFormat="1" ht="16.5" customHeight="1">
      <c r="A155" s="31"/>
      <c r="B155" s="32"/>
      <c r="C155" s="177" t="s">
        <v>288</v>
      </c>
      <c r="D155" s="177" t="s">
        <v>146</v>
      </c>
      <c r="E155" s="178" t="s">
        <v>289</v>
      </c>
      <c r="F155" s="179" t="s">
        <v>290</v>
      </c>
      <c r="G155" s="180" t="s">
        <v>159</v>
      </c>
      <c r="H155" s="181">
        <v>1</v>
      </c>
      <c r="I155" s="182"/>
      <c r="J155" s="183">
        <f t="shared" si="10"/>
        <v>0</v>
      </c>
      <c r="K155" s="184"/>
      <c r="L155" s="185"/>
      <c r="M155" s="186" t="s">
        <v>1</v>
      </c>
      <c r="N155" s="187" t="s">
        <v>41</v>
      </c>
      <c r="O155" s="68"/>
      <c r="P155" s="188">
        <f t="shared" si="11"/>
        <v>0</v>
      </c>
      <c r="Q155" s="188">
        <v>0</v>
      </c>
      <c r="R155" s="188">
        <f t="shared" si="12"/>
        <v>0</v>
      </c>
      <c r="S155" s="188">
        <v>0</v>
      </c>
      <c r="T155" s="189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182</v>
      </c>
      <c r="AT155" s="190" t="s">
        <v>146</v>
      </c>
      <c r="AU155" s="190" t="s">
        <v>76</v>
      </c>
      <c r="AY155" s="14" t="s">
        <v>150</v>
      </c>
      <c r="BE155" s="191">
        <f t="shared" si="14"/>
        <v>0</v>
      </c>
      <c r="BF155" s="191">
        <f t="shared" si="15"/>
        <v>0</v>
      </c>
      <c r="BG155" s="191">
        <f t="shared" si="16"/>
        <v>0</v>
      </c>
      <c r="BH155" s="191">
        <f t="shared" si="17"/>
        <v>0</v>
      </c>
      <c r="BI155" s="191">
        <f t="shared" si="18"/>
        <v>0</v>
      </c>
      <c r="BJ155" s="14" t="s">
        <v>83</v>
      </c>
      <c r="BK155" s="191">
        <f t="shared" si="19"/>
        <v>0</v>
      </c>
      <c r="BL155" s="14" t="s">
        <v>182</v>
      </c>
      <c r="BM155" s="190" t="s">
        <v>291</v>
      </c>
    </row>
    <row r="156" spans="1:65" s="2" customFormat="1" ht="16.5" customHeight="1">
      <c r="A156" s="31"/>
      <c r="B156" s="32"/>
      <c r="C156" s="177" t="s">
        <v>292</v>
      </c>
      <c r="D156" s="177" t="s">
        <v>146</v>
      </c>
      <c r="E156" s="178" t="s">
        <v>293</v>
      </c>
      <c r="F156" s="179" t="s">
        <v>294</v>
      </c>
      <c r="G156" s="180" t="s">
        <v>159</v>
      </c>
      <c r="H156" s="181">
        <v>3</v>
      </c>
      <c r="I156" s="182"/>
      <c r="J156" s="183">
        <f t="shared" si="10"/>
        <v>0</v>
      </c>
      <c r="K156" s="184"/>
      <c r="L156" s="185"/>
      <c r="M156" s="186" t="s">
        <v>1</v>
      </c>
      <c r="N156" s="187" t="s">
        <v>41</v>
      </c>
      <c r="O156" s="68"/>
      <c r="P156" s="188">
        <f t="shared" si="11"/>
        <v>0</v>
      </c>
      <c r="Q156" s="188">
        <v>0</v>
      </c>
      <c r="R156" s="188">
        <f t="shared" si="12"/>
        <v>0</v>
      </c>
      <c r="S156" s="188">
        <v>0</v>
      </c>
      <c r="T156" s="189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0" t="s">
        <v>182</v>
      </c>
      <c r="AT156" s="190" t="s">
        <v>146</v>
      </c>
      <c r="AU156" s="190" t="s">
        <v>76</v>
      </c>
      <c r="AY156" s="14" t="s">
        <v>150</v>
      </c>
      <c r="BE156" s="191">
        <f t="shared" si="14"/>
        <v>0</v>
      </c>
      <c r="BF156" s="191">
        <f t="shared" si="15"/>
        <v>0</v>
      </c>
      <c r="BG156" s="191">
        <f t="shared" si="16"/>
        <v>0</v>
      </c>
      <c r="BH156" s="191">
        <f t="shared" si="17"/>
        <v>0</v>
      </c>
      <c r="BI156" s="191">
        <f t="shared" si="18"/>
        <v>0</v>
      </c>
      <c r="BJ156" s="14" t="s">
        <v>83</v>
      </c>
      <c r="BK156" s="191">
        <f t="shared" si="19"/>
        <v>0</v>
      </c>
      <c r="BL156" s="14" t="s">
        <v>182</v>
      </c>
      <c r="BM156" s="190" t="s">
        <v>295</v>
      </c>
    </row>
    <row r="157" spans="1:65" s="2" customFormat="1" ht="21.75" customHeight="1">
      <c r="A157" s="31"/>
      <c r="B157" s="32"/>
      <c r="C157" s="177" t="s">
        <v>296</v>
      </c>
      <c r="D157" s="177" t="s">
        <v>146</v>
      </c>
      <c r="E157" s="178" t="s">
        <v>297</v>
      </c>
      <c r="F157" s="179" t="s">
        <v>298</v>
      </c>
      <c r="G157" s="180" t="s">
        <v>159</v>
      </c>
      <c r="H157" s="181">
        <v>1</v>
      </c>
      <c r="I157" s="182"/>
      <c r="J157" s="183">
        <f t="shared" si="10"/>
        <v>0</v>
      </c>
      <c r="K157" s="184"/>
      <c r="L157" s="185"/>
      <c r="M157" s="186" t="s">
        <v>1</v>
      </c>
      <c r="N157" s="187" t="s">
        <v>41</v>
      </c>
      <c r="O157" s="68"/>
      <c r="P157" s="188">
        <f t="shared" si="11"/>
        <v>0</v>
      </c>
      <c r="Q157" s="188">
        <v>0</v>
      </c>
      <c r="R157" s="188">
        <f t="shared" si="12"/>
        <v>0</v>
      </c>
      <c r="S157" s="188">
        <v>0</v>
      </c>
      <c r="T157" s="189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0" t="s">
        <v>182</v>
      </c>
      <c r="AT157" s="190" t="s">
        <v>146</v>
      </c>
      <c r="AU157" s="190" t="s">
        <v>76</v>
      </c>
      <c r="AY157" s="14" t="s">
        <v>150</v>
      </c>
      <c r="BE157" s="191">
        <f t="shared" si="14"/>
        <v>0</v>
      </c>
      <c r="BF157" s="191">
        <f t="shared" si="15"/>
        <v>0</v>
      </c>
      <c r="BG157" s="191">
        <f t="shared" si="16"/>
        <v>0</v>
      </c>
      <c r="BH157" s="191">
        <f t="shared" si="17"/>
        <v>0</v>
      </c>
      <c r="BI157" s="191">
        <f t="shared" si="18"/>
        <v>0</v>
      </c>
      <c r="BJ157" s="14" t="s">
        <v>83</v>
      </c>
      <c r="BK157" s="191">
        <f t="shared" si="19"/>
        <v>0</v>
      </c>
      <c r="BL157" s="14" t="s">
        <v>182</v>
      </c>
      <c r="BM157" s="190" t="s">
        <v>299</v>
      </c>
    </row>
    <row r="158" spans="1:65" s="2" customFormat="1" ht="55.5" customHeight="1">
      <c r="A158" s="31"/>
      <c r="B158" s="32"/>
      <c r="C158" s="177" t="s">
        <v>300</v>
      </c>
      <c r="D158" s="177" t="s">
        <v>146</v>
      </c>
      <c r="E158" s="178" t="s">
        <v>301</v>
      </c>
      <c r="F158" s="179" t="s">
        <v>302</v>
      </c>
      <c r="G158" s="180" t="s">
        <v>154</v>
      </c>
      <c r="H158" s="181">
        <v>1</v>
      </c>
      <c r="I158" s="182"/>
      <c r="J158" s="183">
        <f t="shared" si="10"/>
        <v>0</v>
      </c>
      <c r="K158" s="184"/>
      <c r="L158" s="185"/>
      <c r="M158" s="186" t="s">
        <v>1</v>
      </c>
      <c r="N158" s="187" t="s">
        <v>41</v>
      </c>
      <c r="O158" s="68"/>
      <c r="P158" s="188">
        <f t="shared" si="11"/>
        <v>0</v>
      </c>
      <c r="Q158" s="188">
        <v>0</v>
      </c>
      <c r="R158" s="188">
        <f t="shared" si="12"/>
        <v>0</v>
      </c>
      <c r="S158" s="188">
        <v>0</v>
      </c>
      <c r="T158" s="189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0" t="s">
        <v>165</v>
      </c>
      <c r="AT158" s="190" t="s">
        <v>146</v>
      </c>
      <c r="AU158" s="190" t="s">
        <v>76</v>
      </c>
      <c r="AY158" s="14" t="s">
        <v>150</v>
      </c>
      <c r="BE158" s="191">
        <f t="shared" si="14"/>
        <v>0</v>
      </c>
      <c r="BF158" s="191">
        <f t="shared" si="15"/>
        <v>0</v>
      </c>
      <c r="BG158" s="191">
        <f t="shared" si="16"/>
        <v>0</v>
      </c>
      <c r="BH158" s="191">
        <f t="shared" si="17"/>
        <v>0</v>
      </c>
      <c r="BI158" s="191">
        <f t="shared" si="18"/>
        <v>0</v>
      </c>
      <c r="BJ158" s="14" t="s">
        <v>83</v>
      </c>
      <c r="BK158" s="191">
        <f t="shared" si="19"/>
        <v>0</v>
      </c>
      <c r="BL158" s="14" t="s">
        <v>165</v>
      </c>
      <c r="BM158" s="190" t="s">
        <v>303</v>
      </c>
    </row>
    <row r="159" spans="1:65" s="2" customFormat="1" ht="55.5" customHeight="1">
      <c r="A159" s="31"/>
      <c r="B159" s="32"/>
      <c r="C159" s="177" t="s">
        <v>304</v>
      </c>
      <c r="D159" s="177" t="s">
        <v>146</v>
      </c>
      <c r="E159" s="178" t="s">
        <v>305</v>
      </c>
      <c r="F159" s="179" t="s">
        <v>306</v>
      </c>
      <c r="G159" s="180" t="s">
        <v>154</v>
      </c>
      <c r="H159" s="181">
        <v>1</v>
      </c>
      <c r="I159" s="182"/>
      <c r="J159" s="183">
        <f t="shared" si="10"/>
        <v>0</v>
      </c>
      <c r="K159" s="184"/>
      <c r="L159" s="185"/>
      <c r="M159" s="186" t="s">
        <v>1</v>
      </c>
      <c r="N159" s="187" t="s">
        <v>41</v>
      </c>
      <c r="O159" s="68"/>
      <c r="P159" s="188">
        <f t="shared" si="11"/>
        <v>0</v>
      </c>
      <c r="Q159" s="188">
        <v>0</v>
      </c>
      <c r="R159" s="188">
        <f t="shared" si="12"/>
        <v>0</v>
      </c>
      <c r="S159" s="188">
        <v>0</v>
      </c>
      <c r="T159" s="189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0" t="s">
        <v>182</v>
      </c>
      <c r="AT159" s="190" t="s">
        <v>146</v>
      </c>
      <c r="AU159" s="190" t="s">
        <v>76</v>
      </c>
      <c r="AY159" s="14" t="s">
        <v>150</v>
      </c>
      <c r="BE159" s="191">
        <f t="shared" si="14"/>
        <v>0</v>
      </c>
      <c r="BF159" s="191">
        <f t="shared" si="15"/>
        <v>0</v>
      </c>
      <c r="BG159" s="191">
        <f t="shared" si="16"/>
        <v>0</v>
      </c>
      <c r="BH159" s="191">
        <f t="shared" si="17"/>
        <v>0</v>
      </c>
      <c r="BI159" s="191">
        <f t="shared" si="18"/>
        <v>0</v>
      </c>
      <c r="BJ159" s="14" t="s">
        <v>83</v>
      </c>
      <c r="BK159" s="191">
        <f t="shared" si="19"/>
        <v>0</v>
      </c>
      <c r="BL159" s="14" t="s">
        <v>182</v>
      </c>
      <c r="BM159" s="190" t="s">
        <v>307</v>
      </c>
    </row>
    <row r="160" spans="1:65" s="2" customFormat="1" ht="21.75" customHeight="1">
      <c r="A160" s="31"/>
      <c r="B160" s="32"/>
      <c r="C160" s="177" t="s">
        <v>308</v>
      </c>
      <c r="D160" s="177" t="s">
        <v>146</v>
      </c>
      <c r="E160" s="178" t="s">
        <v>309</v>
      </c>
      <c r="F160" s="179" t="s">
        <v>310</v>
      </c>
      <c r="G160" s="180" t="s">
        <v>154</v>
      </c>
      <c r="H160" s="181">
        <v>1</v>
      </c>
      <c r="I160" s="182"/>
      <c r="J160" s="183">
        <f t="shared" si="10"/>
        <v>0</v>
      </c>
      <c r="K160" s="184"/>
      <c r="L160" s="185"/>
      <c r="M160" s="186" t="s">
        <v>1</v>
      </c>
      <c r="N160" s="187" t="s">
        <v>41</v>
      </c>
      <c r="O160" s="68"/>
      <c r="P160" s="188">
        <f t="shared" si="11"/>
        <v>0</v>
      </c>
      <c r="Q160" s="188">
        <v>0</v>
      </c>
      <c r="R160" s="188">
        <f t="shared" si="12"/>
        <v>0</v>
      </c>
      <c r="S160" s="188">
        <v>0</v>
      </c>
      <c r="T160" s="189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0" t="s">
        <v>182</v>
      </c>
      <c r="AT160" s="190" t="s">
        <v>146</v>
      </c>
      <c r="AU160" s="190" t="s">
        <v>76</v>
      </c>
      <c r="AY160" s="14" t="s">
        <v>150</v>
      </c>
      <c r="BE160" s="191">
        <f t="shared" si="14"/>
        <v>0</v>
      </c>
      <c r="BF160" s="191">
        <f t="shared" si="15"/>
        <v>0</v>
      </c>
      <c r="BG160" s="191">
        <f t="shared" si="16"/>
        <v>0</v>
      </c>
      <c r="BH160" s="191">
        <f t="shared" si="17"/>
        <v>0</v>
      </c>
      <c r="BI160" s="191">
        <f t="shared" si="18"/>
        <v>0</v>
      </c>
      <c r="BJ160" s="14" t="s">
        <v>83</v>
      </c>
      <c r="BK160" s="191">
        <f t="shared" si="19"/>
        <v>0</v>
      </c>
      <c r="BL160" s="14" t="s">
        <v>182</v>
      </c>
      <c r="BM160" s="190" t="s">
        <v>311</v>
      </c>
    </row>
    <row r="161" spans="1:65" s="2" customFormat="1" ht="16.5" customHeight="1">
      <c r="A161" s="31"/>
      <c r="B161" s="32"/>
      <c r="C161" s="177" t="s">
        <v>312</v>
      </c>
      <c r="D161" s="177" t="s">
        <v>146</v>
      </c>
      <c r="E161" s="178" t="s">
        <v>313</v>
      </c>
      <c r="F161" s="179" t="s">
        <v>314</v>
      </c>
      <c r="G161" s="180" t="s">
        <v>154</v>
      </c>
      <c r="H161" s="181">
        <v>1</v>
      </c>
      <c r="I161" s="182"/>
      <c r="J161" s="183">
        <f t="shared" si="10"/>
        <v>0</v>
      </c>
      <c r="K161" s="184"/>
      <c r="L161" s="185"/>
      <c r="M161" s="186" t="s">
        <v>1</v>
      </c>
      <c r="N161" s="187" t="s">
        <v>41</v>
      </c>
      <c r="O161" s="68"/>
      <c r="P161" s="188">
        <f t="shared" si="11"/>
        <v>0</v>
      </c>
      <c r="Q161" s="188">
        <v>0</v>
      </c>
      <c r="R161" s="188">
        <f t="shared" si="12"/>
        <v>0</v>
      </c>
      <c r="S161" s="188">
        <v>0</v>
      </c>
      <c r="T161" s="189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0" t="s">
        <v>182</v>
      </c>
      <c r="AT161" s="190" t="s">
        <v>146</v>
      </c>
      <c r="AU161" s="190" t="s">
        <v>76</v>
      </c>
      <c r="AY161" s="14" t="s">
        <v>150</v>
      </c>
      <c r="BE161" s="191">
        <f t="shared" si="14"/>
        <v>0</v>
      </c>
      <c r="BF161" s="191">
        <f t="shared" si="15"/>
        <v>0</v>
      </c>
      <c r="BG161" s="191">
        <f t="shared" si="16"/>
        <v>0</v>
      </c>
      <c r="BH161" s="191">
        <f t="shared" si="17"/>
        <v>0</v>
      </c>
      <c r="BI161" s="191">
        <f t="shared" si="18"/>
        <v>0</v>
      </c>
      <c r="BJ161" s="14" t="s">
        <v>83</v>
      </c>
      <c r="BK161" s="191">
        <f t="shared" si="19"/>
        <v>0</v>
      </c>
      <c r="BL161" s="14" t="s">
        <v>182</v>
      </c>
      <c r="BM161" s="190" t="s">
        <v>315</v>
      </c>
    </row>
    <row r="162" spans="1:65" s="2" customFormat="1" ht="44.25" customHeight="1">
      <c r="A162" s="31"/>
      <c r="B162" s="32"/>
      <c r="C162" s="177" t="s">
        <v>316</v>
      </c>
      <c r="D162" s="177" t="s">
        <v>146</v>
      </c>
      <c r="E162" s="178" t="s">
        <v>317</v>
      </c>
      <c r="F162" s="179" t="s">
        <v>318</v>
      </c>
      <c r="G162" s="180" t="s">
        <v>154</v>
      </c>
      <c r="H162" s="181">
        <v>1</v>
      </c>
      <c r="I162" s="182"/>
      <c r="J162" s="183">
        <f t="shared" si="10"/>
        <v>0</v>
      </c>
      <c r="K162" s="184"/>
      <c r="L162" s="185"/>
      <c r="M162" s="186" t="s">
        <v>1</v>
      </c>
      <c r="N162" s="187" t="s">
        <v>41</v>
      </c>
      <c r="O162" s="68"/>
      <c r="P162" s="188">
        <f t="shared" si="11"/>
        <v>0</v>
      </c>
      <c r="Q162" s="188">
        <v>0</v>
      </c>
      <c r="R162" s="188">
        <f t="shared" si="12"/>
        <v>0</v>
      </c>
      <c r="S162" s="188">
        <v>0</v>
      </c>
      <c r="T162" s="189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0" t="s">
        <v>182</v>
      </c>
      <c r="AT162" s="190" t="s">
        <v>146</v>
      </c>
      <c r="AU162" s="190" t="s">
        <v>76</v>
      </c>
      <c r="AY162" s="14" t="s">
        <v>150</v>
      </c>
      <c r="BE162" s="191">
        <f t="shared" si="14"/>
        <v>0</v>
      </c>
      <c r="BF162" s="191">
        <f t="shared" si="15"/>
        <v>0</v>
      </c>
      <c r="BG162" s="191">
        <f t="shared" si="16"/>
        <v>0</v>
      </c>
      <c r="BH162" s="191">
        <f t="shared" si="17"/>
        <v>0</v>
      </c>
      <c r="BI162" s="191">
        <f t="shared" si="18"/>
        <v>0</v>
      </c>
      <c r="BJ162" s="14" t="s">
        <v>83</v>
      </c>
      <c r="BK162" s="191">
        <f t="shared" si="19"/>
        <v>0</v>
      </c>
      <c r="BL162" s="14" t="s">
        <v>182</v>
      </c>
      <c r="BM162" s="190" t="s">
        <v>319</v>
      </c>
    </row>
    <row r="163" spans="1:65" s="2" customFormat="1" ht="21.75" customHeight="1">
      <c r="A163" s="31"/>
      <c r="B163" s="32"/>
      <c r="C163" s="177" t="s">
        <v>320</v>
      </c>
      <c r="D163" s="177" t="s">
        <v>146</v>
      </c>
      <c r="E163" s="178" t="s">
        <v>321</v>
      </c>
      <c r="F163" s="179" t="s">
        <v>322</v>
      </c>
      <c r="G163" s="180" t="s">
        <v>154</v>
      </c>
      <c r="H163" s="181">
        <v>1</v>
      </c>
      <c r="I163" s="182"/>
      <c r="J163" s="183">
        <f t="shared" si="10"/>
        <v>0</v>
      </c>
      <c r="K163" s="184"/>
      <c r="L163" s="185"/>
      <c r="M163" s="186" t="s">
        <v>1</v>
      </c>
      <c r="N163" s="187" t="s">
        <v>41</v>
      </c>
      <c r="O163" s="68"/>
      <c r="P163" s="188">
        <f t="shared" si="11"/>
        <v>0</v>
      </c>
      <c r="Q163" s="188">
        <v>0</v>
      </c>
      <c r="R163" s="188">
        <f t="shared" si="12"/>
        <v>0</v>
      </c>
      <c r="S163" s="188">
        <v>0</v>
      </c>
      <c r="T163" s="189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0" t="s">
        <v>182</v>
      </c>
      <c r="AT163" s="190" t="s">
        <v>146</v>
      </c>
      <c r="AU163" s="190" t="s">
        <v>76</v>
      </c>
      <c r="AY163" s="14" t="s">
        <v>150</v>
      </c>
      <c r="BE163" s="191">
        <f t="shared" si="14"/>
        <v>0</v>
      </c>
      <c r="BF163" s="191">
        <f t="shared" si="15"/>
        <v>0</v>
      </c>
      <c r="BG163" s="191">
        <f t="shared" si="16"/>
        <v>0</v>
      </c>
      <c r="BH163" s="191">
        <f t="shared" si="17"/>
        <v>0</v>
      </c>
      <c r="BI163" s="191">
        <f t="shared" si="18"/>
        <v>0</v>
      </c>
      <c r="BJ163" s="14" t="s">
        <v>83</v>
      </c>
      <c r="BK163" s="191">
        <f t="shared" si="19"/>
        <v>0</v>
      </c>
      <c r="BL163" s="14" t="s">
        <v>182</v>
      </c>
      <c r="BM163" s="190" t="s">
        <v>323</v>
      </c>
    </row>
    <row r="164" spans="1:65" s="2" customFormat="1" ht="16.5" customHeight="1">
      <c r="A164" s="31"/>
      <c r="B164" s="32"/>
      <c r="C164" s="177" t="s">
        <v>324</v>
      </c>
      <c r="D164" s="177" t="s">
        <v>146</v>
      </c>
      <c r="E164" s="178" t="s">
        <v>325</v>
      </c>
      <c r="F164" s="179" t="s">
        <v>326</v>
      </c>
      <c r="G164" s="180" t="s">
        <v>327</v>
      </c>
      <c r="H164" s="181">
        <v>2</v>
      </c>
      <c r="I164" s="182"/>
      <c r="J164" s="183">
        <f t="shared" si="10"/>
        <v>0</v>
      </c>
      <c r="K164" s="184"/>
      <c r="L164" s="185"/>
      <c r="M164" s="186" t="s">
        <v>1</v>
      </c>
      <c r="N164" s="187" t="s">
        <v>41</v>
      </c>
      <c r="O164" s="68"/>
      <c r="P164" s="188">
        <f t="shared" si="11"/>
        <v>0</v>
      </c>
      <c r="Q164" s="188">
        <v>0</v>
      </c>
      <c r="R164" s="188">
        <f t="shared" si="12"/>
        <v>0</v>
      </c>
      <c r="S164" s="188">
        <v>0</v>
      </c>
      <c r="T164" s="189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0" t="s">
        <v>182</v>
      </c>
      <c r="AT164" s="190" t="s">
        <v>146</v>
      </c>
      <c r="AU164" s="190" t="s">
        <v>76</v>
      </c>
      <c r="AY164" s="14" t="s">
        <v>150</v>
      </c>
      <c r="BE164" s="191">
        <f t="shared" si="14"/>
        <v>0</v>
      </c>
      <c r="BF164" s="191">
        <f t="shared" si="15"/>
        <v>0</v>
      </c>
      <c r="BG164" s="191">
        <f t="shared" si="16"/>
        <v>0</v>
      </c>
      <c r="BH164" s="191">
        <f t="shared" si="17"/>
        <v>0</v>
      </c>
      <c r="BI164" s="191">
        <f t="shared" si="18"/>
        <v>0</v>
      </c>
      <c r="BJ164" s="14" t="s">
        <v>83</v>
      </c>
      <c r="BK164" s="191">
        <f t="shared" si="19"/>
        <v>0</v>
      </c>
      <c r="BL164" s="14" t="s">
        <v>182</v>
      </c>
      <c r="BM164" s="190" t="s">
        <v>328</v>
      </c>
    </row>
    <row r="165" spans="1:65" s="2" customFormat="1" ht="44.25" customHeight="1">
      <c r="A165" s="31"/>
      <c r="B165" s="32"/>
      <c r="C165" s="177" t="s">
        <v>329</v>
      </c>
      <c r="D165" s="177" t="s">
        <v>146</v>
      </c>
      <c r="E165" s="178" t="s">
        <v>330</v>
      </c>
      <c r="F165" s="179" t="s">
        <v>331</v>
      </c>
      <c r="G165" s="180" t="s">
        <v>154</v>
      </c>
      <c r="H165" s="181">
        <v>12</v>
      </c>
      <c r="I165" s="182"/>
      <c r="J165" s="183">
        <f t="shared" si="10"/>
        <v>0</v>
      </c>
      <c r="K165" s="184"/>
      <c r="L165" s="185"/>
      <c r="M165" s="186" t="s">
        <v>1</v>
      </c>
      <c r="N165" s="187" t="s">
        <v>41</v>
      </c>
      <c r="O165" s="68"/>
      <c r="P165" s="188">
        <f t="shared" si="11"/>
        <v>0</v>
      </c>
      <c r="Q165" s="188">
        <v>0</v>
      </c>
      <c r="R165" s="188">
        <f t="shared" si="12"/>
        <v>0</v>
      </c>
      <c r="S165" s="188">
        <v>0</v>
      </c>
      <c r="T165" s="189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0" t="s">
        <v>182</v>
      </c>
      <c r="AT165" s="190" t="s">
        <v>146</v>
      </c>
      <c r="AU165" s="190" t="s">
        <v>76</v>
      </c>
      <c r="AY165" s="14" t="s">
        <v>150</v>
      </c>
      <c r="BE165" s="191">
        <f t="shared" si="14"/>
        <v>0</v>
      </c>
      <c r="BF165" s="191">
        <f t="shared" si="15"/>
        <v>0</v>
      </c>
      <c r="BG165" s="191">
        <f t="shared" si="16"/>
        <v>0</v>
      </c>
      <c r="BH165" s="191">
        <f t="shared" si="17"/>
        <v>0</v>
      </c>
      <c r="BI165" s="191">
        <f t="shared" si="18"/>
        <v>0</v>
      </c>
      <c r="BJ165" s="14" t="s">
        <v>83</v>
      </c>
      <c r="BK165" s="191">
        <f t="shared" si="19"/>
        <v>0</v>
      </c>
      <c r="BL165" s="14" t="s">
        <v>182</v>
      </c>
      <c r="BM165" s="190" t="s">
        <v>332</v>
      </c>
    </row>
    <row r="166" spans="1:65" s="2" customFormat="1" ht="21.75" customHeight="1">
      <c r="A166" s="31"/>
      <c r="B166" s="32"/>
      <c r="C166" s="177" t="s">
        <v>333</v>
      </c>
      <c r="D166" s="177" t="s">
        <v>146</v>
      </c>
      <c r="E166" s="178" t="s">
        <v>334</v>
      </c>
      <c r="F166" s="179" t="s">
        <v>335</v>
      </c>
      <c r="G166" s="180" t="s">
        <v>154</v>
      </c>
      <c r="H166" s="181">
        <v>12</v>
      </c>
      <c r="I166" s="182"/>
      <c r="J166" s="183">
        <f t="shared" si="10"/>
        <v>0</v>
      </c>
      <c r="K166" s="184"/>
      <c r="L166" s="185"/>
      <c r="M166" s="186" t="s">
        <v>1</v>
      </c>
      <c r="N166" s="187" t="s">
        <v>41</v>
      </c>
      <c r="O166" s="68"/>
      <c r="P166" s="188">
        <f t="shared" si="11"/>
        <v>0</v>
      </c>
      <c r="Q166" s="188">
        <v>0</v>
      </c>
      <c r="R166" s="188">
        <f t="shared" si="12"/>
        <v>0</v>
      </c>
      <c r="S166" s="188">
        <v>0</v>
      </c>
      <c r="T166" s="189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0" t="s">
        <v>182</v>
      </c>
      <c r="AT166" s="190" t="s">
        <v>146</v>
      </c>
      <c r="AU166" s="190" t="s">
        <v>76</v>
      </c>
      <c r="AY166" s="14" t="s">
        <v>150</v>
      </c>
      <c r="BE166" s="191">
        <f t="shared" si="14"/>
        <v>0</v>
      </c>
      <c r="BF166" s="191">
        <f t="shared" si="15"/>
        <v>0</v>
      </c>
      <c r="BG166" s="191">
        <f t="shared" si="16"/>
        <v>0</v>
      </c>
      <c r="BH166" s="191">
        <f t="shared" si="17"/>
        <v>0</v>
      </c>
      <c r="BI166" s="191">
        <f t="shared" si="18"/>
        <v>0</v>
      </c>
      <c r="BJ166" s="14" t="s">
        <v>83</v>
      </c>
      <c r="BK166" s="191">
        <f t="shared" si="19"/>
        <v>0</v>
      </c>
      <c r="BL166" s="14" t="s">
        <v>182</v>
      </c>
      <c r="BM166" s="190" t="s">
        <v>336</v>
      </c>
    </row>
    <row r="167" spans="1:65" s="2" customFormat="1" ht="21.75" customHeight="1">
      <c r="A167" s="31"/>
      <c r="B167" s="32"/>
      <c r="C167" s="177" t="s">
        <v>337</v>
      </c>
      <c r="D167" s="177" t="s">
        <v>146</v>
      </c>
      <c r="E167" s="178" t="s">
        <v>338</v>
      </c>
      <c r="F167" s="179" t="s">
        <v>339</v>
      </c>
      <c r="G167" s="180" t="s">
        <v>340</v>
      </c>
      <c r="H167" s="181">
        <v>1</v>
      </c>
      <c r="I167" s="182"/>
      <c r="J167" s="183">
        <f t="shared" si="10"/>
        <v>0</v>
      </c>
      <c r="K167" s="184"/>
      <c r="L167" s="185"/>
      <c r="M167" s="186" t="s">
        <v>1</v>
      </c>
      <c r="N167" s="187" t="s">
        <v>41</v>
      </c>
      <c r="O167" s="68"/>
      <c r="P167" s="188">
        <f t="shared" si="11"/>
        <v>0</v>
      </c>
      <c r="Q167" s="188">
        <v>0</v>
      </c>
      <c r="R167" s="188">
        <f t="shared" si="12"/>
        <v>0</v>
      </c>
      <c r="S167" s="188">
        <v>0</v>
      </c>
      <c r="T167" s="189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0" t="s">
        <v>182</v>
      </c>
      <c r="AT167" s="190" t="s">
        <v>146</v>
      </c>
      <c r="AU167" s="190" t="s">
        <v>76</v>
      </c>
      <c r="AY167" s="14" t="s">
        <v>150</v>
      </c>
      <c r="BE167" s="191">
        <f t="shared" si="14"/>
        <v>0</v>
      </c>
      <c r="BF167" s="191">
        <f t="shared" si="15"/>
        <v>0</v>
      </c>
      <c r="BG167" s="191">
        <f t="shared" si="16"/>
        <v>0</v>
      </c>
      <c r="BH167" s="191">
        <f t="shared" si="17"/>
        <v>0</v>
      </c>
      <c r="BI167" s="191">
        <f t="shared" si="18"/>
        <v>0</v>
      </c>
      <c r="BJ167" s="14" t="s">
        <v>83</v>
      </c>
      <c r="BK167" s="191">
        <f t="shared" si="19"/>
        <v>0</v>
      </c>
      <c r="BL167" s="14" t="s">
        <v>182</v>
      </c>
      <c r="BM167" s="190" t="s">
        <v>341</v>
      </c>
    </row>
    <row r="168" spans="1:65" s="2" customFormat="1" ht="21.75" customHeight="1">
      <c r="A168" s="31"/>
      <c r="B168" s="32"/>
      <c r="C168" s="177" t="s">
        <v>342</v>
      </c>
      <c r="D168" s="177" t="s">
        <v>146</v>
      </c>
      <c r="E168" s="178" t="s">
        <v>343</v>
      </c>
      <c r="F168" s="179" t="s">
        <v>344</v>
      </c>
      <c r="G168" s="180" t="s">
        <v>154</v>
      </c>
      <c r="H168" s="181">
        <v>2</v>
      </c>
      <c r="I168" s="182"/>
      <c r="J168" s="183">
        <f t="shared" si="10"/>
        <v>0</v>
      </c>
      <c r="K168" s="184"/>
      <c r="L168" s="185"/>
      <c r="M168" s="186" t="s">
        <v>1</v>
      </c>
      <c r="N168" s="187" t="s">
        <v>41</v>
      </c>
      <c r="O168" s="68"/>
      <c r="P168" s="188">
        <f t="shared" si="11"/>
        <v>0</v>
      </c>
      <c r="Q168" s="188">
        <v>0</v>
      </c>
      <c r="R168" s="188">
        <f t="shared" si="12"/>
        <v>0</v>
      </c>
      <c r="S168" s="188">
        <v>0</v>
      </c>
      <c r="T168" s="189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0" t="s">
        <v>182</v>
      </c>
      <c r="AT168" s="190" t="s">
        <v>146</v>
      </c>
      <c r="AU168" s="190" t="s">
        <v>76</v>
      </c>
      <c r="AY168" s="14" t="s">
        <v>150</v>
      </c>
      <c r="BE168" s="191">
        <f t="shared" si="14"/>
        <v>0</v>
      </c>
      <c r="BF168" s="191">
        <f t="shared" si="15"/>
        <v>0</v>
      </c>
      <c r="BG168" s="191">
        <f t="shared" si="16"/>
        <v>0</v>
      </c>
      <c r="BH168" s="191">
        <f t="shared" si="17"/>
        <v>0</v>
      </c>
      <c r="BI168" s="191">
        <f t="shared" si="18"/>
        <v>0</v>
      </c>
      <c r="BJ168" s="14" t="s">
        <v>83</v>
      </c>
      <c r="BK168" s="191">
        <f t="shared" si="19"/>
        <v>0</v>
      </c>
      <c r="BL168" s="14" t="s">
        <v>182</v>
      </c>
      <c r="BM168" s="190" t="s">
        <v>345</v>
      </c>
    </row>
    <row r="169" spans="1:65" s="2" customFormat="1" ht="21.75" customHeight="1">
      <c r="A169" s="31"/>
      <c r="B169" s="32"/>
      <c r="C169" s="177" t="s">
        <v>346</v>
      </c>
      <c r="D169" s="177" t="s">
        <v>146</v>
      </c>
      <c r="E169" s="178" t="s">
        <v>347</v>
      </c>
      <c r="F169" s="179" t="s">
        <v>348</v>
      </c>
      <c r="G169" s="180" t="s">
        <v>154</v>
      </c>
      <c r="H169" s="181">
        <v>2</v>
      </c>
      <c r="I169" s="182"/>
      <c r="J169" s="183">
        <f t="shared" si="10"/>
        <v>0</v>
      </c>
      <c r="K169" s="184"/>
      <c r="L169" s="185"/>
      <c r="M169" s="186" t="s">
        <v>1</v>
      </c>
      <c r="N169" s="187" t="s">
        <v>41</v>
      </c>
      <c r="O169" s="68"/>
      <c r="P169" s="188">
        <f t="shared" si="11"/>
        <v>0</v>
      </c>
      <c r="Q169" s="188">
        <v>0</v>
      </c>
      <c r="R169" s="188">
        <f t="shared" si="12"/>
        <v>0</v>
      </c>
      <c r="S169" s="188">
        <v>0</v>
      </c>
      <c r="T169" s="189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0" t="s">
        <v>182</v>
      </c>
      <c r="AT169" s="190" t="s">
        <v>146</v>
      </c>
      <c r="AU169" s="190" t="s">
        <v>76</v>
      </c>
      <c r="AY169" s="14" t="s">
        <v>150</v>
      </c>
      <c r="BE169" s="191">
        <f t="shared" si="14"/>
        <v>0</v>
      </c>
      <c r="BF169" s="191">
        <f t="shared" si="15"/>
        <v>0</v>
      </c>
      <c r="BG169" s="191">
        <f t="shared" si="16"/>
        <v>0</v>
      </c>
      <c r="BH169" s="191">
        <f t="shared" si="17"/>
        <v>0</v>
      </c>
      <c r="BI169" s="191">
        <f t="shared" si="18"/>
        <v>0</v>
      </c>
      <c r="BJ169" s="14" t="s">
        <v>83</v>
      </c>
      <c r="BK169" s="191">
        <f t="shared" si="19"/>
        <v>0</v>
      </c>
      <c r="BL169" s="14" t="s">
        <v>182</v>
      </c>
      <c r="BM169" s="190" t="s">
        <v>349</v>
      </c>
    </row>
    <row r="170" spans="1:65" s="2" customFormat="1" ht="16.5" customHeight="1">
      <c r="A170" s="31"/>
      <c r="B170" s="32"/>
      <c r="C170" s="177" t="s">
        <v>350</v>
      </c>
      <c r="D170" s="177" t="s">
        <v>146</v>
      </c>
      <c r="E170" s="178" t="s">
        <v>351</v>
      </c>
      <c r="F170" s="179" t="s">
        <v>352</v>
      </c>
      <c r="G170" s="180" t="s">
        <v>154</v>
      </c>
      <c r="H170" s="181">
        <v>2</v>
      </c>
      <c r="I170" s="182"/>
      <c r="J170" s="183">
        <f t="shared" si="10"/>
        <v>0</v>
      </c>
      <c r="K170" s="184"/>
      <c r="L170" s="185"/>
      <c r="M170" s="186" t="s">
        <v>1</v>
      </c>
      <c r="N170" s="187" t="s">
        <v>41</v>
      </c>
      <c r="O170" s="68"/>
      <c r="P170" s="188">
        <f t="shared" si="11"/>
        <v>0</v>
      </c>
      <c r="Q170" s="188">
        <v>0</v>
      </c>
      <c r="R170" s="188">
        <f t="shared" si="12"/>
        <v>0</v>
      </c>
      <c r="S170" s="188">
        <v>0</v>
      </c>
      <c r="T170" s="189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0" t="s">
        <v>182</v>
      </c>
      <c r="AT170" s="190" t="s">
        <v>146</v>
      </c>
      <c r="AU170" s="190" t="s">
        <v>76</v>
      </c>
      <c r="AY170" s="14" t="s">
        <v>150</v>
      </c>
      <c r="BE170" s="191">
        <f t="shared" si="14"/>
        <v>0</v>
      </c>
      <c r="BF170" s="191">
        <f t="shared" si="15"/>
        <v>0</v>
      </c>
      <c r="BG170" s="191">
        <f t="shared" si="16"/>
        <v>0</v>
      </c>
      <c r="BH170" s="191">
        <f t="shared" si="17"/>
        <v>0</v>
      </c>
      <c r="BI170" s="191">
        <f t="shared" si="18"/>
        <v>0</v>
      </c>
      <c r="BJ170" s="14" t="s">
        <v>83</v>
      </c>
      <c r="BK170" s="191">
        <f t="shared" si="19"/>
        <v>0</v>
      </c>
      <c r="BL170" s="14" t="s">
        <v>182</v>
      </c>
      <c r="BM170" s="190" t="s">
        <v>353</v>
      </c>
    </row>
    <row r="171" spans="1:65" s="2" customFormat="1" ht="21.75" customHeight="1">
      <c r="A171" s="31"/>
      <c r="B171" s="32"/>
      <c r="C171" s="177" t="s">
        <v>354</v>
      </c>
      <c r="D171" s="177" t="s">
        <v>146</v>
      </c>
      <c r="E171" s="178" t="s">
        <v>355</v>
      </c>
      <c r="F171" s="179" t="s">
        <v>356</v>
      </c>
      <c r="G171" s="180" t="s">
        <v>187</v>
      </c>
      <c r="H171" s="181">
        <v>236</v>
      </c>
      <c r="I171" s="182"/>
      <c r="J171" s="183">
        <f t="shared" si="10"/>
        <v>0</v>
      </c>
      <c r="K171" s="184"/>
      <c r="L171" s="185"/>
      <c r="M171" s="186" t="s">
        <v>1</v>
      </c>
      <c r="N171" s="187" t="s">
        <v>41</v>
      </c>
      <c r="O171" s="68"/>
      <c r="P171" s="188">
        <f t="shared" si="11"/>
        <v>0</v>
      </c>
      <c r="Q171" s="188">
        <v>0</v>
      </c>
      <c r="R171" s="188">
        <f t="shared" si="12"/>
        <v>0</v>
      </c>
      <c r="S171" s="188">
        <v>0</v>
      </c>
      <c r="T171" s="189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0" t="s">
        <v>182</v>
      </c>
      <c r="AT171" s="190" t="s">
        <v>146</v>
      </c>
      <c r="AU171" s="190" t="s">
        <v>76</v>
      </c>
      <c r="AY171" s="14" t="s">
        <v>150</v>
      </c>
      <c r="BE171" s="191">
        <f t="shared" si="14"/>
        <v>0</v>
      </c>
      <c r="BF171" s="191">
        <f t="shared" si="15"/>
        <v>0</v>
      </c>
      <c r="BG171" s="191">
        <f t="shared" si="16"/>
        <v>0</v>
      </c>
      <c r="BH171" s="191">
        <f t="shared" si="17"/>
        <v>0</v>
      </c>
      <c r="BI171" s="191">
        <f t="shared" si="18"/>
        <v>0</v>
      </c>
      <c r="BJ171" s="14" t="s">
        <v>83</v>
      </c>
      <c r="BK171" s="191">
        <f t="shared" si="19"/>
        <v>0</v>
      </c>
      <c r="BL171" s="14" t="s">
        <v>182</v>
      </c>
      <c r="BM171" s="190" t="s">
        <v>357</v>
      </c>
    </row>
    <row r="172" spans="1:65" s="2" customFormat="1" ht="44.25" customHeight="1">
      <c r="A172" s="31"/>
      <c r="B172" s="32"/>
      <c r="C172" s="177" t="s">
        <v>358</v>
      </c>
      <c r="D172" s="177" t="s">
        <v>146</v>
      </c>
      <c r="E172" s="178" t="s">
        <v>359</v>
      </c>
      <c r="F172" s="179" t="s">
        <v>360</v>
      </c>
      <c r="G172" s="180" t="s">
        <v>187</v>
      </c>
      <c r="H172" s="181">
        <v>180</v>
      </c>
      <c r="I172" s="182"/>
      <c r="J172" s="183">
        <f t="shared" si="10"/>
        <v>0</v>
      </c>
      <c r="K172" s="184"/>
      <c r="L172" s="185"/>
      <c r="M172" s="186" t="s">
        <v>1</v>
      </c>
      <c r="N172" s="187" t="s">
        <v>41</v>
      </c>
      <c r="O172" s="68"/>
      <c r="P172" s="188">
        <f t="shared" si="11"/>
        <v>0</v>
      </c>
      <c r="Q172" s="188">
        <v>0</v>
      </c>
      <c r="R172" s="188">
        <f t="shared" si="12"/>
        <v>0</v>
      </c>
      <c r="S172" s="188">
        <v>0</v>
      </c>
      <c r="T172" s="189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0" t="s">
        <v>182</v>
      </c>
      <c r="AT172" s="190" t="s">
        <v>146</v>
      </c>
      <c r="AU172" s="190" t="s">
        <v>76</v>
      </c>
      <c r="AY172" s="14" t="s">
        <v>150</v>
      </c>
      <c r="BE172" s="191">
        <f t="shared" si="14"/>
        <v>0</v>
      </c>
      <c r="BF172" s="191">
        <f t="shared" si="15"/>
        <v>0</v>
      </c>
      <c r="BG172" s="191">
        <f t="shared" si="16"/>
        <v>0</v>
      </c>
      <c r="BH172" s="191">
        <f t="shared" si="17"/>
        <v>0</v>
      </c>
      <c r="BI172" s="191">
        <f t="shared" si="18"/>
        <v>0</v>
      </c>
      <c r="BJ172" s="14" t="s">
        <v>83</v>
      </c>
      <c r="BK172" s="191">
        <f t="shared" si="19"/>
        <v>0</v>
      </c>
      <c r="BL172" s="14" t="s">
        <v>182</v>
      </c>
      <c r="BM172" s="190" t="s">
        <v>361</v>
      </c>
    </row>
    <row r="173" spans="1:65" s="2" customFormat="1" ht="21.75" customHeight="1">
      <c r="A173" s="31"/>
      <c r="B173" s="32"/>
      <c r="C173" s="177" t="s">
        <v>362</v>
      </c>
      <c r="D173" s="177" t="s">
        <v>146</v>
      </c>
      <c r="E173" s="178" t="s">
        <v>363</v>
      </c>
      <c r="F173" s="179" t="s">
        <v>364</v>
      </c>
      <c r="G173" s="180" t="s">
        <v>340</v>
      </c>
      <c r="H173" s="181">
        <v>1</v>
      </c>
      <c r="I173" s="182"/>
      <c r="J173" s="183">
        <f t="shared" si="10"/>
        <v>0</v>
      </c>
      <c r="K173" s="184"/>
      <c r="L173" s="185"/>
      <c r="M173" s="186" t="s">
        <v>1</v>
      </c>
      <c r="N173" s="187" t="s">
        <v>41</v>
      </c>
      <c r="O173" s="68"/>
      <c r="P173" s="188">
        <f t="shared" si="11"/>
        <v>0</v>
      </c>
      <c r="Q173" s="188">
        <v>0</v>
      </c>
      <c r="R173" s="188">
        <f t="shared" si="12"/>
        <v>0</v>
      </c>
      <c r="S173" s="188">
        <v>0</v>
      </c>
      <c r="T173" s="189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0" t="s">
        <v>165</v>
      </c>
      <c r="AT173" s="190" t="s">
        <v>146</v>
      </c>
      <c r="AU173" s="190" t="s">
        <v>76</v>
      </c>
      <c r="AY173" s="14" t="s">
        <v>150</v>
      </c>
      <c r="BE173" s="191">
        <f t="shared" si="14"/>
        <v>0</v>
      </c>
      <c r="BF173" s="191">
        <f t="shared" si="15"/>
        <v>0</v>
      </c>
      <c r="BG173" s="191">
        <f t="shared" si="16"/>
        <v>0</v>
      </c>
      <c r="BH173" s="191">
        <f t="shared" si="17"/>
        <v>0</v>
      </c>
      <c r="BI173" s="191">
        <f t="shared" si="18"/>
        <v>0</v>
      </c>
      <c r="BJ173" s="14" t="s">
        <v>83</v>
      </c>
      <c r="BK173" s="191">
        <f t="shared" si="19"/>
        <v>0</v>
      </c>
      <c r="BL173" s="14" t="s">
        <v>165</v>
      </c>
      <c r="BM173" s="190" t="s">
        <v>365</v>
      </c>
    </row>
    <row r="174" spans="1:65" s="2" customFormat="1" ht="16.5" customHeight="1">
      <c r="A174" s="31"/>
      <c r="B174" s="32"/>
      <c r="C174" s="177" t="s">
        <v>366</v>
      </c>
      <c r="D174" s="177" t="s">
        <v>146</v>
      </c>
      <c r="E174" s="178" t="s">
        <v>367</v>
      </c>
      <c r="F174" s="179" t="s">
        <v>368</v>
      </c>
      <c r="G174" s="180" t="s">
        <v>154</v>
      </c>
      <c r="H174" s="181">
        <v>1</v>
      </c>
      <c r="I174" s="182"/>
      <c r="J174" s="183">
        <f t="shared" si="10"/>
        <v>0</v>
      </c>
      <c r="K174" s="184"/>
      <c r="L174" s="185"/>
      <c r="M174" s="186" t="s">
        <v>1</v>
      </c>
      <c r="N174" s="187" t="s">
        <v>41</v>
      </c>
      <c r="O174" s="68"/>
      <c r="P174" s="188">
        <f t="shared" si="11"/>
        <v>0</v>
      </c>
      <c r="Q174" s="188">
        <v>0</v>
      </c>
      <c r="R174" s="188">
        <f t="shared" si="12"/>
        <v>0</v>
      </c>
      <c r="S174" s="188">
        <v>0</v>
      </c>
      <c r="T174" s="189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0" t="s">
        <v>165</v>
      </c>
      <c r="AT174" s="190" t="s">
        <v>146</v>
      </c>
      <c r="AU174" s="190" t="s">
        <v>76</v>
      </c>
      <c r="AY174" s="14" t="s">
        <v>150</v>
      </c>
      <c r="BE174" s="191">
        <f t="shared" si="14"/>
        <v>0</v>
      </c>
      <c r="BF174" s="191">
        <f t="shared" si="15"/>
        <v>0</v>
      </c>
      <c r="BG174" s="191">
        <f t="shared" si="16"/>
        <v>0</v>
      </c>
      <c r="BH174" s="191">
        <f t="shared" si="17"/>
        <v>0</v>
      </c>
      <c r="BI174" s="191">
        <f t="shared" si="18"/>
        <v>0</v>
      </c>
      <c r="BJ174" s="14" t="s">
        <v>83</v>
      </c>
      <c r="BK174" s="191">
        <f t="shared" si="19"/>
        <v>0</v>
      </c>
      <c r="BL174" s="14" t="s">
        <v>165</v>
      </c>
      <c r="BM174" s="190" t="s">
        <v>369</v>
      </c>
    </row>
    <row r="175" spans="1:65" s="2" customFormat="1" ht="21.75" customHeight="1">
      <c r="A175" s="31"/>
      <c r="B175" s="32"/>
      <c r="C175" s="177" t="s">
        <v>370</v>
      </c>
      <c r="D175" s="177" t="s">
        <v>146</v>
      </c>
      <c r="E175" s="178" t="s">
        <v>371</v>
      </c>
      <c r="F175" s="179" t="s">
        <v>372</v>
      </c>
      <c r="G175" s="180" t="s">
        <v>154</v>
      </c>
      <c r="H175" s="181">
        <v>16</v>
      </c>
      <c r="I175" s="182"/>
      <c r="J175" s="183">
        <f t="shared" si="10"/>
        <v>0</v>
      </c>
      <c r="K175" s="184"/>
      <c r="L175" s="185"/>
      <c r="M175" s="186" t="s">
        <v>1</v>
      </c>
      <c r="N175" s="187" t="s">
        <v>41</v>
      </c>
      <c r="O175" s="68"/>
      <c r="P175" s="188">
        <f t="shared" si="11"/>
        <v>0</v>
      </c>
      <c r="Q175" s="188">
        <v>0</v>
      </c>
      <c r="R175" s="188">
        <f t="shared" si="12"/>
        <v>0</v>
      </c>
      <c r="S175" s="188">
        <v>0</v>
      </c>
      <c r="T175" s="189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0" t="s">
        <v>182</v>
      </c>
      <c r="AT175" s="190" t="s">
        <v>146</v>
      </c>
      <c r="AU175" s="190" t="s">
        <v>76</v>
      </c>
      <c r="AY175" s="14" t="s">
        <v>150</v>
      </c>
      <c r="BE175" s="191">
        <f t="shared" si="14"/>
        <v>0</v>
      </c>
      <c r="BF175" s="191">
        <f t="shared" si="15"/>
        <v>0</v>
      </c>
      <c r="BG175" s="191">
        <f t="shared" si="16"/>
        <v>0</v>
      </c>
      <c r="BH175" s="191">
        <f t="shared" si="17"/>
        <v>0</v>
      </c>
      <c r="BI175" s="191">
        <f t="shared" si="18"/>
        <v>0</v>
      </c>
      <c r="BJ175" s="14" t="s">
        <v>83</v>
      </c>
      <c r="BK175" s="191">
        <f t="shared" si="19"/>
        <v>0</v>
      </c>
      <c r="BL175" s="14" t="s">
        <v>182</v>
      </c>
      <c r="BM175" s="190" t="s">
        <v>373</v>
      </c>
    </row>
    <row r="176" spans="1:65" s="2" customFormat="1" ht="21.75" customHeight="1">
      <c r="A176" s="31"/>
      <c r="B176" s="32"/>
      <c r="C176" s="177" t="s">
        <v>374</v>
      </c>
      <c r="D176" s="177" t="s">
        <v>146</v>
      </c>
      <c r="E176" s="178" t="s">
        <v>375</v>
      </c>
      <c r="F176" s="179" t="s">
        <v>376</v>
      </c>
      <c r="G176" s="180" t="s">
        <v>154</v>
      </c>
      <c r="H176" s="181">
        <v>1</v>
      </c>
      <c r="I176" s="182"/>
      <c r="J176" s="183">
        <f t="shared" si="10"/>
        <v>0</v>
      </c>
      <c r="K176" s="184"/>
      <c r="L176" s="185"/>
      <c r="M176" s="186" t="s">
        <v>1</v>
      </c>
      <c r="N176" s="187" t="s">
        <v>41</v>
      </c>
      <c r="O176" s="68"/>
      <c r="P176" s="188">
        <f t="shared" si="11"/>
        <v>0</v>
      </c>
      <c r="Q176" s="188">
        <v>0</v>
      </c>
      <c r="R176" s="188">
        <f t="shared" si="12"/>
        <v>0</v>
      </c>
      <c r="S176" s="188">
        <v>0</v>
      </c>
      <c r="T176" s="189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0" t="s">
        <v>182</v>
      </c>
      <c r="AT176" s="190" t="s">
        <v>146</v>
      </c>
      <c r="AU176" s="190" t="s">
        <v>76</v>
      </c>
      <c r="AY176" s="14" t="s">
        <v>150</v>
      </c>
      <c r="BE176" s="191">
        <f t="shared" si="14"/>
        <v>0</v>
      </c>
      <c r="BF176" s="191">
        <f t="shared" si="15"/>
        <v>0</v>
      </c>
      <c r="BG176" s="191">
        <f t="shared" si="16"/>
        <v>0</v>
      </c>
      <c r="BH176" s="191">
        <f t="shared" si="17"/>
        <v>0</v>
      </c>
      <c r="BI176" s="191">
        <f t="shared" si="18"/>
        <v>0</v>
      </c>
      <c r="BJ176" s="14" t="s">
        <v>83</v>
      </c>
      <c r="BK176" s="191">
        <f t="shared" si="19"/>
        <v>0</v>
      </c>
      <c r="BL176" s="14" t="s">
        <v>182</v>
      </c>
      <c r="BM176" s="190" t="s">
        <v>377</v>
      </c>
    </row>
    <row r="177" spans="1:65" s="2" customFormat="1" ht="21.75" customHeight="1">
      <c r="A177" s="31"/>
      <c r="B177" s="32"/>
      <c r="C177" s="177" t="s">
        <v>378</v>
      </c>
      <c r="D177" s="177" t="s">
        <v>146</v>
      </c>
      <c r="E177" s="178" t="s">
        <v>379</v>
      </c>
      <c r="F177" s="179" t="s">
        <v>380</v>
      </c>
      <c r="G177" s="180" t="s">
        <v>154</v>
      </c>
      <c r="H177" s="181">
        <v>16</v>
      </c>
      <c r="I177" s="182"/>
      <c r="J177" s="183">
        <f t="shared" si="10"/>
        <v>0</v>
      </c>
      <c r="K177" s="184"/>
      <c r="L177" s="185"/>
      <c r="M177" s="186" t="s">
        <v>1</v>
      </c>
      <c r="N177" s="187" t="s">
        <v>41</v>
      </c>
      <c r="O177" s="68"/>
      <c r="P177" s="188">
        <f t="shared" si="11"/>
        <v>0</v>
      </c>
      <c r="Q177" s="188">
        <v>0</v>
      </c>
      <c r="R177" s="188">
        <f t="shared" si="12"/>
        <v>0</v>
      </c>
      <c r="S177" s="188">
        <v>0</v>
      </c>
      <c r="T177" s="189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0" t="s">
        <v>182</v>
      </c>
      <c r="AT177" s="190" t="s">
        <v>146</v>
      </c>
      <c r="AU177" s="190" t="s">
        <v>76</v>
      </c>
      <c r="AY177" s="14" t="s">
        <v>150</v>
      </c>
      <c r="BE177" s="191">
        <f t="shared" si="14"/>
        <v>0</v>
      </c>
      <c r="BF177" s="191">
        <f t="shared" si="15"/>
        <v>0</v>
      </c>
      <c r="BG177" s="191">
        <f t="shared" si="16"/>
        <v>0</v>
      </c>
      <c r="BH177" s="191">
        <f t="shared" si="17"/>
        <v>0</v>
      </c>
      <c r="BI177" s="191">
        <f t="shared" si="18"/>
        <v>0</v>
      </c>
      <c r="BJ177" s="14" t="s">
        <v>83</v>
      </c>
      <c r="BK177" s="191">
        <f t="shared" si="19"/>
        <v>0</v>
      </c>
      <c r="BL177" s="14" t="s">
        <v>182</v>
      </c>
      <c r="BM177" s="190" t="s">
        <v>381</v>
      </c>
    </row>
    <row r="178" spans="1:65" s="2" customFormat="1" ht="21.75" customHeight="1">
      <c r="A178" s="31"/>
      <c r="B178" s="32"/>
      <c r="C178" s="177" t="s">
        <v>382</v>
      </c>
      <c r="D178" s="177" t="s">
        <v>146</v>
      </c>
      <c r="E178" s="178" t="s">
        <v>383</v>
      </c>
      <c r="F178" s="179" t="s">
        <v>384</v>
      </c>
      <c r="G178" s="180" t="s">
        <v>154</v>
      </c>
      <c r="H178" s="181">
        <v>16</v>
      </c>
      <c r="I178" s="182"/>
      <c r="J178" s="183">
        <f t="shared" si="10"/>
        <v>0</v>
      </c>
      <c r="K178" s="184"/>
      <c r="L178" s="185"/>
      <c r="M178" s="186" t="s">
        <v>1</v>
      </c>
      <c r="N178" s="187" t="s">
        <v>41</v>
      </c>
      <c r="O178" s="68"/>
      <c r="P178" s="188">
        <f t="shared" si="11"/>
        <v>0</v>
      </c>
      <c r="Q178" s="188">
        <v>0</v>
      </c>
      <c r="R178" s="188">
        <f t="shared" si="12"/>
        <v>0</v>
      </c>
      <c r="S178" s="188">
        <v>0</v>
      </c>
      <c r="T178" s="189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0" t="s">
        <v>182</v>
      </c>
      <c r="AT178" s="190" t="s">
        <v>146</v>
      </c>
      <c r="AU178" s="190" t="s">
        <v>76</v>
      </c>
      <c r="AY178" s="14" t="s">
        <v>150</v>
      </c>
      <c r="BE178" s="191">
        <f t="shared" si="14"/>
        <v>0</v>
      </c>
      <c r="BF178" s="191">
        <f t="shared" si="15"/>
        <v>0</v>
      </c>
      <c r="BG178" s="191">
        <f t="shared" si="16"/>
        <v>0</v>
      </c>
      <c r="BH178" s="191">
        <f t="shared" si="17"/>
        <v>0</v>
      </c>
      <c r="BI178" s="191">
        <f t="shared" si="18"/>
        <v>0</v>
      </c>
      <c r="BJ178" s="14" t="s">
        <v>83</v>
      </c>
      <c r="BK178" s="191">
        <f t="shared" si="19"/>
        <v>0</v>
      </c>
      <c r="BL178" s="14" t="s">
        <v>182</v>
      </c>
      <c r="BM178" s="190" t="s">
        <v>385</v>
      </c>
    </row>
    <row r="179" spans="1:65" s="2" customFormat="1" ht="21.75" customHeight="1">
      <c r="A179" s="31"/>
      <c r="B179" s="32"/>
      <c r="C179" s="177" t="s">
        <v>386</v>
      </c>
      <c r="D179" s="177" t="s">
        <v>146</v>
      </c>
      <c r="E179" s="178" t="s">
        <v>387</v>
      </c>
      <c r="F179" s="179" t="s">
        <v>388</v>
      </c>
      <c r="G179" s="180" t="s">
        <v>154</v>
      </c>
      <c r="H179" s="181">
        <v>1</v>
      </c>
      <c r="I179" s="182"/>
      <c r="J179" s="183">
        <f t="shared" si="10"/>
        <v>0</v>
      </c>
      <c r="K179" s="184"/>
      <c r="L179" s="185"/>
      <c r="M179" s="186" t="s">
        <v>1</v>
      </c>
      <c r="N179" s="187" t="s">
        <v>41</v>
      </c>
      <c r="O179" s="68"/>
      <c r="P179" s="188">
        <f t="shared" si="11"/>
        <v>0</v>
      </c>
      <c r="Q179" s="188">
        <v>0</v>
      </c>
      <c r="R179" s="188">
        <f t="shared" si="12"/>
        <v>0</v>
      </c>
      <c r="S179" s="188">
        <v>0</v>
      </c>
      <c r="T179" s="189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0" t="s">
        <v>182</v>
      </c>
      <c r="AT179" s="190" t="s">
        <v>146</v>
      </c>
      <c r="AU179" s="190" t="s">
        <v>76</v>
      </c>
      <c r="AY179" s="14" t="s">
        <v>150</v>
      </c>
      <c r="BE179" s="191">
        <f t="shared" si="14"/>
        <v>0</v>
      </c>
      <c r="BF179" s="191">
        <f t="shared" si="15"/>
        <v>0</v>
      </c>
      <c r="BG179" s="191">
        <f t="shared" si="16"/>
        <v>0</v>
      </c>
      <c r="BH179" s="191">
        <f t="shared" si="17"/>
        <v>0</v>
      </c>
      <c r="BI179" s="191">
        <f t="shared" si="18"/>
        <v>0</v>
      </c>
      <c r="BJ179" s="14" t="s">
        <v>83</v>
      </c>
      <c r="BK179" s="191">
        <f t="shared" si="19"/>
        <v>0</v>
      </c>
      <c r="BL179" s="14" t="s">
        <v>182</v>
      </c>
      <c r="BM179" s="190" t="s">
        <v>389</v>
      </c>
    </row>
    <row r="180" spans="1:65" s="2" customFormat="1" ht="21.75" customHeight="1">
      <c r="A180" s="31"/>
      <c r="B180" s="32"/>
      <c r="C180" s="177" t="s">
        <v>390</v>
      </c>
      <c r="D180" s="177" t="s">
        <v>146</v>
      </c>
      <c r="E180" s="178" t="s">
        <v>391</v>
      </c>
      <c r="F180" s="179" t="s">
        <v>392</v>
      </c>
      <c r="G180" s="180" t="s">
        <v>154</v>
      </c>
      <c r="H180" s="181">
        <v>1</v>
      </c>
      <c r="I180" s="182"/>
      <c r="J180" s="183">
        <f t="shared" si="10"/>
        <v>0</v>
      </c>
      <c r="K180" s="184"/>
      <c r="L180" s="185"/>
      <c r="M180" s="186" t="s">
        <v>1</v>
      </c>
      <c r="N180" s="187" t="s">
        <v>41</v>
      </c>
      <c r="O180" s="68"/>
      <c r="P180" s="188">
        <f t="shared" si="11"/>
        <v>0</v>
      </c>
      <c r="Q180" s="188">
        <v>0</v>
      </c>
      <c r="R180" s="188">
        <f t="shared" si="12"/>
        <v>0</v>
      </c>
      <c r="S180" s="188">
        <v>0</v>
      </c>
      <c r="T180" s="189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0" t="s">
        <v>182</v>
      </c>
      <c r="AT180" s="190" t="s">
        <v>146</v>
      </c>
      <c r="AU180" s="190" t="s">
        <v>76</v>
      </c>
      <c r="AY180" s="14" t="s">
        <v>150</v>
      </c>
      <c r="BE180" s="191">
        <f t="shared" si="14"/>
        <v>0</v>
      </c>
      <c r="BF180" s="191">
        <f t="shared" si="15"/>
        <v>0</v>
      </c>
      <c r="BG180" s="191">
        <f t="shared" si="16"/>
        <v>0</v>
      </c>
      <c r="BH180" s="191">
        <f t="shared" si="17"/>
        <v>0</v>
      </c>
      <c r="BI180" s="191">
        <f t="shared" si="18"/>
        <v>0</v>
      </c>
      <c r="BJ180" s="14" t="s">
        <v>83</v>
      </c>
      <c r="BK180" s="191">
        <f t="shared" si="19"/>
        <v>0</v>
      </c>
      <c r="BL180" s="14" t="s">
        <v>182</v>
      </c>
      <c r="BM180" s="190" t="s">
        <v>393</v>
      </c>
    </row>
    <row r="181" spans="1:65" s="2" customFormat="1" ht="21.75" customHeight="1">
      <c r="A181" s="31"/>
      <c r="B181" s="32"/>
      <c r="C181" s="177" t="s">
        <v>394</v>
      </c>
      <c r="D181" s="177" t="s">
        <v>146</v>
      </c>
      <c r="E181" s="178" t="s">
        <v>395</v>
      </c>
      <c r="F181" s="179" t="s">
        <v>396</v>
      </c>
      <c r="G181" s="180" t="s">
        <v>154</v>
      </c>
      <c r="H181" s="181">
        <v>1</v>
      </c>
      <c r="I181" s="182"/>
      <c r="J181" s="183">
        <f t="shared" si="10"/>
        <v>0</v>
      </c>
      <c r="K181" s="184"/>
      <c r="L181" s="185"/>
      <c r="M181" s="186" t="s">
        <v>1</v>
      </c>
      <c r="N181" s="187" t="s">
        <v>41</v>
      </c>
      <c r="O181" s="68"/>
      <c r="P181" s="188">
        <f t="shared" si="11"/>
        <v>0</v>
      </c>
      <c r="Q181" s="188">
        <v>0</v>
      </c>
      <c r="R181" s="188">
        <f t="shared" si="12"/>
        <v>0</v>
      </c>
      <c r="S181" s="188">
        <v>0</v>
      </c>
      <c r="T181" s="189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0" t="s">
        <v>182</v>
      </c>
      <c r="AT181" s="190" t="s">
        <v>146</v>
      </c>
      <c r="AU181" s="190" t="s">
        <v>76</v>
      </c>
      <c r="AY181" s="14" t="s">
        <v>150</v>
      </c>
      <c r="BE181" s="191">
        <f t="shared" si="14"/>
        <v>0</v>
      </c>
      <c r="BF181" s="191">
        <f t="shared" si="15"/>
        <v>0</v>
      </c>
      <c r="BG181" s="191">
        <f t="shared" si="16"/>
        <v>0</v>
      </c>
      <c r="BH181" s="191">
        <f t="shared" si="17"/>
        <v>0</v>
      </c>
      <c r="BI181" s="191">
        <f t="shared" si="18"/>
        <v>0</v>
      </c>
      <c r="BJ181" s="14" t="s">
        <v>83</v>
      </c>
      <c r="BK181" s="191">
        <f t="shared" si="19"/>
        <v>0</v>
      </c>
      <c r="BL181" s="14" t="s">
        <v>182</v>
      </c>
      <c r="BM181" s="190" t="s">
        <v>397</v>
      </c>
    </row>
    <row r="182" spans="1:65" s="2" customFormat="1" ht="21.75" customHeight="1">
      <c r="A182" s="31"/>
      <c r="B182" s="32"/>
      <c r="C182" s="177" t="s">
        <v>14</v>
      </c>
      <c r="D182" s="177" t="s">
        <v>146</v>
      </c>
      <c r="E182" s="178" t="s">
        <v>398</v>
      </c>
      <c r="F182" s="179" t="s">
        <v>399</v>
      </c>
      <c r="G182" s="180" t="s">
        <v>154</v>
      </c>
      <c r="H182" s="181">
        <v>6</v>
      </c>
      <c r="I182" s="182"/>
      <c r="J182" s="183">
        <f t="shared" si="10"/>
        <v>0</v>
      </c>
      <c r="K182" s="184"/>
      <c r="L182" s="185"/>
      <c r="M182" s="186" t="s">
        <v>1</v>
      </c>
      <c r="N182" s="187" t="s">
        <v>41</v>
      </c>
      <c r="O182" s="68"/>
      <c r="P182" s="188">
        <f t="shared" si="11"/>
        <v>0</v>
      </c>
      <c r="Q182" s="188">
        <v>0</v>
      </c>
      <c r="R182" s="188">
        <f t="shared" si="12"/>
        <v>0</v>
      </c>
      <c r="S182" s="188">
        <v>0</v>
      </c>
      <c r="T182" s="189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0" t="s">
        <v>182</v>
      </c>
      <c r="AT182" s="190" t="s">
        <v>146</v>
      </c>
      <c r="AU182" s="190" t="s">
        <v>76</v>
      </c>
      <c r="AY182" s="14" t="s">
        <v>150</v>
      </c>
      <c r="BE182" s="191">
        <f t="shared" si="14"/>
        <v>0</v>
      </c>
      <c r="BF182" s="191">
        <f t="shared" si="15"/>
        <v>0</v>
      </c>
      <c r="BG182" s="191">
        <f t="shared" si="16"/>
        <v>0</v>
      </c>
      <c r="BH182" s="191">
        <f t="shared" si="17"/>
        <v>0</v>
      </c>
      <c r="BI182" s="191">
        <f t="shared" si="18"/>
        <v>0</v>
      </c>
      <c r="BJ182" s="14" t="s">
        <v>83</v>
      </c>
      <c r="BK182" s="191">
        <f t="shared" si="19"/>
        <v>0</v>
      </c>
      <c r="BL182" s="14" t="s">
        <v>182</v>
      </c>
      <c r="BM182" s="190" t="s">
        <v>400</v>
      </c>
    </row>
    <row r="183" spans="1:65" s="2" customFormat="1" ht="44.25" customHeight="1">
      <c r="A183" s="31"/>
      <c r="B183" s="32"/>
      <c r="C183" s="177" t="s">
        <v>401</v>
      </c>
      <c r="D183" s="177" t="s">
        <v>146</v>
      </c>
      <c r="E183" s="178" t="s">
        <v>402</v>
      </c>
      <c r="F183" s="179" t="s">
        <v>403</v>
      </c>
      <c r="G183" s="180" t="s">
        <v>154</v>
      </c>
      <c r="H183" s="181">
        <v>1</v>
      </c>
      <c r="I183" s="182"/>
      <c r="J183" s="183">
        <f t="shared" si="10"/>
        <v>0</v>
      </c>
      <c r="K183" s="184"/>
      <c r="L183" s="185"/>
      <c r="M183" s="186" t="s">
        <v>1</v>
      </c>
      <c r="N183" s="187" t="s">
        <v>41</v>
      </c>
      <c r="O183" s="68"/>
      <c r="P183" s="188">
        <f t="shared" si="11"/>
        <v>0</v>
      </c>
      <c r="Q183" s="188">
        <v>0</v>
      </c>
      <c r="R183" s="188">
        <f t="shared" si="12"/>
        <v>0</v>
      </c>
      <c r="S183" s="188">
        <v>0</v>
      </c>
      <c r="T183" s="189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0" t="s">
        <v>182</v>
      </c>
      <c r="AT183" s="190" t="s">
        <v>146</v>
      </c>
      <c r="AU183" s="190" t="s">
        <v>76</v>
      </c>
      <c r="AY183" s="14" t="s">
        <v>150</v>
      </c>
      <c r="BE183" s="191">
        <f t="shared" si="14"/>
        <v>0</v>
      </c>
      <c r="BF183" s="191">
        <f t="shared" si="15"/>
        <v>0</v>
      </c>
      <c r="BG183" s="191">
        <f t="shared" si="16"/>
        <v>0</v>
      </c>
      <c r="BH183" s="191">
        <f t="shared" si="17"/>
        <v>0</v>
      </c>
      <c r="BI183" s="191">
        <f t="shared" si="18"/>
        <v>0</v>
      </c>
      <c r="BJ183" s="14" t="s">
        <v>83</v>
      </c>
      <c r="BK183" s="191">
        <f t="shared" si="19"/>
        <v>0</v>
      </c>
      <c r="BL183" s="14" t="s">
        <v>182</v>
      </c>
      <c r="BM183" s="190" t="s">
        <v>404</v>
      </c>
    </row>
    <row r="184" spans="1:65" s="2" customFormat="1" ht="16.5" customHeight="1">
      <c r="A184" s="31"/>
      <c r="B184" s="32"/>
      <c r="C184" s="177" t="s">
        <v>405</v>
      </c>
      <c r="D184" s="177" t="s">
        <v>146</v>
      </c>
      <c r="E184" s="178" t="s">
        <v>406</v>
      </c>
      <c r="F184" s="179" t="s">
        <v>407</v>
      </c>
      <c r="G184" s="180" t="s">
        <v>154</v>
      </c>
      <c r="H184" s="181">
        <v>1</v>
      </c>
      <c r="I184" s="182"/>
      <c r="J184" s="183">
        <f t="shared" si="10"/>
        <v>0</v>
      </c>
      <c r="K184" s="184"/>
      <c r="L184" s="185"/>
      <c r="M184" s="186" t="s">
        <v>1</v>
      </c>
      <c r="N184" s="187" t="s">
        <v>41</v>
      </c>
      <c r="O184" s="68"/>
      <c r="P184" s="188">
        <f t="shared" si="11"/>
        <v>0</v>
      </c>
      <c r="Q184" s="188">
        <v>0</v>
      </c>
      <c r="R184" s="188">
        <f t="shared" si="12"/>
        <v>0</v>
      </c>
      <c r="S184" s="188">
        <v>0</v>
      </c>
      <c r="T184" s="189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0" t="s">
        <v>182</v>
      </c>
      <c r="AT184" s="190" t="s">
        <v>146</v>
      </c>
      <c r="AU184" s="190" t="s">
        <v>76</v>
      </c>
      <c r="AY184" s="14" t="s">
        <v>150</v>
      </c>
      <c r="BE184" s="191">
        <f t="shared" si="14"/>
        <v>0</v>
      </c>
      <c r="BF184" s="191">
        <f t="shared" si="15"/>
        <v>0</v>
      </c>
      <c r="BG184" s="191">
        <f t="shared" si="16"/>
        <v>0</v>
      </c>
      <c r="BH184" s="191">
        <f t="shared" si="17"/>
        <v>0</v>
      </c>
      <c r="BI184" s="191">
        <f t="shared" si="18"/>
        <v>0</v>
      </c>
      <c r="BJ184" s="14" t="s">
        <v>83</v>
      </c>
      <c r="BK184" s="191">
        <f t="shared" si="19"/>
        <v>0</v>
      </c>
      <c r="BL184" s="14" t="s">
        <v>182</v>
      </c>
      <c r="BM184" s="190" t="s">
        <v>408</v>
      </c>
    </row>
    <row r="185" spans="1:65" s="2" customFormat="1" ht="21.75" customHeight="1">
      <c r="A185" s="31"/>
      <c r="B185" s="32"/>
      <c r="C185" s="177" t="s">
        <v>409</v>
      </c>
      <c r="D185" s="177" t="s">
        <v>146</v>
      </c>
      <c r="E185" s="178" t="s">
        <v>410</v>
      </c>
      <c r="F185" s="179" t="s">
        <v>411</v>
      </c>
      <c r="G185" s="180" t="s">
        <v>154</v>
      </c>
      <c r="H185" s="181">
        <v>1</v>
      </c>
      <c r="I185" s="182"/>
      <c r="J185" s="183">
        <f t="shared" ref="J185:J216" si="20">ROUND(I185*H185,2)</f>
        <v>0</v>
      </c>
      <c r="K185" s="184"/>
      <c r="L185" s="185"/>
      <c r="M185" s="186" t="s">
        <v>1</v>
      </c>
      <c r="N185" s="187" t="s">
        <v>41</v>
      </c>
      <c r="O185" s="68"/>
      <c r="P185" s="188">
        <f t="shared" ref="P185:P216" si="21">O185*H185</f>
        <v>0</v>
      </c>
      <c r="Q185" s="188">
        <v>0</v>
      </c>
      <c r="R185" s="188">
        <f t="shared" ref="R185:R216" si="22">Q185*H185</f>
        <v>0</v>
      </c>
      <c r="S185" s="188">
        <v>0</v>
      </c>
      <c r="T185" s="189">
        <f t="shared" ref="T185:T216" si="23"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0" t="s">
        <v>182</v>
      </c>
      <c r="AT185" s="190" t="s">
        <v>146</v>
      </c>
      <c r="AU185" s="190" t="s">
        <v>76</v>
      </c>
      <c r="AY185" s="14" t="s">
        <v>150</v>
      </c>
      <c r="BE185" s="191">
        <f t="shared" ref="BE185:BE195" si="24">IF(N185="základní",J185,0)</f>
        <v>0</v>
      </c>
      <c r="BF185" s="191">
        <f t="shared" ref="BF185:BF195" si="25">IF(N185="snížená",J185,0)</f>
        <v>0</v>
      </c>
      <c r="BG185" s="191">
        <f t="shared" ref="BG185:BG195" si="26">IF(N185="zákl. přenesená",J185,0)</f>
        <v>0</v>
      </c>
      <c r="BH185" s="191">
        <f t="shared" ref="BH185:BH195" si="27">IF(N185="sníž. přenesená",J185,0)</f>
        <v>0</v>
      </c>
      <c r="BI185" s="191">
        <f t="shared" ref="BI185:BI195" si="28">IF(N185="nulová",J185,0)</f>
        <v>0</v>
      </c>
      <c r="BJ185" s="14" t="s">
        <v>83</v>
      </c>
      <c r="BK185" s="191">
        <f t="shared" ref="BK185:BK195" si="29">ROUND(I185*H185,2)</f>
        <v>0</v>
      </c>
      <c r="BL185" s="14" t="s">
        <v>182</v>
      </c>
      <c r="BM185" s="190" t="s">
        <v>412</v>
      </c>
    </row>
    <row r="186" spans="1:65" s="2" customFormat="1" ht="16.5" customHeight="1">
      <c r="A186" s="31"/>
      <c r="B186" s="32"/>
      <c r="C186" s="177" t="s">
        <v>413</v>
      </c>
      <c r="D186" s="177" t="s">
        <v>146</v>
      </c>
      <c r="E186" s="178" t="s">
        <v>414</v>
      </c>
      <c r="F186" s="179" t="s">
        <v>415</v>
      </c>
      <c r="G186" s="180" t="s">
        <v>154</v>
      </c>
      <c r="H186" s="181">
        <v>1</v>
      </c>
      <c r="I186" s="182"/>
      <c r="J186" s="183">
        <f t="shared" si="20"/>
        <v>0</v>
      </c>
      <c r="K186" s="184"/>
      <c r="L186" s="185"/>
      <c r="M186" s="186" t="s">
        <v>1</v>
      </c>
      <c r="N186" s="187" t="s">
        <v>41</v>
      </c>
      <c r="O186" s="68"/>
      <c r="P186" s="188">
        <f t="shared" si="21"/>
        <v>0</v>
      </c>
      <c r="Q186" s="188">
        <v>0</v>
      </c>
      <c r="R186" s="188">
        <f t="shared" si="22"/>
        <v>0</v>
      </c>
      <c r="S186" s="188">
        <v>0</v>
      </c>
      <c r="T186" s="189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0" t="s">
        <v>182</v>
      </c>
      <c r="AT186" s="190" t="s">
        <v>146</v>
      </c>
      <c r="AU186" s="190" t="s">
        <v>76</v>
      </c>
      <c r="AY186" s="14" t="s">
        <v>150</v>
      </c>
      <c r="BE186" s="191">
        <f t="shared" si="24"/>
        <v>0</v>
      </c>
      <c r="BF186" s="191">
        <f t="shared" si="25"/>
        <v>0</v>
      </c>
      <c r="BG186" s="191">
        <f t="shared" si="26"/>
        <v>0</v>
      </c>
      <c r="BH186" s="191">
        <f t="shared" si="27"/>
        <v>0</v>
      </c>
      <c r="BI186" s="191">
        <f t="shared" si="28"/>
        <v>0</v>
      </c>
      <c r="BJ186" s="14" t="s">
        <v>83</v>
      </c>
      <c r="BK186" s="191">
        <f t="shared" si="29"/>
        <v>0</v>
      </c>
      <c r="BL186" s="14" t="s">
        <v>182</v>
      </c>
      <c r="BM186" s="190" t="s">
        <v>416</v>
      </c>
    </row>
    <row r="187" spans="1:65" s="2" customFormat="1" ht="16.5" customHeight="1">
      <c r="A187" s="31"/>
      <c r="B187" s="32"/>
      <c r="C187" s="177" t="s">
        <v>417</v>
      </c>
      <c r="D187" s="177" t="s">
        <v>146</v>
      </c>
      <c r="E187" s="178" t="s">
        <v>418</v>
      </c>
      <c r="F187" s="179" t="s">
        <v>419</v>
      </c>
      <c r="G187" s="180" t="s">
        <v>154</v>
      </c>
      <c r="H187" s="181">
        <v>1</v>
      </c>
      <c r="I187" s="182"/>
      <c r="J187" s="183">
        <f t="shared" si="20"/>
        <v>0</v>
      </c>
      <c r="K187" s="184"/>
      <c r="L187" s="185"/>
      <c r="M187" s="186" t="s">
        <v>1</v>
      </c>
      <c r="N187" s="187" t="s">
        <v>41</v>
      </c>
      <c r="O187" s="68"/>
      <c r="P187" s="188">
        <f t="shared" si="21"/>
        <v>0</v>
      </c>
      <c r="Q187" s="188">
        <v>0</v>
      </c>
      <c r="R187" s="188">
        <f t="shared" si="22"/>
        <v>0</v>
      </c>
      <c r="S187" s="188">
        <v>0</v>
      </c>
      <c r="T187" s="189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0" t="s">
        <v>182</v>
      </c>
      <c r="AT187" s="190" t="s">
        <v>146</v>
      </c>
      <c r="AU187" s="190" t="s">
        <v>76</v>
      </c>
      <c r="AY187" s="14" t="s">
        <v>150</v>
      </c>
      <c r="BE187" s="191">
        <f t="shared" si="24"/>
        <v>0</v>
      </c>
      <c r="BF187" s="191">
        <f t="shared" si="25"/>
        <v>0</v>
      </c>
      <c r="BG187" s="191">
        <f t="shared" si="26"/>
        <v>0</v>
      </c>
      <c r="BH187" s="191">
        <f t="shared" si="27"/>
        <v>0</v>
      </c>
      <c r="BI187" s="191">
        <f t="shared" si="28"/>
        <v>0</v>
      </c>
      <c r="BJ187" s="14" t="s">
        <v>83</v>
      </c>
      <c r="BK187" s="191">
        <f t="shared" si="29"/>
        <v>0</v>
      </c>
      <c r="BL187" s="14" t="s">
        <v>182</v>
      </c>
      <c r="BM187" s="190" t="s">
        <v>420</v>
      </c>
    </row>
    <row r="188" spans="1:65" s="2" customFormat="1" ht="21.75" customHeight="1">
      <c r="A188" s="31"/>
      <c r="B188" s="32"/>
      <c r="C188" s="177" t="s">
        <v>421</v>
      </c>
      <c r="D188" s="177" t="s">
        <v>146</v>
      </c>
      <c r="E188" s="178" t="s">
        <v>422</v>
      </c>
      <c r="F188" s="179" t="s">
        <v>423</v>
      </c>
      <c r="G188" s="180" t="s">
        <v>154</v>
      </c>
      <c r="H188" s="181">
        <v>1</v>
      </c>
      <c r="I188" s="182"/>
      <c r="J188" s="183">
        <f t="shared" si="20"/>
        <v>0</v>
      </c>
      <c r="K188" s="184"/>
      <c r="L188" s="185"/>
      <c r="M188" s="186" t="s">
        <v>1</v>
      </c>
      <c r="N188" s="187" t="s">
        <v>41</v>
      </c>
      <c r="O188" s="68"/>
      <c r="P188" s="188">
        <f t="shared" si="21"/>
        <v>0</v>
      </c>
      <c r="Q188" s="188">
        <v>0</v>
      </c>
      <c r="R188" s="188">
        <f t="shared" si="22"/>
        <v>0</v>
      </c>
      <c r="S188" s="188">
        <v>0</v>
      </c>
      <c r="T188" s="189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0" t="s">
        <v>182</v>
      </c>
      <c r="AT188" s="190" t="s">
        <v>146</v>
      </c>
      <c r="AU188" s="190" t="s">
        <v>76</v>
      </c>
      <c r="AY188" s="14" t="s">
        <v>150</v>
      </c>
      <c r="BE188" s="191">
        <f t="shared" si="24"/>
        <v>0</v>
      </c>
      <c r="BF188" s="191">
        <f t="shared" si="25"/>
        <v>0</v>
      </c>
      <c r="BG188" s="191">
        <f t="shared" si="26"/>
        <v>0</v>
      </c>
      <c r="BH188" s="191">
        <f t="shared" si="27"/>
        <v>0</v>
      </c>
      <c r="BI188" s="191">
        <f t="shared" si="28"/>
        <v>0</v>
      </c>
      <c r="BJ188" s="14" t="s">
        <v>83</v>
      </c>
      <c r="BK188" s="191">
        <f t="shared" si="29"/>
        <v>0</v>
      </c>
      <c r="BL188" s="14" t="s">
        <v>182</v>
      </c>
      <c r="BM188" s="190" t="s">
        <v>424</v>
      </c>
    </row>
    <row r="189" spans="1:65" s="2" customFormat="1" ht="21.75" customHeight="1">
      <c r="A189" s="31"/>
      <c r="B189" s="32"/>
      <c r="C189" s="177" t="s">
        <v>425</v>
      </c>
      <c r="D189" s="177" t="s">
        <v>146</v>
      </c>
      <c r="E189" s="178" t="s">
        <v>426</v>
      </c>
      <c r="F189" s="179" t="s">
        <v>427</v>
      </c>
      <c r="G189" s="180" t="s">
        <v>154</v>
      </c>
      <c r="H189" s="181">
        <v>2</v>
      </c>
      <c r="I189" s="182"/>
      <c r="J189" s="183">
        <f t="shared" si="20"/>
        <v>0</v>
      </c>
      <c r="K189" s="184"/>
      <c r="L189" s="185"/>
      <c r="M189" s="186" t="s">
        <v>1</v>
      </c>
      <c r="N189" s="187" t="s">
        <v>41</v>
      </c>
      <c r="O189" s="68"/>
      <c r="P189" s="188">
        <f t="shared" si="21"/>
        <v>0</v>
      </c>
      <c r="Q189" s="188">
        <v>0</v>
      </c>
      <c r="R189" s="188">
        <f t="shared" si="22"/>
        <v>0</v>
      </c>
      <c r="S189" s="188">
        <v>0</v>
      </c>
      <c r="T189" s="189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0" t="s">
        <v>182</v>
      </c>
      <c r="AT189" s="190" t="s">
        <v>146</v>
      </c>
      <c r="AU189" s="190" t="s">
        <v>76</v>
      </c>
      <c r="AY189" s="14" t="s">
        <v>150</v>
      </c>
      <c r="BE189" s="191">
        <f t="shared" si="24"/>
        <v>0</v>
      </c>
      <c r="BF189" s="191">
        <f t="shared" si="25"/>
        <v>0</v>
      </c>
      <c r="BG189" s="191">
        <f t="shared" si="26"/>
        <v>0</v>
      </c>
      <c r="BH189" s="191">
        <f t="shared" si="27"/>
        <v>0</v>
      </c>
      <c r="BI189" s="191">
        <f t="shared" si="28"/>
        <v>0</v>
      </c>
      <c r="BJ189" s="14" t="s">
        <v>83</v>
      </c>
      <c r="BK189" s="191">
        <f t="shared" si="29"/>
        <v>0</v>
      </c>
      <c r="BL189" s="14" t="s">
        <v>182</v>
      </c>
      <c r="BM189" s="190" t="s">
        <v>428</v>
      </c>
    </row>
    <row r="190" spans="1:65" s="2" customFormat="1" ht="21.75" customHeight="1">
      <c r="A190" s="31"/>
      <c r="B190" s="32"/>
      <c r="C190" s="177" t="s">
        <v>429</v>
      </c>
      <c r="D190" s="177" t="s">
        <v>146</v>
      </c>
      <c r="E190" s="178" t="s">
        <v>430</v>
      </c>
      <c r="F190" s="179" t="s">
        <v>431</v>
      </c>
      <c r="G190" s="180" t="s">
        <v>154</v>
      </c>
      <c r="H190" s="181">
        <v>2</v>
      </c>
      <c r="I190" s="182"/>
      <c r="J190" s="183">
        <f t="shared" si="20"/>
        <v>0</v>
      </c>
      <c r="K190" s="184"/>
      <c r="L190" s="185"/>
      <c r="M190" s="186" t="s">
        <v>1</v>
      </c>
      <c r="N190" s="187" t="s">
        <v>41</v>
      </c>
      <c r="O190" s="68"/>
      <c r="P190" s="188">
        <f t="shared" si="21"/>
        <v>0</v>
      </c>
      <c r="Q190" s="188">
        <v>0</v>
      </c>
      <c r="R190" s="188">
        <f t="shared" si="22"/>
        <v>0</v>
      </c>
      <c r="S190" s="188">
        <v>0</v>
      </c>
      <c r="T190" s="189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0" t="s">
        <v>182</v>
      </c>
      <c r="AT190" s="190" t="s">
        <v>146</v>
      </c>
      <c r="AU190" s="190" t="s">
        <v>76</v>
      </c>
      <c r="AY190" s="14" t="s">
        <v>150</v>
      </c>
      <c r="BE190" s="191">
        <f t="shared" si="24"/>
        <v>0</v>
      </c>
      <c r="BF190" s="191">
        <f t="shared" si="25"/>
        <v>0</v>
      </c>
      <c r="BG190" s="191">
        <f t="shared" si="26"/>
        <v>0</v>
      </c>
      <c r="BH190" s="191">
        <f t="shared" si="27"/>
        <v>0</v>
      </c>
      <c r="BI190" s="191">
        <f t="shared" si="28"/>
        <v>0</v>
      </c>
      <c r="BJ190" s="14" t="s">
        <v>83</v>
      </c>
      <c r="BK190" s="191">
        <f t="shared" si="29"/>
        <v>0</v>
      </c>
      <c r="BL190" s="14" t="s">
        <v>182</v>
      </c>
      <c r="BM190" s="190" t="s">
        <v>432</v>
      </c>
    </row>
    <row r="191" spans="1:65" s="2" customFormat="1" ht="21.75" customHeight="1">
      <c r="A191" s="31"/>
      <c r="B191" s="32"/>
      <c r="C191" s="177" t="s">
        <v>433</v>
      </c>
      <c r="D191" s="177" t="s">
        <v>146</v>
      </c>
      <c r="E191" s="178" t="s">
        <v>434</v>
      </c>
      <c r="F191" s="179" t="s">
        <v>435</v>
      </c>
      <c r="G191" s="180" t="s">
        <v>154</v>
      </c>
      <c r="H191" s="181">
        <v>1</v>
      </c>
      <c r="I191" s="182"/>
      <c r="J191" s="183">
        <f t="shared" si="20"/>
        <v>0</v>
      </c>
      <c r="K191" s="184"/>
      <c r="L191" s="185"/>
      <c r="M191" s="186" t="s">
        <v>1</v>
      </c>
      <c r="N191" s="187" t="s">
        <v>41</v>
      </c>
      <c r="O191" s="68"/>
      <c r="P191" s="188">
        <f t="shared" si="21"/>
        <v>0</v>
      </c>
      <c r="Q191" s="188">
        <v>0</v>
      </c>
      <c r="R191" s="188">
        <f t="shared" si="22"/>
        <v>0</v>
      </c>
      <c r="S191" s="188">
        <v>0</v>
      </c>
      <c r="T191" s="189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0" t="s">
        <v>182</v>
      </c>
      <c r="AT191" s="190" t="s">
        <v>146</v>
      </c>
      <c r="AU191" s="190" t="s">
        <v>76</v>
      </c>
      <c r="AY191" s="14" t="s">
        <v>150</v>
      </c>
      <c r="BE191" s="191">
        <f t="shared" si="24"/>
        <v>0</v>
      </c>
      <c r="BF191" s="191">
        <f t="shared" si="25"/>
        <v>0</v>
      </c>
      <c r="BG191" s="191">
        <f t="shared" si="26"/>
        <v>0</v>
      </c>
      <c r="BH191" s="191">
        <f t="shared" si="27"/>
        <v>0</v>
      </c>
      <c r="BI191" s="191">
        <f t="shared" si="28"/>
        <v>0</v>
      </c>
      <c r="BJ191" s="14" t="s">
        <v>83</v>
      </c>
      <c r="BK191" s="191">
        <f t="shared" si="29"/>
        <v>0</v>
      </c>
      <c r="BL191" s="14" t="s">
        <v>182</v>
      </c>
      <c r="BM191" s="190" t="s">
        <v>436</v>
      </c>
    </row>
    <row r="192" spans="1:65" s="2" customFormat="1" ht="33" customHeight="1">
      <c r="A192" s="31"/>
      <c r="B192" s="32"/>
      <c r="C192" s="177" t="s">
        <v>437</v>
      </c>
      <c r="D192" s="177" t="s">
        <v>146</v>
      </c>
      <c r="E192" s="178" t="s">
        <v>438</v>
      </c>
      <c r="F192" s="179" t="s">
        <v>439</v>
      </c>
      <c r="G192" s="180" t="s">
        <v>154</v>
      </c>
      <c r="H192" s="181">
        <v>16</v>
      </c>
      <c r="I192" s="182"/>
      <c r="J192" s="183">
        <f t="shared" si="20"/>
        <v>0</v>
      </c>
      <c r="K192" s="184"/>
      <c r="L192" s="185"/>
      <c r="M192" s="186" t="s">
        <v>1</v>
      </c>
      <c r="N192" s="187" t="s">
        <v>41</v>
      </c>
      <c r="O192" s="68"/>
      <c r="P192" s="188">
        <f t="shared" si="21"/>
        <v>0</v>
      </c>
      <c r="Q192" s="188">
        <v>0</v>
      </c>
      <c r="R192" s="188">
        <f t="shared" si="22"/>
        <v>0</v>
      </c>
      <c r="S192" s="188">
        <v>0</v>
      </c>
      <c r="T192" s="189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0" t="s">
        <v>182</v>
      </c>
      <c r="AT192" s="190" t="s">
        <v>146</v>
      </c>
      <c r="AU192" s="190" t="s">
        <v>76</v>
      </c>
      <c r="AY192" s="14" t="s">
        <v>150</v>
      </c>
      <c r="BE192" s="191">
        <f t="shared" si="24"/>
        <v>0</v>
      </c>
      <c r="BF192" s="191">
        <f t="shared" si="25"/>
        <v>0</v>
      </c>
      <c r="BG192" s="191">
        <f t="shared" si="26"/>
        <v>0</v>
      </c>
      <c r="BH192" s="191">
        <f t="shared" si="27"/>
        <v>0</v>
      </c>
      <c r="BI192" s="191">
        <f t="shared" si="28"/>
        <v>0</v>
      </c>
      <c r="BJ192" s="14" t="s">
        <v>83</v>
      </c>
      <c r="BK192" s="191">
        <f t="shared" si="29"/>
        <v>0</v>
      </c>
      <c r="BL192" s="14" t="s">
        <v>182</v>
      </c>
      <c r="BM192" s="190" t="s">
        <v>440</v>
      </c>
    </row>
    <row r="193" spans="1:65" s="2" customFormat="1" ht="44.25" customHeight="1">
      <c r="A193" s="31"/>
      <c r="B193" s="32"/>
      <c r="C193" s="177" t="s">
        <v>441</v>
      </c>
      <c r="D193" s="177" t="s">
        <v>146</v>
      </c>
      <c r="E193" s="178" t="s">
        <v>442</v>
      </c>
      <c r="F193" s="179" t="s">
        <v>443</v>
      </c>
      <c r="G193" s="180" t="s">
        <v>154</v>
      </c>
      <c r="H193" s="181">
        <v>4</v>
      </c>
      <c r="I193" s="182"/>
      <c r="J193" s="183">
        <f t="shared" si="20"/>
        <v>0</v>
      </c>
      <c r="K193" s="184"/>
      <c r="L193" s="185"/>
      <c r="M193" s="186" t="s">
        <v>1</v>
      </c>
      <c r="N193" s="187" t="s">
        <v>41</v>
      </c>
      <c r="O193" s="68"/>
      <c r="P193" s="188">
        <f t="shared" si="21"/>
        <v>0</v>
      </c>
      <c r="Q193" s="188">
        <v>0</v>
      </c>
      <c r="R193" s="188">
        <f t="shared" si="22"/>
        <v>0</v>
      </c>
      <c r="S193" s="188">
        <v>0</v>
      </c>
      <c r="T193" s="189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0" t="s">
        <v>182</v>
      </c>
      <c r="AT193" s="190" t="s">
        <v>146</v>
      </c>
      <c r="AU193" s="190" t="s">
        <v>76</v>
      </c>
      <c r="AY193" s="14" t="s">
        <v>150</v>
      </c>
      <c r="BE193" s="191">
        <f t="shared" si="24"/>
        <v>0</v>
      </c>
      <c r="BF193" s="191">
        <f t="shared" si="25"/>
        <v>0</v>
      </c>
      <c r="BG193" s="191">
        <f t="shared" si="26"/>
        <v>0</v>
      </c>
      <c r="BH193" s="191">
        <f t="shared" si="27"/>
        <v>0</v>
      </c>
      <c r="BI193" s="191">
        <f t="shared" si="28"/>
        <v>0</v>
      </c>
      <c r="BJ193" s="14" t="s">
        <v>83</v>
      </c>
      <c r="BK193" s="191">
        <f t="shared" si="29"/>
        <v>0</v>
      </c>
      <c r="BL193" s="14" t="s">
        <v>182</v>
      </c>
      <c r="BM193" s="190" t="s">
        <v>444</v>
      </c>
    </row>
    <row r="194" spans="1:65" s="2" customFormat="1" ht="44.25" customHeight="1">
      <c r="A194" s="31"/>
      <c r="B194" s="32"/>
      <c r="C194" s="177" t="s">
        <v>445</v>
      </c>
      <c r="D194" s="177" t="s">
        <v>146</v>
      </c>
      <c r="E194" s="178" t="s">
        <v>446</v>
      </c>
      <c r="F194" s="179" t="s">
        <v>447</v>
      </c>
      <c r="G194" s="180" t="s">
        <v>154</v>
      </c>
      <c r="H194" s="181">
        <v>1</v>
      </c>
      <c r="I194" s="182"/>
      <c r="J194" s="183">
        <f t="shared" si="20"/>
        <v>0</v>
      </c>
      <c r="K194" s="184"/>
      <c r="L194" s="185"/>
      <c r="M194" s="186" t="s">
        <v>1</v>
      </c>
      <c r="N194" s="187" t="s">
        <v>41</v>
      </c>
      <c r="O194" s="68"/>
      <c r="P194" s="188">
        <f t="shared" si="21"/>
        <v>0</v>
      </c>
      <c r="Q194" s="188">
        <v>0</v>
      </c>
      <c r="R194" s="188">
        <f t="shared" si="22"/>
        <v>0</v>
      </c>
      <c r="S194" s="188">
        <v>0</v>
      </c>
      <c r="T194" s="189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0" t="s">
        <v>182</v>
      </c>
      <c r="AT194" s="190" t="s">
        <v>146</v>
      </c>
      <c r="AU194" s="190" t="s">
        <v>76</v>
      </c>
      <c r="AY194" s="14" t="s">
        <v>150</v>
      </c>
      <c r="BE194" s="191">
        <f t="shared" si="24"/>
        <v>0</v>
      </c>
      <c r="BF194" s="191">
        <f t="shared" si="25"/>
        <v>0</v>
      </c>
      <c r="BG194" s="191">
        <f t="shared" si="26"/>
        <v>0</v>
      </c>
      <c r="BH194" s="191">
        <f t="shared" si="27"/>
        <v>0</v>
      </c>
      <c r="BI194" s="191">
        <f t="shared" si="28"/>
        <v>0</v>
      </c>
      <c r="BJ194" s="14" t="s">
        <v>83</v>
      </c>
      <c r="BK194" s="191">
        <f t="shared" si="29"/>
        <v>0</v>
      </c>
      <c r="BL194" s="14" t="s">
        <v>182</v>
      </c>
      <c r="BM194" s="190" t="s">
        <v>448</v>
      </c>
    </row>
    <row r="195" spans="1:65" s="2" customFormat="1" ht="21.75" customHeight="1">
      <c r="A195" s="31"/>
      <c r="B195" s="32"/>
      <c r="C195" s="192" t="s">
        <v>449</v>
      </c>
      <c r="D195" s="192" t="s">
        <v>450</v>
      </c>
      <c r="E195" s="193" t="s">
        <v>451</v>
      </c>
      <c r="F195" s="194" t="s">
        <v>452</v>
      </c>
      <c r="G195" s="195" t="s">
        <v>453</v>
      </c>
      <c r="H195" s="196">
        <v>1</v>
      </c>
      <c r="I195" s="197"/>
      <c r="J195" s="198">
        <f t="shared" si="20"/>
        <v>0</v>
      </c>
      <c r="K195" s="199"/>
      <c r="L195" s="36"/>
      <c r="M195" s="200" t="s">
        <v>1</v>
      </c>
      <c r="N195" s="201" t="s">
        <v>41</v>
      </c>
      <c r="O195" s="68"/>
      <c r="P195" s="188">
        <f t="shared" si="21"/>
        <v>0</v>
      </c>
      <c r="Q195" s="188">
        <v>0</v>
      </c>
      <c r="R195" s="188">
        <f t="shared" si="22"/>
        <v>0</v>
      </c>
      <c r="S195" s="188">
        <v>0</v>
      </c>
      <c r="T195" s="189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0" t="s">
        <v>212</v>
      </c>
      <c r="AT195" s="190" t="s">
        <v>450</v>
      </c>
      <c r="AU195" s="190" t="s">
        <v>76</v>
      </c>
      <c r="AY195" s="14" t="s">
        <v>150</v>
      </c>
      <c r="BE195" s="191">
        <f t="shared" si="24"/>
        <v>0</v>
      </c>
      <c r="BF195" s="191">
        <f t="shared" si="25"/>
        <v>0</v>
      </c>
      <c r="BG195" s="191">
        <f t="shared" si="26"/>
        <v>0</v>
      </c>
      <c r="BH195" s="191">
        <f t="shared" si="27"/>
        <v>0</v>
      </c>
      <c r="BI195" s="191">
        <f t="shared" si="28"/>
        <v>0</v>
      </c>
      <c r="BJ195" s="14" t="s">
        <v>83</v>
      </c>
      <c r="BK195" s="191">
        <f t="shared" si="29"/>
        <v>0</v>
      </c>
      <c r="BL195" s="14" t="s">
        <v>212</v>
      </c>
      <c r="BM195" s="190" t="s">
        <v>454</v>
      </c>
    </row>
    <row r="196" spans="1:65" s="2" customFormat="1" ht="19.5">
      <c r="A196" s="31"/>
      <c r="B196" s="32"/>
      <c r="C196" s="33"/>
      <c r="D196" s="202" t="s">
        <v>455</v>
      </c>
      <c r="E196" s="33"/>
      <c r="F196" s="203" t="s">
        <v>456</v>
      </c>
      <c r="G196" s="33"/>
      <c r="H196" s="33"/>
      <c r="I196" s="119"/>
      <c r="J196" s="33"/>
      <c r="K196" s="33"/>
      <c r="L196" s="36"/>
      <c r="M196" s="204"/>
      <c r="N196" s="205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455</v>
      </c>
      <c r="AU196" s="14" t="s">
        <v>76</v>
      </c>
    </row>
    <row r="197" spans="1:65" s="2" customFormat="1" ht="21.75" customHeight="1">
      <c r="A197" s="31"/>
      <c r="B197" s="32"/>
      <c r="C197" s="192" t="s">
        <v>457</v>
      </c>
      <c r="D197" s="192" t="s">
        <v>450</v>
      </c>
      <c r="E197" s="193" t="s">
        <v>458</v>
      </c>
      <c r="F197" s="194" t="s">
        <v>459</v>
      </c>
      <c r="G197" s="195" t="s">
        <v>453</v>
      </c>
      <c r="H197" s="196">
        <v>1</v>
      </c>
      <c r="I197" s="197"/>
      <c r="J197" s="198">
        <f>ROUND(I197*H197,2)</f>
        <v>0</v>
      </c>
      <c r="K197" s="199"/>
      <c r="L197" s="36"/>
      <c r="M197" s="200" t="s">
        <v>1</v>
      </c>
      <c r="N197" s="201" t="s">
        <v>41</v>
      </c>
      <c r="O197" s="68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0" t="s">
        <v>212</v>
      </c>
      <c r="AT197" s="190" t="s">
        <v>450</v>
      </c>
      <c r="AU197" s="190" t="s">
        <v>76</v>
      </c>
      <c r="AY197" s="14" t="s">
        <v>150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4" t="s">
        <v>83</v>
      </c>
      <c r="BK197" s="191">
        <f>ROUND(I197*H197,2)</f>
        <v>0</v>
      </c>
      <c r="BL197" s="14" t="s">
        <v>212</v>
      </c>
      <c r="BM197" s="190" t="s">
        <v>460</v>
      </c>
    </row>
    <row r="198" spans="1:65" s="2" customFormat="1" ht="19.5">
      <c r="A198" s="31"/>
      <c r="B198" s="32"/>
      <c r="C198" s="33"/>
      <c r="D198" s="202" t="s">
        <v>455</v>
      </c>
      <c r="E198" s="33"/>
      <c r="F198" s="203" t="s">
        <v>461</v>
      </c>
      <c r="G198" s="33"/>
      <c r="H198" s="33"/>
      <c r="I198" s="119"/>
      <c r="J198" s="33"/>
      <c r="K198" s="33"/>
      <c r="L198" s="36"/>
      <c r="M198" s="204"/>
      <c r="N198" s="205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455</v>
      </c>
      <c r="AU198" s="14" t="s">
        <v>76</v>
      </c>
    </row>
    <row r="199" spans="1:65" s="2" customFormat="1" ht="21.75" customHeight="1">
      <c r="A199" s="31"/>
      <c r="B199" s="32"/>
      <c r="C199" s="192" t="s">
        <v>462</v>
      </c>
      <c r="D199" s="192" t="s">
        <v>450</v>
      </c>
      <c r="E199" s="193" t="s">
        <v>463</v>
      </c>
      <c r="F199" s="194" t="s">
        <v>464</v>
      </c>
      <c r="G199" s="195" t="s">
        <v>453</v>
      </c>
      <c r="H199" s="196">
        <v>1</v>
      </c>
      <c r="I199" s="197"/>
      <c r="J199" s="198">
        <f>ROUND(I199*H199,2)</f>
        <v>0</v>
      </c>
      <c r="K199" s="199"/>
      <c r="L199" s="36"/>
      <c r="M199" s="200" t="s">
        <v>1</v>
      </c>
      <c r="N199" s="201" t="s">
        <v>41</v>
      </c>
      <c r="O199" s="68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0" t="s">
        <v>212</v>
      </c>
      <c r="AT199" s="190" t="s">
        <v>450</v>
      </c>
      <c r="AU199" s="190" t="s">
        <v>76</v>
      </c>
      <c r="AY199" s="14" t="s">
        <v>150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4" t="s">
        <v>83</v>
      </c>
      <c r="BK199" s="191">
        <f>ROUND(I199*H199,2)</f>
        <v>0</v>
      </c>
      <c r="BL199" s="14" t="s">
        <v>212</v>
      </c>
      <c r="BM199" s="190" t="s">
        <v>465</v>
      </c>
    </row>
    <row r="200" spans="1:65" s="2" customFormat="1" ht="19.5">
      <c r="A200" s="31"/>
      <c r="B200" s="32"/>
      <c r="C200" s="33"/>
      <c r="D200" s="202" t="s">
        <v>455</v>
      </c>
      <c r="E200" s="33"/>
      <c r="F200" s="203" t="s">
        <v>466</v>
      </c>
      <c r="G200" s="33"/>
      <c r="H200" s="33"/>
      <c r="I200" s="119"/>
      <c r="J200" s="33"/>
      <c r="K200" s="33"/>
      <c r="L200" s="36"/>
      <c r="M200" s="204"/>
      <c r="N200" s="205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455</v>
      </c>
      <c r="AU200" s="14" t="s">
        <v>76</v>
      </c>
    </row>
    <row r="201" spans="1:65" s="2" customFormat="1" ht="16.5" customHeight="1">
      <c r="A201" s="31"/>
      <c r="B201" s="32"/>
      <c r="C201" s="192" t="s">
        <v>467</v>
      </c>
      <c r="D201" s="192" t="s">
        <v>450</v>
      </c>
      <c r="E201" s="193" t="s">
        <v>468</v>
      </c>
      <c r="F201" s="194" t="s">
        <v>469</v>
      </c>
      <c r="G201" s="195" t="s">
        <v>453</v>
      </c>
      <c r="H201" s="196">
        <v>2</v>
      </c>
      <c r="I201" s="197"/>
      <c r="J201" s="198">
        <f>ROUND(I201*H201,2)</f>
        <v>0</v>
      </c>
      <c r="K201" s="199"/>
      <c r="L201" s="36"/>
      <c r="M201" s="200" t="s">
        <v>1</v>
      </c>
      <c r="N201" s="201" t="s">
        <v>41</v>
      </c>
      <c r="O201" s="68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9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0" t="s">
        <v>212</v>
      </c>
      <c r="AT201" s="190" t="s">
        <v>450</v>
      </c>
      <c r="AU201" s="190" t="s">
        <v>76</v>
      </c>
      <c r="AY201" s="14" t="s">
        <v>150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4" t="s">
        <v>83</v>
      </c>
      <c r="BK201" s="191">
        <f>ROUND(I201*H201,2)</f>
        <v>0</v>
      </c>
      <c r="BL201" s="14" t="s">
        <v>212</v>
      </c>
      <c r="BM201" s="190" t="s">
        <v>470</v>
      </c>
    </row>
    <row r="202" spans="1:65" s="2" customFormat="1" ht="19.5">
      <c r="A202" s="31"/>
      <c r="B202" s="32"/>
      <c r="C202" s="33"/>
      <c r="D202" s="202" t="s">
        <v>455</v>
      </c>
      <c r="E202" s="33"/>
      <c r="F202" s="203" t="s">
        <v>466</v>
      </c>
      <c r="G202" s="33"/>
      <c r="H202" s="33"/>
      <c r="I202" s="119"/>
      <c r="J202" s="33"/>
      <c r="K202" s="33"/>
      <c r="L202" s="36"/>
      <c r="M202" s="204"/>
      <c r="N202" s="205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455</v>
      </c>
      <c r="AU202" s="14" t="s">
        <v>76</v>
      </c>
    </row>
    <row r="203" spans="1:65" s="2" customFormat="1" ht="33" customHeight="1">
      <c r="A203" s="31"/>
      <c r="B203" s="32"/>
      <c r="C203" s="192" t="s">
        <v>471</v>
      </c>
      <c r="D203" s="192" t="s">
        <v>450</v>
      </c>
      <c r="E203" s="193" t="s">
        <v>472</v>
      </c>
      <c r="F203" s="194" t="s">
        <v>473</v>
      </c>
      <c r="G203" s="195" t="s">
        <v>453</v>
      </c>
      <c r="H203" s="196">
        <v>1</v>
      </c>
      <c r="I203" s="197"/>
      <c r="J203" s="198">
        <f>ROUND(I203*H203,2)</f>
        <v>0</v>
      </c>
      <c r="K203" s="199"/>
      <c r="L203" s="36"/>
      <c r="M203" s="200" t="s">
        <v>1</v>
      </c>
      <c r="N203" s="201" t="s">
        <v>41</v>
      </c>
      <c r="O203" s="68"/>
      <c r="P203" s="188">
        <f>O203*H203</f>
        <v>0</v>
      </c>
      <c r="Q203" s="188">
        <v>0</v>
      </c>
      <c r="R203" s="188">
        <f>Q203*H203</f>
        <v>0</v>
      </c>
      <c r="S203" s="188">
        <v>0</v>
      </c>
      <c r="T203" s="189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0" t="s">
        <v>212</v>
      </c>
      <c r="AT203" s="190" t="s">
        <v>450</v>
      </c>
      <c r="AU203" s="190" t="s">
        <v>76</v>
      </c>
      <c r="AY203" s="14" t="s">
        <v>150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4" t="s">
        <v>83</v>
      </c>
      <c r="BK203" s="191">
        <f>ROUND(I203*H203,2)</f>
        <v>0</v>
      </c>
      <c r="BL203" s="14" t="s">
        <v>212</v>
      </c>
      <c r="BM203" s="190" t="s">
        <v>474</v>
      </c>
    </row>
    <row r="204" spans="1:65" s="2" customFormat="1" ht="19.5">
      <c r="A204" s="31"/>
      <c r="B204" s="32"/>
      <c r="C204" s="33"/>
      <c r="D204" s="202" t="s">
        <v>455</v>
      </c>
      <c r="E204" s="33"/>
      <c r="F204" s="203" t="s">
        <v>475</v>
      </c>
      <c r="G204" s="33"/>
      <c r="H204" s="33"/>
      <c r="I204" s="119"/>
      <c r="J204" s="33"/>
      <c r="K204" s="33"/>
      <c r="L204" s="36"/>
      <c r="M204" s="204"/>
      <c r="N204" s="205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455</v>
      </c>
      <c r="AU204" s="14" t="s">
        <v>76</v>
      </c>
    </row>
    <row r="205" spans="1:65" s="2" customFormat="1" ht="16.5" customHeight="1">
      <c r="A205" s="31"/>
      <c r="B205" s="32"/>
      <c r="C205" s="192" t="s">
        <v>476</v>
      </c>
      <c r="D205" s="192" t="s">
        <v>450</v>
      </c>
      <c r="E205" s="193" t="s">
        <v>477</v>
      </c>
      <c r="F205" s="194" t="s">
        <v>478</v>
      </c>
      <c r="G205" s="195" t="s">
        <v>453</v>
      </c>
      <c r="H205" s="196">
        <v>1</v>
      </c>
      <c r="I205" s="197"/>
      <c r="J205" s="198">
        <f>ROUND(I205*H205,2)</f>
        <v>0</v>
      </c>
      <c r="K205" s="199"/>
      <c r="L205" s="36"/>
      <c r="M205" s="200" t="s">
        <v>1</v>
      </c>
      <c r="N205" s="201" t="s">
        <v>41</v>
      </c>
      <c r="O205" s="68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0" t="s">
        <v>212</v>
      </c>
      <c r="AT205" s="190" t="s">
        <v>450</v>
      </c>
      <c r="AU205" s="190" t="s">
        <v>76</v>
      </c>
      <c r="AY205" s="14" t="s">
        <v>150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4" t="s">
        <v>83</v>
      </c>
      <c r="BK205" s="191">
        <f>ROUND(I205*H205,2)</f>
        <v>0</v>
      </c>
      <c r="BL205" s="14" t="s">
        <v>212</v>
      </c>
      <c r="BM205" s="190" t="s">
        <v>479</v>
      </c>
    </row>
    <row r="206" spans="1:65" s="2" customFormat="1" ht="19.5">
      <c r="A206" s="31"/>
      <c r="B206" s="32"/>
      <c r="C206" s="33"/>
      <c r="D206" s="202" t="s">
        <v>455</v>
      </c>
      <c r="E206" s="33"/>
      <c r="F206" s="203" t="s">
        <v>466</v>
      </c>
      <c r="G206" s="33"/>
      <c r="H206" s="33"/>
      <c r="I206" s="119"/>
      <c r="J206" s="33"/>
      <c r="K206" s="33"/>
      <c r="L206" s="36"/>
      <c r="M206" s="204"/>
      <c r="N206" s="205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455</v>
      </c>
      <c r="AU206" s="14" t="s">
        <v>76</v>
      </c>
    </row>
    <row r="207" spans="1:65" s="2" customFormat="1" ht="21.75" customHeight="1">
      <c r="A207" s="31"/>
      <c r="B207" s="32"/>
      <c r="C207" s="192" t="s">
        <v>480</v>
      </c>
      <c r="D207" s="192" t="s">
        <v>450</v>
      </c>
      <c r="E207" s="193" t="s">
        <v>481</v>
      </c>
      <c r="F207" s="194" t="s">
        <v>482</v>
      </c>
      <c r="G207" s="195" t="s">
        <v>453</v>
      </c>
      <c r="H207" s="196">
        <v>1</v>
      </c>
      <c r="I207" s="197"/>
      <c r="J207" s="198">
        <f>ROUND(I207*H207,2)</f>
        <v>0</v>
      </c>
      <c r="K207" s="199"/>
      <c r="L207" s="36"/>
      <c r="M207" s="200" t="s">
        <v>1</v>
      </c>
      <c r="N207" s="201" t="s">
        <v>41</v>
      </c>
      <c r="O207" s="68"/>
      <c r="P207" s="188">
        <f>O207*H207</f>
        <v>0</v>
      </c>
      <c r="Q207" s="188">
        <v>0</v>
      </c>
      <c r="R207" s="188">
        <f>Q207*H207</f>
        <v>0</v>
      </c>
      <c r="S207" s="188">
        <v>0</v>
      </c>
      <c r="T207" s="189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0" t="s">
        <v>212</v>
      </c>
      <c r="AT207" s="190" t="s">
        <v>450</v>
      </c>
      <c r="AU207" s="190" t="s">
        <v>76</v>
      </c>
      <c r="AY207" s="14" t="s">
        <v>150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4" t="s">
        <v>83</v>
      </c>
      <c r="BK207" s="191">
        <f>ROUND(I207*H207,2)</f>
        <v>0</v>
      </c>
      <c r="BL207" s="14" t="s">
        <v>212</v>
      </c>
      <c r="BM207" s="190" t="s">
        <v>483</v>
      </c>
    </row>
    <row r="208" spans="1:65" s="2" customFormat="1" ht="19.5">
      <c r="A208" s="31"/>
      <c r="B208" s="32"/>
      <c r="C208" s="33"/>
      <c r="D208" s="202" t="s">
        <v>455</v>
      </c>
      <c r="E208" s="33"/>
      <c r="F208" s="203" t="s">
        <v>466</v>
      </c>
      <c r="G208" s="33"/>
      <c r="H208" s="33"/>
      <c r="I208" s="119"/>
      <c r="J208" s="33"/>
      <c r="K208" s="33"/>
      <c r="L208" s="36"/>
      <c r="M208" s="204"/>
      <c r="N208" s="205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455</v>
      </c>
      <c r="AU208" s="14" t="s">
        <v>76</v>
      </c>
    </row>
    <row r="209" spans="1:65" s="2" customFormat="1" ht="16.5" customHeight="1">
      <c r="A209" s="31"/>
      <c r="B209" s="32"/>
      <c r="C209" s="192" t="s">
        <v>484</v>
      </c>
      <c r="D209" s="192" t="s">
        <v>450</v>
      </c>
      <c r="E209" s="193" t="s">
        <v>485</v>
      </c>
      <c r="F209" s="194" t="s">
        <v>486</v>
      </c>
      <c r="G209" s="195" t="s">
        <v>453</v>
      </c>
      <c r="H209" s="196">
        <v>1</v>
      </c>
      <c r="I209" s="197"/>
      <c r="J209" s="198">
        <f>ROUND(I209*H209,2)</f>
        <v>0</v>
      </c>
      <c r="K209" s="199"/>
      <c r="L209" s="36"/>
      <c r="M209" s="200" t="s">
        <v>1</v>
      </c>
      <c r="N209" s="201" t="s">
        <v>41</v>
      </c>
      <c r="O209" s="68"/>
      <c r="P209" s="188">
        <f>O209*H209</f>
        <v>0</v>
      </c>
      <c r="Q209" s="188">
        <v>0</v>
      </c>
      <c r="R209" s="188">
        <f>Q209*H209</f>
        <v>0</v>
      </c>
      <c r="S209" s="188">
        <v>0</v>
      </c>
      <c r="T209" s="189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0" t="s">
        <v>212</v>
      </c>
      <c r="AT209" s="190" t="s">
        <v>450</v>
      </c>
      <c r="AU209" s="190" t="s">
        <v>76</v>
      </c>
      <c r="AY209" s="14" t="s">
        <v>150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4" t="s">
        <v>83</v>
      </c>
      <c r="BK209" s="191">
        <f>ROUND(I209*H209,2)</f>
        <v>0</v>
      </c>
      <c r="BL209" s="14" t="s">
        <v>212</v>
      </c>
      <c r="BM209" s="190" t="s">
        <v>487</v>
      </c>
    </row>
    <row r="210" spans="1:65" s="2" customFormat="1" ht="19.5">
      <c r="A210" s="31"/>
      <c r="B210" s="32"/>
      <c r="C210" s="33"/>
      <c r="D210" s="202" t="s">
        <v>455</v>
      </c>
      <c r="E210" s="33"/>
      <c r="F210" s="203" t="s">
        <v>461</v>
      </c>
      <c r="G210" s="33"/>
      <c r="H210" s="33"/>
      <c r="I210" s="119"/>
      <c r="J210" s="33"/>
      <c r="K210" s="33"/>
      <c r="L210" s="36"/>
      <c r="M210" s="204"/>
      <c r="N210" s="205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455</v>
      </c>
      <c r="AU210" s="14" t="s">
        <v>76</v>
      </c>
    </row>
    <row r="211" spans="1:65" s="2" customFormat="1" ht="21.75" customHeight="1">
      <c r="A211" s="31"/>
      <c r="B211" s="32"/>
      <c r="C211" s="192" t="s">
        <v>488</v>
      </c>
      <c r="D211" s="192" t="s">
        <v>450</v>
      </c>
      <c r="E211" s="193" t="s">
        <v>489</v>
      </c>
      <c r="F211" s="194" t="s">
        <v>490</v>
      </c>
      <c r="G211" s="195" t="s">
        <v>453</v>
      </c>
      <c r="H211" s="196">
        <v>2</v>
      </c>
      <c r="I211" s="197"/>
      <c r="J211" s="198">
        <f>ROUND(I211*H211,2)</f>
        <v>0</v>
      </c>
      <c r="K211" s="199"/>
      <c r="L211" s="36"/>
      <c r="M211" s="200" t="s">
        <v>1</v>
      </c>
      <c r="N211" s="201" t="s">
        <v>41</v>
      </c>
      <c r="O211" s="68"/>
      <c r="P211" s="188">
        <f>O211*H211</f>
        <v>0</v>
      </c>
      <c r="Q211" s="188">
        <v>0</v>
      </c>
      <c r="R211" s="188">
        <f>Q211*H211</f>
        <v>0</v>
      </c>
      <c r="S211" s="188">
        <v>0</v>
      </c>
      <c r="T211" s="189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0" t="s">
        <v>212</v>
      </c>
      <c r="AT211" s="190" t="s">
        <v>450</v>
      </c>
      <c r="AU211" s="190" t="s">
        <v>76</v>
      </c>
      <c r="AY211" s="14" t="s">
        <v>150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4" t="s">
        <v>83</v>
      </c>
      <c r="BK211" s="191">
        <f>ROUND(I211*H211,2)</f>
        <v>0</v>
      </c>
      <c r="BL211" s="14" t="s">
        <v>212</v>
      </c>
      <c r="BM211" s="190" t="s">
        <v>491</v>
      </c>
    </row>
    <row r="212" spans="1:65" s="2" customFormat="1" ht="19.5">
      <c r="A212" s="31"/>
      <c r="B212" s="32"/>
      <c r="C212" s="33"/>
      <c r="D212" s="202" t="s">
        <v>455</v>
      </c>
      <c r="E212" s="33"/>
      <c r="F212" s="203" t="s">
        <v>466</v>
      </c>
      <c r="G212" s="33"/>
      <c r="H212" s="33"/>
      <c r="I212" s="119"/>
      <c r="J212" s="33"/>
      <c r="K212" s="33"/>
      <c r="L212" s="36"/>
      <c r="M212" s="204"/>
      <c r="N212" s="205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455</v>
      </c>
      <c r="AU212" s="14" t="s">
        <v>76</v>
      </c>
    </row>
    <row r="213" spans="1:65" s="2" customFormat="1" ht="21.75" customHeight="1">
      <c r="A213" s="31"/>
      <c r="B213" s="32"/>
      <c r="C213" s="192" t="s">
        <v>492</v>
      </c>
      <c r="D213" s="192" t="s">
        <v>450</v>
      </c>
      <c r="E213" s="193" t="s">
        <v>493</v>
      </c>
      <c r="F213" s="194" t="s">
        <v>494</v>
      </c>
      <c r="G213" s="195" t="s">
        <v>453</v>
      </c>
      <c r="H213" s="196">
        <v>1</v>
      </c>
      <c r="I213" s="197"/>
      <c r="J213" s="198">
        <f>ROUND(I213*H213,2)</f>
        <v>0</v>
      </c>
      <c r="K213" s="199"/>
      <c r="L213" s="36"/>
      <c r="M213" s="200" t="s">
        <v>1</v>
      </c>
      <c r="N213" s="201" t="s">
        <v>41</v>
      </c>
      <c r="O213" s="68"/>
      <c r="P213" s="188">
        <f>O213*H213</f>
        <v>0</v>
      </c>
      <c r="Q213" s="188">
        <v>0</v>
      </c>
      <c r="R213" s="188">
        <f>Q213*H213</f>
        <v>0</v>
      </c>
      <c r="S213" s="188">
        <v>0</v>
      </c>
      <c r="T213" s="189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0" t="s">
        <v>212</v>
      </c>
      <c r="AT213" s="190" t="s">
        <v>450</v>
      </c>
      <c r="AU213" s="190" t="s">
        <v>76</v>
      </c>
      <c r="AY213" s="14" t="s">
        <v>150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4" t="s">
        <v>83</v>
      </c>
      <c r="BK213" s="191">
        <f>ROUND(I213*H213,2)</f>
        <v>0</v>
      </c>
      <c r="BL213" s="14" t="s">
        <v>212</v>
      </c>
      <c r="BM213" s="190" t="s">
        <v>495</v>
      </c>
    </row>
    <row r="214" spans="1:65" s="2" customFormat="1" ht="19.5">
      <c r="A214" s="31"/>
      <c r="B214" s="32"/>
      <c r="C214" s="33"/>
      <c r="D214" s="202" t="s">
        <v>455</v>
      </c>
      <c r="E214" s="33"/>
      <c r="F214" s="203" t="s">
        <v>461</v>
      </c>
      <c r="G214" s="33"/>
      <c r="H214" s="33"/>
      <c r="I214" s="119"/>
      <c r="J214" s="33"/>
      <c r="K214" s="33"/>
      <c r="L214" s="36"/>
      <c r="M214" s="204"/>
      <c r="N214" s="205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455</v>
      </c>
      <c r="AU214" s="14" t="s">
        <v>76</v>
      </c>
    </row>
    <row r="215" spans="1:65" s="2" customFormat="1" ht="21.75" customHeight="1">
      <c r="A215" s="31"/>
      <c r="B215" s="32"/>
      <c r="C215" s="192" t="s">
        <v>496</v>
      </c>
      <c r="D215" s="192" t="s">
        <v>450</v>
      </c>
      <c r="E215" s="193" t="s">
        <v>497</v>
      </c>
      <c r="F215" s="194" t="s">
        <v>498</v>
      </c>
      <c r="G215" s="195" t="s">
        <v>453</v>
      </c>
      <c r="H215" s="196">
        <v>1</v>
      </c>
      <c r="I215" s="197"/>
      <c r="J215" s="198">
        <f>ROUND(I215*H215,2)</f>
        <v>0</v>
      </c>
      <c r="K215" s="199"/>
      <c r="L215" s="36"/>
      <c r="M215" s="200" t="s">
        <v>1</v>
      </c>
      <c r="N215" s="201" t="s">
        <v>41</v>
      </c>
      <c r="O215" s="68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9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0" t="s">
        <v>212</v>
      </c>
      <c r="AT215" s="190" t="s">
        <v>450</v>
      </c>
      <c r="AU215" s="190" t="s">
        <v>76</v>
      </c>
      <c r="AY215" s="14" t="s">
        <v>150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4" t="s">
        <v>83</v>
      </c>
      <c r="BK215" s="191">
        <f>ROUND(I215*H215,2)</f>
        <v>0</v>
      </c>
      <c r="BL215" s="14" t="s">
        <v>212</v>
      </c>
      <c r="BM215" s="190" t="s">
        <v>499</v>
      </c>
    </row>
    <row r="216" spans="1:65" s="2" customFormat="1" ht="19.5">
      <c r="A216" s="31"/>
      <c r="B216" s="32"/>
      <c r="C216" s="33"/>
      <c r="D216" s="202" t="s">
        <v>455</v>
      </c>
      <c r="E216" s="33"/>
      <c r="F216" s="203" t="s">
        <v>466</v>
      </c>
      <c r="G216" s="33"/>
      <c r="H216" s="33"/>
      <c r="I216" s="119"/>
      <c r="J216" s="33"/>
      <c r="K216" s="33"/>
      <c r="L216" s="36"/>
      <c r="M216" s="204"/>
      <c r="N216" s="205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455</v>
      </c>
      <c r="AU216" s="14" t="s">
        <v>76</v>
      </c>
    </row>
    <row r="217" spans="1:65" s="2" customFormat="1" ht="16.5" customHeight="1">
      <c r="A217" s="31"/>
      <c r="B217" s="32"/>
      <c r="C217" s="192" t="s">
        <v>500</v>
      </c>
      <c r="D217" s="192" t="s">
        <v>450</v>
      </c>
      <c r="E217" s="193" t="s">
        <v>501</v>
      </c>
      <c r="F217" s="194" t="s">
        <v>502</v>
      </c>
      <c r="G217" s="195" t="s">
        <v>453</v>
      </c>
      <c r="H217" s="196">
        <v>2</v>
      </c>
      <c r="I217" s="197"/>
      <c r="J217" s="198">
        <f>ROUND(I217*H217,2)</f>
        <v>0</v>
      </c>
      <c r="K217" s="199"/>
      <c r="L217" s="36"/>
      <c r="M217" s="200" t="s">
        <v>1</v>
      </c>
      <c r="N217" s="201" t="s">
        <v>41</v>
      </c>
      <c r="O217" s="68"/>
      <c r="P217" s="188">
        <f>O217*H217</f>
        <v>0</v>
      </c>
      <c r="Q217" s="188">
        <v>0</v>
      </c>
      <c r="R217" s="188">
        <f>Q217*H217</f>
        <v>0</v>
      </c>
      <c r="S217" s="188">
        <v>0</v>
      </c>
      <c r="T217" s="189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0" t="s">
        <v>212</v>
      </c>
      <c r="AT217" s="190" t="s">
        <v>450</v>
      </c>
      <c r="AU217" s="190" t="s">
        <v>76</v>
      </c>
      <c r="AY217" s="14" t="s">
        <v>150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4" t="s">
        <v>83</v>
      </c>
      <c r="BK217" s="191">
        <f>ROUND(I217*H217,2)</f>
        <v>0</v>
      </c>
      <c r="BL217" s="14" t="s">
        <v>212</v>
      </c>
      <c r="BM217" s="190" t="s">
        <v>503</v>
      </c>
    </row>
    <row r="218" spans="1:65" s="2" customFormat="1" ht="19.5">
      <c r="A218" s="31"/>
      <c r="B218" s="32"/>
      <c r="C218" s="33"/>
      <c r="D218" s="202" t="s">
        <v>455</v>
      </c>
      <c r="E218" s="33"/>
      <c r="F218" s="203" t="s">
        <v>466</v>
      </c>
      <c r="G218" s="33"/>
      <c r="H218" s="33"/>
      <c r="I218" s="119"/>
      <c r="J218" s="33"/>
      <c r="K218" s="33"/>
      <c r="L218" s="36"/>
      <c r="M218" s="204"/>
      <c r="N218" s="205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455</v>
      </c>
      <c r="AU218" s="14" t="s">
        <v>76</v>
      </c>
    </row>
    <row r="219" spans="1:65" s="2" customFormat="1" ht="33" customHeight="1">
      <c r="A219" s="31"/>
      <c r="B219" s="32"/>
      <c r="C219" s="192" t="s">
        <v>504</v>
      </c>
      <c r="D219" s="192" t="s">
        <v>450</v>
      </c>
      <c r="E219" s="193" t="s">
        <v>505</v>
      </c>
      <c r="F219" s="194" t="s">
        <v>506</v>
      </c>
      <c r="G219" s="195" t="s">
        <v>453</v>
      </c>
      <c r="H219" s="196">
        <v>1</v>
      </c>
      <c r="I219" s="197"/>
      <c r="J219" s="198">
        <f>ROUND(I219*H219,2)</f>
        <v>0</v>
      </c>
      <c r="K219" s="199"/>
      <c r="L219" s="36"/>
      <c r="M219" s="200" t="s">
        <v>1</v>
      </c>
      <c r="N219" s="201" t="s">
        <v>41</v>
      </c>
      <c r="O219" s="68"/>
      <c r="P219" s="188">
        <f>O219*H219</f>
        <v>0</v>
      </c>
      <c r="Q219" s="188">
        <v>0</v>
      </c>
      <c r="R219" s="188">
        <f>Q219*H219</f>
        <v>0</v>
      </c>
      <c r="S219" s="188">
        <v>0</v>
      </c>
      <c r="T219" s="189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0" t="s">
        <v>212</v>
      </c>
      <c r="AT219" s="190" t="s">
        <v>450</v>
      </c>
      <c r="AU219" s="190" t="s">
        <v>76</v>
      </c>
      <c r="AY219" s="14" t="s">
        <v>150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4" t="s">
        <v>83</v>
      </c>
      <c r="BK219" s="191">
        <f>ROUND(I219*H219,2)</f>
        <v>0</v>
      </c>
      <c r="BL219" s="14" t="s">
        <v>212</v>
      </c>
      <c r="BM219" s="190" t="s">
        <v>507</v>
      </c>
    </row>
    <row r="220" spans="1:65" s="2" customFormat="1" ht="16.5" customHeight="1">
      <c r="A220" s="31"/>
      <c r="B220" s="32"/>
      <c r="C220" s="192" t="s">
        <v>508</v>
      </c>
      <c r="D220" s="192" t="s">
        <v>450</v>
      </c>
      <c r="E220" s="193" t="s">
        <v>509</v>
      </c>
      <c r="F220" s="194" t="s">
        <v>510</v>
      </c>
      <c r="G220" s="195" t="s">
        <v>453</v>
      </c>
      <c r="H220" s="196">
        <v>1</v>
      </c>
      <c r="I220" s="197"/>
      <c r="J220" s="198">
        <f>ROUND(I220*H220,2)</f>
        <v>0</v>
      </c>
      <c r="K220" s="199"/>
      <c r="L220" s="36"/>
      <c r="M220" s="200" t="s">
        <v>1</v>
      </c>
      <c r="N220" s="201" t="s">
        <v>41</v>
      </c>
      <c r="O220" s="68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0" t="s">
        <v>212</v>
      </c>
      <c r="AT220" s="190" t="s">
        <v>450</v>
      </c>
      <c r="AU220" s="190" t="s">
        <v>76</v>
      </c>
      <c r="AY220" s="14" t="s">
        <v>150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4" t="s">
        <v>83</v>
      </c>
      <c r="BK220" s="191">
        <f>ROUND(I220*H220,2)</f>
        <v>0</v>
      </c>
      <c r="BL220" s="14" t="s">
        <v>212</v>
      </c>
      <c r="BM220" s="190" t="s">
        <v>511</v>
      </c>
    </row>
    <row r="221" spans="1:65" s="2" customFormat="1" ht="19.5">
      <c r="A221" s="31"/>
      <c r="B221" s="32"/>
      <c r="C221" s="33"/>
      <c r="D221" s="202" t="s">
        <v>455</v>
      </c>
      <c r="E221" s="33"/>
      <c r="F221" s="203" t="s">
        <v>466</v>
      </c>
      <c r="G221" s="33"/>
      <c r="H221" s="33"/>
      <c r="I221" s="119"/>
      <c r="J221" s="33"/>
      <c r="K221" s="33"/>
      <c r="L221" s="36"/>
      <c r="M221" s="204"/>
      <c r="N221" s="205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455</v>
      </c>
      <c r="AU221" s="14" t="s">
        <v>76</v>
      </c>
    </row>
    <row r="222" spans="1:65" s="2" customFormat="1" ht="21.75" customHeight="1">
      <c r="A222" s="31"/>
      <c r="B222" s="32"/>
      <c r="C222" s="192" t="s">
        <v>512</v>
      </c>
      <c r="D222" s="192" t="s">
        <v>450</v>
      </c>
      <c r="E222" s="193" t="s">
        <v>513</v>
      </c>
      <c r="F222" s="194" t="s">
        <v>514</v>
      </c>
      <c r="G222" s="195" t="s">
        <v>453</v>
      </c>
      <c r="H222" s="196">
        <v>1</v>
      </c>
      <c r="I222" s="197"/>
      <c r="J222" s="198">
        <f>ROUND(I222*H222,2)</f>
        <v>0</v>
      </c>
      <c r="K222" s="199"/>
      <c r="L222" s="36"/>
      <c r="M222" s="200" t="s">
        <v>1</v>
      </c>
      <c r="N222" s="201" t="s">
        <v>41</v>
      </c>
      <c r="O222" s="68"/>
      <c r="P222" s="188">
        <f>O222*H222</f>
        <v>0</v>
      </c>
      <c r="Q222" s="188">
        <v>0</v>
      </c>
      <c r="R222" s="188">
        <f>Q222*H222</f>
        <v>0</v>
      </c>
      <c r="S222" s="188">
        <v>0</v>
      </c>
      <c r="T222" s="189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0" t="s">
        <v>212</v>
      </c>
      <c r="AT222" s="190" t="s">
        <v>450</v>
      </c>
      <c r="AU222" s="190" t="s">
        <v>76</v>
      </c>
      <c r="AY222" s="14" t="s">
        <v>150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4" t="s">
        <v>83</v>
      </c>
      <c r="BK222" s="191">
        <f>ROUND(I222*H222,2)</f>
        <v>0</v>
      </c>
      <c r="BL222" s="14" t="s">
        <v>212</v>
      </c>
      <c r="BM222" s="190" t="s">
        <v>515</v>
      </c>
    </row>
    <row r="223" spans="1:65" s="2" customFormat="1" ht="19.5">
      <c r="A223" s="31"/>
      <c r="B223" s="32"/>
      <c r="C223" s="33"/>
      <c r="D223" s="202" t="s">
        <v>455</v>
      </c>
      <c r="E223" s="33"/>
      <c r="F223" s="203" t="s">
        <v>466</v>
      </c>
      <c r="G223" s="33"/>
      <c r="H223" s="33"/>
      <c r="I223" s="119"/>
      <c r="J223" s="33"/>
      <c r="K223" s="33"/>
      <c r="L223" s="36"/>
      <c r="M223" s="204"/>
      <c r="N223" s="205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455</v>
      </c>
      <c r="AU223" s="14" t="s">
        <v>76</v>
      </c>
    </row>
    <row r="224" spans="1:65" s="2" customFormat="1" ht="16.5" customHeight="1">
      <c r="A224" s="31"/>
      <c r="B224" s="32"/>
      <c r="C224" s="192" t="s">
        <v>516</v>
      </c>
      <c r="D224" s="192" t="s">
        <v>450</v>
      </c>
      <c r="E224" s="193" t="s">
        <v>517</v>
      </c>
      <c r="F224" s="194" t="s">
        <v>518</v>
      </c>
      <c r="G224" s="195" t="s">
        <v>453</v>
      </c>
      <c r="H224" s="196">
        <v>1</v>
      </c>
      <c r="I224" s="197"/>
      <c r="J224" s="198">
        <f>ROUND(I224*H224,2)</f>
        <v>0</v>
      </c>
      <c r="K224" s="199"/>
      <c r="L224" s="36"/>
      <c r="M224" s="200" t="s">
        <v>1</v>
      </c>
      <c r="N224" s="201" t="s">
        <v>41</v>
      </c>
      <c r="O224" s="68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0" t="s">
        <v>212</v>
      </c>
      <c r="AT224" s="190" t="s">
        <v>450</v>
      </c>
      <c r="AU224" s="190" t="s">
        <v>76</v>
      </c>
      <c r="AY224" s="14" t="s">
        <v>150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4" t="s">
        <v>83</v>
      </c>
      <c r="BK224" s="191">
        <f>ROUND(I224*H224,2)</f>
        <v>0</v>
      </c>
      <c r="BL224" s="14" t="s">
        <v>212</v>
      </c>
      <c r="BM224" s="190" t="s">
        <v>519</v>
      </c>
    </row>
    <row r="225" spans="1:65" s="2" customFormat="1" ht="19.5">
      <c r="A225" s="31"/>
      <c r="B225" s="32"/>
      <c r="C225" s="33"/>
      <c r="D225" s="202" t="s">
        <v>455</v>
      </c>
      <c r="E225" s="33"/>
      <c r="F225" s="203" t="s">
        <v>461</v>
      </c>
      <c r="G225" s="33"/>
      <c r="H225" s="33"/>
      <c r="I225" s="119"/>
      <c r="J225" s="33"/>
      <c r="K225" s="33"/>
      <c r="L225" s="36"/>
      <c r="M225" s="204"/>
      <c r="N225" s="205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455</v>
      </c>
      <c r="AU225" s="14" t="s">
        <v>76</v>
      </c>
    </row>
    <row r="226" spans="1:65" s="2" customFormat="1" ht="21.75" customHeight="1">
      <c r="A226" s="31"/>
      <c r="B226" s="32"/>
      <c r="C226" s="192" t="s">
        <v>520</v>
      </c>
      <c r="D226" s="192" t="s">
        <v>450</v>
      </c>
      <c r="E226" s="193" t="s">
        <v>521</v>
      </c>
      <c r="F226" s="194" t="s">
        <v>522</v>
      </c>
      <c r="G226" s="195" t="s">
        <v>453</v>
      </c>
      <c r="H226" s="196">
        <v>1</v>
      </c>
      <c r="I226" s="197"/>
      <c r="J226" s="198">
        <f t="shared" ref="J226:J257" si="30">ROUND(I226*H226,2)</f>
        <v>0</v>
      </c>
      <c r="K226" s="199"/>
      <c r="L226" s="36"/>
      <c r="M226" s="200" t="s">
        <v>1</v>
      </c>
      <c r="N226" s="201" t="s">
        <v>41</v>
      </c>
      <c r="O226" s="68"/>
      <c r="P226" s="188">
        <f t="shared" ref="P226:P257" si="31">O226*H226</f>
        <v>0</v>
      </c>
      <c r="Q226" s="188">
        <v>0</v>
      </c>
      <c r="R226" s="188">
        <f t="shared" ref="R226:R257" si="32">Q226*H226</f>
        <v>0</v>
      </c>
      <c r="S226" s="188">
        <v>0</v>
      </c>
      <c r="T226" s="189">
        <f t="shared" ref="T226:T257" si="33"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0" t="s">
        <v>212</v>
      </c>
      <c r="AT226" s="190" t="s">
        <v>450</v>
      </c>
      <c r="AU226" s="190" t="s">
        <v>76</v>
      </c>
      <c r="AY226" s="14" t="s">
        <v>150</v>
      </c>
      <c r="BE226" s="191">
        <f t="shared" ref="BE226:BE257" si="34">IF(N226="základní",J226,0)</f>
        <v>0</v>
      </c>
      <c r="BF226" s="191">
        <f t="shared" ref="BF226:BF257" si="35">IF(N226="snížená",J226,0)</f>
        <v>0</v>
      </c>
      <c r="BG226" s="191">
        <f t="shared" ref="BG226:BG257" si="36">IF(N226="zákl. přenesená",J226,0)</f>
        <v>0</v>
      </c>
      <c r="BH226" s="191">
        <f t="shared" ref="BH226:BH257" si="37">IF(N226="sníž. přenesená",J226,0)</f>
        <v>0</v>
      </c>
      <c r="BI226" s="191">
        <f t="shared" ref="BI226:BI257" si="38">IF(N226="nulová",J226,0)</f>
        <v>0</v>
      </c>
      <c r="BJ226" s="14" t="s">
        <v>83</v>
      </c>
      <c r="BK226" s="191">
        <f t="shared" ref="BK226:BK257" si="39">ROUND(I226*H226,2)</f>
        <v>0</v>
      </c>
      <c r="BL226" s="14" t="s">
        <v>212</v>
      </c>
      <c r="BM226" s="190" t="s">
        <v>523</v>
      </c>
    </row>
    <row r="227" spans="1:65" s="2" customFormat="1" ht="21.75" customHeight="1">
      <c r="A227" s="31"/>
      <c r="B227" s="32"/>
      <c r="C227" s="192" t="s">
        <v>524</v>
      </c>
      <c r="D227" s="192" t="s">
        <v>450</v>
      </c>
      <c r="E227" s="193" t="s">
        <v>525</v>
      </c>
      <c r="F227" s="194" t="s">
        <v>526</v>
      </c>
      <c r="G227" s="195" t="s">
        <v>453</v>
      </c>
      <c r="H227" s="196">
        <v>1</v>
      </c>
      <c r="I227" s="197"/>
      <c r="J227" s="198">
        <f t="shared" si="30"/>
        <v>0</v>
      </c>
      <c r="K227" s="199"/>
      <c r="L227" s="36"/>
      <c r="M227" s="200" t="s">
        <v>1</v>
      </c>
      <c r="N227" s="201" t="s">
        <v>41</v>
      </c>
      <c r="O227" s="68"/>
      <c r="P227" s="188">
        <f t="shared" si="31"/>
        <v>0</v>
      </c>
      <c r="Q227" s="188">
        <v>0</v>
      </c>
      <c r="R227" s="188">
        <f t="shared" si="32"/>
        <v>0</v>
      </c>
      <c r="S227" s="188">
        <v>0</v>
      </c>
      <c r="T227" s="189">
        <f t="shared" si="3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0" t="s">
        <v>212</v>
      </c>
      <c r="AT227" s="190" t="s">
        <v>450</v>
      </c>
      <c r="AU227" s="190" t="s">
        <v>76</v>
      </c>
      <c r="AY227" s="14" t="s">
        <v>150</v>
      </c>
      <c r="BE227" s="191">
        <f t="shared" si="34"/>
        <v>0</v>
      </c>
      <c r="BF227" s="191">
        <f t="shared" si="35"/>
        <v>0</v>
      </c>
      <c r="BG227" s="191">
        <f t="shared" si="36"/>
        <v>0</v>
      </c>
      <c r="BH227" s="191">
        <f t="shared" si="37"/>
        <v>0</v>
      </c>
      <c r="BI227" s="191">
        <f t="shared" si="38"/>
        <v>0</v>
      </c>
      <c r="BJ227" s="14" t="s">
        <v>83</v>
      </c>
      <c r="BK227" s="191">
        <f t="shared" si="39"/>
        <v>0</v>
      </c>
      <c r="BL227" s="14" t="s">
        <v>212</v>
      </c>
      <c r="BM227" s="190" t="s">
        <v>527</v>
      </c>
    </row>
    <row r="228" spans="1:65" s="2" customFormat="1" ht="21.75" customHeight="1">
      <c r="A228" s="31"/>
      <c r="B228" s="32"/>
      <c r="C228" s="192" t="s">
        <v>528</v>
      </c>
      <c r="D228" s="192" t="s">
        <v>450</v>
      </c>
      <c r="E228" s="193" t="s">
        <v>529</v>
      </c>
      <c r="F228" s="194" t="s">
        <v>530</v>
      </c>
      <c r="G228" s="195" t="s">
        <v>154</v>
      </c>
      <c r="H228" s="196">
        <v>16</v>
      </c>
      <c r="I228" s="197"/>
      <c r="J228" s="198">
        <f t="shared" si="30"/>
        <v>0</v>
      </c>
      <c r="K228" s="199"/>
      <c r="L228" s="36"/>
      <c r="M228" s="200" t="s">
        <v>1</v>
      </c>
      <c r="N228" s="201" t="s">
        <v>41</v>
      </c>
      <c r="O228" s="68"/>
      <c r="P228" s="188">
        <f t="shared" si="31"/>
        <v>0</v>
      </c>
      <c r="Q228" s="188">
        <v>0</v>
      </c>
      <c r="R228" s="188">
        <f t="shared" si="32"/>
        <v>0</v>
      </c>
      <c r="S228" s="188">
        <v>0</v>
      </c>
      <c r="T228" s="189">
        <f t="shared" si="3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0" t="s">
        <v>165</v>
      </c>
      <c r="AT228" s="190" t="s">
        <v>450</v>
      </c>
      <c r="AU228" s="190" t="s">
        <v>76</v>
      </c>
      <c r="AY228" s="14" t="s">
        <v>150</v>
      </c>
      <c r="BE228" s="191">
        <f t="shared" si="34"/>
        <v>0</v>
      </c>
      <c r="BF228" s="191">
        <f t="shared" si="35"/>
        <v>0</v>
      </c>
      <c r="BG228" s="191">
        <f t="shared" si="36"/>
        <v>0</v>
      </c>
      <c r="BH228" s="191">
        <f t="shared" si="37"/>
        <v>0</v>
      </c>
      <c r="BI228" s="191">
        <f t="shared" si="38"/>
        <v>0</v>
      </c>
      <c r="BJ228" s="14" t="s">
        <v>83</v>
      </c>
      <c r="BK228" s="191">
        <f t="shared" si="39"/>
        <v>0</v>
      </c>
      <c r="BL228" s="14" t="s">
        <v>165</v>
      </c>
      <c r="BM228" s="190" t="s">
        <v>531</v>
      </c>
    </row>
    <row r="229" spans="1:65" s="2" customFormat="1" ht="21.75" customHeight="1">
      <c r="A229" s="31"/>
      <c r="B229" s="32"/>
      <c r="C229" s="192" t="s">
        <v>532</v>
      </c>
      <c r="D229" s="192" t="s">
        <v>450</v>
      </c>
      <c r="E229" s="193" t="s">
        <v>533</v>
      </c>
      <c r="F229" s="194" t="s">
        <v>534</v>
      </c>
      <c r="G229" s="195" t="s">
        <v>154</v>
      </c>
      <c r="H229" s="196">
        <v>45</v>
      </c>
      <c r="I229" s="197"/>
      <c r="J229" s="198">
        <f t="shared" si="30"/>
        <v>0</v>
      </c>
      <c r="K229" s="199"/>
      <c r="L229" s="36"/>
      <c r="M229" s="200" t="s">
        <v>1</v>
      </c>
      <c r="N229" s="201" t="s">
        <v>41</v>
      </c>
      <c r="O229" s="68"/>
      <c r="P229" s="188">
        <f t="shared" si="31"/>
        <v>0</v>
      </c>
      <c r="Q229" s="188">
        <v>0</v>
      </c>
      <c r="R229" s="188">
        <f t="shared" si="32"/>
        <v>0</v>
      </c>
      <c r="S229" s="188">
        <v>0</v>
      </c>
      <c r="T229" s="189">
        <f t="shared" si="3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0" t="s">
        <v>83</v>
      </c>
      <c r="AT229" s="190" t="s">
        <v>450</v>
      </c>
      <c r="AU229" s="190" t="s">
        <v>76</v>
      </c>
      <c r="AY229" s="14" t="s">
        <v>150</v>
      </c>
      <c r="BE229" s="191">
        <f t="shared" si="34"/>
        <v>0</v>
      </c>
      <c r="BF229" s="191">
        <f t="shared" si="35"/>
        <v>0</v>
      </c>
      <c r="BG229" s="191">
        <f t="shared" si="36"/>
        <v>0</v>
      </c>
      <c r="BH229" s="191">
        <f t="shared" si="37"/>
        <v>0</v>
      </c>
      <c r="BI229" s="191">
        <f t="shared" si="38"/>
        <v>0</v>
      </c>
      <c r="BJ229" s="14" t="s">
        <v>83</v>
      </c>
      <c r="BK229" s="191">
        <f t="shared" si="39"/>
        <v>0</v>
      </c>
      <c r="BL229" s="14" t="s">
        <v>83</v>
      </c>
      <c r="BM229" s="190" t="s">
        <v>535</v>
      </c>
    </row>
    <row r="230" spans="1:65" s="2" customFormat="1" ht="16.5" customHeight="1">
      <c r="A230" s="31"/>
      <c r="B230" s="32"/>
      <c r="C230" s="192" t="s">
        <v>536</v>
      </c>
      <c r="D230" s="192" t="s">
        <v>450</v>
      </c>
      <c r="E230" s="193" t="s">
        <v>537</v>
      </c>
      <c r="F230" s="194" t="s">
        <v>538</v>
      </c>
      <c r="G230" s="195" t="s">
        <v>154</v>
      </c>
      <c r="H230" s="196">
        <v>2</v>
      </c>
      <c r="I230" s="197"/>
      <c r="J230" s="198">
        <f t="shared" si="30"/>
        <v>0</v>
      </c>
      <c r="K230" s="199"/>
      <c r="L230" s="36"/>
      <c r="M230" s="200" t="s">
        <v>1</v>
      </c>
      <c r="N230" s="201" t="s">
        <v>41</v>
      </c>
      <c r="O230" s="68"/>
      <c r="P230" s="188">
        <f t="shared" si="31"/>
        <v>0</v>
      </c>
      <c r="Q230" s="188">
        <v>0</v>
      </c>
      <c r="R230" s="188">
        <f t="shared" si="32"/>
        <v>0</v>
      </c>
      <c r="S230" s="188">
        <v>0</v>
      </c>
      <c r="T230" s="189">
        <f t="shared" si="3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0" t="s">
        <v>165</v>
      </c>
      <c r="AT230" s="190" t="s">
        <v>450</v>
      </c>
      <c r="AU230" s="190" t="s">
        <v>76</v>
      </c>
      <c r="AY230" s="14" t="s">
        <v>150</v>
      </c>
      <c r="BE230" s="191">
        <f t="shared" si="34"/>
        <v>0</v>
      </c>
      <c r="BF230" s="191">
        <f t="shared" si="35"/>
        <v>0</v>
      </c>
      <c r="BG230" s="191">
        <f t="shared" si="36"/>
        <v>0</v>
      </c>
      <c r="BH230" s="191">
        <f t="shared" si="37"/>
        <v>0</v>
      </c>
      <c r="BI230" s="191">
        <f t="shared" si="38"/>
        <v>0</v>
      </c>
      <c r="BJ230" s="14" t="s">
        <v>83</v>
      </c>
      <c r="BK230" s="191">
        <f t="shared" si="39"/>
        <v>0</v>
      </c>
      <c r="BL230" s="14" t="s">
        <v>165</v>
      </c>
      <c r="BM230" s="190" t="s">
        <v>539</v>
      </c>
    </row>
    <row r="231" spans="1:65" s="2" customFormat="1" ht="21.75" customHeight="1">
      <c r="A231" s="31"/>
      <c r="B231" s="32"/>
      <c r="C231" s="192" t="s">
        <v>540</v>
      </c>
      <c r="D231" s="192" t="s">
        <v>450</v>
      </c>
      <c r="E231" s="193" t="s">
        <v>541</v>
      </c>
      <c r="F231" s="194" t="s">
        <v>542</v>
      </c>
      <c r="G231" s="195" t="s">
        <v>154</v>
      </c>
      <c r="H231" s="196">
        <v>1</v>
      </c>
      <c r="I231" s="197"/>
      <c r="J231" s="198">
        <f t="shared" si="30"/>
        <v>0</v>
      </c>
      <c r="K231" s="199"/>
      <c r="L231" s="36"/>
      <c r="M231" s="200" t="s">
        <v>1</v>
      </c>
      <c r="N231" s="201" t="s">
        <v>41</v>
      </c>
      <c r="O231" s="68"/>
      <c r="P231" s="188">
        <f t="shared" si="31"/>
        <v>0</v>
      </c>
      <c r="Q231" s="188">
        <v>0</v>
      </c>
      <c r="R231" s="188">
        <f t="shared" si="32"/>
        <v>0</v>
      </c>
      <c r="S231" s="188">
        <v>0</v>
      </c>
      <c r="T231" s="189">
        <f t="shared" si="3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0" t="s">
        <v>83</v>
      </c>
      <c r="AT231" s="190" t="s">
        <v>450</v>
      </c>
      <c r="AU231" s="190" t="s">
        <v>76</v>
      </c>
      <c r="AY231" s="14" t="s">
        <v>150</v>
      </c>
      <c r="BE231" s="191">
        <f t="shared" si="34"/>
        <v>0</v>
      </c>
      <c r="BF231" s="191">
        <f t="shared" si="35"/>
        <v>0</v>
      </c>
      <c r="BG231" s="191">
        <f t="shared" si="36"/>
        <v>0</v>
      </c>
      <c r="BH231" s="191">
        <f t="shared" si="37"/>
        <v>0</v>
      </c>
      <c r="BI231" s="191">
        <f t="shared" si="38"/>
        <v>0</v>
      </c>
      <c r="BJ231" s="14" t="s">
        <v>83</v>
      </c>
      <c r="BK231" s="191">
        <f t="shared" si="39"/>
        <v>0</v>
      </c>
      <c r="BL231" s="14" t="s">
        <v>83</v>
      </c>
      <c r="BM231" s="190" t="s">
        <v>543</v>
      </c>
    </row>
    <row r="232" spans="1:65" s="2" customFormat="1" ht="21.75" customHeight="1">
      <c r="A232" s="31"/>
      <c r="B232" s="32"/>
      <c r="C232" s="192" t="s">
        <v>544</v>
      </c>
      <c r="D232" s="192" t="s">
        <v>450</v>
      </c>
      <c r="E232" s="193" t="s">
        <v>545</v>
      </c>
      <c r="F232" s="194" t="s">
        <v>546</v>
      </c>
      <c r="G232" s="195" t="s">
        <v>154</v>
      </c>
      <c r="H232" s="196">
        <v>16</v>
      </c>
      <c r="I232" s="197"/>
      <c r="J232" s="198">
        <f t="shared" si="30"/>
        <v>0</v>
      </c>
      <c r="K232" s="199"/>
      <c r="L232" s="36"/>
      <c r="M232" s="200" t="s">
        <v>1</v>
      </c>
      <c r="N232" s="201" t="s">
        <v>41</v>
      </c>
      <c r="O232" s="68"/>
      <c r="P232" s="188">
        <f t="shared" si="31"/>
        <v>0</v>
      </c>
      <c r="Q232" s="188">
        <v>0</v>
      </c>
      <c r="R232" s="188">
        <f t="shared" si="32"/>
        <v>0</v>
      </c>
      <c r="S232" s="188">
        <v>0</v>
      </c>
      <c r="T232" s="189">
        <f t="shared" si="3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0" t="s">
        <v>165</v>
      </c>
      <c r="AT232" s="190" t="s">
        <v>450</v>
      </c>
      <c r="AU232" s="190" t="s">
        <v>76</v>
      </c>
      <c r="AY232" s="14" t="s">
        <v>150</v>
      </c>
      <c r="BE232" s="191">
        <f t="shared" si="34"/>
        <v>0</v>
      </c>
      <c r="BF232" s="191">
        <f t="shared" si="35"/>
        <v>0</v>
      </c>
      <c r="BG232" s="191">
        <f t="shared" si="36"/>
        <v>0</v>
      </c>
      <c r="BH232" s="191">
        <f t="shared" si="37"/>
        <v>0</v>
      </c>
      <c r="BI232" s="191">
        <f t="shared" si="38"/>
        <v>0</v>
      </c>
      <c r="BJ232" s="14" t="s">
        <v>83</v>
      </c>
      <c r="BK232" s="191">
        <f t="shared" si="39"/>
        <v>0</v>
      </c>
      <c r="BL232" s="14" t="s">
        <v>165</v>
      </c>
      <c r="BM232" s="190" t="s">
        <v>547</v>
      </c>
    </row>
    <row r="233" spans="1:65" s="2" customFormat="1" ht="21.75" customHeight="1">
      <c r="A233" s="31"/>
      <c r="B233" s="32"/>
      <c r="C233" s="192" t="s">
        <v>548</v>
      </c>
      <c r="D233" s="192" t="s">
        <v>450</v>
      </c>
      <c r="E233" s="193" t="s">
        <v>549</v>
      </c>
      <c r="F233" s="194" t="s">
        <v>550</v>
      </c>
      <c r="G233" s="195" t="s">
        <v>154</v>
      </c>
      <c r="H233" s="196">
        <v>2</v>
      </c>
      <c r="I233" s="197"/>
      <c r="J233" s="198">
        <f t="shared" si="30"/>
        <v>0</v>
      </c>
      <c r="K233" s="199"/>
      <c r="L233" s="36"/>
      <c r="M233" s="200" t="s">
        <v>1</v>
      </c>
      <c r="N233" s="201" t="s">
        <v>41</v>
      </c>
      <c r="O233" s="68"/>
      <c r="P233" s="188">
        <f t="shared" si="31"/>
        <v>0</v>
      </c>
      <c r="Q233" s="188">
        <v>0</v>
      </c>
      <c r="R233" s="188">
        <f t="shared" si="32"/>
        <v>0</v>
      </c>
      <c r="S233" s="188">
        <v>0</v>
      </c>
      <c r="T233" s="189">
        <f t="shared" si="3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0" t="s">
        <v>165</v>
      </c>
      <c r="AT233" s="190" t="s">
        <v>450</v>
      </c>
      <c r="AU233" s="190" t="s">
        <v>76</v>
      </c>
      <c r="AY233" s="14" t="s">
        <v>150</v>
      </c>
      <c r="BE233" s="191">
        <f t="shared" si="34"/>
        <v>0</v>
      </c>
      <c r="BF233" s="191">
        <f t="shared" si="35"/>
        <v>0</v>
      </c>
      <c r="BG233" s="191">
        <f t="shared" si="36"/>
        <v>0</v>
      </c>
      <c r="BH233" s="191">
        <f t="shared" si="37"/>
        <v>0</v>
      </c>
      <c r="BI233" s="191">
        <f t="shared" si="38"/>
        <v>0</v>
      </c>
      <c r="BJ233" s="14" t="s">
        <v>83</v>
      </c>
      <c r="BK233" s="191">
        <f t="shared" si="39"/>
        <v>0</v>
      </c>
      <c r="BL233" s="14" t="s">
        <v>165</v>
      </c>
      <c r="BM233" s="190" t="s">
        <v>551</v>
      </c>
    </row>
    <row r="234" spans="1:65" s="2" customFormat="1" ht="21.75" customHeight="1">
      <c r="A234" s="31"/>
      <c r="B234" s="32"/>
      <c r="C234" s="192" t="s">
        <v>552</v>
      </c>
      <c r="D234" s="192" t="s">
        <v>450</v>
      </c>
      <c r="E234" s="193" t="s">
        <v>553</v>
      </c>
      <c r="F234" s="194" t="s">
        <v>554</v>
      </c>
      <c r="G234" s="195" t="s">
        <v>154</v>
      </c>
      <c r="H234" s="196">
        <v>2</v>
      </c>
      <c r="I234" s="197"/>
      <c r="J234" s="198">
        <f t="shared" si="30"/>
        <v>0</v>
      </c>
      <c r="K234" s="199"/>
      <c r="L234" s="36"/>
      <c r="M234" s="200" t="s">
        <v>1</v>
      </c>
      <c r="N234" s="201" t="s">
        <v>41</v>
      </c>
      <c r="O234" s="68"/>
      <c r="P234" s="188">
        <f t="shared" si="31"/>
        <v>0</v>
      </c>
      <c r="Q234" s="188">
        <v>0</v>
      </c>
      <c r="R234" s="188">
        <f t="shared" si="32"/>
        <v>0</v>
      </c>
      <c r="S234" s="188">
        <v>0</v>
      </c>
      <c r="T234" s="189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0" t="s">
        <v>165</v>
      </c>
      <c r="AT234" s="190" t="s">
        <v>450</v>
      </c>
      <c r="AU234" s="190" t="s">
        <v>76</v>
      </c>
      <c r="AY234" s="14" t="s">
        <v>150</v>
      </c>
      <c r="BE234" s="191">
        <f t="shared" si="34"/>
        <v>0</v>
      </c>
      <c r="BF234" s="191">
        <f t="shared" si="35"/>
        <v>0</v>
      </c>
      <c r="BG234" s="191">
        <f t="shared" si="36"/>
        <v>0</v>
      </c>
      <c r="BH234" s="191">
        <f t="shared" si="37"/>
        <v>0</v>
      </c>
      <c r="BI234" s="191">
        <f t="shared" si="38"/>
        <v>0</v>
      </c>
      <c r="BJ234" s="14" t="s">
        <v>83</v>
      </c>
      <c r="BK234" s="191">
        <f t="shared" si="39"/>
        <v>0</v>
      </c>
      <c r="BL234" s="14" t="s">
        <v>165</v>
      </c>
      <c r="BM234" s="190" t="s">
        <v>555</v>
      </c>
    </row>
    <row r="235" spans="1:65" s="2" customFormat="1" ht="33" customHeight="1">
      <c r="A235" s="31"/>
      <c r="B235" s="32"/>
      <c r="C235" s="192" t="s">
        <v>556</v>
      </c>
      <c r="D235" s="192" t="s">
        <v>450</v>
      </c>
      <c r="E235" s="193" t="s">
        <v>557</v>
      </c>
      <c r="F235" s="194" t="s">
        <v>558</v>
      </c>
      <c r="G235" s="195" t="s">
        <v>154</v>
      </c>
      <c r="H235" s="196">
        <v>2</v>
      </c>
      <c r="I235" s="197"/>
      <c r="J235" s="198">
        <f t="shared" si="30"/>
        <v>0</v>
      </c>
      <c r="K235" s="199"/>
      <c r="L235" s="36"/>
      <c r="M235" s="200" t="s">
        <v>1</v>
      </c>
      <c r="N235" s="201" t="s">
        <v>41</v>
      </c>
      <c r="O235" s="68"/>
      <c r="P235" s="188">
        <f t="shared" si="31"/>
        <v>0</v>
      </c>
      <c r="Q235" s="188">
        <v>0</v>
      </c>
      <c r="R235" s="188">
        <f t="shared" si="32"/>
        <v>0</v>
      </c>
      <c r="S235" s="188">
        <v>0</v>
      </c>
      <c r="T235" s="189">
        <f t="shared" si="3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0" t="s">
        <v>165</v>
      </c>
      <c r="AT235" s="190" t="s">
        <v>450</v>
      </c>
      <c r="AU235" s="190" t="s">
        <v>76</v>
      </c>
      <c r="AY235" s="14" t="s">
        <v>150</v>
      </c>
      <c r="BE235" s="191">
        <f t="shared" si="34"/>
        <v>0</v>
      </c>
      <c r="BF235" s="191">
        <f t="shared" si="35"/>
        <v>0</v>
      </c>
      <c r="BG235" s="191">
        <f t="shared" si="36"/>
        <v>0</v>
      </c>
      <c r="BH235" s="191">
        <f t="shared" si="37"/>
        <v>0</v>
      </c>
      <c r="BI235" s="191">
        <f t="shared" si="38"/>
        <v>0</v>
      </c>
      <c r="BJ235" s="14" t="s">
        <v>83</v>
      </c>
      <c r="BK235" s="191">
        <f t="shared" si="39"/>
        <v>0</v>
      </c>
      <c r="BL235" s="14" t="s">
        <v>165</v>
      </c>
      <c r="BM235" s="190" t="s">
        <v>559</v>
      </c>
    </row>
    <row r="236" spans="1:65" s="2" customFormat="1" ht="21.75" customHeight="1">
      <c r="A236" s="31"/>
      <c r="B236" s="32"/>
      <c r="C236" s="192" t="s">
        <v>560</v>
      </c>
      <c r="D236" s="192" t="s">
        <v>450</v>
      </c>
      <c r="E236" s="193" t="s">
        <v>561</v>
      </c>
      <c r="F236" s="194" t="s">
        <v>562</v>
      </c>
      <c r="G236" s="195" t="s">
        <v>154</v>
      </c>
      <c r="H236" s="196">
        <v>6</v>
      </c>
      <c r="I236" s="197"/>
      <c r="J236" s="198">
        <f t="shared" si="30"/>
        <v>0</v>
      </c>
      <c r="K236" s="199"/>
      <c r="L236" s="36"/>
      <c r="M236" s="200" t="s">
        <v>1</v>
      </c>
      <c r="N236" s="201" t="s">
        <v>41</v>
      </c>
      <c r="O236" s="68"/>
      <c r="P236" s="188">
        <f t="shared" si="31"/>
        <v>0</v>
      </c>
      <c r="Q236" s="188">
        <v>0</v>
      </c>
      <c r="R236" s="188">
        <f t="shared" si="32"/>
        <v>0</v>
      </c>
      <c r="S236" s="188">
        <v>0</v>
      </c>
      <c r="T236" s="189">
        <f t="shared" si="3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0" t="s">
        <v>83</v>
      </c>
      <c r="AT236" s="190" t="s">
        <v>450</v>
      </c>
      <c r="AU236" s="190" t="s">
        <v>76</v>
      </c>
      <c r="AY236" s="14" t="s">
        <v>150</v>
      </c>
      <c r="BE236" s="191">
        <f t="shared" si="34"/>
        <v>0</v>
      </c>
      <c r="BF236" s="191">
        <f t="shared" si="35"/>
        <v>0</v>
      </c>
      <c r="BG236" s="191">
        <f t="shared" si="36"/>
        <v>0</v>
      </c>
      <c r="BH236" s="191">
        <f t="shared" si="37"/>
        <v>0</v>
      </c>
      <c r="BI236" s="191">
        <f t="shared" si="38"/>
        <v>0</v>
      </c>
      <c r="BJ236" s="14" t="s">
        <v>83</v>
      </c>
      <c r="BK236" s="191">
        <f t="shared" si="39"/>
        <v>0</v>
      </c>
      <c r="BL236" s="14" t="s">
        <v>83</v>
      </c>
      <c r="BM236" s="190" t="s">
        <v>563</v>
      </c>
    </row>
    <row r="237" spans="1:65" s="2" customFormat="1" ht="16.5" customHeight="1">
      <c r="A237" s="31"/>
      <c r="B237" s="32"/>
      <c r="C237" s="192" t="s">
        <v>564</v>
      </c>
      <c r="D237" s="192" t="s">
        <v>450</v>
      </c>
      <c r="E237" s="193" t="s">
        <v>565</v>
      </c>
      <c r="F237" s="194" t="s">
        <v>566</v>
      </c>
      <c r="G237" s="195" t="s">
        <v>154</v>
      </c>
      <c r="H237" s="196">
        <v>1</v>
      </c>
      <c r="I237" s="197"/>
      <c r="J237" s="198">
        <f t="shared" si="30"/>
        <v>0</v>
      </c>
      <c r="K237" s="199"/>
      <c r="L237" s="36"/>
      <c r="M237" s="200" t="s">
        <v>1</v>
      </c>
      <c r="N237" s="201" t="s">
        <v>41</v>
      </c>
      <c r="O237" s="68"/>
      <c r="P237" s="188">
        <f t="shared" si="31"/>
        <v>0</v>
      </c>
      <c r="Q237" s="188">
        <v>0</v>
      </c>
      <c r="R237" s="188">
        <f t="shared" si="32"/>
        <v>0</v>
      </c>
      <c r="S237" s="188">
        <v>0</v>
      </c>
      <c r="T237" s="189">
        <f t="shared" si="3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0" t="s">
        <v>165</v>
      </c>
      <c r="AT237" s="190" t="s">
        <v>450</v>
      </c>
      <c r="AU237" s="190" t="s">
        <v>76</v>
      </c>
      <c r="AY237" s="14" t="s">
        <v>150</v>
      </c>
      <c r="BE237" s="191">
        <f t="shared" si="34"/>
        <v>0</v>
      </c>
      <c r="BF237" s="191">
        <f t="shared" si="35"/>
        <v>0</v>
      </c>
      <c r="BG237" s="191">
        <f t="shared" si="36"/>
        <v>0</v>
      </c>
      <c r="BH237" s="191">
        <f t="shared" si="37"/>
        <v>0</v>
      </c>
      <c r="BI237" s="191">
        <f t="shared" si="38"/>
        <v>0</v>
      </c>
      <c r="BJ237" s="14" t="s">
        <v>83</v>
      </c>
      <c r="BK237" s="191">
        <f t="shared" si="39"/>
        <v>0</v>
      </c>
      <c r="BL237" s="14" t="s">
        <v>165</v>
      </c>
      <c r="BM237" s="190" t="s">
        <v>567</v>
      </c>
    </row>
    <row r="238" spans="1:65" s="2" customFormat="1" ht="16.5" customHeight="1">
      <c r="A238" s="31"/>
      <c r="B238" s="32"/>
      <c r="C238" s="192" t="s">
        <v>568</v>
      </c>
      <c r="D238" s="192" t="s">
        <v>450</v>
      </c>
      <c r="E238" s="193" t="s">
        <v>569</v>
      </c>
      <c r="F238" s="194" t="s">
        <v>570</v>
      </c>
      <c r="G238" s="195" t="s">
        <v>154</v>
      </c>
      <c r="H238" s="196">
        <v>1</v>
      </c>
      <c r="I238" s="197"/>
      <c r="J238" s="198">
        <f t="shared" si="30"/>
        <v>0</v>
      </c>
      <c r="K238" s="199"/>
      <c r="L238" s="36"/>
      <c r="M238" s="200" t="s">
        <v>1</v>
      </c>
      <c r="N238" s="201" t="s">
        <v>41</v>
      </c>
      <c r="O238" s="68"/>
      <c r="P238" s="188">
        <f t="shared" si="31"/>
        <v>0</v>
      </c>
      <c r="Q238" s="188">
        <v>0</v>
      </c>
      <c r="R238" s="188">
        <f t="shared" si="32"/>
        <v>0</v>
      </c>
      <c r="S238" s="188">
        <v>0</v>
      </c>
      <c r="T238" s="189">
        <f t="shared" si="3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0" t="s">
        <v>165</v>
      </c>
      <c r="AT238" s="190" t="s">
        <v>450</v>
      </c>
      <c r="AU238" s="190" t="s">
        <v>76</v>
      </c>
      <c r="AY238" s="14" t="s">
        <v>150</v>
      </c>
      <c r="BE238" s="191">
        <f t="shared" si="34"/>
        <v>0</v>
      </c>
      <c r="BF238" s="191">
        <f t="shared" si="35"/>
        <v>0</v>
      </c>
      <c r="BG238" s="191">
        <f t="shared" si="36"/>
        <v>0</v>
      </c>
      <c r="BH238" s="191">
        <f t="shared" si="37"/>
        <v>0</v>
      </c>
      <c r="BI238" s="191">
        <f t="shared" si="38"/>
        <v>0</v>
      </c>
      <c r="BJ238" s="14" t="s">
        <v>83</v>
      </c>
      <c r="BK238" s="191">
        <f t="shared" si="39"/>
        <v>0</v>
      </c>
      <c r="BL238" s="14" t="s">
        <v>165</v>
      </c>
      <c r="BM238" s="190" t="s">
        <v>571</v>
      </c>
    </row>
    <row r="239" spans="1:65" s="2" customFormat="1" ht="16.5" customHeight="1">
      <c r="A239" s="31"/>
      <c r="B239" s="32"/>
      <c r="C239" s="192" t="s">
        <v>572</v>
      </c>
      <c r="D239" s="192" t="s">
        <v>450</v>
      </c>
      <c r="E239" s="193" t="s">
        <v>573</v>
      </c>
      <c r="F239" s="194" t="s">
        <v>574</v>
      </c>
      <c r="G239" s="195" t="s">
        <v>154</v>
      </c>
      <c r="H239" s="196">
        <v>60</v>
      </c>
      <c r="I239" s="197"/>
      <c r="J239" s="198">
        <f t="shared" si="30"/>
        <v>0</v>
      </c>
      <c r="K239" s="199"/>
      <c r="L239" s="36"/>
      <c r="M239" s="200" t="s">
        <v>1</v>
      </c>
      <c r="N239" s="201" t="s">
        <v>41</v>
      </c>
      <c r="O239" s="68"/>
      <c r="P239" s="188">
        <f t="shared" si="31"/>
        <v>0</v>
      </c>
      <c r="Q239" s="188">
        <v>0</v>
      </c>
      <c r="R239" s="188">
        <f t="shared" si="32"/>
        <v>0</v>
      </c>
      <c r="S239" s="188">
        <v>0</v>
      </c>
      <c r="T239" s="189">
        <f t="shared" si="3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0" t="s">
        <v>83</v>
      </c>
      <c r="AT239" s="190" t="s">
        <v>450</v>
      </c>
      <c r="AU239" s="190" t="s">
        <v>76</v>
      </c>
      <c r="AY239" s="14" t="s">
        <v>150</v>
      </c>
      <c r="BE239" s="191">
        <f t="shared" si="34"/>
        <v>0</v>
      </c>
      <c r="BF239" s="191">
        <f t="shared" si="35"/>
        <v>0</v>
      </c>
      <c r="BG239" s="191">
        <f t="shared" si="36"/>
        <v>0</v>
      </c>
      <c r="BH239" s="191">
        <f t="shared" si="37"/>
        <v>0</v>
      </c>
      <c r="BI239" s="191">
        <f t="shared" si="38"/>
        <v>0</v>
      </c>
      <c r="BJ239" s="14" t="s">
        <v>83</v>
      </c>
      <c r="BK239" s="191">
        <f t="shared" si="39"/>
        <v>0</v>
      </c>
      <c r="BL239" s="14" t="s">
        <v>83</v>
      </c>
      <c r="BM239" s="190" t="s">
        <v>575</v>
      </c>
    </row>
    <row r="240" spans="1:65" s="2" customFormat="1" ht="16.5" customHeight="1">
      <c r="A240" s="31"/>
      <c r="B240" s="32"/>
      <c r="C240" s="192" t="s">
        <v>576</v>
      </c>
      <c r="D240" s="192" t="s">
        <v>450</v>
      </c>
      <c r="E240" s="193" t="s">
        <v>577</v>
      </c>
      <c r="F240" s="194" t="s">
        <v>578</v>
      </c>
      <c r="G240" s="195" t="s">
        <v>154</v>
      </c>
      <c r="H240" s="196">
        <v>1</v>
      </c>
      <c r="I240" s="197"/>
      <c r="J240" s="198">
        <f t="shared" si="30"/>
        <v>0</v>
      </c>
      <c r="K240" s="199"/>
      <c r="L240" s="36"/>
      <c r="M240" s="200" t="s">
        <v>1</v>
      </c>
      <c r="N240" s="201" t="s">
        <v>41</v>
      </c>
      <c r="O240" s="68"/>
      <c r="P240" s="188">
        <f t="shared" si="31"/>
        <v>0</v>
      </c>
      <c r="Q240" s="188">
        <v>0</v>
      </c>
      <c r="R240" s="188">
        <f t="shared" si="32"/>
        <v>0</v>
      </c>
      <c r="S240" s="188">
        <v>0</v>
      </c>
      <c r="T240" s="189">
        <f t="shared" si="3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0" t="s">
        <v>165</v>
      </c>
      <c r="AT240" s="190" t="s">
        <v>450</v>
      </c>
      <c r="AU240" s="190" t="s">
        <v>76</v>
      </c>
      <c r="AY240" s="14" t="s">
        <v>150</v>
      </c>
      <c r="BE240" s="191">
        <f t="shared" si="34"/>
        <v>0</v>
      </c>
      <c r="BF240" s="191">
        <f t="shared" si="35"/>
        <v>0</v>
      </c>
      <c r="BG240" s="191">
        <f t="shared" si="36"/>
        <v>0</v>
      </c>
      <c r="BH240" s="191">
        <f t="shared" si="37"/>
        <v>0</v>
      </c>
      <c r="BI240" s="191">
        <f t="shared" si="38"/>
        <v>0</v>
      </c>
      <c r="BJ240" s="14" t="s">
        <v>83</v>
      </c>
      <c r="BK240" s="191">
        <f t="shared" si="39"/>
        <v>0</v>
      </c>
      <c r="BL240" s="14" t="s">
        <v>165</v>
      </c>
      <c r="BM240" s="190" t="s">
        <v>579</v>
      </c>
    </row>
    <row r="241" spans="1:65" s="2" customFormat="1" ht="16.5" customHeight="1">
      <c r="A241" s="31"/>
      <c r="B241" s="32"/>
      <c r="C241" s="192" t="s">
        <v>580</v>
      </c>
      <c r="D241" s="192" t="s">
        <v>450</v>
      </c>
      <c r="E241" s="193" t="s">
        <v>581</v>
      </c>
      <c r="F241" s="194" t="s">
        <v>582</v>
      </c>
      <c r="G241" s="195" t="s">
        <v>154</v>
      </c>
      <c r="H241" s="196">
        <v>1</v>
      </c>
      <c r="I241" s="197"/>
      <c r="J241" s="198">
        <f t="shared" si="30"/>
        <v>0</v>
      </c>
      <c r="K241" s="199"/>
      <c r="L241" s="36"/>
      <c r="M241" s="200" t="s">
        <v>1</v>
      </c>
      <c r="N241" s="201" t="s">
        <v>41</v>
      </c>
      <c r="O241" s="68"/>
      <c r="P241" s="188">
        <f t="shared" si="31"/>
        <v>0</v>
      </c>
      <c r="Q241" s="188">
        <v>0</v>
      </c>
      <c r="R241" s="188">
        <f t="shared" si="32"/>
        <v>0</v>
      </c>
      <c r="S241" s="188">
        <v>0</v>
      </c>
      <c r="T241" s="189">
        <f t="shared" si="3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0" t="s">
        <v>165</v>
      </c>
      <c r="AT241" s="190" t="s">
        <v>450</v>
      </c>
      <c r="AU241" s="190" t="s">
        <v>76</v>
      </c>
      <c r="AY241" s="14" t="s">
        <v>150</v>
      </c>
      <c r="BE241" s="191">
        <f t="shared" si="34"/>
        <v>0</v>
      </c>
      <c r="BF241" s="191">
        <f t="shared" si="35"/>
        <v>0</v>
      </c>
      <c r="BG241" s="191">
        <f t="shared" si="36"/>
        <v>0</v>
      </c>
      <c r="BH241" s="191">
        <f t="shared" si="37"/>
        <v>0</v>
      </c>
      <c r="BI241" s="191">
        <f t="shared" si="38"/>
        <v>0</v>
      </c>
      <c r="BJ241" s="14" t="s">
        <v>83</v>
      </c>
      <c r="BK241" s="191">
        <f t="shared" si="39"/>
        <v>0</v>
      </c>
      <c r="BL241" s="14" t="s">
        <v>165</v>
      </c>
      <c r="BM241" s="190" t="s">
        <v>583</v>
      </c>
    </row>
    <row r="242" spans="1:65" s="2" customFormat="1" ht="16.5" customHeight="1">
      <c r="A242" s="31"/>
      <c r="B242" s="32"/>
      <c r="C242" s="192" t="s">
        <v>584</v>
      </c>
      <c r="D242" s="192" t="s">
        <v>450</v>
      </c>
      <c r="E242" s="193" t="s">
        <v>585</v>
      </c>
      <c r="F242" s="194" t="s">
        <v>586</v>
      </c>
      <c r="G242" s="195" t="s">
        <v>187</v>
      </c>
      <c r="H242" s="196">
        <v>225</v>
      </c>
      <c r="I242" s="197"/>
      <c r="J242" s="198">
        <f t="shared" si="30"/>
        <v>0</v>
      </c>
      <c r="K242" s="199"/>
      <c r="L242" s="36"/>
      <c r="M242" s="200" t="s">
        <v>1</v>
      </c>
      <c r="N242" s="201" t="s">
        <v>41</v>
      </c>
      <c r="O242" s="68"/>
      <c r="P242" s="188">
        <f t="shared" si="31"/>
        <v>0</v>
      </c>
      <c r="Q242" s="188">
        <v>0</v>
      </c>
      <c r="R242" s="188">
        <f t="shared" si="32"/>
        <v>0</v>
      </c>
      <c r="S242" s="188">
        <v>0</v>
      </c>
      <c r="T242" s="189">
        <f t="shared" si="3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0" t="s">
        <v>165</v>
      </c>
      <c r="AT242" s="190" t="s">
        <v>450</v>
      </c>
      <c r="AU242" s="190" t="s">
        <v>76</v>
      </c>
      <c r="AY242" s="14" t="s">
        <v>150</v>
      </c>
      <c r="BE242" s="191">
        <f t="shared" si="34"/>
        <v>0</v>
      </c>
      <c r="BF242" s="191">
        <f t="shared" si="35"/>
        <v>0</v>
      </c>
      <c r="BG242" s="191">
        <f t="shared" si="36"/>
        <v>0</v>
      </c>
      <c r="BH242" s="191">
        <f t="shared" si="37"/>
        <v>0</v>
      </c>
      <c r="BI242" s="191">
        <f t="shared" si="38"/>
        <v>0</v>
      </c>
      <c r="BJ242" s="14" t="s">
        <v>83</v>
      </c>
      <c r="BK242" s="191">
        <f t="shared" si="39"/>
        <v>0</v>
      </c>
      <c r="BL242" s="14" t="s">
        <v>165</v>
      </c>
      <c r="BM242" s="190" t="s">
        <v>587</v>
      </c>
    </row>
    <row r="243" spans="1:65" s="2" customFormat="1" ht="21.75" customHeight="1">
      <c r="A243" s="31"/>
      <c r="B243" s="32"/>
      <c r="C243" s="192" t="s">
        <v>588</v>
      </c>
      <c r="D243" s="192" t="s">
        <v>450</v>
      </c>
      <c r="E243" s="193" t="s">
        <v>589</v>
      </c>
      <c r="F243" s="194" t="s">
        <v>590</v>
      </c>
      <c r="G243" s="195" t="s">
        <v>187</v>
      </c>
      <c r="H243" s="196">
        <v>56</v>
      </c>
      <c r="I243" s="197"/>
      <c r="J243" s="198">
        <f t="shared" si="30"/>
        <v>0</v>
      </c>
      <c r="K243" s="199"/>
      <c r="L243" s="36"/>
      <c r="M243" s="200" t="s">
        <v>1</v>
      </c>
      <c r="N243" s="201" t="s">
        <v>41</v>
      </c>
      <c r="O243" s="68"/>
      <c r="P243" s="188">
        <f t="shared" si="31"/>
        <v>0</v>
      </c>
      <c r="Q243" s="188">
        <v>0</v>
      </c>
      <c r="R243" s="188">
        <f t="shared" si="32"/>
        <v>0</v>
      </c>
      <c r="S243" s="188">
        <v>0</v>
      </c>
      <c r="T243" s="189">
        <f t="shared" si="3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0" t="s">
        <v>165</v>
      </c>
      <c r="AT243" s="190" t="s">
        <v>450</v>
      </c>
      <c r="AU243" s="190" t="s">
        <v>76</v>
      </c>
      <c r="AY243" s="14" t="s">
        <v>150</v>
      </c>
      <c r="BE243" s="191">
        <f t="shared" si="34"/>
        <v>0</v>
      </c>
      <c r="BF243" s="191">
        <f t="shared" si="35"/>
        <v>0</v>
      </c>
      <c r="BG243" s="191">
        <f t="shared" si="36"/>
        <v>0</v>
      </c>
      <c r="BH243" s="191">
        <f t="shared" si="37"/>
        <v>0</v>
      </c>
      <c r="BI243" s="191">
        <f t="shared" si="38"/>
        <v>0</v>
      </c>
      <c r="BJ243" s="14" t="s">
        <v>83</v>
      </c>
      <c r="BK243" s="191">
        <f t="shared" si="39"/>
        <v>0</v>
      </c>
      <c r="BL243" s="14" t="s">
        <v>165</v>
      </c>
      <c r="BM243" s="190" t="s">
        <v>591</v>
      </c>
    </row>
    <row r="244" spans="1:65" s="2" customFormat="1" ht="16.5" customHeight="1">
      <c r="A244" s="31"/>
      <c r="B244" s="32"/>
      <c r="C244" s="192" t="s">
        <v>592</v>
      </c>
      <c r="D244" s="192" t="s">
        <v>450</v>
      </c>
      <c r="E244" s="193" t="s">
        <v>593</v>
      </c>
      <c r="F244" s="194" t="s">
        <v>594</v>
      </c>
      <c r="G244" s="195" t="s">
        <v>595</v>
      </c>
      <c r="H244" s="196">
        <v>16</v>
      </c>
      <c r="I244" s="197"/>
      <c r="J244" s="198">
        <f t="shared" si="30"/>
        <v>0</v>
      </c>
      <c r="K244" s="199"/>
      <c r="L244" s="36"/>
      <c r="M244" s="200" t="s">
        <v>1</v>
      </c>
      <c r="N244" s="201" t="s">
        <v>41</v>
      </c>
      <c r="O244" s="68"/>
      <c r="P244" s="188">
        <f t="shared" si="31"/>
        <v>0</v>
      </c>
      <c r="Q244" s="188">
        <v>0</v>
      </c>
      <c r="R244" s="188">
        <f t="shared" si="32"/>
        <v>0</v>
      </c>
      <c r="S244" s="188">
        <v>0</v>
      </c>
      <c r="T244" s="189">
        <f t="shared" si="3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0" t="s">
        <v>165</v>
      </c>
      <c r="AT244" s="190" t="s">
        <v>450</v>
      </c>
      <c r="AU244" s="190" t="s">
        <v>76</v>
      </c>
      <c r="AY244" s="14" t="s">
        <v>150</v>
      </c>
      <c r="BE244" s="191">
        <f t="shared" si="34"/>
        <v>0</v>
      </c>
      <c r="BF244" s="191">
        <f t="shared" si="35"/>
        <v>0</v>
      </c>
      <c r="BG244" s="191">
        <f t="shared" si="36"/>
        <v>0</v>
      </c>
      <c r="BH244" s="191">
        <f t="shared" si="37"/>
        <v>0</v>
      </c>
      <c r="BI244" s="191">
        <f t="shared" si="38"/>
        <v>0</v>
      </c>
      <c r="BJ244" s="14" t="s">
        <v>83</v>
      </c>
      <c r="BK244" s="191">
        <f t="shared" si="39"/>
        <v>0</v>
      </c>
      <c r="BL244" s="14" t="s">
        <v>165</v>
      </c>
      <c r="BM244" s="190" t="s">
        <v>596</v>
      </c>
    </row>
    <row r="245" spans="1:65" s="2" customFormat="1" ht="16.5" customHeight="1">
      <c r="A245" s="31"/>
      <c r="B245" s="32"/>
      <c r="C245" s="192" t="s">
        <v>597</v>
      </c>
      <c r="D245" s="192" t="s">
        <v>450</v>
      </c>
      <c r="E245" s="193" t="s">
        <v>598</v>
      </c>
      <c r="F245" s="194" t="s">
        <v>599</v>
      </c>
      <c r="G245" s="195" t="s">
        <v>595</v>
      </c>
      <c r="H245" s="196">
        <v>4</v>
      </c>
      <c r="I245" s="197"/>
      <c r="J245" s="198">
        <f t="shared" si="30"/>
        <v>0</v>
      </c>
      <c r="K245" s="199"/>
      <c r="L245" s="36"/>
      <c r="M245" s="200" t="s">
        <v>1</v>
      </c>
      <c r="N245" s="201" t="s">
        <v>41</v>
      </c>
      <c r="O245" s="68"/>
      <c r="P245" s="188">
        <f t="shared" si="31"/>
        <v>0</v>
      </c>
      <c r="Q245" s="188">
        <v>0</v>
      </c>
      <c r="R245" s="188">
        <f t="shared" si="32"/>
        <v>0</v>
      </c>
      <c r="S245" s="188">
        <v>0</v>
      </c>
      <c r="T245" s="189">
        <f t="shared" si="3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0" t="s">
        <v>165</v>
      </c>
      <c r="AT245" s="190" t="s">
        <v>450</v>
      </c>
      <c r="AU245" s="190" t="s">
        <v>76</v>
      </c>
      <c r="AY245" s="14" t="s">
        <v>150</v>
      </c>
      <c r="BE245" s="191">
        <f t="shared" si="34"/>
        <v>0</v>
      </c>
      <c r="BF245" s="191">
        <f t="shared" si="35"/>
        <v>0</v>
      </c>
      <c r="BG245" s="191">
        <f t="shared" si="36"/>
        <v>0</v>
      </c>
      <c r="BH245" s="191">
        <f t="shared" si="37"/>
        <v>0</v>
      </c>
      <c r="BI245" s="191">
        <f t="shared" si="38"/>
        <v>0</v>
      </c>
      <c r="BJ245" s="14" t="s">
        <v>83</v>
      </c>
      <c r="BK245" s="191">
        <f t="shared" si="39"/>
        <v>0</v>
      </c>
      <c r="BL245" s="14" t="s">
        <v>165</v>
      </c>
      <c r="BM245" s="190" t="s">
        <v>600</v>
      </c>
    </row>
    <row r="246" spans="1:65" s="2" customFormat="1" ht="16.5" customHeight="1">
      <c r="A246" s="31"/>
      <c r="B246" s="32"/>
      <c r="C246" s="192" t="s">
        <v>601</v>
      </c>
      <c r="D246" s="192" t="s">
        <v>450</v>
      </c>
      <c r="E246" s="193" t="s">
        <v>602</v>
      </c>
      <c r="F246" s="194" t="s">
        <v>603</v>
      </c>
      <c r="G246" s="195" t="s">
        <v>154</v>
      </c>
      <c r="H246" s="196">
        <v>28</v>
      </c>
      <c r="I246" s="197"/>
      <c r="J246" s="198">
        <f t="shared" si="30"/>
        <v>0</v>
      </c>
      <c r="K246" s="199"/>
      <c r="L246" s="36"/>
      <c r="M246" s="200" t="s">
        <v>1</v>
      </c>
      <c r="N246" s="201" t="s">
        <v>41</v>
      </c>
      <c r="O246" s="68"/>
      <c r="P246" s="188">
        <f t="shared" si="31"/>
        <v>0</v>
      </c>
      <c r="Q246" s="188">
        <v>0</v>
      </c>
      <c r="R246" s="188">
        <f t="shared" si="32"/>
        <v>0</v>
      </c>
      <c r="S246" s="188">
        <v>0</v>
      </c>
      <c r="T246" s="189">
        <f t="shared" si="3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0" t="s">
        <v>165</v>
      </c>
      <c r="AT246" s="190" t="s">
        <v>450</v>
      </c>
      <c r="AU246" s="190" t="s">
        <v>76</v>
      </c>
      <c r="AY246" s="14" t="s">
        <v>150</v>
      </c>
      <c r="BE246" s="191">
        <f t="shared" si="34"/>
        <v>0</v>
      </c>
      <c r="BF246" s="191">
        <f t="shared" si="35"/>
        <v>0</v>
      </c>
      <c r="BG246" s="191">
        <f t="shared" si="36"/>
        <v>0</v>
      </c>
      <c r="BH246" s="191">
        <f t="shared" si="37"/>
        <v>0</v>
      </c>
      <c r="BI246" s="191">
        <f t="shared" si="38"/>
        <v>0</v>
      </c>
      <c r="BJ246" s="14" t="s">
        <v>83</v>
      </c>
      <c r="BK246" s="191">
        <f t="shared" si="39"/>
        <v>0</v>
      </c>
      <c r="BL246" s="14" t="s">
        <v>165</v>
      </c>
      <c r="BM246" s="190" t="s">
        <v>604</v>
      </c>
    </row>
    <row r="247" spans="1:65" s="2" customFormat="1" ht="16.5" customHeight="1">
      <c r="A247" s="31"/>
      <c r="B247" s="32"/>
      <c r="C247" s="192" t="s">
        <v>605</v>
      </c>
      <c r="D247" s="192" t="s">
        <v>450</v>
      </c>
      <c r="E247" s="193" t="s">
        <v>606</v>
      </c>
      <c r="F247" s="194" t="s">
        <v>607</v>
      </c>
      <c r="G247" s="195" t="s">
        <v>154</v>
      </c>
      <c r="H247" s="196">
        <v>30</v>
      </c>
      <c r="I247" s="197"/>
      <c r="J247" s="198">
        <f t="shared" si="30"/>
        <v>0</v>
      </c>
      <c r="K247" s="199"/>
      <c r="L247" s="36"/>
      <c r="M247" s="200" t="s">
        <v>1</v>
      </c>
      <c r="N247" s="201" t="s">
        <v>41</v>
      </c>
      <c r="O247" s="68"/>
      <c r="P247" s="188">
        <f t="shared" si="31"/>
        <v>0</v>
      </c>
      <c r="Q247" s="188">
        <v>0</v>
      </c>
      <c r="R247" s="188">
        <f t="shared" si="32"/>
        <v>0</v>
      </c>
      <c r="S247" s="188">
        <v>0</v>
      </c>
      <c r="T247" s="189">
        <f t="shared" si="3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0" t="s">
        <v>165</v>
      </c>
      <c r="AT247" s="190" t="s">
        <v>450</v>
      </c>
      <c r="AU247" s="190" t="s">
        <v>76</v>
      </c>
      <c r="AY247" s="14" t="s">
        <v>150</v>
      </c>
      <c r="BE247" s="191">
        <f t="shared" si="34"/>
        <v>0</v>
      </c>
      <c r="BF247" s="191">
        <f t="shared" si="35"/>
        <v>0</v>
      </c>
      <c r="BG247" s="191">
        <f t="shared" si="36"/>
        <v>0</v>
      </c>
      <c r="BH247" s="191">
        <f t="shared" si="37"/>
        <v>0</v>
      </c>
      <c r="BI247" s="191">
        <f t="shared" si="38"/>
        <v>0</v>
      </c>
      <c r="BJ247" s="14" t="s">
        <v>83</v>
      </c>
      <c r="BK247" s="191">
        <f t="shared" si="39"/>
        <v>0</v>
      </c>
      <c r="BL247" s="14" t="s">
        <v>165</v>
      </c>
      <c r="BM247" s="190" t="s">
        <v>608</v>
      </c>
    </row>
    <row r="248" spans="1:65" s="2" customFormat="1" ht="16.5" customHeight="1">
      <c r="A248" s="31"/>
      <c r="B248" s="32"/>
      <c r="C248" s="192" t="s">
        <v>609</v>
      </c>
      <c r="D248" s="192" t="s">
        <v>450</v>
      </c>
      <c r="E248" s="193" t="s">
        <v>610</v>
      </c>
      <c r="F248" s="194" t="s">
        <v>611</v>
      </c>
      <c r="G248" s="195" t="s">
        <v>154</v>
      </c>
      <c r="H248" s="196">
        <v>48</v>
      </c>
      <c r="I248" s="197"/>
      <c r="J248" s="198">
        <f t="shared" si="30"/>
        <v>0</v>
      </c>
      <c r="K248" s="199"/>
      <c r="L248" s="36"/>
      <c r="M248" s="200" t="s">
        <v>1</v>
      </c>
      <c r="N248" s="201" t="s">
        <v>41</v>
      </c>
      <c r="O248" s="68"/>
      <c r="P248" s="188">
        <f t="shared" si="31"/>
        <v>0</v>
      </c>
      <c r="Q248" s="188">
        <v>0</v>
      </c>
      <c r="R248" s="188">
        <f t="shared" si="32"/>
        <v>0</v>
      </c>
      <c r="S248" s="188">
        <v>0</v>
      </c>
      <c r="T248" s="189">
        <f t="shared" si="3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0" t="s">
        <v>165</v>
      </c>
      <c r="AT248" s="190" t="s">
        <v>450</v>
      </c>
      <c r="AU248" s="190" t="s">
        <v>76</v>
      </c>
      <c r="AY248" s="14" t="s">
        <v>150</v>
      </c>
      <c r="BE248" s="191">
        <f t="shared" si="34"/>
        <v>0</v>
      </c>
      <c r="BF248" s="191">
        <f t="shared" si="35"/>
        <v>0</v>
      </c>
      <c r="BG248" s="191">
        <f t="shared" si="36"/>
        <v>0</v>
      </c>
      <c r="BH248" s="191">
        <f t="shared" si="37"/>
        <v>0</v>
      </c>
      <c r="BI248" s="191">
        <f t="shared" si="38"/>
        <v>0</v>
      </c>
      <c r="BJ248" s="14" t="s">
        <v>83</v>
      </c>
      <c r="BK248" s="191">
        <f t="shared" si="39"/>
        <v>0</v>
      </c>
      <c r="BL248" s="14" t="s">
        <v>165</v>
      </c>
      <c r="BM248" s="190" t="s">
        <v>612</v>
      </c>
    </row>
    <row r="249" spans="1:65" s="2" customFormat="1" ht="16.5" customHeight="1">
      <c r="A249" s="31"/>
      <c r="B249" s="32"/>
      <c r="C249" s="192" t="s">
        <v>613</v>
      </c>
      <c r="D249" s="192" t="s">
        <v>450</v>
      </c>
      <c r="E249" s="193" t="s">
        <v>614</v>
      </c>
      <c r="F249" s="194" t="s">
        <v>615</v>
      </c>
      <c r="G249" s="195" t="s">
        <v>187</v>
      </c>
      <c r="H249" s="196">
        <v>236</v>
      </c>
      <c r="I249" s="197"/>
      <c r="J249" s="198">
        <f t="shared" si="30"/>
        <v>0</v>
      </c>
      <c r="K249" s="199"/>
      <c r="L249" s="36"/>
      <c r="M249" s="200" t="s">
        <v>1</v>
      </c>
      <c r="N249" s="201" t="s">
        <v>41</v>
      </c>
      <c r="O249" s="68"/>
      <c r="P249" s="188">
        <f t="shared" si="31"/>
        <v>0</v>
      </c>
      <c r="Q249" s="188">
        <v>0</v>
      </c>
      <c r="R249" s="188">
        <f t="shared" si="32"/>
        <v>0</v>
      </c>
      <c r="S249" s="188">
        <v>0</v>
      </c>
      <c r="T249" s="189">
        <f t="shared" si="3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0" t="s">
        <v>165</v>
      </c>
      <c r="AT249" s="190" t="s">
        <v>450</v>
      </c>
      <c r="AU249" s="190" t="s">
        <v>76</v>
      </c>
      <c r="AY249" s="14" t="s">
        <v>150</v>
      </c>
      <c r="BE249" s="191">
        <f t="shared" si="34"/>
        <v>0</v>
      </c>
      <c r="BF249" s="191">
        <f t="shared" si="35"/>
        <v>0</v>
      </c>
      <c r="BG249" s="191">
        <f t="shared" si="36"/>
        <v>0</v>
      </c>
      <c r="BH249" s="191">
        <f t="shared" si="37"/>
        <v>0</v>
      </c>
      <c r="BI249" s="191">
        <f t="shared" si="38"/>
        <v>0</v>
      </c>
      <c r="BJ249" s="14" t="s">
        <v>83</v>
      </c>
      <c r="BK249" s="191">
        <f t="shared" si="39"/>
        <v>0</v>
      </c>
      <c r="BL249" s="14" t="s">
        <v>165</v>
      </c>
      <c r="BM249" s="190" t="s">
        <v>616</v>
      </c>
    </row>
    <row r="250" spans="1:65" s="2" customFormat="1" ht="16.5" customHeight="1">
      <c r="A250" s="31"/>
      <c r="B250" s="32"/>
      <c r="C250" s="192" t="s">
        <v>617</v>
      </c>
      <c r="D250" s="192" t="s">
        <v>450</v>
      </c>
      <c r="E250" s="193" t="s">
        <v>618</v>
      </c>
      <c r="F250" s="194" t="s">
        <v>619</v>
      </c>
      <c r="G250" s="195" t="s">
        <v>187</v>
      </c>
      <c r="H250" s="196">
        <v>98</v>
      </c>
      <c r="I250" s="197"/>
      <c r="J250" s="198">
        <f t="shared" si="30"/>
        <v>0</v>
      </c>
      <c r="K250" s="199"/>
      <c r="L250" s="36"/>
      <c r="M250" s="200" t="s">
        <v>1</v>
      </c>
      <c r="N250" s="201" t="s">
        <v>41</v>
      </c>
      <c r="O250" s="68"/>
      <c r="P250" s="188">
        <f t="shared" si="31"/>
        <v>0</v>
      </c>
      <c r="Q250" s="188">
        <v>0</v>
      </c>
      <c r="R250" s="188">
        <f t="shared" si="32"/>
        <v>0</v>
      </c>
      <c r="S250" s="188">
        <v>0</v>
      </c>
      <c r="T250" s="189">
        <f t="shared" si="3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0" t="s">
        <v>165</v>
      </c>
      <c r="AT250" s="190" t="s">
        <v>450</v>
      </c>
      <c r="AU250" s="190" t="s">
        <v>76</v>
      </c>
      <c r="AY250" s="14" t="s">
        <v>150</v>
      </c>
      <c r="BE250" s="191">
        <f t="shared" si="34"/>
        <v>0</v>
      </c>
      <c r="BF250" s="191">
        <f t="shared" si="35"/>
        <v>0</v>
      </c>
      <c r="BG250" s="191">
        <f t="shared" si="36"/>
        <v>0</v>
      </c>
      <c r="BH250" s="191">
        <f t="shared" si="37"/>
        <v>0</v>
      </c>
      <c r="BI250" s="191">
        <f t="shared" si="38"/>
        <v>0</v>
      </c>
      <c r="BJ250" s="14" t="s">
        <v>83</v>
      </c>
      <c r="BK250" s="191">
        <f t="shared" si="39"/>
        <v>0</v>
      </c>
      <c r="BL250" s="14" t="s">
        <v>165</v>
      </c>
      <c r="BM250" s="190" t="s">
        <v>620</v>
      </c>
    </row>
    <row r="251" spans="1:65" s="2" customFormat="1" ht="21.75" customHeight="1">
      <c r="A251" s="31"/>
      <c r="B251" s="32"/>
      <c r="C251" s="192" t="s">
        <v>621</v>
      </c>
      <c r="D251" s="192" t="s">
        <v>450</v>
      </c>
      <c r="E251" s="193" t="s">
        <v>622</v>
      </c>
      <c r="F251" s="194" t="s">
        <v>623</v>
      </c>
      <c r="G251" s="195" t="s">
        <v>154</v>
      </c>
      <c r="H251" s="196">
        <v>96</v>
      </c>
      <c r="I251" s="197"/>
      <c r="J251" s="198">
        <f t="shared" si="30"/>
        <v>0</v>
      </c>
      <c r="K251" s="199"/>
      <c r="L251" s="36"/>
      <c r="M251" s="200" t="s">
        <v>1</v>
      </c>
      <c r="N251" s="201" t="s">
        <v>41</v>
      </c>
      <c r="O251" s="68"/>
      <c r="P251" s="188">
        <f t="shared" si="31"/>
        <v>0</v>
      </c>
      <c r="Q251" s="188">
        <v>0</v>
      </c>
      <c r="R251" s="188">
        <f t="shared" si="32"/>
        <v>0</v>
      </c>
      <c r="S251" s="188">
        <v>0</v>
      </c>
      <c r="T251" s="189">
        <f t="shared" si="3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0" t="s">
        <v>165</v>
      </c>
      <c r="AT251" s="190" t="s">
        <v>450</v>
      </c>
      <c r="AU251" s="190" t="s">
        <v>76</v>
      </c>
      <c r="AY251" s="14" t="s">
        <v>150</v>
      </c>
      <c r="BE251" s="191">
        <f t="shared" si="34"/>
        <v>0</v>
      </c>
      <c r="BF251" s="191">
        <f t="shared" si="35"/>
        <v>0</v>
      </c>
      <c r="BG251" s="191">
        <f t="shared" si="36"/>
        <v>0</v>
      </c>
      <c r="BH251" s="191">
        <f t="shared" si="37"/>
        <v>0</v>
      </c>
      <c r="BI251" s="191">
        <f t="shared" si="38"/>
        <v>0</v>
      </c>
      <c r="BJ251" s="14" t="s">
        <v>83</v>
      </c>
      <c r="BK251" s="191">
        <f t="shared" si="39"/>
        <v>0</v>
      </c>
      <c r="BL251" s="14" t="s">
        <v>165</v>
      </c>
      <c r="BM251" s="190" t="s">
        <v>624</v>
      </c>
    </row>
    <row r="252" spans="1:65" s="2" customFormat="1" ht="21.75" customHeight="1">
      <c r="A252" s="31"/>
      <c r="B252" s="32"/>
      <c r="C252" s="192" t="s">
        <v>625</v>
      </c>
      <c r="D252" s="192" t="s">
        <v>450</v>
      </c>
      <c r="E252" s="193" t="s">
        <v>626</v>
      </c>
      <c r="F252" s="194" t="s">
        <v>627</v>
      </c>
      <c r="G252" s="195" t="s">
        <v>154</v>
      </c>
      <c r="H252" s="196">
        <v>16</v>
      </c>
      <c r="I252" s="197"/>
      <c r="J252" s="198">
        <f t="shared" si="30"/>
        <v>0</v>
      </c>
      <c r="K252" s="199"/>
      <c r="L252" s="36"/>
      <c r="M252" s="200" t="s">
        <v>1</v>
      </c>
      <c r="N252" s="201" t="s">
        <v>41</v>
      </c>
      <c r="O252" s="68"/>
      <c r="P252" s="188">
        <f t="shared" si="31"/>
        <v>0</v>
      </c>
      <c r="Q252" s="188">
        <v>0</v>
      </c>
      <c r="R252" s="188">
        <f t="shared" si="32"/>
        <v>0</v>
      </c>
      <c r="S252" s="188">
        <v>0</v>
      </c>
      <c r="T252" s="189">
        <f t="shared" si="3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0" t="s">
        <v>165</v>
      </c>
      <c r="AT252" s="190" t="s">
        <v>450</v>
      </c>
      <c r="AU252" s="190" t="s">
        <v>76</v>
      </c>
      <c r="AY252" s="14" t="s">
        <v>150</v>
      </c>
      <c r="BE252" s="191">
        <f t="shared" si="34"/>
        <v>0</v>
      </c>
      <c r="BF252" s="191">
        <f t="shared" si="35"/>
        <v>0</v>
      </c>
      <c r="BG252" s="191">
        <f t="shared" si="36"/>
        <v>0</v>
      </c>
      <c r="BH252" s="191">
        <f t="shared" si="37"/>
        <v>0</v>
      </c>
      <c r="BI252" s="191">
        <f t="shared" si="38"/>
        <v>0</v>
      </c>
      <c r="BJ252" s="14" t="s">
        <v>83</v>
      </c>
      <c r="BK252" s="191">
        <f t="shared" si="39"/>
        <v>0</v>
      </c>
      <c r="BL252" s="14" t="s">
        <v>165</v>
      </c>
      <c r="BM252" s="190" t="s">
        <v>628</v>
      </c>
    </row>
    <row r="253" spans="1:65" s="2" customFormat="1" ht="21.75" customHeight="1">
      <c r="A253" s="31"/>
      <c r="B253" s="32"/>
      <c r="C253" s="192" t="s">
        <v>629</v>
      </c>
      <c r="D253" s="192" t="s">
        <v>450</v>
      </c>
      <c r="E253" s="193" t="s">
        <v>630</v>
      </c>
      <c r="F253" s="194" t="s">
        <v>631</v>
      </c>
      <c r="G253" s="195" t="s">
        <v>154</v>
      </c>
      <c r="H253" s="196">
        <v>6</v>
      </c>
      <c r="I253" s="197"/>
      <c r="J253" s="198">
        <f t="shared" si="30"/>
        <v>0</v>
      </c>
      <c r="K253" s="199"/>
      <c r="L253" s="36"/>
      <c r="M253" s="200" t="s">
        <v>1</v>
      </c>
      <c r="N253" s="201" t="s">
        <v>41</v>
      </c>
      <c r="O253" s="68"/>
      <c r="P253" s="188">
        <f t="shared" si="31"/>
        <v>0</v>
      </c>
      <c r="Q253" s="188">
        <v>0</v>
      </c>
      <c r="R253" s="188">
        <f t="shared" si="32"/>
        <v>0</v>
      </c>
      <c r="S253" s="188">
        <v>0</v>
      </c>
      <c r="T253" s="189">
        <f t="shared" si="3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0" t="s">
        <v>165</v>
      </c>
      <c r="AT253" s="190" t="s">
        <v>450</v>
      </c>
      <c r="AU253" s="190" t="s">
        <v>76</v>
      </c>
      <c r="AY253" s="14" t="s">
        <v>150</v>
      </c>
      <c r="BE253" s="191">
        <f t="shared" si="34"/>
        <v>0</v>
      </c>
      <c r="BF253" s="191">
        <f t="shared" si="35"/>
        <v>0</v>
      </c>
      <c r="BG253" s="191">
        <f t="shared" si="36"/>
        <v>0</v>
      </c>
      <c r="BH253" s="191">
        <f t="shared" si="37"/>
        <v>0</v>
      </c>
      <c r="BI253" s="191">
        <f t="shared" si="38"/>
        <v>0</v>
      </c>
      <c r="BJ253" s="14" t="s">
        <v>83</v>
      </c>
      <c r="BK253" s="191">
        <f t="shared" si="39"/>
        <v>0</v>
      </c>
      <c r="BL253" s="14" t="s">
        <v>165</v>
      </c>
      <c r="BM253" s="190" t="s">
        <v>632</v>
      </c>
    </row>
    <row r="254" spans="1:65" s="2" customFormat="1" ht="16.5" customHeight="1">
      <c r="A254" s="31"/>
      <c r="B254" s="32"/>
      <c r="C254" s="192" t="s">
        <v>633</v>
      </c>
      <c r="D254" s="192" t="s">
        <v>450</v>
      </c>
      <c r="E254" s="193" t="s">
        <v>634</v>
      </c>
      <c r="F254" s="194" t="s">
        <v>635</v>
      </c>
      <c r="G254" s="195" t="s">
        <v>154</v>
      </c>
      <c r="H254" s="196">
        <v>1</v>
      </c>
      <c r="I254" s="197"/>
      <c r="J254" s="198">
        <f t="shared" si="30"/>
        <v>0</v>
      </c>
      <c r="K254" s="199"/>
      <c r="L254" s="36"/>
      <c r="M254" s="200" t="s">
        <v>1</v>
      </c>
      <c r="N254" s="201" t="s">
        <v>41</v>
      </c>
      <c r="O254" s="68"/>
      <c r="P254" s="188">
        <f t="shared" si="31"/>
        <v>0</v>
      </c>
      <c r="Q254" s="188">
        <v>0</v>
      </c>
      <c r="R254" s="188">
        <f t="shared" si="32"/>
        <v>0</v>
      </c>
      <c r="S254" s="188">
        <v>0</v>
      </c>
      <c r="T254" s="189">
        <f t="shared" si="3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0" t="s">
        <v>165</v>
      </c>
      <c r="AT254" s="190" t="s">
        <v>450</v>
      </c>
      <c r="AU254" s="190" t="s">
        <v>76</v>
      </c>
      <c r="AY254" s="14" t="s">
        <v>150</v>
      </c>
      <c r="BE254" s="191">
        <f t="shared" si="34"/>
        <v>0</v>
      </c>
      <c r="BF254" s="191">
        <f t="shared" si="35"/>
        <v>0</v>
      </c>
      <c r="BG254" s="191">
        <f t="shared" si="36"/>
        <v>0</v>
      </c>
      <c r="BH254" s="191">
        <f t="shared" si="37"/>
        <v>0</v>
      </c>
      <c r="BI254" s="191">
        <f t="shared" si="38"/>
        <v>0</v>
      </c>
      <c r="BJ254" s="14" t="s">
        <v>83</v>
      </c>
      <c r="BK254" s="191">
        <f t="shared" si="39"/>
        <v>0</v>
      </c>
      <c r="BL254" s="14" t="s">
        <v>165</v>
      </c>
      <c r="BM254" s="190" t="s">
        <v>636</v>
      </c>
    </row>
    <row r="255" spans="1:65" s="2" customFormat="1" ht="16.5" customHeight="1">
      <c r="A255" s="31"/>
      <c r="B255" s="32"/>
      <c r="C255" s="192" t="s">
        <v>637</v>
      </c>
      <c r="D255" s="192" t="s">
        <v>450</v>
      </c>
      <c r="E255" s="193" t="s">
        <v>638</v>
      </c>
      <c r="F255" s="194" t="s">
        <v>639</v>
      </c>
      <c r="G255" s="195" t="s">
        <v>154</v>
      </c>
      <c r="H255" s="196">
        <v>3</v>
      </c>
      <c r="I255" s="197"/>
      <c r="J255" s="198">
        <f t="shared" si="30"/>
        <v>0</v>
      </c>
      <c r="K255" s="199"/>
      <c r="L255" s="36"/>
      <c r="M255" s="200" t="s">
        <v>1</v>
      </c>
      <c r="N255" s="201" t="s">
        <v>41</v>
      </c>
      <c r="O255" s="68"/>
      <c r="P255" s="188">
        <f t="shared" si="31"/>
        <v>0</v>
      </c>
      <c r="Q255" s="188">
        <v>0</v>
      </c>
      <c r="R255" s="188">
        <f t="shared" si="32"/>
        <v>0</v>
      </c>
      <c r="S255" s="188">
        <v>0</v>
      </c>
      <c r="T255" s="189">
        <f t="shared" si="3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0" t="s">
        <v>165</v>
      </c>
      <c r="AT255" s="190" t="s">
        <v>450</v>
      </c>
      <c r="AU255" s="190" t="s">
        <v>76</v>
      </c>
      <c r="AY255" s="14" t="s">
        <v>150</v>
      </c>
      <c r="BE255" s="191">
        <f t="shared" si="34"/>
        <v>0</v>
      </c>
      <c r="BF255" s="191">
        <f t="shared" si="35"/>
        <v>0</v>
      </c>
      <c r="BG255" s="191">
        <f t="shared" si="36"/>
        <v>0</v>
      </c>
      <c r="BH255" s="191">
        <f t="shared" si="37"/>
        <v>0</v>
      </c>
      <c r="BI255" s="191">
        <f t="shared" si="38"/>
        <v>0</v>
      </c>
      <c r="BJ255" s="14" t="s">
        <v>83</v>
      </c>
      <c r="BK255" s="191">
        <f t="shared" si="39"/>
        <v>0</v>
      </c>
      <c r="BL255" s="14" t="s">
        <v>165</v>
      </c>
      <c r="BM255" s="190" t="s">
        <v>640</v>
      </c>
    </row>
    <row r="256" spans="1:65" s="2" customFormat="1" ht="16.5" customHeight="1">
      <c r="A256" s="31"/>
      <c r="B256" s="32"/>
      <c r="C256" s="192" t="s">
        <v>641</v>
      </c>
      <c r="D256" s="192" t="s">
        <v>450</v>
      </c>
      <c r="E256" s="193" t="s">
        <v>642</v>
      </c>
      <c r="F256" s="194" t="s">
        <v>643</v>
      </c>
      <c r="G256" s="195" t="s">
        <v>154</v>
      </c>
      <c r="H256" s="196">
        <v>1</v>
      </c>
      <c r="I256" s="197"/>
      <c r="J256" s="198">
        <f t="shared" si="30"/>
        <v>0</v>
      </c>
      <c r="K256" s="199"/>
      <c r="L256" s="36"/>
      <c r="M256" s="200" t="s">
        <v>1</v>
      </c>
      <c r="N256" s="201" t="s">
        <v>41</v>
      </c>
      <c r="O256" s="68"/>
      <c r="P256" s="188">
        <f t="shared" si="31"/>
        <v>0</v>
      </c>
      <c r="Q256" s="188">
        <v>0</v>
      </c>
      <c r="R256" s="188">
        <f t="shared" si="32"/>
        <v>0</v>
      </c>
      <c r="S256" s="188">
        <v>0</v>
      </c>
      <c r="T256" s="189">
        <f t="shared" si="3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0" t="s">
        <v>165</v>
      </c>
      <c r="AT256" s="190" t="s">
        <v>450</v>
      </c>
      <c r="AU256" s="190" t="s">
        <v>76</v>
      </c>
      <c r="AY256" s="14" t="s">
        <v>150</v>
      </c>
      <c r="BE256" s="191">
        <f t="shared" si="34"/>
        <v>0</v>
      </c>
      <c r="BF256" s="191">
        <f t="shared" si="35"/>
        <v>0</v>
      </c>
      <c r="BG256" s="191">
        <f t="shared" si="36"/>
        <v>0</v>
      </c>
      <c r="BH256" s="191">
        <f t="shared" si="37"/>
        <v>0</v>
      </c>
      <c r="BI256" s="191">
        <f t="shared" si="38"/>
        <v>0</v>
      </c>
      <c r="BJ256" s="14" t="s">
        <v>83</v>
      </c>
      <c r="BK256" s="191">
        <f t="shared" si="39"/>
        <v>0</v>
      </c>
      <c r="BL256" s="14" t="s">
        <v>165</v>
      </c>
      <c r="BM256" s="190" t="s">
        <v>644</v>
      </c>
    </row>
    <row r="257" spans="1:65" s="2" customFormat="1" ht="16.5" customHeight="1">
      <c r="A257" s="31"/>
      <c r="B257" s="32"/>
      <c r="C257" s="192" t="s">
        <v>645</v>
      </c>
      <c r="D257" s="192" t="s">
        <v>450</v>
      </c>
      <c r="E257" s="193" t="s">
        <v>646</v>
      </c>
      <c r="F257" s="194" t="s">
        <v>647</v>
      </c>
      <c r="G257" s="195" t="s">
        <v>154</v>
      </c>
      <c r="H257" s="196">
        <v>1</v>
      </c>
      <c r="I257" s="197"/>
      <c r="J257" s="198">
        <f t="shared" si="30"/>
        <v>0</v>
      </c>
      <c r="K257" s="199"/>
      <c r="L257" s="36"/>
      <c r="M257" s="200" t="s">
        <v>1</v>
      </c>
      <c r="N257" s="201" t="s">
        <v>41</v>
      </c>
      <c r="O257" s="68"/>
      <c r="P257" s="188">
        <f t="shared" si="31"/>
        <v>0</v>
      </c>
      <c r="Q257" s="188">
        <v>0</v>
      </c>
      <c r="R257" s="188">
        <f t="shared" si="32"/>
        <v>0</v>
      </c>
      <c r="S257" s="188">
        <v>0</v>
      </c>
      <c r="T257" s="189">
        <f t="shared" si="3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0" t="s">
        <v>165</v>
      </c>
      <c r="AT257" s="190" t="s">
        <v>450</v>
      </c>
      <c r="AU257" s="190" t="s">
        <v>76</v>
      </c>
      <c r="AY257" s="14" t="s">
        <v>150</v>
      </c>
      <c r="BE257" s="191">
        <f t="shared" si="34"/>
        <v>0</v>
      </c>
      <c r="BF257" s="191">
        <f t="shared" si="35"/>
        <v>0</v>
      </c>
      <c r="BG257" s="191">
        <f t="shared" si="36"/>
        <v>0</v>
      </c>
      <c r="BH257" s="191">
        <f t="shared" si="37"/>
        <v>0</v>
      </c>
      <c r="BI257" s="191">
        <f t="shared" si="38"/>
        <v>0</v>
      </c>
      <c r="BJ257" s="14" t="s">
        <v>83</v>
      </c>
      <c r="BK257" s="191">
        <f t="shared" si="39"/>
        <v>0</v>
      </c>
      <c r="BL257" s="14" t="s">
        <v>165</v>
      </c>
      <c r="BM257" s="190" t="s">
        <v>648</v>
      </c>
    </row>
    <row r="258" spans="1:65" s="2" customFormat="1" ht="21.75" customHeight="1">
      <c r="A258" s="31"/>
      <c r="B258" s="32"/>
      <c r="C258" s="192" t="s">
        <v>649</v>
      </c>
      <c r="D258" s="192" t="s">
        <v>450</v>
      </c>
      <c r="E258" s="193" t="s">
        <v>650</v>
      </c>
      <c r="F258" s="194" t="s">
        <v>651</v>
      </c>
      <c r="G258" s="195" t="s">
        <v>154</v>
      </c>
      <c r="H258" s="196">
        <v>1</v>
      </c>
      <c r="I258" s="197"/>
      <c r="J258" s="198">
        <f t="shared" ref="J258:J289" si="40">ROUND(I258*H258,2)</f>
        <v>0</v>
      </c>
      <c r="K258" s="199"/>
      <c r="L258" s="36"/>
      <c r="M258" s="200" t="s">
        <v>1</v>
      </c>
      <c r="N258" s="201" t="s">
        <v>41</v>
      </c>
      <c r="O258" s="68"/>
      <c r="P258" s="188">
        <f t="shared" ref="P258:P289" si="41">O258*H258</f>
        <v>0</v>
      </c>
      <c r="Q258" s="188">
        <v>0</v>
      </c>
      <c r="R258" s="188">
        <f t="shared" ref="R258:R289" si="42">Q258*H258</f>
        <v>0</v>
      </c>
      <c r="S258" s="188">
        <v>0</v>
      </c>
      <c r="T258" s="189">
        <f t="shared" ref="T258:T289" si="43"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0" t="s">
        <v>165</v>
      </c>
      <c r="AT258" s="190" t="s">
        <v>450</v>
      </c>
      <c r="AU258" s="190" t="s">
        <v>76</v>
      </c>
      <c r="AY258" s="14" t="s">
        <v>150</v>
      </c>
      <c r="BE258" s="191">
        <f t="shared" ref="BE258:BE289" si="44">IF(N258="základní",J258,0)</f>
        <v>0</v>
      </c>
      <c r="BF258" s="191">
        <f t="shared" ref="BF258:BF289" si="45">IF(N258="snížená",J258,0)</f>
        <v>0</v>
      </c>
      <c r="BG258" s="191">
        <f t="shared" ref="BG258:BG289" si="46">IF(N258="zákl. přenesená",J258,0)</f>
        <v>0</v>
      </c>
      <c r="BH258" s="191">
        <f t="shared" ref="BH258:BH289" si="47">IF(N258="sníž. přenesená",J258,0)</f>
        <v>0</v>
      </c>
      <c r="BI258" s="191">
        <f t="shared" ref="BI258:BI289" si="48">IF(N258="nulová",J258,0)</f>
        <v>0</v>
      </c>
      <c r="BJ258" s="14" t="s">
        <v>83</v>
      </c>
      <c r="BK258" s="191">
        <f t="shared" ref="BK258:BK289" si="49">ROUND(I258*H258,2)</f>
        <v>0</v>
      </c>
      <c r="BL258" s="14" t="s">
        <v>165</v>
      </c>
      <c r="BM258" s="190" t="s">
        <v>652</v>
      </c>
    </row>
    <row r="259" spans="1:65" s="2" customFormat="1" ht="21.75" customHeight="1">
      <c r="A259" s="31"/>
      <c r="B259" s="32"/>
      <c r="C259" s="192" t="s">
        <v>653</v>
      </c>
      <c r="D259" s="192" t="s">
        <v>450</v>
      </c>
      <c r="E259" s="193" t="s">
        <v>654</v>
      </c>
      <c r="F259" s="194" t="s">
        <v>655</v>
      </c>
      <c r="G259" s="195" t="s">
        <v>154</v>
      </c>
      <c r="H259" s="196">
        <v>1</v>
      </c>
      <c r="I259" s="197"/>
      <c r="J259" s="198">
        <f t="shared" si="40"/>
        <v>0</v>
      </c>
      <c r="K259" s="199"/>
      <c r="L259" s="36"/>
      <c r="M259" s="200" t="s">
        <v>1</v>
      </c>
      <c r="N259" s="201" t="s">
        <v>41</v>
      </c>
      <c r="O259" s="68"/>
      <c r="P259" s="188">
        <f t="shared" si="41"/>
        <v>0</v>
      </c>
      <c r="Q259" s="188">
        <v>0</v>
      </c>
      <c r="R259" s="188">
        <f t="shared" si="42"/>
        <v>0</v>
      </c>
      <c r="S259" s="188">
        <v>0</v>
      </c>
      <c r="T259" s="189">
        <f t="shared" si="4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0" t="s">
        <v>165</v>
      </c>
      <c r="AT259" s="190" t="s">
        <v>450</v>
      </c>
      <c r="AU259" s="190" t="s">
        <v>76</v>
      </c>
      <c r="AY259" s="14" t="s">
        <v>150</v>
      </c>
      <c r="BE259" s="191">
        <f t="shared" si="44"/>
        <v>0</v>
      </c>
      <c r="BF259" s="191">
        <f t="shared" si="45"/>
        <v>0</v>
      </c>
      <c r="BG259" s="191">
        <f t="shared" si="46"/>
        <v>0</v>
      </c>
      <c r="BH259" s="191">
        <f t="shared" si="47"/>
        <v>0</v>
      </c>
      <c r="BI259" s="191">
        <f t="shared" si="48"/>
        <v>0</v>
      </c>
      <c r="BJ259" s="14" t="s">
        <v>83</v>
      </c>
      <c r="BK259" s="191">
        <f t="shared" si="49"/>
        <v>0</v>
      </c>
      <c r="BL259" s="14" t="s">
        <v>165</v>
      </c>
      <c r="BM259" s="190" t="s">
        <v>656</v>
      </c>
    </row>
    <row r="260" spans="1:65" s="2" customFormat="1" ht="21.75" customHeight="1">
      <c r="A260" s="31"/>
      <c r="B260" s="32"/>
      <c r="C260" s="192" t="s">
        <v>657</v>
      </c>
      <c r="D260" s="192" t="s">
        <v>450</v>
      </c>
      <c r="E260" s="193" t="s">
        <v>658</v>
      </c>
      <c r="F260" s="194" t="s">
        <v>659</v>
      </c>
      <c r="G260" s="195" t="s">
        <v>154</v>
      </c>
      <c r="H260" s="196">
        <v>2</v>
      </c>
      <c r="I260" s="197"/>
      <c r="J260" s="198">
        <f t="shared" si="40"/>
        <v>0</v>
      </c>
      <c r="K260" s="199"/>
      <c r="L260" s="36"/>
      <c r="M260" s="200" t="s">
        <v>1</v>
      </c>
      <c r="N260" s="201" t="s">
        <v>41</v>
      </c>
      <c r="O260" s="68"/>
      <c r="P260" s="188">
        <f t="shared" si="41"/>
        <v>0</v>
      </c>
      <c r="Q260" s="188">
        <v>0</v>
      </c>
      <c r="R260" s="188">
        <f t="shared" si="42"/>
        <v>0</v>
      </c>
      <c r="S260" s="188">
        <v>0</v>
      </c>
      <c r="T260" s="189">
        <f t="shared" si="4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0" t="s">
        <v>165</v>
      </c>
      <c r="AT260" s="190" t="s">
        <v>450</v>
      </c>
      <c r="AU260" s="190" t="s">
        <v>76</v>
      </c>
      <c r="AY260" s="14" t="s">
        <v>150</v>
      </c>
      <c r="BE260" s="191">
        <f t="shared" si="44"/>
        <v>0</v>
      </c>
      <c r="BF260" s="191">
        <f t="shared" si="45"/>
        <v>0</v>
      </c>
      <c r="BG260" s="191">
        <f t="shared" si="46"/>
        <v>0</v>
      </c>
      <c r="BH260" s="191">
        <f t="shared" si="47"/>
        <v>0</v>
      </c>
      <c r="BI260" s="191">
        <f t="shared" si="48"/>
        <v>0</v>
      </c>
      <c r="BJ260" s="14" t="s">
        <v>83</v>
      </c>
      <c r="BK260" s="191">
        <f t="shared" si="49"/>
        <v>0</v>
      </c>
      <c r="BL260" s="14" t="s">
        <v>165</v>
      </c>
      <c r="BM260" s="190" t="s">
        <v>660</v>
      </c>
    </row>
    <row r="261" spans="1:65" s="2" customFormat="1" ht="21.75" customHeight="1">
      <c r="A261" s="31"/>
      <c r="B261" s="32"/>
      <c r="C261" s="192" t="s">
        <v>182</v>
      </c>
      <c r="D261" s="192" t="s">
        <v>450</v>
      </c>
      <c r="E261" s="193" t="s">
        <v>661</v>
      </c>
      <c r="F261" s="194" t="s">
        <v>662</v>
      </c>
      <c r="G261" s="195" t="s">
        <v>154</v>
      </c>
      <c r="H261" s="196">
        <v>1</v>
      </c>
      <c r="I261" s="197"/>
      <c r="J261" s="198">
        <f t="shared" si="40"/>
        <v>0</v>
      </c>
      <c r="K261" s="199"/>
      <c r="L261" s="36"/>
      <c r="M261" s="200" t="s">
        <v>1</v>
      </c>
      <c r="N261" s="201" t="s">
        <v>41</v>
      </c>
      <c r="O261" s="68"/>
      <c r="P261" s="188">
        <f t="shared" si="41"/>
        <v>0</v>
      </c>
      <c r="Q261" s="188">
        <v>0</v>
      </c>
      <c r="R261" s="188">
        <f t="shared" si="42"/>
        <v>0</v>
      </c>
      <c r="S261" s="188">
        <v>0</v>
      </c>
      <c r="T261" s="189">
        <f t="shared" si="4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0" t="s">
        <v>165</v>
      </c>
      <c r="AT261" s="190" t="s">
        <v>450</v>
      </c>
      <c r="AU261" s="190" t="s">
        <v>76</v>
      </c>
      <c r="AY261" s="14" t="s">
        <v>150</v>
      </c>
      <c r="BE261" s="191">
        <f t="shared" si="44"/>
        <v>0</v>
      </c>
      <c r="BF261" s="191">
        <f t="shared" si="45"/>
        <v>0</v>
      </c>
      <c r="BG261" s="191">
        <f t="shared" si="46"/>
        <v>0</v>
      </c>
      <c r="BH261" s="191">
        <f t="shared" si="47"/>
        <v>0</v>
      </c>
      <c r="BI261" s="191">
        <f t="shared" si="48"/>
        <v>0</v>
      </c>
      <c r="BJ261" s="14" t="s">
        <v>83</v>
      </c>
      <c r="BK261" s="191">
        <f t="shared" si="49"/>
        <v>0</v>
      </c>
      <c r="BL261" s="14" t="s">
        <v>165</v>
      </c>
      <c r="BM261" s="190" t="s">
        <v>663</v>
      </c>
    </row>
    <row r="262" spans="1:65" s="2" customFormat="1" ht="21.75" customHeight="1">
      <c r="A262" s="31"/>
      <c r="B262" s="32"/>
      <c r="C262" s="192" t="s">
        <v>664</v>
      </c>
      <c r="D262" s="192" t="s">
        <v>450</v>
      </c>
      <c r="E262" s="193" t="s">
        <v>665</v>
      </c>
      <c r="F262" s="194" t="s">
        <v>666</v>
      </c>
      <c r="G262" s="195" t="s">
        <v>154</v>
      </c>
      <c r="H262" s="196">
        <v>1</v>
      </c>
      <c r="I262" s="197"/>
      <c r="J262" s="198">
        <f t="shared" si="40"/>
        <v>0</v>
      </c>
      <c r="K262" s="199"/>
      <c r="L262" s="36"/>
      <c r="M262" s="200" t="s">
        <v>1</v>
      </c>
      <c r="N262" s="201" t="s">
        <v>41</v>
      </c>
      <c r="O262" s="68"/>
      <c r="P262" s="188">
        <f t="shared" si="41"/>
        <v>0</v>
      </c>
      <c r="Q262" s="188">
        <v>0</v>
      </c>
      <c r="R262" s="188">
        <f t="shared" si="42"/>
        <v>0</v>
      </c>
      <c r="S262" s="188">
        <v>0</v>
      </c>
      <c r="T262" s="189">
        <f t="shared" si="4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0" t="s">
        <v>165</v>
      </c>
      <c r="AT262" s="190" t="s">
        <v>450</v>
      </c>
      <c r="AU262" s="190" t="s">
        <v>76</v>
      </c>
      <c r="AY262" s="14" t="s">
        <v>150</v>
      </c>
      <c r="BE262" s="191">
        <f t="shared" si="44"/>
        <v>0</v>
      </c>
      <c r="BF262" s="191">
        <f t="shared" si="45"/>
        <v>0</v>
      </c>
      <c r="BG262" s="191">
        <f t="shared" si="46"/>
        <v>0</v>
      </c>
      <c r="BH262" s="191">
        <f t="shared" si="47"/>
        <v>0</v>
      </c>
      <c r="BI262" s="191">
        <f t="shared" si="48"/>
        <v>0</v>
      </c>
      <c r="BJ262" s="14" t="s">
        <v>83</v>
      </c>
      <c r="BK262" s="191">
        <f t="shared" si="49"/>
        <v>0</v>
      </c>
      <c r="BL262" s="14" t="s">
        <v>165</v>
      </c>
      <c r="BM262" s="190" t="s">
        <v>667</v>
      </c>
    </row>
    <row r="263" spans="1:65" s="2" customFormat="1" ht="21.75" customHeight="1">
      <c r="A263" s="31"/>
      <c r="B263" s="32"/>
      <c r="C263" s="192" t="s">
        <v>668</v>
      </c>
      <c r="D263" s="192" t="s">
        <v>450</v>
      </c>
      <c r="E263" s="193" t="s">
        <v>669</v>
      </c>
      <c r="F263" s="194" t="s">
        <v>670</v>
      </c>
      <c r="G263" s="195" t="s">
        <v>154</v>
      </c>
      <c r="H263" s="196">
        <v>2</v>
      </c>
      <c r="I263" s="197"/>
      <c r="J263" s="198">
        <f t="shared" si="40"/>
        <v>0</v>
      </c>
      <c r="K263" s="199"/>
      <c r="L263" s="36"/>
      <c r="M263" s="200" t="s">
        <v>1</v>
      </c>
      <c r="N263" s="201" t="s">
        <v>41</v>
      </c>
      <c r="O263" s="68"/>
      <c r="P263" s="188">
        <f t="shared" si="41"/>
        <v>0</v>
      </c>
      <c r="Q263" s="188">
        <v>0</v>
      </c>
      <c r="R263" s="188">
        <f t="shared" si="42"/>
        <v>0</v>
      </c>
      <c r="S263" s="188">
        <v>0</v>
      </c>
      <c r="T263" s="189">
        <f t="shared" si="4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0" t="s">
        <v>165</v>
      </c>
      <c r="AT263" s="190" t="s">
        <v>450</v>
      </c>
      <c r="AU263" s="190" t="s">
        <v>76</v>
      </c>
      <c r="AY263" s="14" t="s">
        <v>150</v>
      </c>
      <c r="BE263" s="191">
        <f t="shared" si="44"/>
        <v>0</v>
      </c>
      <c r="BF263" s="191">
        <f t="shared" si="45"/>
        <v>0</v>
      </c>
      <c r="BG263" s="191">
        <f t="shared" si="46"/>
        <v>0</v>
      </c>
      <c r="BH263" s="191">
        <f t="shared" si="47"/>
        <v>0</v>
      </c>
      <c r="BI263" s="191">
        <f t="shared" si="48"/>
        <v>0</v>
      </c>
      <c r="BJ263" s="14" t="s">
        <v>83</v>
      </c>
      <c r="BK263" s="191">
        <f t="shared" si="49"/>
        <v>0</v>
      </c>
      <c r="BL263" s="14" t="s">
        <v>165</v>
      </c>
      <c r="BM263" s="190" t="s">
        <v>671</v>
      </c>
    </row>
    <row r="264" spans="1:65" s="2" customFormat="1" ht="21.75" customHeight="1">
      <c r="A264" s="31"/>
      <c r="B264" s="32"/>
      <c r="C264" s="192" t="s">
        <v>672</v>
      </c>
      <c r="D264" s="192" t="s">
        <v>450</v>
      </c>
      <c r="E264" s="193" t="s">
        <v>673</v>
      </c>
      <c r="F264" s="194" t="s">
        <v>674</v>
      </c>
      <c r="G264" s="195" t="s">
        <v>154</v>
      </c>
      <c r="H264" s="196">
        <v>4</v>
      </c>
      <c r="I264" s="197"/>
      <c r="J264" s="198">
        <f t="shared" si="40"/>
        <v>0</v>
      </c>
      <c r="K264" s="199"/>
      <c r="L264" s="36"/>
      <c r="M264" s="200" t="s">
        <v>1</v>
      </c>
      <c r="N264" s="201" t="s">
        <v>41</v>
      </c>
      <c r="O264" s="68"/>
      <c r="P264" s="188">
        <f t="shared" si="41"/>
        <v>0</v>
      </c>
      <c r="Q264" s="188">
        <v>0</v>
      </c>
      <c r="R264" s="188">
        <f t="shared" si="42"/>
        <v>0</v>
      </c>
      <c r="S264" s="188">
        <v>0</v>
      </c>
      <c r="T264" s="189">
        <f t="shared" si="4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0" t="s">
        <v>83</v>
      </c>
      <c r="AT264" s="190" t="s">
        <v>450</v>
      </c>
      <c r="AU264" s="190" t="s">
        <v>76</v>
      </c>
      <c r="AY264" s="14" t="s">
        <v>150</v>
      </c>
      <c r="BE264" s="191">
        <f t="shared" si="44"/>
        <v>0</v>
      </c>
      <c r="BF264" s="191">
        <f t="shared" si="45"/>
        <v>0</v>
      </c>
      <c r="BG264" s="191">
        <f t="shared" si="46"/>
        <v>0</v>
      </c>
      <c r="BH264" s="191">
        <f t="shared" si="47"/>
        <v>0</v>
      </c>
      <c r="BI264" s="191">
        <f t="shared" si="48"/>
        <v>0</v>
      </c>
      <c r="BJ264" s="14" t="s">
        <v>83</v>
      </c>
      <c r="BK264" s="191">
        <f t="shared" si="49"/>
        <v>0</v>
      </c>
      <c r="BL264" s="14" t="s">
        <v>83</v>
      </c>
      <c r="BM264" s="190" t="s">
        <v>675</v>
      </c>
    </row>
    <row r="265" spans="1:65" s="2" customFormat="1" ht="16.5" customHeight="1">
      <c r="A265" s="31"/>
      <c r="B265" s="32"/>
      <c r="C265" s="192" t="s">
        <v>676</v>
      </c>
      <c r="D265" s="192" t="s">
        <v>450</v>
      </c>
      <c r="E265" s="193" t="s">
        <v>677</v>
      </c>
      <c r="F265" s="194" t="s">
        <v>678</v>
      </c>
      <c r="G265" s="195" t="s">
        <v>154</v>
      </c>
      <c r="H265" s="196">
        <v>4</v>
      </c>
      <c r="I265" s="197"/>
      <c r="J265" s="198">
        <f t="shared" si="40"/>
        <v>0</v>
      </c>
      <c r="K265" s="199"/>
      <c r="L265" s="36"/>
      <c r="M265" s="200" t="s">
        <v>1</v>
      </c>
      <c r="N265" s="201" t="s">
        <v>41</v>
      </c>
      <c r="O265" s="68"/>
      <c r="P265" s="188">
        <f t="shared" si="41"/>
        <v>0</v>
      </c>
      <c r="Q265" s="188">
        <v>0</v>
      </c>
      <c r="R265" s="188">
        <f t="shared" si="42"/>
        <v>0</v>
      </c>
      <c r="S265" s="188">
        <v>0</v>
      </c>
      <c r="T265" s="189">
        <f t="shared" si="4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0" t="s">
        <v>165</v>
      </c>
      <c r="AT265" s="190" t="s">
        <v>450</v>
      </c>
      <c r="AU265" s="190" t="s">
        <v>76</v>
      </c>
      <c r="AY265" s="14" t="s">
        <v>150</v>
      </c>
      <c r="BE265" s="191">
        <f t="shared" si="44"/>
        <v>0</v>
      </c>
      <c r="BF265" s="191">
        <f t="shared" si="45"/>
        <v>0</v>
      </c>
      <c r="BG265" s="191">
        <f t="shared" si="46"/>
        <v>0</v>
      </c>
      <c r="BH265" s="191">
        <f t="shared" si="47"/>
        <v>0</v>
      </c>
      <c r="BI265" s="191">
        <f t="shared" si="48"/>
        <v>0</v>
      </c>
      <c r="BJ265" s="14" t="s">
        <v>83</v>
      </c>
      <c r="BK265" s="191">
        <f t="shared" si="49"/>
        <v>0</v>
      </c>
      <c r="BL265" s="14" t="s">
        <v>165</v>
      </c>
      <c r="BM265" s="190" t="s">
        <v>679</v>
      </c>
    </row>
    <row r="266" spans="1:65" s="2" customFormat="1" ht="21.75" customHeight="1">
      <c r="A266" s="31"/>
      <c r="B266" s="32"/>
      <c r="C266" s="192" t="s">
        <v>680</v>
      </c>
      <c r="D266" s="192" t="s">
        <v>450</v>
      </c>
      <c r="E266" s="193" t="s">
        <v>681</v>
      </c>
      <c r="F266" s="194" t="s">
        <v>682</v>
      </c>
      <c r="G266" s="195" t="s">
        <v>154</v>
      </c>
      <c r="H266" s="196">
        <v>4</v>
      </c>
      <c r="I266" s="197"/>
      <c r="J266" s="198">
        <f t="shared" si="40"/>
        <v>0</v>
      </c>
      <c r="K266" s="199"/>
      <c r="L266" s="36"/>
      <c r="M266" s="200" t="s">
        <v>1</v>
      </c>
      <c r="N266" s="201" t="s">
        <v>41</v>
      </c>
      <c r="O266" s="68"/>
      <c r="P266" s="188">
        <f t="shared" si="41"/>
        <v>0</v>
      </c>
      <c r="Q266" s="188">
        <v>0</v>
      </c>
      <c r="R266" s="188">
        <f t="shared" si="42"/>
        <v>0</v>
      </c>
      <c r="S266" s="188">
        <v>0</v>
      </c>
      <c r="T266" s="189">
        <f t="shared" si="4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0" t="s">
        <v>165</v>
      </c>
      <c r="AT266" s="190" t="s">
        <v>450</v>
      </c>
      <c r="AU266" s="190" t="s">
        <v>76</v>
      </c>
      <c r="AY266" s="14" t="s">
        <v>150</v>
      </c>
      <c r="BE266" s="191">
        <f t="shared" si="44"/>
        <v>0</v>
      </c>
      <c r="BF266" s="191">
        <f t="shared" si="45"/>
        <v>0</v>
      </c>
      <c r="BG266" s="191">
        <f t="shared" si="46"/>
        <v>0</v>
      </c>
      <c r="BH266" s="191">
        <f t="shared" si="47"/>
        <v>0</v>
      </c>
      <c r="BI266" s="191">
        <f t="shared" si="48"/>
        <v>0</v>
      </c>
      <c r="BJ266" s="14" t="s">
        <v>83</v>
      </c>
      <c r="BK266" s="191">
        <f t="shared" si="49"/>
        <v>0</v>
      </c>
      <c r="BL266" s="14" t="s">
        <v>165</v>
      </c>
      <c r="BM266" s="190" t="s">
        <v>683</v>
      </c>
    </row>
    <row r="267" spans="1:65" s="2" customFormat="1" ht="16.5" customHeight="1">
      <c r="A267" s="31"/>
      <c r="B267" s="32"/>
      <c r="C267" s="192" t="s">
        <v>684</v>
      </c>
      <c r="D267" s="192" t="s">
        <v>450</v>
      </c>
      <c r="E267" s="193" t="s">
        <v>685</v>
      </c>
      <c r="F267" s="194" t="s">
        <v>686</v>
      </c>
      <c r="G267" s="195" t="s">
        <v>154</v>
      </c>
      <c r="H267" s="196">
        <v>11</v>
      </c>
      <c r="I267" s="197"/>
      <c r="J267" s="198">
        <f t="shared" si="40"/>
        <v>0</v>
      </c>
      <c r="K267" s="199"/>
      <c r="L267" s="36"/>
      <c r="M267" s="200" t="s">
        <v>1</v>
      </c>
      <c r="N267" s="201" t="s">
        <v>41</v>
      </c>
      <c r="O267" s="68"/>
      <c r="P267" s="188">
        <f t="shared" si="41"/>
        <v>0</v>
      </c>
      <c r="Q267" s="188">
        <v>0</v>
      </c>
      <c r="R267" s="188">
        <f t="shared" si="42"/>
        <v>0</v>
      </c>
      <c r="S267" s="188">
        <v>0</v>
      </c>
      <c r="T267" s="189">
        <f t="shared" si="4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0" t="s">
        <v>165</v>
      </c>
      <c r="AT267" s="190" t="s">
        <v>450</v>
      </c>
      <c r="AU267" s="190" t="s">
        <v>76</v>
      </c>
      <c r="AY267" s="14" t="s">
        <v>150</v>
      </c>
      <c r="BE267" s="191">
        <f t="shared" si="44"/>
        <v>0</v>
      </c>
      <c r="BF267" s="191">
        <f t="shared" si="45"/>
        <v>0</v>
      </c>
      <c r="BG267" s="191">
        <f t="shared" si="46"/>
        <v>0</v>
      </c>
      <c r="BH267" s="191">
        <f t="shared" si="47"/>
        <v>0</v>
      </c>
      <c r="BI267" s="191">
        <f t="shared" si="48"/>
        <v>0</v>
      </c>
      <c r="BJ267" s="14" t="s">
        <v>83</v>
      </c>
      <c r="BK267" s="191">
        <f t="shared" si="49"/>
        <v>0</v>
      </c>
      <c r="BL267" s="14" t="s">
        <v>165</v>
      </c>
      <c r="BM267" s="190" t="s">
        <v>687</v>
      </c>
    </row>
    <row r="268" spans="1:65" s="2" customFormat="1" ht="16.5" customHeight="1">
      <c r="A268" s="31"/>
      <c r="B268" s="32"/>
      <c r="C268" s="192" t="s">
        <v>688</v>
      </c>
      <c r="D268" s="192" t="s">
        <v>450</v>
      </c>
      <c r="E268" s="193" t="s">
        <v>689</v>
      </c>
      <c r="F268" s="194" t="s">
        <v>690</v>
      </c>
      <c r="G268" s="195" t="s">
        <v>154</v>
      </c>
      <c r="H268" s="196">
        <v>1</v>
      </c>
      <c r="I268" s="197"/>
      <c r="J268" s="198">
        <f t="shared" si="40"/>
        <v>0</v>
      </c>
      <c r="K268" s="199"/>
      <c r="L268" s="36"/>
      <c r="M268" s="200" t="s">
        <v>1</v>
      </c>
      <c r="N268" s="201" t="s">
        <v>41</v>
      </c>
      <c r="O268" s="68"/>
      <c r="P268" s="188">
        <f t="shared" si="41"/>
        <v>0</v>
      </c>
      <c r="Q268" s="188">
        <v>0</v>
      </c>
      <c r="R268" s="188">
        <f t="shared" si="42"/>
        <v>0</v>
      </c>
      <c r="S268" s="188">
        <v>0</v>
      </c>
      <c r="T268" s="189">
        <f t="shared" si="4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0" t="s">
        <v>165</v>
      </c>
      <c r="AT268" s="190" t="s">
        <v>450</v>
      </c>
      <c r="AU268" s="190" t="s">
        <v>76</v>
      </c>
      <c r="AY268" s="14" t="s">
        <v>150</v>
      </c>
      <c r="BE268" s="191">
        <f t="shared" si="44"/>
        <v>0</v>
      </c>
      <c r="BF268" s="191">
        <f t="shared" si="45"/>
        <v>0</v>
      </c>
      <c r="BG268" s="191">
        <f t="shared" si="46"/>
        <v>0</v>
      </c>
      <c r="BH268" s="191">
        <f t="shared" si="47"/>
        <v>0</v>
      </c>
      <c r="BI268" s="191">
        <f t="shared" si="48"/>
        <v>0</v>
      </c>
      <c r="BJ268" s="14" t="s">
        <v>83</v>
      </c>
      <c r="BK268" s="191">
        <f t="shared" si="49"/>
        <v>0</v>
      </c>
      <c r="BL268" s="14" t="s">
        <v>165</v>
      </c>
      <c r="BM268" s="190" t="s">
        <v>691</v>
      </c>
    </row>
    <row r="269" spans="1:65" s="2" customFormat="1" ht="21.75" customHeight="1">
      <c r="A269" s="31"/>
      <c r="B269" s="32"/>
      <c r="C269" s="192" t="s">
        <v>692</v>
      </c>
      <c r="D269" s="192" t="s">
        <v>450</v>
      </c>
      <c r="E269" s="193" t="s">
        <v>693</v>
      </c>
      <c r="F269" s="194" t="s">
        <v>694</v>
      </c>
      <c r="G269" s="195" t="s">
        <v>154</v>
      </c>
      <c r="H269" s="196">
        <v>2</v>
      </c>
      <c r="I269" s="197"/>
      <c r="J269" s="198">
        <f t="shared" si="40"/>
        <v>0</v>
      </c>
      <c r="K269" s="199"/>
      <c r="L269" s="36"/>
      <c r="M269" s="200" t="s">
        <v>1</v>
      </c>
      <c r="N269" s="201" t="s">
        <v>41</v>
      </c>
      <c r="O269" s="68"/>
      <c r="P269" s="188">
        <f t="shared" si="41"/>
        <v>0</v>
      </c>
      <c r="Q269" s="188">
        <v>0</v>
      </c>
      <c r="R269" s="188">
        <f t="shared" si="42"/>
        <v>0</v>
      </c>
      <c r="S269" s="188">
        <v>0</v>
      </c>
      <c r="T269" s="189">
        <f t="shared" si="4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0" t="s">
        <v>165</v>
      </c>
      <c r="AT269" s="190" t="s">
        <v>450</v>
      </c>
      <c r="AU269" s="190" t="s">
        <v>76</v>
      </c>
      <c r="AY269" s="14" t="s">
        <v>150</v>
      </c>
      <c r="BE269" s="191">
        <f t="shared" si="44"/>
        <v>0</v>
      </c>
      <c r="BF269" s="191">
        <f t="shared" si="45"/>
        <v>0</v>
      </c>
      <c r="BG269" s="191">
        <f t="shared" si="46"/>
        <v>0</v>
      </c>
      <c r="BH269" s="191">
        <f t="shared" si="47"/>
        <v>0</v>
      </c>
      <c r="BI269" s="191">
        <f t="shared" si="48"/>
        <v>0</v>
      </c>
      <c r="BJ269" s="14" t="s">
        <v>83</v>
      </c>
      <c r="BK269" s="191">
        <f t="shared" si="49"/>
        <v>0</v>
      </c>
      <c r="BL269" s="14" t="s">
        <v>165</v>
      </c>
      <c r="BM269" s="190" t="s">
        <v>695</v>
      </c>
    </row>
    <row r="270" spans="1:65" s="2" customFormat="1" ht="16.5" customHeight="1">
      <c r="A270" s="31"/>
      <c r="B270" s="32"/>
      <c r="C270" s="192" t="s">
        <v>696</v>
      </c>
      <c r="D270" s="192" t="s">
        <v>450</v>
      </c>
      <c r="E270" s="193" t="s">
        <v>697</v>
      </c>
      <c r="F270" s="194" t="s">
        <v>698</v>
      </c>
      <c r="G270" s="195" t="s">
        <v>154</v>
      </c>
      <c r="H270" s="196">
        <v>14</v>
      </c>
      <c r="I270" s="197"/>
      <c r="J270" s="198">
        <f t="shared" si="40"/>
        <v>0</v>
      </c>
      <c r="K270" s="199"/>
      <c r="L270" s="36"/>
      <c r="M270" s="200" t="s">
        <v>1</v>
      </c>
      <c r="N270" s="201" t="s">
        <v>41</v>
      </c>
      <c r="O270" s="68"/>
      <c r="P270" s="188">
        <f t="shared" si="41"/>
        <v>0</v>
      </c>
      <c r="Q270" s="188">
        <v>0</v>
      </c>
      <c r="R270" s="188">
        <f t="shared" si="42"/>
        <v>0</v>
      </c>
      <c r="S270" s="188">
        <v>0</v>
      </c>
      <c r="T270" s="189">
        <f t="shared" si="4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0" t="s">
        <v>165</v>
      </c>
      <c r="AT270" s="190" t="s">
        <v>450</v>
      </c>
      <c r="AU270" s="190" t="s">
        <v>76</v>
      </c>
      <c r="AY270" s="14" t="s">
        <v>150</v>
      </c>
      <c r="BE270" s="191">
        <f t="shared" si="44"/>
        <v>0</v>
      </c>
      <c r="BF270" s="191">
        <f t="shared" si="45"/>
        <v>0</v>
      </c>
      <c r="BG270" s="191">
        <f t="shared" si="46"/>
        <v>0</v>
      </c>
      <c r="BH270" s="191">
        <f t="shared" si="47"/>
        <v>0</v>
      </c>
      <c r="BI270" s="191">
        <f t="shared" si="48"/>
        <v>0</v>
      </c>
      <c r="BJ270" s="14" t="s">
        <v>83</v>
      </c>
      <c r="BK270" s="191">
        <f t="shared" si="49"/>
        <v>0</v>
      </c>
      <c r="BL270" s="14" t="s">
        <v>165</v>
      </c>
      <c r="BM270" s="190" t="s">
        <v>699</v>
      </c>
    </row>
    <row r="271" spans="1:65" s="2" customFormat="1" ht="16.5" customHeight="1">
      <c r="A271" s="31"/>
      <c r="B271" s="32"/>
      <c r="C271" s="192" t="s">
        <v>700</v>
      </c>
      <c r="D271" s="192" t="s">
        <v>450</v>
      </c>
      <c r="E271" s="193" t="s">
        <v>701</v>
      </c>
      <c r="F271" s="194" t="s">
        <v>702</v>
      </c>
      <c r="G271" s="195" t="s">
        <v>154</v>
      </c>
      <c r="H271" s="196">
        <v>9</v>
      </c>
      <c r="I271" s="197"/>
      <c r="J271" s="198">
        <f t="shared" si="40"/>
        <v>0</v>
      </c>
      <c r="K271" s="199"/>
      <c r="L271" s="36"/>
      <c r="M271" s="200" t="s">
        <v>1</v>
      </c>
      <c r="N271" s="201" t="s">
        <v>41</v>
      </c>
      <c r="O271" s="68"/>
      <c r="P271" s="188">
        <f t="shared" si="41"/>
        <v>0</v>
      </c>
      <c r="Q271" s="188">
        <v>0</v>
      </c>
      <c r="R271" s="188">
        <f t="shared" si="42"/>
        <v>0</v>
      </c>
      <c r="S271" s="188">
        <v>0</v>
      </c>
      <c r="T271" s="189">
        <f t="shared" si="4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0" t="s">
        <v>165</v>
      </c>
      <c r="AT271" s="190" t="s">
        <v>450</v>
      </c>
      <c r="AU271" s="190" t="s">
        <v>76</v>
      </c>
      <c r="AY271" s="14" t="s">
        <v>150</v>
      </c>
      <c r="BE271" s="191">
        <f t="shared" si="44"/>
        <v>0</v>
      </c>
      <c r="BF271" s="191">
        <f t="shared" si="45"/>
        <v>0</v>
      </c>
      <c r="BG271" s="191">
        <f t="shared" si="46"/>
        <v>0</v>
      </c>
      <c r="BH271" s="191">
        <f t="shared" si="47"/>
        <v>0</v>
      </c>
      <c r="BI271" s="191">
        <f t="shared" si="48"/>
        <v>0</v>
      </c>
      <c r="BJ271" s="14" t="s">
        <v>83</v>
      </c>
      <c r="BK271" s="191">
        <f t="shared" si="49"/>
        <v>0</v>
      </c>
      <c r="BL271" s="14" t="s">
        <v>165</v>
      </c>
      <c r="BM271" s="190" t="s">
        <v>703</v>
      </c>
    </row>
    <row r="272" spans="1:65" s="2" customFormat="1" ht="16.5" customHeight="1">
      <c r="A272" s="31"/>
      <c r="B272" s="32"/>
      <c r="C272" s="192" t="s">
        <v>704</v>
      </c>
      <c r="D272" s="192" t="s">
        <v>450</v>
      </c>
      <c r="E272" s="193" t="s">
        <v>705</v>
      </c>
      <c r="F272" s="194" t="s">
        <v>706</v>
      </c>
      <c r="G272" s="195" t="s">
        <v>154</v>
      </c>
      <c r="H272" s="196">
        <v>1</v>
      </c>
      <c r="I272" s="197"/>
      <c r="J272" s="198">
        <f t="shared" si="40"/>
        <v>0</v>
      </c>
      <c r="K272" s="199"/>
      <c r="L272" s="36"/>
      <c r="M272" s="200" t="s">
        <v>1</v>
      </c>
      <c r="N272" s="201" t="s">
        <v>41</v>
      </c>
      <c r="O272" s="68"/>
      <c r="P272" s="188">
        <f t="shared" si="41"/>
        <v>0</v>
      </c>
      <c r="Q272" s="188">
        <v>0</v>
      </c>
      <c r="R272" s="188">
        <f t="shared" si="42"/>
        <v>0</v>
      </c>
      <c r="S272" s="188">
        <v>0</v>
      </c>
      <c r="T272" s="189">
        <f t="shared" si="4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0" t="s">
        <v>165</v>
      </c>
      <c r="AT272" s="190" t="s">
        <v>450</v>
      </c>
      <c r="AU272" s="190" t="s">
        <v>76</v>
      </c>
      <c r="AY272" s="14" t="s">
        <v>150</v>
      </c>
      <c r="BE272" s="191">
        <f t="shared" si="44"/>
        <v>0</v>
      </c>
      <c r="BF272" s="191">
        <f t="shared" si="45"/>
        <v>0</v>
      </c>
      <c r="BG272" s="191">
        <f t="shared" si="46"/>
        <v>0</v>
      </c>
      <c r="BH272" s="191">
        <f t="shared" si="47"/>
        <v>0</v>
      </c>
      <c r="BI272" s="191">
        <f t="shared" si="48"/>
        <v>0</v>
      </c>
      <c r="BJ272" s="14" t="s">
        <v>83</v>
      </c>
      <c r="BK272" s="191">
        <f t="shared" si="49"/>
        <v>0</v>
      </c>
      <c r="BL272" s="14" t="s">
        <v>165</v>
      </c>
      <c r="BM272" s="190" t="s">
        <v>707</v>
      </c>
    </row>
    <row r="273" spans="1:65" s="2" customFormat="1" ht="21.75" customHeight="1">
      <c r="A273" s="31"/>
      <c r="B273" s="32"/>
      <c r="C273" s="192" t="s">
        <v>708</v>
      </c>
      <c r="D273" s="192" t="s">
        <v>450</v>
      </c>
      <c r="E273" s="193" t="s">
        <v>709</v>
      </c>
      <c r="F273" s="194" t="s">
        <v>710</v>
      </c>
      <c r="G273" s="195" t="s">
        <v>154</v>
      </c>
      <c r="H273" s="196">
        <v>2</v>
      </c>
      <c r="I273" s="197"/>
      <c r="J273" s="198">
        <f t="shared" si="40"/>
        <v>0</v>
      </c>
      <c r="K273" s="199"/>
      <c r="L273" s="36"/>
      <c r="M273" s="200" t="s">
        <v>1</v>
      </c>
      <c r="N273" s="201" t="s">
        <v>41</v>
      </c>
      <c r="O273" s="68"/>
      <c r="P273" s="188">
        <f t="shared" si="41"/>
        <v>0</v>
      </c>
      <c r="Q273" s="188">
        <v>0</v>
      </c>
      <c r="R273" s="188">
        <f t="shared" si="42"/>
        <v>0</v>
      </c>
      <c r="S273" s="188">
        <v>0</v>
      </c>
      <c r="T273" s="189">
        <f t="shared" si="4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0" t="s">
        <v>165</v>
      </c>
      <c r="AT273" s="190" t="s">
        <v>450</v>
      </c>
      <c r="AU273" s="190" t="s">
        <v>76</v>
      </c>
      <c r="AY273" s="14" t="s">
        <v>150</v>
      </c>
      <c r="BE273" s="191">
        <f t="shared" si="44"/>
        <v>0</v>
      </c>
      <c r="BF273" s="191">
        <f t="shared" si="45"/>
        <v>0</v>
      </c>
      <c r="BG273" s="191">
        <f t="shared" si="46"/>
        <v>0</v>
      </c>
      <c r="BH273" s="191">
        <f t="shared" si="47"/>
        <v>0</v>
      </c>
      <c r="BI273" s="191">
        <f t="shared" si="48"/>
        <v>0</v>
      </c>
      <c r="BJ273" s="14" t="s">
        <v>83</v>
      </c>
      <c r="BK273" s="191">
        <f t="shared" si="49"/>
        <v>0</v>
      </c>
      <c r="BL273" s="14" t="s">
        <v>165</v>
      </c>
      <c r="BM273" s="190" t="s">
        <v>711</v>
      </c>
    </row>
    <row r="274" spans="1:65" s="2" customFormat="1" ht="33" customHeight="1">
      <c r="A274" s="31"/>
      <c r="B274" s="32"/>
      <c r="C274" s="192" t="s">
        <v>712</v>
      </c>
      <c r="D274" s="192" t="s">
        <v>450</v>
      </c>
      <c r="E274" s="193" t="s">
        <v>713</v>
      </c>
      <c r="F274" s="194" t="s">
        <v>714</v>
      </c>
      <c r="G274" s="195" t="s">
        <v>154</v>
      </c>
      <c r="H274" s="196">
        <v>1</v>
      </c>
      <c r="I274" s="197"/>
      <c r="J274" s="198">
        <f t="shared" si="40"/>
        <v>0</v>
      </c>
      <c r="K274" s="199"/>
      <c r="L274" s="36"/>
      <c r="M274" s="200" t="s">
        <v>1</v>
      </c>
      <c r="N274" s="201" t="s">
        <v>41</v>
      </c>
      <c r="O274" s="68"/>
      <c r="P274" s="188">
        <f t="shared" si="41"/>
        <v>0</v>
      </c>
      <c r="Q274" s="188">
        <v>0</v>
      </c>
      <c r="R274" s="188">
        <f t="shared" si="42"/>
        <v>0</v>
      </c>
      <c r="S274" s="188">
        <v>0</v>
      </c>
      <c r="T274" s="189">
        <f t="shared" si="4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0" t="s">
        <v>83</v>
      </c>
      <c r="AT274" s="190" t="s">
        <v>450</v>
      </c>
      <c r="AU274" s="190" t="s">
        <v>76</v>
      </c>
      <c r="AY274" s="14" t="s">
        <v>150</v>
      </c>
      <c r="BE274" s="191">
        <f t="shared" si="44"/>
        <v>0</v>
      </c>
      <c r="BF274" s="191">
        <f t="shared" si="45"/>
        <v>0</v>
      </c>
      <c r="BG274" s="191">
        <f t="shared" si="46"/>
        <v>0</v>
      </c>
      <c r="BH274" s="191">
        <f t="shared" si="47"/>
        <v>0</v>
      </c>
      <c r="BI274" s="191">
        <f t="shared" si="48"/>
        <v>0</v>
      </c>
      <c r="BJ274" s="14" t="s">
        <v>83</v>
      </c>
      <c r="BK274" s="191">
        <f t="shared" si="49"/>
        <v>0</v>
      </c>
      <c r="BL274" s="14" t="s">
        <v>83</v>
      </c>
      <c r="BM274" s="190" t="s">
        <v>715</v>
      </c>
    </row>
    <row r="275" spans="1:65" s="2" customFormat="1" ht="33" customHeight="1">
      <c r="A275" s="31"/>
      <c r="B275" s="32"/>
      <c r="C275" s="192" t="s">
        <v>716</v>
      </c>
      <c r="D275" s="192" t="s">
        <v>450</v>
      </c>
      <c r="E275" s="193" t="s">
        <v>717</v>
      </c>
      <c r="F275" s="194" t="s">
        <v>718</v>
      </c>
      <c r="G275" s="195" t="s">
        <v>154</v>
      </c>
      <c r="H275" s="196">
        <v>1</v>
      </c>
      <c r="I275" s="197"/>
      <c r="J275" s="198">
        <f t="shared" si="40"/>
        <v>0</v>
      </c>
      <c r="K275" s="199"/>
      <c r="L275" s="36"/>
      <c r="M275" s="200" t="s">
        <v>1</v>
      </c>
      <c r="N275" s="201" t="s">
        <v>41</v>
      </c>
      <c r="O275" s="68"/>
      <c r="P275" s="188">
        <f t="shared" si="41"/>
        <v>0</v>
      </c>
      <c r="Q275" s="188">
        <v>0</v>
      </c>
      <c r="R275" s="188">
        <f t="shared" si="42"/>
        <v>0</v>
      </c>
      <c r="S275" s="188">
        <v>0</v>
      </c>
      <c r="T275" s="189">
        <f t="shared" si="4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0" t="s">
        <v>83</v>
      </c>
      <c r="AT275" s="190" t="s">
        <v>450</v>
      </c>
      <c r="AU275" s="190" t="s">
        <v>76</v>
      </c>
      <c r="AY275" s="14" t="s">
        <v>150</v>
      </c>
      <c r="BE275" s="191">
        <f t="shared" si="44"/>
        <v>0</v>
      </c>
      <c r="BF275" s="191">
        <f t="shared" si="45"/>
        <v>0</v>
      </c>
      <c r="BG275" s="191">
        <f t="shared" si="46"/>
        <v>0</v>
      </c>
      <c r="BH275" s="191">
        <f t="shared" si="47"/>
        <v>0</v>
      </c>
      <c r="BI275" s="191">
        <f t="shared" si="48"/>
        <v>0</v>
      </c>
      <c r="BJ275" s="14" t="s">
        <v>83</v>
      </c>
      <c r="BK275" s="191">
        <f t="shared" si="49"/>
        <v>0</v>
      </c>
      <c r="BL275" s="14" t="s">
        <v>83</v>
      </c>
      <c r="BM275" s="190" t="s">
        <v>719</v>
      </c>
    </row>
    <row r="276" spans="1:65" s="2" customFormat="1" ht="33" customHeight="1">
      <c r="A276" s="31"/>
      <c r="B276" s="32"/>
      <c r="C276" s="192" t="s">
        <v>720</v>
      </c>
      <c r="D276" s="192" t="s">
        <v>450</v>
      </c>
      <c r="E276" s="193" t="s">
        <v>721</v>
      </c>
      <c r="F276" s="194" t="s">
        <v>722</v>
      </c>
      <c r="G276" s="195" t="s">
        <v>154</v>
      </c>
      <c r="H276" s="196">
        <v>2</v>
      </c>
      <c r="I276" s="197"/>
      <c r="J276" s="198">
        <f t="shared" si="40"/>
        <v>0</v>
      </c>
      <c r="K276" s="199"/>
      <c r="L276" s="36"/>
      <c r="M276" s="200" t="s">
        <v>1</v>
      </c>
      <c r="N276" s="201" t="s">
        <v>41</v>
      </c>
      <c r="O276" s="68"/>
      <c r="P276" s="188">
        <f t="shared" si="41"/>
        <v>0</v>
      </c>
      <c r="Q276" s="188">
        <v>0</v>
      </c>
      <c r="R276" s="188">
        <f t="shared" si="42"/>
        <v>0</v>
      </c>
      <c r="S276" s="188">
        <v>0</v>
      </c>
      <c r="T276" s="189">
        <f t="shared" si="4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0" t="s">
        <v>165</v>
      </c>
      <c r="AT276" s="190" t="s">
        <v>450</v>
      </c>
      <c r="AU276" s="190" t="s">
        <v>76</v>
      </c>
      <c r="AY276" s="14" t="s">
        <v>150</v>
      </c>
      <c r="BE276" s="191">
        <f t="shared" si="44"/>
        <v>0</v>
      </c>
      <c r="BF276" s="191">
        <f t="shared" si="45"/>
        <v>0</v>
      </c>
      <c r="BG276" s="191">
        <f t="shared" si="46"/>
        <v>0</v>
      </c>
      <c r="BH276" s="191">
        <f t="shared" si="47"/>
        <v>0</v>
      </c>
      <c r="BI276" s="191">
        <f t="shared" si="48"/>
        <v>0</v>
      </c>
      <c r="BJ276" s="14" t="s">
        <v>83</v>
      </c>
      <c r="BK276" s="191">
        <f t="shared" si="49"/>
        <v>0</v>
      </c>
      <c r="BL276" s="14" t="s">
        <v>165</v>
      </c>
      <c r="BM276" s="190" t="s">
        <v>723</v>
      </c>
    </row>
    <row r="277" spans="1:65" s="2" customFormat="1" ht="33" customHeight="1">
      <c r="A277" s="31"/>
      <c r="B277" s="32"/>
      <c r="C277" s="192" t="s">
        <v>724</v>
      </c>
      <c r="D277" s="192" t="s">
        <v>450</v>
      </c>
      <c r="E277" s="193" t="s">
        <v>725</v>
      </c>
      <c r="F277" s="194" t="s">
        <v>726</v>
      </c>
      <c r="G277" s="195" t="s">
        <v>154</v>
      </c>
      <c r="H277" s="196">
        <v>1</v>
      </c>
      <c r="I277" s="197"/>
      <c r="J277" s="198">
        <f t="shared" si="40"/>
        <v>0</v>
      </c>
      <c r="K277" s="199"/>
      <c r="L277" s="36"/>
      <c r="M277" s="200" t="s">
        <v>1</v>
      </c>
      <c r="N277" s="201" t="s">
        <v>41</v>
      </c>
      <c r="O277" s="68"/>
      <c r="P277" s="188">
        <f t="shared" si="41"/>
        <v>0</v>
      </c>
      <c r="Q277" s="188">
        <v>0</v>
      </c>
      <c r="R277" s="188">
        <f t="shared" si="42"/>
        <v>0</v>
      </c>
      <c r="S277" s="188">
        <v>0</v>
      </c>
      <c r="T277" s="189">
        <f t="shared" si="4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0" t="s">
        <v>165</v>
      </c>
      <c r="AT277" s="190" t="s">
        <v>450</v>
      </c>
      <c r="AU277" s="190" t="s">
        <v>76</v>
      </c>
      <c r="AY277" s="14" t="s">
        <v>150</v>
      </c>
      <c r="BE277" s="191">
        <f t="shared" si="44"/>
        <v>0</v>
      </c>
      <c r="BF277" s="191">
        <f t="shared" si="45"/>
        <v>0</v>
      </c>
      <c r="BG277" s="191">
        <f t="shared" si="46"/>
        <v>0</v>
      </c>
      <c r="BH277" s="191">
        <f t="shared" si="47"/>
        <v>0</v>
      </c>
      <c r="BI277" s="191">
        <f t="shared" si="48"/>
        <v>0</v>
      </c>
      <c r="BJ277" s="14" t="s">
        <v>83</v>
      </c>
      <c r="BK277" s="191">
        <f t="shared" si="49"/>
        <v>0</v>
      </c>
      <c r="BL277" s="14" t="s">
        <v>165</v>
      </c>
      <c r="BM277" s="190" t="s">
        <v>727</v>
      </c>
    </row>
    <row r="278" spans="1:65" s="2" customFormat="1" ht="33" customHeight="1">
      <c r="A278" s="31"/>
      <c r="B278" s="32"/>
      <c r="C278" s="192" t="s">
        <v>728</v>
      </c>
      <c r="D278" s="192" t="s">
        <v>450</v>
      </c>
      <c r="E278" s="193" t="s">
        <v>729</v>
      </c>
      <c r="F278" s="194" t="s">
        <v>730</v>
      </c>
      <c r="G278" s="195" t="s">
        <v>154</v>
      </c>
      <c r="H278" s="196">
        <v>2</v>
      </c>
      <c r="I278" s="197"/>
      <c r="J278" s="198">
        <f t="shared" si="40"/>
        <v>0</v>
      </c>
      <c r="K278" s="199"/>
      <c r="L278" s="36"/>
      <c r="M278" s="200" t="s">
        <v>1</v>
      </c>
      <c r="N278" s="201" t="s">
        <v>41</v>
      </c>
      <c r="O278" s="68"/>
      <c r="P278" s="188">
        <f t="shared" si="41"/>
        <v>0</v>
      </c>
      <c r="Q278" s="188">
        <v>0</v>
      </c>
      <c r="R278" s="188">
        <f t="shared" si="42"/>
        <v>0</v>
      </c>
      <c r="S278" s="188">
        <v>0</v>
      </c>
      <c r="T278" s="189">
        <f t="shared" si="4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0" t="s">
        <v>83</v>
      </c>
      <c r="AT278" s="190" t="s">
        <v>450</v>
      </c>
      <c r="AU278" s="190" t="s">
        <v>76</v>
      </c>
      <c r="AY278" s="14" t="s">
        <v>150</v>
      </c>
      <c r="BE278" s="191">
        <f t="shared" si="44"/>
        <v>0</v>
      </c>
      <c r="BF278" s="191">
        <f t="shared" si="45"/>
        <v>0</v>
      </c>
      <c r="BG278" s="191">
        <f t="shared" si="46"/>
        <v>0</v>
      </c>
      <c r="BH278" s="191">
        <f t="shared" si="47"/>
        <v>0</v>
      </c>
      <c r="BI278" s="191">
        <f t="shared" si="48"/>
        <v>0</v>
      </c>
      <c r="BJ278" s="14" t="s">
        <v>83</v>
      </c>
      <c r="BK278" s="191">
        <f t="shared" si="49"/>
        <v>0</v>
      </c>
      <c r="BL278" s="14" t="s">
        <v>83</v>
      </c>
      <c r="BM278" s="190" t="s">
        <v>731</v>
      </c>
    </row>
    <row r="279" spans="1:65" s="2" customFormat="1" ht="16.5" customHeight="1">
      <c r="A279" s="31"/>
      <c r="B279" s="32"/>
      <c r="C279" s="192" t="s">
        <v>732</v>
      </c>
      <c r="D279" s="192" t="s">
        <v>450</v>
      </c>
      <c r="E279" s="193" t="s">
        <v>733</v>
      </c>
      <c r="F279" s="194" t="s">
        <v>734</v>
      </c>
      <c r="G279" s="195" t="s">
        <v>154</v>
      </c>
      <c r="H279" s="196">
        <v>3</v>
      </c>
      <c r="I279" s="197"/>
      <c r="J279" s="198">
        <f t="shared" si="40"/>
        <v>0</v>
      </c>
      <c r="K279" s="199"/>
      <c r="L279" s="36"/>
      <c r="M279" s="200" t="s">
        <v>1</v>
      </c>
      <c r="N279" s="201" t="s">
        <v>41</v>
      </c>
      <c r="O279" s="68"/>
      <c r="P279" s="188">
        <f t="shared" si="41"/>
        <v>0</v>
      </c>
      <c r="Q279" s="188">
        <v>0</v>
      </c>
      <c r="R279" s="188">
        <f t="shared" si="42"/>
        <v>0</v>
      </c>
      <c r="S279" s="188">
        <v>0</v>
      </c>
      <c r="T279" s="189">
        <f t="shared" si="4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0" t="s">
        <v>165</v>
      </c>
      <c r="AT279" s="190" t="s">
        <v>450</v>
      </c>
      <c r="AU279" s="190" t="s">
        <v>76</v>
      </c>
      <c r="AY279" s="14" t="s">
        <v>150</v>
      </c>
      <c r="BE279" s="191">
        <f t="shared" si="44"/>
        <v>0</v>
      </c>
      <c r="BF279" s="191">
        <f t="shared" si="45"/>
        <v>0</v>
      </c>
      <c r="BG279" s="191">
        <f t="shared" si="46"/>
        <v>0</v>
      </c>
      <c r="BH279" s="191">
        <f t="shared" si="47"/>
        <v>0</v>
      </c>
      <c r="BI279" s="191">
        <f t="shared" si="48"/>
        <v>0</v>
      </c>
      <c r="BJ279" s="14" t="s">
        <v>83</v>
      </c>
      <c r="BK279" s="191">
        <f t="shared" si="49"/>
        <v>0</v>
      </c>
      <c r="BL279" s="14" t="s">
        <v>165</v>
      </c>
      <c r="BM279" s="190" t="s">
        <v>735</v>
      </c>
    </row>
    <row r="280" spans="1:65" s="2" customFormat="1" ht="21.75" customHeight="1">
      <c r="A280" s="31"/>
      <c r="B280" s="32"/>
      <c r="C280" s="192" t="s">
        <v>736</v>
      </c>
      <c r="D280" s="192" t="s">
        <v>450</v>
      </c>
      <c r="E280" s="193" t="s">
        <v>737</v>
      </c>
      <c r="F280" s="194" t="s">
        <v>738</v>
      </c>
      <c r="G280" s="195" t="s">
        <v>154</v>
      </c>
      <c r="H280" s="196">
        <v>1</v>
      </c>
      <c r="I280" s="197"/>
      <c r="J280" s="198">
        <f t="shared" si="40"/>
        <v>0</v>
      </c>
      <c r="K280" s="199"/>
      <c r="L280" s="36"/>
      <c r="M280" s="200" t="s">
        <v>1</v>
      </c>
      <c r="N280" s="201" t="s">
        <v>41</v>
      </c>
      <c r="O280" s="68"/>
      <c r="P280" s="188">
        <f t="shared" si="41"/>
        <v>0</v>
      </c>
      <c r="Q280" s="188">
        <v>0</v>
      </c>
      <c r="R280" s="188">
        <f t="shared" si="42"/>
        <v>0</v>
      </c>
      <c r="S280" s="188">
        <v>0</v>
      </c>
      <c r="T280" s="189">
        <f t="shared" si="4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0" t="s">
        <v>165</v>
      </c>
      <c r="AT280" s="190" t="s">
        <v>450</v>
      </c>
      <c r="AU280" s="190" t="s">
        <v>76</v>
      </c>
      <c r="AY280" s="14" t="s">
        <v>150</v>
      </c>
      <c r="BE280" s="191">
        <f t="shared" si="44"/>
        <v>0</v>
      </c>
      <c r="BF280" s="191">
        <f t="shared" si="45"/>
        <v>0</v>
      </c>
      <c r="BG280" s="191">
        <f t="shared" si="46"/>
        <v>0</v>
      </c>
      <c r="BH280" s="191">
        <f t="shared" si="47"/>
        <v>0</v>
      </c>
      <c r="BI280" s="191">
        <f t="shared" si="48"/>
        <v>0</v>
      </c>
      <c r="BJ280" s="14" t="s">
        <v>83</v>
      </c>
      <c r="BK280" s="191">
        <f t="shared" si="49"/>
        <v>0</v>
      </c>
      <c r="BL280" s="14" t="s">
        <v>165</v>
      </c>
      <c r="BM280" s="190" t="s">
        <v>739</v>
      </c>
    </row>
    <row r="281" spans="1:65" s="2" customFormat="1" ht="16.5" customHeight="1">
      <c r="A281" s="31"/>
      <c r="B281" s="32"/>
      <c r="C281" s="192" t="s">
        <v>740</v>
      </c>
      <c r="D281" s="192" t="s">
        <v>450</v>
      </c>
      <c r="E281" s="193" t="s">
        <v>741</v>
      </c>
      <c r="F281" s="194" t="s">
        <v>742</v>
      </c>
      <c r="G281" s="195" t="s">
        <v>743</v>
      </c>
      <c r="H281" s="196">
        <v>32</v>
      </c>
      <c r="I281" s="197"/>
      <c r="J281" s="198">
        <f t="shared" si="40"/>
        <v>0</v>
      </c>
      <c r="K281" s="199"/>
      <c r="L281" s="36"/>
      <c r="M281" s="200" t="s">
        <v>1</v>
      </c>
      <c r="N281" s="201" t="s">
        <v>41</v>
      </c>
      <c r="O281" s="68"/>
      <c r="P281" s="188">
        <f t="shared" si="41"/>
        <v>0</v>
      </c>
      <c r="Q281" s="188">
        <v>0</v>
      </c>
      <c r="R281" s="188">
        <f t="shared" si="42"/>
        <v>0</v>
      </c>
      <c r="S281" s="188">
        <v>0</v>
      </c>
      <c r="T281" s="189">
        <f t="shared" si="4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0" t="s">
        <v>165</v>
      </c>
      <c r="AT281" s="190" t="s">
        <v>450</v>
      </c>
      <c r="AU281" s="190" t="s">
        <v>76</v>
      </c>
      <c r="AY281" s="14" t="s">
        <v>150</v>
      </c>
      <c r="BE281" s="191">
        <f t="shared" si="44"/>
        <v>0</v>
      </c>
      <c r="BF281" s="191">
        <f t="shared" si="45"/>
        <v>0</v>
      </c>
      <c r="BG281" s="191">
        <f t="shared" si="46"/>
        <v>0</v>
      </c>
      <c r="BH281" s="191">
        <f t="shared" si="47"/>
        <v>0</v>
      </c>
      <c r="BI281" s="191">
        <f t="shared" si="48"/>
        <v>0</v>
      </c>
      <c r="BJ281" s="14" t="s">
        <v>83</v>
      </c>
      <c r="BK281" s="191">
        <f t="shared" si="49"/>
        <v>0</v>
      </c>
      <c r="BL281" s="14" t="s">
        <v>165</v>
      </c>
      <c r="BM281" s="190" t="s">
        <v>744</v>
      </c>
    </row>
    <row r="282" spans="1:65" s="2" customFormat="1" ht="16.5" customHeight="1">
      <c r="A282" s="31"/>
      <c r="B282" s="32"/>
      <c r="C282" s="192" t="s">
        <v>745</v>
      </c>
      <c r="D282" s="192" t="s">
        <v>450</v>
      </c>
      <c r="E282" s="193" t="s">
        <v>746</v>
      </c>
      <c r="F282" s="194" t="s">
        <v>747</v>
      </c>
      <c r="G282" s="195" t="s">
        <v>154</v>
      </c>
      <c r="H282" s="196">
        <v>1</v>
      </c>
      <c r="I282" s="197"/>
      <c r="J282" s="198">
        <f t="shared" si="40"/>
        <v>0</v>
      </c>
      <c r="K282" s="199"/>
      <c r="L282" s="36"/>
      <c r="M282" s="200" t="s">
        <v>1</v>
      </c>
      <c r="N282" s="201" t="s">
        <v>41</v>
      </c>
      <c r="O282" s="68"/>
      <c r="P282" s="188">
        <f t="shared" si="41"/>
        <v>0</v>
      </c>
      <c r="Q282" s="188">
        <v>0</v>
      </c>
      <c r="R282" s="188">
        <f t="shared" si="42"/>
        <v>0</v>
      </c>
      <c r="S282" s="188">
        <v>0</v>
      </c>
      <c r="T282" s="189">
        <f t="shared" si="4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0" t="s">
        <v>165</v>
      </c>
      <c r="AT282" s="190" t="s">
        <v>450</v>
      </c>
      <c r="AU282" s="190" t="s">
        <v>76</v>
      </c>
      <c r="AY282" s="14" t="s">
        <v>150</v>
      </c>
      <c r="BE282" s="191">
        <f t="shared" si="44"/>
        <v>0</v>
      </c>
      <c r="BF282" s="191">
        <f t="shared" si="45"/>
        <v>0</v>
      </c>
      <c r="BG282" s="191">
        <f t="shared" si="46"/>
        <v>0</v>
      </c>
      <c r="BH282" s="191">
        <f t="shared" si="47"/>
        <v>0</v>
      </c>
      <c r="BI282" s="191">
        <f t="shared" si="48"/>
        <v>0</v>
      </c>
      <c r="BJ282" s="14" t="s">
        <v>83</v>
      </c>
      <c r="BK282" s="191">
        <f t="shared" si="49"/>
        <v>0</v>
      </c>
      <c r="BL282" s="14" t="s">
        <v>165</v>
      </c>
      <c r="BM282" s="190" t="s">
        <v>748</v>
      </c>
    </row>
    <row r="283" spans="1:65" s="2" customFormat="1" ht="16.5" customHeight="1">
      <c r="A283" s="31"/>
      <c r="B283" s="32"/>
      <c r="C283" s="192" t="s">
        <v>749</v>
      </c>
      <c r="D283" s="192" t="s">
        <v>450</v>
      </c>
      <c r="E283" s="193" t="s">
        <v>750</v>
      </c>
      <c r="F283" s="194" t="s">
        <v>751</v>
      </c>
      <c r="G283" s="195" t="s">
        <v>154</v>
      </c>
      <c r="H283" s="196">
        <v>4</v>
      </c>
      <c r="I283" s="197"/>
      <c r="J283" s="198">
        <f t="shared" si="40"/>
        <v>0</v>
      </c>
      <c r="K283" s="199"/>
      <c r="L283" s="36"/>
      <c r="M283" s="200" t="s">
        <v>1</v>
      </c>
      <c r="N283" s="201" t="s">
        <v>41</v>
      </c>
      <c r="O283" s="68"/>
      <c r="P283" s="188">
        <f t="shared" si="41"/>
        <v>0</v>
      </c>
      <c r="Q283" s="188">
        <v>0</v>
      </c>
      <c r="R283" s="188">
        <f t="shared" si="42"/>
        <v>0</v>
      </c>
      <c r="S283" s="188">
        <v>0</v>
      </c>
      <c r="T283" s="189">
        <f t="shared" si="4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0" t="s">
        <v>165</v>
      </c>
      <c r="AT283" s="190" t="s">
        <v>450</v>
      </c>
      <c r="AU283" s="190" t="s">
        <v>76</v>
      </c>
      <c r="AY283" s="14" t="s">
        <v>150</v>
      </c>
      <c r="BE283" s="191">
        <f t="shared" si="44"/>
        <v>0</v>
      </c>
      <c r="BF283" s="191">
        <f t="shared" si="45"/>
        <v>0</v>
      </c>
      <c r="BG283" s="191">
        <f t="shared" si="46"/>
        <v>0</v>
      </c>
      <c r="BH283" s="191">
        <f t="shared" si="47"/>
        <v>0</v>
      </c>
      <c r="BI283" s="191">
        <f t="shared" si="48"/>
        <v>0</v>
      </c>
      <c r="BJ283" s="14" t="s">
        <v>83</v>
      </c>
      <c r="BK283" s="191">
        <f t="shared" si="49"/>
        <v>0</v>
      </c>
      <c r="BL283" s="14" t="s">
        <v>165</v>
      </c>
      <c r="BM283" s="190" t="s">
        <v>752</v>
      </c>
    </row>
    <row r="284" spans="1:65" s="2" customFormat="1" ht="16.5" customHeight="1">
      <c r="A284" s="31"/>
      <c r="B284" s="32"/>
      <c r="C284" s="192" t="s">
        <v>753</v>
      </c>
      <c r="D284" s="192" t="s">
        <v>450</v>
      </c>
      <c r="E284" s="193" t="s">
        <v>754</v>
      </c>
      <c r="F284" s="194" t="s">
        <v>755</v>
      </c>
      <c r="G284" s="195" t="s">
        <v>154</v>
      </c>
      <c r="H284" s="196">
        <v>4</v>
      </c>
      <c r="I284" s="197"/>
      <c r="J284" s="198">
        <f t="shared" si="40"/>
        <v>0</v>
      </c>
      <c r="K284" s="199"/>
      <c r="L284" s="36"/>
      <c r="M284" s="200" t="s">
        <v>1</v>
      </c>
      <c r="N284" s="201" t="s">
        <v>41</v>
      </c>
      <c r="O284" s="68"/>
      <c r="P284" s="188">
        <f t="shared" si="41"/>
        <v>0</v>
      </c>
      <c r="Q284" s="188">
        <v>0</v>
      </c>
      <c r="R284" s="188">
        <f t="shared" si="42"/>
        <v>0</v>
      </c>
      <c r="S284" s="188">
        <v>0</v>
      </c>
      <c r="T284" s="189">
        <f t="shared" si="4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0" t="s">
        <v>165</v>
      </c>
      <c r="AT284" s="190" t="s">
        <v>450</v>
      </c>
      <c r="AU284" s="190" t="s">
        <v>76</v>
      </c>
      <c r="AY284" s="14" t="s">
        <v>150</v>
      </c>
      <c r="BE284" s="191">
        <f t="shared" si="44"/>
        <v>0</v>
      </c>
      <c r="BF284" s="191">
        <f t="shared" si="45"/>
        <v>0</v>
      </c>
      <c r="BG284" s="191">
        <f t="shared" si="46"/>
        <v>0</v>
      </c>
      <c r="BH284" s="191">
        <f t="shared" si="47"/>
        <v>0</v>
      </c>
      <c r="BI284" s="191">
        <f t="shared" si="48"/>
        <v>0</v>
      </c>
      <c r="BJ284" s="14" t="s">
        <v>83</v>
      </c>
      <c r="BK284" s="191">
        <f t="shared" si="49"/>
        <v>0</v>
      </c>
      <c r="BL284" s="14" t="s">
        <v>165</v>
      </c>
      <c r="BM284" s="190" t="s">
        <v>756</v>
      </c>
    </row>
    <row r="285" spans="1:65" s="2" customFormat="1" ht="21.75" customHeight="1">
      <c r="A285" s="31"/>
      <c r="B285" s="32"/>
      <c r="C285" s="192" t="s">
        <v>757</v>
      </c>
      <c r="D285" s="192" t="s">
        <v>450</v>
      </c>
      <c r="E285" s="193" t="s">
        <v>758</v>
      </c>
      <c r="F285" s="194" t="s">
        <v>759</v>
      </c>
      <c r="G285" s="195" t="s">
        <v>154</v>
      </c>
      <c r="H285" s="196">
        <v>12</v>
      </c>
      <c r="I285" s="197"/>
      <c r="J285" s="198">
        <f t="shared" si="40"/>
        <v>0</v>
      </c>
      <c r="K285" s="199"/>
      <c r="L285" s="36"/>
      <c r="M285" s="200" t="s">
        <v>1</v>
      </c>
      <c r="N285" s="201" t="s">
        <v>41</v>
      </c>
      <c r="O285" s="68"/>
      <c r="P285" s="188">
        <f t="shared" si="41"/>
        <v>0</v>
      </c>
      <c r="Q285" s="188">
        <v>0</v>
      </c>
      <c r="R285" s="188">
        <f t="shared" si="42"/>
        <v>0</v>
      </c>
      <c r="S285" s="188">
        <v>0</v>
      </c>
      <c r="T285" s="189">
        <f t="shared" si="4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0" t="s">
        <v>165</v>
      </c>
      <c r="AT285" s="190" t="s">
        <v>450</v>
      </c>
      <c r="AU285" s="190" t="s">
        <v>76</v>
      </c>
      <c r="AY285" s="14" t="s">
        <v>150</v>
      </c>
      <c r="BE285" s="191">
        <f t="shared" si="44"/>
        <v>0</v>
      </c>
      <c r="BF285" s="191">
        <f t="shared" si="45"/>
        <v>0</v>
      </c>
      <c r="BG285" s="191">
        <f t="shared" si="46"/>
        <v>0</v>
      </c>
      <c r="BH285" s="191">
        <f t="shared" si="47"/>
        <v>0</v>
      </c>
      <c r="BI285" s="191">
        <f t="shared" si="48"/>
        <v>0</v>
      </c>
      <c r="BJ285" s="14" t="s">
        <v>83</v>
      </c>
      <c r="BK285" s="191">
        <f t="shared" si="49"/>
        <v>0</v>
      </c>
      <c r="BL285" s="14" t="s">
        <v>165</v>
      </c>
      <c r="BM285" s="190" t="s">
        <v>760</v>
      </c>
    </row>
    <row r="286" spans="1:65" s="2" customFormat="1" ht="16.5" customHeight="1">
      <c r="A286" s="31"/>
      <c r="B286" s="32"/>
      <c r="C286" s="192" t="s">
        <v>761</v>
      </c>
      <c r="D286" s="192" t="s">
        <v>450</v>
      </c>
      <c r="E286" s="193" t="s">
        <v>762</v>
      </c>
      <c r="F286" s="194" t="s">
        <v>763</v>
      </c>
      <c r="G286" s="195" t="s">
        <v>154</v>
      </c>
      <c r="H286" s="196">
        <v>12</v>
      </c>
      <c r="I286" s="197"/>
      <c r="J286" s="198">
        <f t="shared" si="40"/>
        <v>0</v>
      </c>
      <c r="K286" s="199"/>
      <c r="L286" s="36"/>
      <c r="M286" s="200" t="s">
        <v>1</v>
      </c>
      <c r="N286" s="201" t="s">
        <v>41</v>
      </c>
      <c r="O286" s="68"/>
      <c r="P286" s="188">
        <f t="shared" si="41"/>
        <v>0</v>
      </c>
      <c r="Q286" s="188">
        <v>0</v>
      </c>
      <c r="R286" s="188">
        <f t="shared" si="42"/>
        <v>0</v>
      </c>
      <c r="S286" s="188">
        <v>0</v>
      </c>
      <c r="T286" s="189">
        <f t="shared" si="4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0" t="s">
        <v>165</v>
      </c>
      <c r="AT286" s="190" t="s">
        <v>450</v>
      </c>
      <c r="AU286" s="190" t="s">
        <v>76</v>
      </c>
      <c r="AY286" s="14" t="s">
        <v>150</v>
      </c>
      <c r="BE286" s="191">
        <f t="shared" si="44"/>
        <v>0</v>
      </c>
      <c r="BF286" s="191">
        <f t="shared" si="45"/>
        <v>0</v>
      </c>
      <c r="BG286" s="191">
        <f t="shared" si="46"/>
        <v>0</v>
      </c>
      <c r="BH286" s="191">
        <f t="shared" si="47"/>
        <v>0</v>
      </c>
      <c r="BI286" s="191">
        <f t="shared" si="48"/>
        <v>0</v>
      </c>
      <c r="BJ286" s="14" t="s">
        <v>83</v>
      </c>
      <c r="BK286" s="191">
        <f t="shared" si="49"/>
        <v>0</v>
      </c>
      <c r="BL286" s="14" t="s">
        <v>165</v>
      </c>
      <c r="BM286" s="190" t="s">
        <v>764</v>
      </c>
    </row>
    <row r="287" spans="1:65" s="2" customFormat="1" ht="21.75" customHeight="1">
      <c r="A287" s="31"/>
      <c r="B287" s="32"/>
      <c r="C287" s="192" t="s">
        <v>765</v>
      </c>
      <c r="D287" s="192" t="s">
        <v>450</v>
      </c>
      <c r="E287" s="193" t="s">
        <v>766</v>
      </c>
      <c r="F287" s="194" t="s">
        <v>767</v>
      </c>
      <c r="G287" s="195" t="s">
        <v>154</v>
      </c>
      <c r="H287" s="196">
        <v>1</v>
      </c>
      <c r="I287" s="197"/>
      <c r="J287" s="198">
        <f t="shared" si="40"/>
        <v>0</v>
      </c>
      <c r="K287" s="199"/>
      <c r="L287" s="36"/>
      <c r="M287" s="200" t="s">
        <v>1</v>
      </c>
      <c r="N287" s="201" t="s">
        <v>41</v>
      </c>
      <c r="O287" s="68"/>
      <c r="P287" s="188">
        <f t="shared" si="41"/>
        <v>0</v>
      </c>
      <c r="Q287" s="188">
        <v>0</v>
      </c>
      <c r="R287" s="188">
        <f t="shared" si="42"/>
        <v>0</v>
      </c>
      <c r="S287" s="188">
        <v>0</v>
      </c>
      <c r="T287" s="189">
        <f t="shared" si="4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0" t="s">
        <v>165</v>
      </c>
      <c r="AT287" s="190" t="s">
        <v>450</v>
      </c>
      <c r="AU287" s="190" t="s">
        <v>76</v>
      </c>
      <c r="AY287" s="14" t="s">
        <v>150</v>
      </c>
      <c r="BE287" s="191">
        <f t="shared" si="44"/>
        <v>0</v>
      </c>
      <c r="BF287" s="191">
        <f t="shared" si="45"/>
        <v>0</v>
      </c>
      <c r="BG287" s="191">
        <f t="shared" si="46"/>
        <v>0</v>
      </c>
      <c r="BH287" s="191">
        <f t="shared" si="47"/>
        <v>0</v>
      </c>
      <c r="BI287" s="191">
        <f t="shared" si="48"/>
        <v>0</v>
      </c>
      <c r="BJ287" s="14" t="s">
        <v>83</v>
      </c>
      <c r="BK287" s="191">
        <f t="shared" si="49"/>
        <v>0</v>
      </c>
      <c r="BL287" s="14" t="s">
        <v>165</v>
      </c>
      <c r="BM287" s="190" t="s">
        <v>768</v>
      </c>
    </row>
    <row r="288" spans="1:65" s="2" customFormat="1" ht="21.75" customHeight="1">
      <c r="A288" s="31"/>
      <c r="B288" s="32"/>
      <c r="C288" s="192" t="s">
        <v>769</v>
      </c>
      <c r="D288" s="192" t="s">
        <v>450</v>
      </c>
      <c r="E288" s="193" t="s">
        <v>770</v>
      </c>
      <c r="F288" s="194" t="s">
        <v>771</v>
      </c>
      <c r="G288" s="195" t="s">
        <v>154</v>
      </c>
      <c r="H288" s="196">
        <v>1</v>
      </c>
      <c r="I288" s="197"/>
      <c r="J288" s="198">
        <f t="shared" si="40"/>
        <v>0</v>
      </c>
      <c r="K288" s="199"/>
      <c r="L288" s="36"/>
      <c r="M288" s="200" t="s">
        <v>1</v>
      </c>
      <c r="N288" s="201" t="s">
        <v>41</v>
      </c>
      <c r="O288" s="68"/>
      <c r="P288" s="188">
        <f t="shared" si="41"/>
        <v>0</v>
      </c>
      <c r="Q288" s="188">
        <v>0</v>
      </c>
      <c r="R288" s="188">
        <f t="shared" si="42"/>
        <v>0</v>
      </c>
      <c r="S288" s="188">
        <v>0</v>
      </c>
      <c r="T288" s="189">
        <f t="shared" si="4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0" t="s">
        <v>165</v>
      </c>
      <c r="AT288" s="190" t="s">
        <v>450</v>
      </c>
      <c r="AU288" s="190" t="s">
        <v>76</v>
      </c>
      <c r="AY288" s="14" t="s">
        <v>150</v>
      </c>
      <c r="BE288" s="191">
        <f t="shared" si="44"/>
        <v>0</v>
      </c>
      <c r="BF288" s="191">
        <f t="shared" si="45"/>
        <v>0</v>
      </c>
      <c r="BG288" s="191">
        <f t="shared" si="46"/>
        <v>0</v>
      </c>
      <c r="BH288" s="191">
        <f t="shared" si="47"/>
        <v>0</v>
      </c>
      <c r="BI288" s="191">
        <f t="shared" si="48"/>
        <v>0</v>
      </c>
      <c r="BJ288" s="14" t="s">
        <v>83</v>
      </c>
      <c r="BK288" s="191">
        <f t="shared" si="49"/>
        <v>0</v>
      </c>
      <c r="BL288" s="14" t="s">
        <v>165</v>
      </c>
      <c r="BM288" s="190" t="s">
        <v>772</v>
      </c>
    </row>
    <row r="289" spans="1:65" s="2" customFormat="1" ht="21.75" customHeight="1">
      <c r="A289" s="31"/>
      <c r="B289" s="32"/>
      <c r="C289" s="192" t="s">
        <v>773</v>
      </c>
      <c r="D289" s="192" t="s">
        <v>450</v>
      </c>
      <c r="E289" s="193" t="s">
        <v>774</v>
      </c>
      <c r="F289" s="194" t="s">
        <v>775</v>
      </c>
      <c r="G289" s="195" t="s">
        <v>154</v>
      </c>
      <c r="H289" s="196">
        <v>1</v>
      </c>
      <c r="I289" s="197"/>
      <c r="J289" s="198">
        <f t="shared" si="40"/>
        <v>0</v>
      </c>
      <c r="K289" s="199"/>
      <c r="L289" s="36"/>
      <c r="M289" s="200" t="s">
        <v>1</v>
      </c>
      <c r="N289" s="201" t="s">
        <v>41</v>
      </c>
      <c r="O289" s="68"/>
      <c r="P289" s="188">
        <f t="shared" si="41"/>
        <v>0</v>
      </c>
      <c r="Q289" s="188">
        <v>0</v>
      </c>
      <c r="R289" s="188">
        <f t="shared" si="42"/>
        <v>0</v>
      </c>
      <c r="S289" s="188">
        <v>0</v>
      </c>
      <c r="T289" s="189">
        <f t="shared" si="4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0" t="s">
        <v>165</v>
      </c>
      <c r="AT289" s="190" t="s">
        <v>450</v>
      </c>
      <c r="AU289" s="190" t="s">
        <v>76</v>
      </c>
      <c r="AY289" s="14" t="s">
        <v>150</v>
      </c>
      <c r="BE289" s="191">
        <f t="shared" si="44"/>
        <v>0</v>
      </c>
      <c r="BF289" s="191">
        <f t="shared" si="45"/>
        <v>0</v>
      </c>
      <c r="BG289" s="191">
        <f t="shared" si="46"/>
        <v>0</v>
      </c>
      <c r="BH289" s="191">
        <f t="shared" si="47"/>
        <v>0</v>
      </c>
      <c r="BI289" s="191">
        <f t="shared" si="48"/>
        <v>0</v>
      </c>
      <c r="BJ289" s="14" t="s">
        <v>83</v>
      </c>
      <c r="BK289" s="191">
        <f t="shared" si="49"/>
        <v>0</v>
      </c>
      <c r="BL289" s="14" t="s">
        <v>165</v>
      </c>
      <c r="BM289" s="190" t="s">
        <v>776</v>
      </c>
    </row>
    <row r="290" spans="1:65" s="2" customFormat="1" ht="21.75" customHeight="1">
      <c r="A290" s="31"/>
      <c r="B290" s="32"/>
      <c r="C290" s="192" t="s">
        <v>777</v>
      </c>
      <c r="D290" s="192" t="s">
        <v>450</v>
      </c>
      <c r="E290" s="193" t="s">
        <v>778</v>
      </c>
      <c r="F290" s="194" t="s">
        <v>779</v>
      </c>
      <c r="G290" s="195" t="s">
        <v>154</v>
      </c>
      <c r="H290" s="196">
        <v>2</v>
      </c>
      <c r="I290" s="197"/>
      <c r="J290" s="198">
        <f t="shared" ref="J290:J321" si="50">ROUND(I290*H290,2)</f>
        <v>0</v>
      </c>
      <c r="K290" s="199"/>
      <c r="L290" s="36"/>
      <c r="M290" s="200" t="s">
        <v>1</v>
      </c>
      <c r="N290" s="201" t="s">
        <v>41</v>
      </c>
      <c r="O290" s="68"/>
      <c r="P290" s="188">
        <f t="shared" ref="P290:P321" si="51">O290*H290</f>
        <v>0</v>
      </c>
      <c r="Q290" s="188">
        <v>0</v>
      </c>
      <c r="R290" s="188">
        <f t="shared" ref="R290:R321" si="52">Q290*H290</f>
        <v>0</v>
      </c>
      <c r="S290" s="188">
        <v>0</v>
      </c>
      <c r="T290" s="189">
        <f t="shared" ref="T290:T321" si="53"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0" t="s">
        <v>165</v>
      </c>
      <c r="AT290" s="190" t="s">
        <v>450</v>
      </c>
      <c r="AU290" s="190" t="s">
        <v>76</v>
      </c>
      <c r="AY290" s="14" t="s">
        <v>150</v>
      </c>
      <c r="BE290" s="191">
        <f t="shared" ref="BE290:BE325" si="54">IF(N290="základní",J290,0)</f>
        <v>0</v>
      </c>
      <c r="BF290" s="191">
        <f t="shared" ref="BF290:BF325" si="55">IF(N290="snížená",J290,0)</f>
        <v>0</v>
      </c>
      <c r="BG290" s="191">
        <f t="shared" ref="BG290:BG325" si="56">IF(N290="zákl. přenesená",J290,0)</f>
        <v>0</v>
      </c>
      <c r="BH290" s="191">
        <f t="shared" ref="BH290:BH325" si="57">IF(N290="sníž. přenesená",J290,0)</f>
        <v>0</v>
      </c>
      <c r="BI290" s="191">
        <f t="shared" ref="BI290:BI325" si="58">IF(N290="nulová",J290,0)</f>
        <v>0</v>
      </c>
      <c r="BJ290" s="14" t="s">
        <v>83</v>
      </c>
      <c r="BK290" s="191">
        <f t="shared" ref="BK290:BK325" si="59">ROUND(I290*H290,2)</f>
        <v>0</v>
      </c>
      <c r="BL290" s="14" t="s">
        <v>165</v>
      </c>
      <c r="BM290" s="190" t="s">
        <v>780</v>
      </c>
    </row>
    <row r="291" spans="1:65" s="2" customFormat="1" ht="16.5" customHeight="1">
      <c r="A291" s="31"/>
      <c r="B291" s="32"/>
      <c r="C291" s="192" t="s">
        <v>781</v>
      </c>
      <c r="D291" s="192" t="s">
        <v>450</v>
      </c>
      <c r="E291" s="193" t="s">
        <v>782</v>
      </c>
      <c r="F291" s="194" t="s">
        <v>783</v>
      </c>
      <c r="G291" s="195" t="s">
        <v>154</v>
      </c>
      <c r="H291" s="196">
        <v>1</v>
      </c>
      <c r="I291" s="197"/>
      <c r="J291" s="198">
        <f t="shared" si="50"/>
        <v>0</v>
      </c>
      <c r="K291" s="199"/>
      <c r="L291" s="36"/>
      <c r="M291" s="200" t="s">
        <v>1</v>
      </c>
      <c r="N291" s="201" t="s">
        <v>41</v>
      </c>
      <c r="O291" s="68"/>
      <c r="P291" s="188">
        <f t="shared" si="51"/>
        <v>0</v>
      </c>
      <c r="Q291" s="188">
        <v>0</v>
      </c>
      <c r="R291" s="188">
        <f t="shared" si="52"/>
        <v>0</v>
      </c>
      <c r="S291" s="188">
        <v>0</v>
      </c>
      <c r="T291" s="189">
        <f t="shared" si="5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0" t="s">
        <v>165</v>
      </c>
      <c r="AT291" s="190" t="s">
        <v>450</v>
      </c>
      <c r="AU291" s="190" t="s">
        <v>76</v>
      </c>
      <c r="AY291" s="14" t="s">
        <v>150</v>
      </c>
      <c r="BE291" s="191">
        <f t="shared" si="54"/>
        <v>0</v>
      </c>
      <c r="BF291" s="191">
        <f t="shared" si="55"/>
        <v>0</v>
      </c>
      <c r="BG291" s="191">
        <f t="shared" si="56"/>
        <v>0</v>
      </c>
      <c r="BH291" s="191">
        <f t="shared" si="57"/>
        <v>0</v>
      </c>
      <c r="BI291" s="191">
        <f t="shared" si="58"/>
        <v>0</v>
      </c>
      <c r="BJ291" s="14" t="s">
        <v>83</v>
      </c>
      <c r="BK291" s="191">
        <f t="shared" si="59"/>
        <v>0</v>
      </c>
      <c r="BL291" s="14" t="s">
        <v>165</v>
      </c>
      <c r="BM291" s="190" t="s">
        <v>784</v>
      </c>
    </row>
    <row r="292" spans="1:65" s="2" customFormat="1" ht="21.75" customHeight="1">
      <c r="A292" s="31"/>
      <c r="B292" s="32"/>
      <c r="C292" s="192" t="s">
        <v>785</v>
      </c>
      <c r="D292" s="192" t="s">
        <v>450</v>
      </c>
      <c r="E292" s="193" t="s">
        <v>786</v>
      </c>
      <c r="F292" s="194" t="s">
        <v>787</v>
      </c>
      <c r="G292" s="195" t="s">
        <v>154</v>
      </c>
      <c r="H292" s="196">
        <v>5</v>
      </c>
      <c r="I292" s="197"/>
      <c r="J292" s="198">
        <f t="shared" si="50"/>
        <v>0</v>
      </c>
      <c r="K292" s="199"/>
      <c r="L292" s="36"/>
      <c r="M292" s="200" t="s">
        <v>1</v>
      </c>
      <c r="N292" s="201" t="s">
        <v>41</v>
      </c>
      <c r="O292" s="68"/>
      <c r="P292" s="188">
        <f t="shared" si="51"/>
        <v>0</v>
      </c>
      <c r="Q292" s="188">
        <v>0</v>
      </c>
      <c r="R292" s="188">
        <f t="shared" si="52"/>
        <v>0</v>
      </c>
      <c r="S292" s="188">
        <v>0</v>
      </c>
      <c r="T292" s="189">
        <f t="shared" si="5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0" t="s">
        <v>165</v>
      </c>
      <c r="AT292" s="190" t="s">
        <v>450</v>
      </c>
      <c r="AU292" s="190" t="s">
        <v>76</v>
      </c>
      <c r="AY292" s="14" t="s">
        <v>150</v>
      </c>
      <c r="BE292" s="191">
        <f t="shared" si="54"/>
        <v>0</v>
      </c>
      <c r="BF292" s="191">
        <f t="shared" si="55"/>
        <v>0</v>
      </c>
      <c r="BG292" s="191">
        <f t="shared" si="56"/>
        <v>0</v>
      </c>
      <c r="BH292" s="191">
        <f t="shared" si="57"/>
        <v>0</v>
      </c>
      <c r="BI292" s="191">
        <f t="shared" si="58"/>
        <v>0</v>
      </c>
      <c r="BJ292" s="14" t="s">
        <v>83</v>
      </c>
      <c r="BK292" s="191">
        <f t="shared" si="59"/>
        <v>0</v>
      </c>
      <c r="BL292" s="14" t="s">
        <v>165</v>
      </c>
      <c r="BM292" s="190" t="s">
        <v>788</v>
      </c>
    </row>
    <row r="293" spans="1:65" s="2" customFormat="1" ht="16.5" customHeight="1">
      <c r="A293" s="31"/>
      <c r="B293" s="32"/>
      <c r="C293" s="192" t="s">
        <v>789</v>
      </c>
      <c r="D293" s="192" t="s">
        <v>450</v>
      </c>
      <c r="E293" s="193" t="s">
        <v>790</v>
      </c>
      <c r="F293" s="194" t="s">
        <v>791</v>
      </c>
      <c r="G293" s="195" t="s">
        <v>154</v>
      </c>
      <c r="H293" s="196">
        <v>648</v>
      </c>
      <c r="I293" s="197"/>
      <c r="J293" s="198">
        <f t="shared" si="50"/>
        <v>0</v>
      </c>
      <c r="K293" s="199"/>
      <c r="L293" s="36"/>
      <c r="M293" s="200" t="s">
        <v>1</v>
      </c>
      <c r="N293" s="201" t="s">
        <v>41</v>
      </c>
      <c r="O293" s="68"/>
      <c r="P293" s="188">
        <f t="shared" si="51"/>
        <v>0</v>
      </c>
      <c r="Q293" s="188">
        <v>0</v>
      </c>
      <c r="R293" s="188">
        <f t="shared" si="52"/>
        <v>0</v>
      </c>
      <c r="S293" s="188">
        <v>0</v>
      </c>
      <c r="T293" s="189">
        <f t="shared" si="5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0" t="s">
        <v>165</v>
      </c>
      <c r="AT293" s="190" t="s">
        <v>450</v>
      </c>
      <c r="AU293" s="190" t="s">
        <v>76</v>
      </c>
      <c r="AY293" s="14" t="s">
        <v>150</v>
      </c>
      <c r="BE293" s="191">
        <f t="shared" si="54"/>
        <v>0</v>
      </c>
      <c r="BF293" s="191">
        <f t="shared" si="55"/>
        <v>0</v>
      </c>
      <c r="BG293" s="191">
        <f t="shared" si="56"/>
        <v>0</v>
      </c>
      <c r="BH293" s="191">
        <f t="shared" si="57"/>
        <v>0</v>
      </c>
      <c r="BI293" s="191">
        <f t="shared" si="58"/>
        <v>0</v>
      </c>
      <c r="BJ293" s="14" t="s">
        <v>83</v>
      </c>
      <c r="BK293" s="191">
        <f t="shared" si="59"/>
        <v>0</v>
      </c>
      <c r="BL293" s="14" t="s">
        <v>165</v>
      </c>
      <c r="BM293" s="190" t="s">
        <v>792</v>
      </c>
    </row>
    <row r="294" spans="1:65" s="2" customFormat="1" ht="16.5" customHeight="1">
      <c r="A294" s="31"/>
      <c r="B294" s="32"/>
      <c r="C294" s="192" t="s">
        <v>793</v>
      </c>
      <c r="D294" s="192" t="s">
        <v>450</v>
      </c>
      <c r="E294" s="193" t="s">
        <v>794</v>
      </c>
      <c r="F294" s="194" t="s">
        <v>795</v>
      </c>
      <c r="G294" s="195" t="s">
        <v>154</v>
      </c>
      <c r="H294" s="196">
        <v>648</v>
      </c>
      <c r="I294" s="197"/>
      <c r="J294" s="198">
        <f t="shared" si="50"/>
        <v>0</v>
      </c>
      <c r="K294" s="199"/>
      <c r="L294" s="36"/>
      <c r="M294" s="200" t="s">
        <v>1</v>
      </c>
      <c r="N294" s="201" t="s">
        <v>41</v>
      </c>
      <c r="O294" s="68"/>
      <c r="P294" s="188">
        <f t="shared" si="51"/>
        <v>0</v>
      </c>
      <c r="Q294" s="188">
        <v>0</v>
      </c>
      <c r="R294" s="188">
        <f t="shared" si="52"/>
        <v>0</v>
      </c>
      <c r="S294" s="188">
        <v>0</v>
      </c>
      <c r="T294" s="189">
        <f t="shared" si="5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0" t="s">
        <v>165</v>
      </c>
      <c r="AT294" s="190" t="s">
        <v>450</v>
      </c>
      <c r="AU294" s="190" t="s">
        <v>76</v>
      </c>
      <c r="AY294" s="14" t="s">
        <v>150</v>
      </c>
      <c r="BE294" s="191">
        <f t="shared" si="54"/>
        <v>0</v>
      </c>
      <c r="BF294" s="191">
        <f t="shared" si="55"/>
        <v>0</v>
      </c>
      <c r="BG294" s="191">
        <f t="shared" si="56"/>
        <v>0</v>
      </c>
      <c r="BH294" s="191">
        <f t="shared" si="57"/>
        <v>0</v>
      </c>
      <c r="BI294" s="191">
        <f t="shared" si="58"/>
        <v>0</v>
      </c>
      <c r="BJ294" s="14" t="s">
        <v>83</v>
      </c>
      <c r="BK294" s="191">
        <f t="shared" si="59"/>
        <v>0</v>
      </c>
      <c r="BL294" s="14" t="s">
        <v>165</v>
      </c>
      <c r="BM294" s="190" t="s">
        <v>796</v>
      </c>
    </row>
    <row r="295" spans="1:65" s="2" customFormat="1" ht="16.5" customHeight="1">
      <c r="A295" s="31"/>
      <c r="B295" s="32"/>
      <c r="C295" s="192" t="s">
        <v>797</v>
      </c>
      <c r="D295" s="192" t="s">
        <v>450</v>
      </c>
      <c r="E295" s="193" t="s">
        <v>798</v>
      </c>
      <c r="F295" s="194" t="s">
        <v>799</v>
      </c>
      <c r="G295" s="195" t="s">
        <v>154</v>
      </c>
      <c r="H295" s="196">
        <v>9</v>
      </c>
      <c r="I295" s="197"/>
      <c r="J295" s="198">
        <f t="shared" si="50"/>
        <v>0</v>
      </c>
      <c r="K295" s="199"/>
      <c r="L295" s="36"/>
      <c r="M295" s="200" t="s">
        <v>1</v>
      </c>
      <c r="N295" s="201" t="s">
        <v>41</v>
      </c>
      <c r="O295" s="68"/>
      <c r="P295" s="188">
        <f t="shared" si="51"/>
        <v>0</v>
      </c>
      <c r="Q295" s="188">
        <v>0</v>
      </c>
      <c r="R295" s="188">
        <f t="shared" si="52"/>
        <v>0</v>
      </c>
      <c r="S295" s="188">
        <v>0</v>
      </c>
      <c r="T295" s="189">
        <f t="shared" si="5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0" t="s">
        <v>165</v>
      </c>
      <c r="AT295" s="190" t="s">
        <v>450</v>
      </c>
      <c r="AU295" s="190" t="s">
        <v>76</v>
      </c>
      <c r="AY295" s="14" t="s">
        <v>150</v>
      </c>
      <c r="BE295" s="191">
        <f t="shared" si="54"/>
        <v>0</v>
      </c>
      <c r="BF295" s="191">
        <f t="shared" si="55"/>
        <v>0</v>
      </c>
      <c r="BG295" s="191">
        <f t="shared" si="56"/>
        <v>0</v>
      </c>
      <c r="BH295" s="191">
        <f t="shared" si="57"/>
        <v>0</v>
      </c>
      <c r="BI295" s="191">
        <f t="shared" si="58"/>
        <v>0</v>
      </c>
      <c r="BJ295" s="14" t="s">
        <v>83</v>
      </c>
      <c r="BK295" s="191">
        <f t="shared" si="59"/>
        <v>0</v>
      </c>
      <c r="BL295" s="14" t="s">
        <v>165</v>
      </c>
      <c r="BM295" s="190" t="s">
        <v>800</v>
      </c>
    </row>
    <row r="296" spans="1:65" s="2" customFormat="1" ht="16.5" customHeight="1">
      <c r="A296" s="31"/>
      <c r="B296" s="32"/>
      <c r="C296" s="192" t="s">
        <v>801</v>
      </c>
      <c r="D296" s="192" t="s">
        <v>450</v>
      </c>
      <c r="E296" s="193" t="s">
        <v>802</v>
      </c>
      <c r="F296" s="194" t="s">
        <v>803</v>
      </c>
      <c r="G296" s="195" t="s">
        <v>154</v>
      </c>
      <c r="H296" s="196">
        <v>230</v>
      </c>
      <c r="I296" s="197"/>
      <c r="J296" s="198">
        <f t="shared" si="50"/>
        <v>0</v>
      </c>
      <c r="K296" s="199"/>
      <c r="L296" s="36"/>
      <c r="M296" s="200" t="s">
        <v>1</v>
      </c>
      <c r="N296" s="201" t="s">
        <v>41</v>
      </c>
      <c r="O296" s="68"/>
      <c r="P296" s="188">
        <f t="shared" si="51"/>
        <v>0</v>
      </c>
      <c r="Q296" s="188">
        <v>0</v>
      </c>
      <c r="R296" s="188">
        <f t="shared" si="52"/>
        <v>0</v>
      </c>
      <c r="S296" s="188">
        <v>0</v>
      </c>
      <c r="T296" s="189">
        <f t="shared" si="5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0" t="s">
        <v>165</v>
      </c>
      <c r="AT296" s="190" t="s">
        <v>450</v>
      </c>
      <c r="AU296" s="190" t="s">
        <v>76</v>
      </c>
      <c r="AY296" s="14" t="s">
        <v>150</v>
      </c>
      <c r="BE296" s="191">
        <f t="shared" si="54"/>
        <v>0</v>
      </c>
      <c r="BF296" s="191">
        <f t="shared" si="55"/>
        <v>0</v>
      </c>
      <c r="BG296" s="191">
        <f t="shared" si="56"/>
        <v>0</v>
      </c>
      <c r="BH296" s="191">
        <f t="shared" si="57"/>
        <v>0</v>
      </c>
      <c r="BI296" s="191">
        <f t="shared" si="58"/>
        <v>0</v>
      </c>
      <c r="BJ296" s="14" t="s">
        <v>83</v>
      </c>
      <c r="BK296" s="191">
        <f t="shared" si="59"/>
        <v>0</v>
      </c>
      <c r="BL296" s="14" t="s">
        <v>165</v>
      </c>
      <c r="BM296" s="190" t="s">
        <v>804</v>
      </c>
    </row>
    <row r="297" spans="1:65" s="2" customFormat="1" ht="16.5" customHeight="1">
      <c r="A297" s="31"/>
      <c r="B297" s="32"/>
      <c r="C297" s="192" t="s">
        <v>805</v>
      </c>
      <c r="D297" s="192" t="s">
        <v>450</v>
      </c>
      <c r="E297" s="193" t="s">
        <v>806</v>
      </c>
      <c r="F297" s="194" t="s">
        <v>807</v>
      </c>
      <c r="G297" s="195" t="s">
        <v>154</v>
      </c>
      <c r="H297" s="196">
        <v>245</v>
      </c>
      <c r="I297" s="197"/>
      <c r="J297" s="198">
        <f t="shared" si="50"/>
        <v>0</v>
      </c>
      <c r="K297" s="199"/>
      <c r="L297" s="36"/>
      <c r="M297" s="200" t="s">
        <v>1</v>
      </c>
      <c r="N297" s="201" t="s">
        <v>41</v>
      </c>
      <c r="O297" s="68"/>
      <c r="P297" s="188">
        <f t="shared" si="51"/>
        <v>0</v>
      </c>
      <c r="Q297" s="188">
        <v>0</v>
      </c>
      <c r="R297" s="188">
        <f t="shared" si="52"/>
        <v>0</v>
      </c>
      <c r="S297" s="188">
        <v>0</v>
      </c>
      <c r="T297" s="189">
        <f t="shared" si="5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0" t="s">
        <v>165</v>
      </c>
      <c r="AT297" s="190" t="s">
        <v>450</v>
      </c>
      <c r="AU297" s="190" t="s">
        <v>76</v>
      </c>
      <c r="AY297" s="14" t="s">
        <v>150</v>
      </c>
      <c r="BE297" s="191">
        <f t="shared" si="54"/>
        <v>0</v>
      </c>
      <c r="BF297" s="191">
        <f t="shared" si="55"/>
        <v>0</v>
      </c>
      <c r="BG297" s="191">
        <f t="shared" si="56"/>
        <v>0</v>
      </c>
      <c r="BH297" s="191">
        <f t="shared" si="57"/>
        <v>0</v>
      </c>
      <c r="BI297" s="191">
        <f t="shared" si="58"/>
        <v>0</v>
      </c>
      <c r="BJ297" s="14" t="s">
        <v>83</v>
      </c>
      <c r="BK297" s="191">
        <f t="shared" si="59"/>
        <v>0</v>
      </c>
      <c r="BL297" s="14" t="s">
        <v>165</v>
      </c>
      <c r="BM297" s="190" t="s">
        <v>808</v>
      </c>
    </row>
    <row r="298" spans="1:65" s="2" customFormat="1" ht="16.5" customHeight="1">
      <c r="A298" s="31"/>
      <c r="B298" s="32"/>
      <c r="C298" s="192" t="s">
        <v>809</v>
      </c>
      <c r="D298" s="192" t="s">
        <v>450</v>
      </c>
      <c r="E298" s="193" t="s">
        <v>810</v>
      </c>
      <c r="F298" s="194" t="s">
        <v>811</v>
      </c>
      <c r="G298" s="195" t="s">
        <v>154</v>
      </c>
      <c r="H298" s="196">
        <v>1</v>
      </c>
      <c r="I298" s="197"/>
      <c r="J298" s="198">
        <f t="shared" si="50"/>
        <v>0</v>
      </c>
      <c r="K298" s="199"/>
      <c r="L298" s="36"/>
      <c r="M298" s="200" t="s">
        <v>1</v>
      </c>
      <c r="N298" s="201" t="s">
        <v>41</v>
      </c>
      <c r="O298" s="68"/>
      <c r="P298" s="188">
        <f t="shared" si="51"/>
        <v>0</v>
      </c>
      <c r="Q298" s="188">
        <v>0</v>
      </c>
      <c r="R298" s="188">
        <f t="shared" si="52"/>
        <v>0</v>
      </c>
      <c r="S298" s="188">
        <v>0</v>
      </c>
      <c r="T298" s="189">
        <f t="shared" si="5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0" t="s">
        <v>165</v>
      </c>
      <c r="AT298" s="190" t="s">
        <v>450</v>
      </c>
      <c r="AU298" s="190" t="s">
        <v>76</v>
      </c>
      <c r="AY298" s="14" t="s">
        <v>150</v>
      </c>
      <c r="BE298" s="191">
        <f t="shared" si="54"/>
        <v>0</v>
      </c>
      <c r="BF298" s="191">
        <f t="shared" si="55"/>
        <v>0</v>
      </c>
      <c r="BG298" s="191">
        <f t="shared" si="56"/>
        <v>0</v>
      </c>
      <c r="BH298" s="191">
        <f t="shared" si="57"/>
        <v>0</v>
      </c>
      <c r="BI298" s="191">
        <f t="shared" si="58"/>
        <v>0</v>
      </c>
      <c r="BJ298" s="14" t="s">
        <v>83</v>
      </c>
      <c r="BK298" s="191">
        <f t="shared" si="59"/>
        <v>0</v>
      </c>
      <c r="BL298" s="14" t="s">
        <v>165</v>
      </c>
      <c r="BM298" s="190" t="s">
        <v>812</v>
      </c>
    </row>
    <row r="299" spans="1:65" s="2" customFormat="1" ht="16.5" customHeight="1">
      <c r="A299" s="31"/>
      <c r="B299" s="32"/>
      <c r="C299" s="192" t="s">
        <v>813</v>
      </c>
      <c r="D299" s="192" t="s">
        <v>450</v>
      </c>
      <c r="E299" s="193" t="s">
        <v>814</v>
      </c>
      <c r="F299" s="194" t="s">
        <v>815</v>
      </c>
      <c r="G299" s="195" t="s">
        <v>154</v>
      </c>
      <c r="H299" s="196">
        <v>2</v>
      </c>
      <c r="I299" s="197"/>
      <c r="J299" s="198">
        <f t="shared" si="50"/>
        <v>0</v>
      </c>
      <c r="K299" s="199"/>
      <c r="L299" s="36"/>
      <c r="M299" s="200" t="s">
        <v>1</v>
      </c>
      <c r="N299" s="201" t="s">
        <v>41</v>
      </c>
      <c r="O299" s="68"/>
      <c r="P299" s="188">
        <f t="shared" si="51"/>
        <v>0</v>
      </c>
      <c r="Q299" s="188">
        <v>0</v>
      </c>
      <c r="R299" s="188">
        <f t="shared" si="52"/>
        <v>0</v>
      </c>
      <c r="S299" s="188">
        <v>0</v>
      </c>
      <c r="T299" s="189">
        <f t="shared" si="5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0" t="s">
        <v>165</v>
      </c>
      <c r="AT299" s="190" t="s">
        <v>450</v>
      </c>
      <c r="AU299" s="190" t="s">
        <v>76</v>
      </c>
      <c r="AY299" s="14" t="s">
        <v>150</v>
      </c>
      <c r="BE299" s="191">
        <f t="shared" si="54"/>
        <v>0</v>
      </c>
      <c r="BF299" s="191">
        <f t="shared" si="55"/>
        <v>0</v>
      </c>
      <c r="BG299" s="191">
        <f t="shared" si="56"/>
        <v>0</v>
      </c>
      <c r="BH299" s="191">
        <f t="shared" si="57"/>
        <v>0</v>
      </c>
      <c r="BI299" s="191">
        <f t="shared" si="58"/>
        <v>0</v>
      </c>
      <c r="BJ299" s="14" t="s">
        <v>83</v>
      </c>
      <c r="BK299" s="191">
        <f t="shared" si="59"/>
        <v>0</v>
      </c>
      <c r="BL299" s="14" t="s">
        <v>165</v>
      </c>
      <c r="BM299" s="190" t="s">
        <v>816</v>
      </c>
    </row>
    <row r="300" spans="1:65" s="2" customFormat="1" ht="16.5" customHeight="1">
      <c r="A300" s="31"/>
      <c r="B300" s="32"/>
      <c r="C300" s="192" t="s">
        <v>817</v>
      </c>
      <c r="D300" s="192" t="s">
        <v>450</v>
      </c>
      <c r="E300" s="193" t="s">
        <v>818</v>
      </c>
      <c r="F300" s="194" t="s">
        <v>819</v>
      </c>
      <c r="G300" s="195" t="s">
        <v>187</v>
      </c>
      <c r="H300" s="196">
        <v>380</v>
      </c>
      <c r="I300" s="197"/>
      <c r="J300" s="198">
        <f t="shared" si="50"/>
        <v>0</v>
      </c>
      <c r="K300" s="199"/>
      <c r="L300" s="36"/>
      <c r="M300" s="200" t="s">
        <v>1</v>
      </c>
      <c r="N300" s="201" t="s">
        <v>41</v>
      </c>
      <c r="O300" s="68"/>
      <c r="P300" s="188">
        <f t="shared" si="51"/>
        <v>0</v>
      </c>
      <c r="Q300" s="188">
        <v>0</v>
      </c>
      <c r="R300" s="188">
        <f t="shared" si="52"/>
        <v>0</v>
      </c>
      <c r="S300" s="188">
        <v>0</v>
      </c>
      <c r="T300" s="189">
        <f t="shared" si="5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0" t="s">
        <v>165</v>
      </c>
      <c r="AT300" s="190" t="s">
        <v>450</v>
      </c>
      <c r="AU300" s="190" t="s">
        <v>76</v>
      </c>
      <c r="AY300" s="14" t="s">
        <v>150</v>
      </c>
      <c r="BE300" s="191">
        <f t="shared" si="54"/>
        <v>0</v>
      </c>
      <c r="BF300" s="191">
        <f t="shared" si="55"/>
        <v>0</v>
      </c>
      <c r="BG300" s="191">
        <f t="shared" si="56"/>
        <v>0</v>
      </c>
      <c r="BH300" s="191">
        <f t="shared" si="57"/>
        <v>0</v>
      </c>
      <c r="BI300" s="191">
        <f t="shared" si="58"/>
        <v>0</v>
      </c>
      <c r="BJ300" s="14" t="s">
        <v>83</v>
      </c>
      <c r="BK300" s="191">
        <f t="shared" si="59"/>
        <v>0</v>
      </c>
      <c r="BL300" s="14" t="s">
        <v>165</v>
      </c>
      <c r="BM300" s="190" t="s">
        <v>820</v>
      </c>
    </row>
    <row r="301" spans="1:65" s="2" customFormat="1" ht="16.5" customHeight="1">
      <c r="A301" s="31"/>
      <c r="B301" s="32"/>
      <c r="C301" s="192" t="s">
        <v>821</v>
      </c>
      <c r="D301" s="192" t="s">
        <v>450</v>
      </c>
      <c r="E301" s="193" t="s">
        <v>822</v>
      </c>
      <c r="F301" s="194" t="s">
        <v>823</v>
      </c>
      <c r="G301" s="195" t="s">
        <v>154</v>
      </c>
      <c r="H301" s="196">
        <v>15</v>
      </c>
      <c r="I301" s="197"/>
      <c r="J301" s="198">
        <f t="shared" si="50"/>
        <v>0</v>
      </c>
      <c r="K301" s="199"/>
      <c r="L301" s="36"/>
      <c r="M301" s="200" t="s">
        <v>1</v>
      </c>
      <c r="N301" s="201" t="s">
        <v>41</v>
      </c>
      <c r="O301" s="68"/>
      <c r="P301" s="188">
        <f t="shared" si="51"/>
        <v>0</v>
      </c>
      <c r="Q301" s="188">
        <v>0</v>
      </c>
      <c r="R301" s="188">
        <f t="shared" si="52"/>
        <v>0</v>
      </c>
      <c r="S301" s="188">
        <v>0</v>
      </c>
      <c r="T301" s="189">
        <f t="shared" si="5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0" t="s">
        <v>14</v>
      </c>
      <c r="AT301" s="190" t="s">
        <v>450</v>
      </c>
      <c r="AU301" s="190" t="s">
        <v>76</v>
      </c>
      <c r="AY301" s="14" t="s">
        <v>150</v>
      </c>
      <c r="BE301" s="191">
        <f t="shared" si="54"/>
        <v>0</v>
      </c>
      <c r="BF301" s="191">
        <f t="shared" si="55"/>
        <v>0</v>
      </c>
      <c r="BG301" s="191">
        <f t="shared" si="56"/>
        <v>0</v>
      </c>
      <c r="BH301" s="191">
        <f t="shared" si="57"/>
        <v>0</v>
      </c>
      <c r="BI301" s="191">
        <f t="shared" si="58"/>
        <v>0</v>
      </c>
      <c r="BJ301" s="14" t="s">
        <v>83</v>
      </c>
      <c r="BK301" s="191">
        <f t="shared" si="59"/>
        <v>0</v>
      </c>
      <c r="BL301" s="14" t="s">
        <v>14</v>
      </c>
      <c r="BM301" s="190" t="s">
        <v>824</v>
      </c>
    </row>
    <row r="302" spans="1:65" s="2" customFormat="1" ht="21.75" customHeight="1">
      <c r="A302" s="31"/>
      <c r="B302" s="32"/>
      <c r="C302" s="192" t="s">
        <v>825</v>
      </c>
      <c r="D302" s="192" t="s">
        <v>450</v>
      </c>
      <c r="E302" s="193" t="s">
        <v>826</v>
      </c>
      <c r="F302" s="194" t="s">
        <v>827</v>
      </c>
      <c r="G302" s="195" t="s">
        <v>154</v>
      </c>
      <c r="H302" s="196">
        <v>16</v>
      </c>
      <c r="I302" s="197"/>
      <c r="J302" s="198">
        <f t="shared" si="50"/>
        <v>0</v>
      </c>
      <c r="K302" s="199"/>
      <c r="L302" s="36"/>
      <c r="M302" s="200" t="s">
        <v>1</v>
      </c>
      <c r="N302" s="201" t="s">
        <v>41</v>
      </c>
      <c r="O302" s="68"/>
      <c r="P302" s="188">
        <f t="shared" si="51"/>
        <v>0</v>
      </c>
      <c r="Q302" s="188">
        <v>0</v>
      </c>
      <c r="R302" s="188">
        <f t="shared" si="52"/>
        <v>0</v>
      </c>
      <c r="S302" s="188">
        <v>0</v>
      </c>
      <c r="T302" s="189">
        <f t="shared" si="5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0" t="s">
        <v>165</v>
      </c>
      <c r="AT302" s="190" t="s">
        <v>450</v>
      </c>
      <c r="AU302" s="190" t="s">
        <v>76</v>
      </c>
      <c r="AY302" s="14" t="s">
        <v>150</v>
      </c>
      <c r="BE302" s="191">
        <f t="shared" si="54"/>
        <v>0</v>
      </c>
      <c r="BF302" s="191">
        <f t="shared" si="55"/>
        <v>0</v>
      </c>
      <c r="BG302" s="191">
        <f t="shared" si="56"/>
        <v>0</v>
      </c>
      <c r="BH302" s="191">
        <f t="shared" si="57"/>
        <v>0</v>
      </c>
      <c r="BI302" s="191">
        <f t="shared" si="58"/>
        <v>0</v>
      </c>
      <c r="BJ302" s="14" t="s">
        <v>83</v>
      </c>
      <c r="BK302" s="191">
        <f t="shared" si="59"/>
        <v>0</v>
      </c>
      <c r="BL302" s="14" t="s">
        <v>165</v>
      </c>
      <c r="BM302" s="190" t="s">
        <v>828</v>
      </c>
    </row>
    <row r="303" spans="1:65" s="2" customFormat="1" ht="21.75" customHeight="1">
      <c r="A303" s="31"/>
      <c r="B303" s="32"/>
      <c r="C303" s="192" t="s">
        <v>829</v>
      </c>
      <c r="D303" s="192" t="s">
        <v>450</v>
      </c>
      <c r="E303" s="193" t="s">
        <v>830</v>
      </c>
      <c r="F303" s="194" t="s">
        <v>831</v>
      </c>
      <c r="G303" s="195" t="s">
        <v>154</v>
      </c>
      <c r="H303" s="196">
        <v>16</v>
      </c>
      <c r="I303" s="197"/>
      <c r="J303" s="198">
        <f t="shared" si="50"/>
        <v>0</v>
      </c>
      <c r="K303" s="199"/>
      <c r="L303" s="36"/>
      <c r="M303" s="200" t="s">
        <v>1</v>
      </c>
      <c r="N303" s="201" t="s">
        <v>41</v>
      </c>
      <c r="O303" s="68"/>
      <c r="P303" s="188">
        <f t="shared" si="51"/>
        <v>0</v>
      </c>
      <c r="Q303" s="188">
        <v>0</v>
      </c>
      <c r="R303" s="188">
        <f t="shared" si="52"/>
        <v>0</v>
      </c>
      <c r="S303" s="188">
        <v>0</v>
      </c>
      <c r="T303" s="189">
        <f t="shared" si="5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0" t="s">
        <v>165</v>
      </c>
      <c r="AT303" s="190" t="s">
        <v>450</v>
      </c>
      <c r="AU303" s="190" t="s">
        <v>76</v>
      </c>
      <c r="AY303" s="14" t="s">
        <v>150</v>
      </c>
      <c r="BE303" s="191">
        <f t="shared" si="54"/>
        <v>0</v>
      </c>
      <c r="BF303" s="191">
        <f t="shared" si="55"/>
        <v>0</v>
      </c>
      <c r="BG303" s="191">
        <f t="shared" si="56"/>
        <v>0</v>
      </c>
      <c r="BH303" s="191">
        <f t="shared" si="57"/>
        <v>0</v>
      </c>
      <c r="BI303" s="191">
        <f t="shared" si="58"/>
        <v>0</v>
      </c>
      <c r="BJ303" s="14" t="s">
        <v>83</v>
      </c>
      <c r="BK303" s="191">
        <f t="shared" si="59"/>
        <v>0</v>
      </c>
      <c r="BL303" s="14" t="s">
        <v>165</v>
      </c>
      <c r="BM303" s="190" t="s">
        <v>832</v>
      </c>
    </row>
    <row r="304" spans="1:65" s="2" customFormat="1" ht="16.5" customHeight="1">
      <c r="A304" s="31"/>
      <c r="B304" s="32"/>
      <c r="C304" s="192" t="s">
        <v>833</v>
      </c>
      <c r="D304" s="192" t="s">
        <v>450</v>
      </c>
      <c r="E304" s="193" t="s">
        <v>834</v>
      </c>
      <c r="F304" s="194" t="s">
        <v>835</v>
      </c>
      <c r="G304" s="195" t="s">
        <v>154</v>
      </c>
      <c r="H304" s="196">
        <v>1</v>
      </c>
      <c r="I304" s="197"/>
      <c r="J304" s="198">
        <f t="shared" si="50"/>
        <v>0</v>
      </c>
      <c r="K304" s="199"/>
      <c r="L304" s="36"/>
      <c r="M304" s="200" t="s">
        <v>1</v>
      </c>
      <c r="N304" s="201" t="s">
        <v>41</v>
      </c>
      <c r="O304" s="68"/>
      <c r="P304" s="188">
        <f t="shared" si="51"/>
        <v>0</v>
      </c>
      <c r="Q304" s="188">
        <v>0</v>
      </c>
      <c r="R304" s="188">
        <f t="shared" si="52"/>
        <v>0</v>
      </c>
      <c r="S304" s="188">
        <v>0</v>
      </c>
      <c r="T304" s="189">
        <f t="shared" si="5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0" t="s">
        <v>83</v>
      </c>
      <c r="AT304" s="190" t="s">
        <v>450</v>
      </c>
      <c r="AU304" s="190" t="s">
        <v>76</v>
      </c>
      <c r="AY304" s="14" t="s">
        <v>150</v>
      </c>
      <c r="BE304" s="191">
        <f t="shared" si="54"/>
        <v>0</v>
      </c>
      <c r="BF304" s="191">
        <f t="shared" si="55"/>
        <v>0</v>
      </c>
      <c r="BG304" s="191">
        <f t="shared" si="56"/>
        <v>0</v>
      </c>
      <c r="BH304" s="191">
        <f t="shared" si="57"/>
        <v>0</v>
      </c>
      <c r="BI304" s="191">
        <f t="shared" si="58"/>
        <v>0</v>
      </c>
      <c r="BJ304" s="14" t="s">
        <v>83</v>
      </c>
      <c r="BK304" s="191">
        <f t="shared" si="59"/>
        <v>0</v>
      </c>
      <c r="BL304" s="14" t="s">
        <v>83</v>
      </c>
      <c r="BM304" s="190" t="s">
        <v>836</v>
      </c>
    </row>
    <row r="305" spans="1:65" s="2" customFormat="1" ht="21.75" customHeight="1">
      <c r="A305" s="31"/>
      <c r="B305" s="32"/>
      <c r="C305" s="192" t="s">
        <v>837</v>
      </c>
      <c r="D305" s="192" t="s">
        <v>450</v>
      </c>
      <c r="E305" s="193" t="s">
        <v>838</v>
      </c>
      <c r="F305" s="194" t="s">
        <v>839</v>
      </c>
      <c r="G305" s="195" t="s">
        <v>154</v>
      </c>
      <c r="H305" s="196">
        <v>14</v>
      </c>
      <c r="I305" s="197"/>
      <c r="J305" s="198">
        <f t="shared" si="50"/>
        <v>0</v>
      </c>
      <c r="K305" s="199"/>
      <c r="L305" s="36"/>
      <c r="M305" s="200" t="s">
        <v>1</v>
      </c>
      <c r="N305" s="201" t="s">
        <v>41</v>
      </c>
      <c r="O305" s="68"/>
      <c r="P305" s="188">
        <f t="shared" si="51"/>
        <v>0</v>
      </c>
      <c r="Q305" s="188">
        <v>0</v>
      </c>
      <c r="R305" s="188">
        <f t="shared" si="52"/>
        <v>0</v>
      </c>
      <c r="S305" s="188">
        <v>0</v>
      </c>
      <c r="T305" s="189">
        <f t="shared" si="5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0" t="s">
        <v>165</v>
      </c>
      <c r="AT305" s="190" t="s">
        <v>450</v>
      </c>
      <c r="AU305" s="190" t="s">
        <v>76</v>
      </c>
      <c r="AY305" s="14" t="s">
        <v>150</v>
      </c>
      <c r="BE305" s="191">
        <f t="shared" si="54"/>
        <v>0</v>
      </c>
      <c r="BF305" s="191">
        <f t="shared" si="55"/>
        <v>0</v>
      </c>
      <c r="BG305" s="191">
        <f t="shared" si="56"/>
        <v>0</v>
      </c>
      <c r="BH305" s="191">
        <f t="shared" si="57"/>
        <v>0</v>
      </c>
      <c r="BI305" s="191">
        <f t="shared" si="58"/>
        <v>0</v>
      </c>
      <c r="BJ305" s="14" t="s">
        <v>83</v>
      </c>
      <c r="BK305" s="191">
        <f t="shared" si="59"/>
        <v>0</v>
      </c>
      <c r="BL305" s="14" t="s">
        <v>165</v>
      </c>
      <c r="BM305" s="190" t="s">
        <v>840</v>
      </c>
    </row>
    <row r="306" spans="1:65" s="2" customFormat="1" ht="16.5" customHeight="1">
      <c r="A306" s="31"/>
      <c r="B306" s="32"/>
      <c r="C306" s="192" t="s">
        <v>841</v>
      </c>
      <c r="D306" s="192" t="s">
        <v>450</v>
      </c>
      <c r="E306" s="193" t="s">
        <v>842</v>
      </c>
      <c r="F306" s="194" t="s">
        <v>843</v>
      </c>
      <c r="G306" s="195" t="s">
        <v>154</v>
      </c>
      <c r="H306" s="196">
        <v>16</v>
      </c>
      <c r="I306" s="197"/>
      <c r="J306" s="198">
        <f t="shared" si="50"/>
        <v>0</v>
      </c>
      <c r="K306" s="199"/>
      <c r="L306" s="36"/>
      <c r="M306" s="200" t="s">
        <v>1</v>
      </c>
      <c r="N306" s="201" t="s">
        <v>41</v>
      </c>
      <c r="O306" s="68"/>
      <c r="P306" s="188">
        <f t="shared" si="51"/>
        <v>0</v>
      </c>
      <c r="Q306" s="188">
        <v>0</v>
      </c>
      <c r="R306" s="188">
        <f t="shared" si="52"/>
        <v>0</v>
      </c>
      <c r="S306" s="188">
        <v>0</v>
      </c>
      <c r="T306" s="189">
        <f t="shared" si="5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90" t="s">
        <v>165</v>
      </c>
      <c r="AT306" s="190" t="s">
        <v>450</v>
      </c>
      <c r="AU306" s="190" t="s">
        <v>76</v>
      </c>
      <c r="AY306" s="14" t="s">
        <v>150</v>
      </c>
      <c r="BE306" s="191">
        <f t="shared" si="54"/>
        <v>0</v>
      </c>
      <c r="BF306" s="191">
        <f t="shared" si="55"/>
        <v>0</v>
      </c>
      <c r="BG306" s="191">
        <f t="shared" si="56"/>
        <v>0</v>
      </c>
      <c r="BH306" s="191">
        <f t="shared" si="57"/>
        <v>0</v>
      </c>
      <c r="BI306" s="191">
        <f t="shared" si="58"/>
        <v>0</v>
      </c>
      <c r="BJ306" s="14" t="s">
        <v>83</v>
      </c>
      <c r="BK306" s="191">
        <f t="shared" si="59"/>
        <v>0</v>
      </c>
      <c r="BL306" s="14" t="s">
        <v>165</v>
      </c>
      <c r="BM306" s="190" t="s">
        <v>844</v>
      </c>
    </row>
    <row r="307" spans="1:65" s="2" customFormat="1" ht="21.75" customHeight="1">
      <c r="A307" s="31"/>
      <c r="B307" s="32"/>
      <c r="C307" s="192" t="s">
        <v>845</v>
      </c>
      <c r="D307" s="192" t="s">
        <v>450</v>
      </c>
      <c r="E307" s="193" t="s">
        <v>846</v>
      </c>
      <c r="F307" s="194" t="s">
        <v>847</v>
      </c>
      <c r="G307" s="195" t="s">
        <v>154</v>
      </c>
      <c r="H307" s="196">
        <v>18</v>
      </c>
      <c r="I307" s="197"/>
      <c r="J307" s="198">
        <f t="shared" si="50"/>
        <v>0</v>
      </c>
      <c r="K307" s="199"/>
      <c r="L307" s="36"/>
      <c r="M307" s="200" t="s">
        <v>1</v>
      </c>
      <c r="N307" s="201" t="s">
        <v>41</v>
      </c>
      <c r="O307" s="68"/>
      <c r="P307" s="188">
        <f t="shared" si="51"/>
        <v>0</v>
      </c>
      <c r="Q307" s="188">
        <v>0</v>
      </c>
      <c r="R307" s="188">
        <f t="shared" si="52"/>
        <v>0</v>
      </c>
      <c r="S307" s="188">
        <v>0</v>
      </c>
      <c r="T307" s="189">
        <f t="shared" si="5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0" t="s">
        <v>165</v>
      </c>
      <c r="AT307" s="190" t="s">
        <v>450</v>
      </c>
      <c r="AU307" s="190" t="s">
        <v>76</v>
      </c>
      <c r="AY307" s="14" t="s">
        <v>150</v>
      </c>
      <c r="BE307" s="191">
        <f t="shared" si="54"/>
        <v>0</v>
      </c>
      <c r="BF307" s="191">
        <f t="shared" si="55"/>
        <v>0</v>
      </c>
      <c r="BG307" s="191">
        <f t="shared" si="56"/>
        <v>0</v>
      </c>
      <c r="BH307" s="191">
        <f t="shared" si="57"/>
        <v>0</v>
      </c>
      <c r="BI307" s="191">
        <f t="shared" si="58"/>
        <v>0</v>
      </c>
      <c r="BJ307" s="14" t="s">
        <v>83</v>
      </c>
      <c r="BK307" s="191">
        <f t="shared" si="59"/>
        <v>0</v>
      </c>
      <c r="BL307" s="14" t="s">
        <v>165</v>
      </c>
      <c r="BM307" s="190" t="s">
        <v>848</v>
      </c>
    </row>
    <row r="308" spans="1:65" s="2" customFormat="1" ht="21.75" customHeight="1">
      <c r="A308" s="31"/>
      <c r="B308" s="32"/>
      <c r="C308" s="192" t="s">
        <v>849</v>
      </c>
      <c r="D308" s="192" t="s">
        <v>450</v>
      </c>
      <c r="E308" s="193" t="s">
        <v>850</v>
      </c>
      <c r="F308" s="194" t="s">
        <v>851</v>
      </c>
      <c r="G308" s="195" t="s">
        <v>154</v>
      </c>
      <c r="H308" s="196">
        <v>2</v>
      </c>
      <c r="I308" s="197"/>
      <c r="J308" s="198">
        <f t="shared" si="50"/>
        <v>0</v>
      </c>
      <c r="K308" s="199"/>
      <c r="L308" s="36"/>
      <c r="M308" s="200" t="s">
        <v>1</v>
      </c>
      <c r="N308" s="201" t="s">
        <v>41</v>
      </c>
      <c r="O308" s="68"/>
      <c r="P308" s="188">
        <f t="shared" si="51"/>
        <v>0</v>
      </c>
      <c r="Q308" s="188">
        <v>0</v>
      </c>
      <c r="R308" s="188">
        <f t="shared" si="52"/>
        <v>0</v>
      </c>
      <c r="S308" s="188">
        <v>0</v>
      </c>
      <c r="T308" s="189">
        <f t="shared" si="5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0" t="s">
        <v>165</v>
      </c>
      <c r="AT308" s="190" t="s">
        <v>450</v>
      </c>
      <c r="AU308" s="190" t="s">
        <v>76</v>
      </c>
      <c r="AY308" s="14" t="s">
        <v>150</v>
      </c>
      <c r="BE308" s="191">
        <f t="shared" si="54"/>
        <v>0</v>
      </c>
      <c r="BF308" s="191">
        <f t="shared" si="55"/>
        <v>0</v>
      </c>
      <c r="BG308" s="191">
        <f t="shared" si="56"/>
        <v>0</v>
      </c>
      <c r="BH308" s="191">
        <f t="shared" si="57"/>
        <v>0</v>
      </c>
      <c r="BI308" s="191">
        <f t="shared" si="58"/>
        <v>0</v>
      </c>
      <c r="BJ308" s="14" t="s">
        <v>83</v>
      </c>
      <c r="BK308" s="191">
        <f t="shared" si="59"/>
        <v>0</v>
      </c>
      <c r="BL308" s="14" t="s">
        <v>165</v>
      </c>
      <c r="BM308" s="190" t="s">
        <v>852</v>
      </c>
    </row>
    <row r="309" spans="1:65" s="2" customFormat="1" ht="21.75" customHeight="1">
      <c r="A309" s="31"/>
      <c r="B309" s="32"/>
      <c r="C309" s="192" t="s">
        <v>853</v>
      </c>
      <c r="D309" s="192" t="s">
        <v>450</v>
      </c>
      <c r="E309" s="193" t="s">
        <v>854</v>
      </c>
      <c r="F309" s="194" t="s">
        <v>855</v>
      </c>
      <c r="G309" s="195" t="s">
        <v>154</v>
      </c>
      <c r="H309" s="196">
        <v>1</v>
      </c>
      <c r="I309" s="197"/>
      <c r="J309" s="198">
        <f t="shared" si="50"/>
        <v>0</v>
      </c>
      <c r="K309" s="199"/>
      <c r="L309" s="36"/>
      <c r="M309" s="200" t="s">
        <v>1</v>
      </c>
      <c r="N309" s="201" t="s">
        <v>41</v>
      </c>
      <c r="O309" s="68"/>
      <c r="P309" s="188">
        <f t="shared" si="51"/>
        <v>0</v>
      </c>
      <c r="Q309" s="188">
        <v>0</v>
      </c>
      <c r="R309" s="188">
        <f t="shared" si="52"/>
        <v>0</v>
      </c>
      <c r="S309" s="188">
        <v>0</v>
      </c>
      <c r="T309" s="189">
        <f t="shared" si="5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0" t="s">
        <v>165</v>
      </c>
      <c r="AT309" s="190" t="s">
        <v>450</v>
      </c>
      <c r="AU309" s="190" t="s">
        <v>76</v>
      </c>
      <c r="AY309" s="14" t="s">
        <v>150</v>
      </c>
      <c r="BE309" s="191">
        <f t="shared" si="54"/>
        <v>0</v>
      </c>
      <c r="BF309" s="191">
        <f t="shared" si="55"/>
        <v>0</v>
      </c>
      <c r="BG309" s="191">
        <f t="shared" si="56"/>
        <v>0</v>
      </c>
      <c r="BH309" s="191">
        <f t="shared" si="57"/>
        <v>0</v>
      </c>
      <c r="BI309" s="191">
        <f t="shared" si="58"/>
        <v>0</v>
      </c>
      <c r="BJ309" s="14" t="s">
        <v>83</v>
      </c>
      <c r="BK309" s="191">
        <f t="shared" si="59"/>
        <v>0</v>
      </c>
      <c r="BL309" s="14" t="s">
        <v>165</v>
      </c>
      <c r="BM309" s="190" t="s">
        <v>856</v>
      </c>
    </row>
    <row r="310" spans="1:65" s="2" customFormat="1" ht="16.5" customHeight="1">
      <c r="A310" s="31"/>
      <c r="B310" s="32"/>
      <c r="C310" s="192" t="s">
        <v>857</v>
      </c>
      <c r="D310" s="192" t="s">
        <v>450</v>
      </c>
      <c r="E310" s="193" t="s">
        <v>858</v>
      </c>
      <c r="F310" s="194" t="s">
        <v>859</v>
      </c>
      <c r="G310" s="195" t="s">
        <v>154</v>
      </c>
      <c r="H310" s="196">
        <v>1</v>
      </c>
      <c r="I310" s="197"/>
      <c r="J310" s="198">
        <f t="shared" si="50"/>
        <v>0</v>
      </c>
      <c r="K310" s="199"/>
      <c r="L310" s="36"/>
      <c r="M310" s="200" t="s">
        <v>1</v>
      </c>
      <c r="N310" s="201" t="s">
        <v>41</v>
      </c>
      <c r="O310" s="68"/>
      <c r="P310" s="188">
        <f t="shared" si="51"/>
        <v>0</v>
      </c>
      <c r="Q310" s="188">
        <v>0</v>
      </c>
      <c r="R310" s="188">
        <f t="shared" si="52"/>
        <v>0</v>
      </c>
      <c r="S310" s="188">
        <v>0</v>
      </c>
      <c r="T310" s="189">
        <f t="shared" si="5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0" t="s">
        <v>165</v>
      </c>
      <c r="AT310" s="190" t="s">
        <v>450</v>
      </c>
      <c r="AU310" s="190" t="s">
        <v>76</v>
      </c>
      <c r="AY310" s="14" t="s">
        <v>150</v>
      </c>
      <c r="BE310" s="191">
        <f t="shared" si="54"/>
        <v>0</v>
      </c>
      <c r="BF310" s="191">
        <f t="shared" si="55"/>
        <v>0</v>
      </c>
      <c r="BG310" s="191">
        <f t="shared" si="56"/>
        <v>0</v>
      </c>
      <c r="BH310" s="191">
        <f t="shared" si="57"/>
        <v>0</v>
      </c>
      <c r="BI310" s="191">
        <f t="shared" si="58"/>
        <v>0</v>
      </c>
      <c r="BJ310" s="14" t="s">
        <v>83</v>
      </c>
      <c r="BK310" s="191">
        <f t="shared" si="59"/>
        <v>0</v>
      </c>
      <c r="BL310" s="14" t="s">
        <v>165</v>
      </c>
      <c r="BM310" s="190" t="s">
        <v>860</v>
      </c>
    </row>
    <row r="311" spans="1:65" s="2" customFormat="1" ht="16.5" customHeight="1">
      <c r="A311" s="31"/>
      <c r="B311" s="32"/>
      <c r="C311" s="192" t="s">
        <v>861</v>
      </c>
      <c r="D311" s="192" t="s">
        <v>450</v>
      </c>
      <c r="E311" s="193" t="s">
        <v>862</v>
      </c>
      <c r="F311" s="194" t="s">
        <v>863</v>
      </c>
      <c r="G311" s="195" t="s">
        <v>154</v>
      </c>
      <c r="H311" s="196">
        <v>1</v>
      </c>
      <c r="I311" s="197"/>
      <c r="J311" s="198">
        <f t="shared" si="50"/>
        <v>0</v>
      </c>
      <c r="K311" s="199"/>
      <c r="L311" s="36"/>
      <c r="M311" s="200" t="s">
        <v>1</v>
      </c>
      <c r="N311" s="201" t="s">
        <v>41</v>
      </c>
      <c r="O311" s="68"/>
      <c r="P311" s="188">
        <f t="shared" si="51"/>
        <v>0</v>
      </c>
      <c r="Q311" s="188">
        <v>0</v>
      </c>
      <c r="R311" s="188">
        <f t="shared" si="52"/>
        <v>0</v>
      </c>
      <c r="S311" s="188">
        <v>0</v>
      </c>
      <c r="T311" s="189">
        <f t="shared" si="5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0" t="s">
        <v>165</v>
      </c>
      <c r="AT311" s="190" t="s">
        <v>450</v>
      </c>
      <c r="AU311" s="190" t="s">
        <v>76</v>
      </c>
      <c r="AY311" s="14" t="s">
        <v>150</v>
      </c>
      <c r="BE311" s="191">
        <f t="shared" si="54"/>
        <v>0</v>
      </c>
      <c r="BF311" s="191">
        <f t="shared" si="55"/>
        <v>0</v>
      </c>
      <c r="BG311" s="191">
        <f t="shared" si="56"/>
        <v>0</v>
      </c>
      <c r="BH311" s="191">
        <f t="shared" si="57"/>
        <v>0</v>
      </c>
      <c r="BI311" s="191">
        <f t="shared" si="58"/>
        <v>0</v>
      </c>
      <c r="BJ311" s="14" t="s">
        <v>83</v>
      </c>
      <c r="BK311" s="191">
        <f t="shared" si="59"/>
        <v>0</v>
      </c>
      <c r="BL311" s="14" t="s">
        <v>165</v>
      </c>
      <c r="BM311" s="190" t="s">
        <v>864</v>
      </c>
    </row>
    <row r="312" spans="1:65" s="2" customFormat="1" ht="33" customHeight="1">
      <c r="A312" s="31"/>
      <c r="B312" s="32"/>
      <c r="C312" s="192" t="s">
        <v>865</v>
      </c>
      <c r="D312" s="192" t="s">
        <v>450</v>
      </c>
      <c r="E312" s="193" t="s">
        <v>866</v>
      </c>
      <c r="F312" s="194" t="s">
        <v>867</v>
      </c>
      <c r="G312" s="195" t="s">
        <v>154</v>
      </c>
      <c r="H312" s="196">
        <v>1</v>
      </c>
      <c r="I312" s="197"/>
      <c r="J312" s="198">
        <f t="shared" si="50"/>
        <v>0</v>
      </c>
      <c r="K312" s="199"/>
      <c r="L312" s="36"/>
      <c r="M312" s="200" t="s">
        <v>1</v>
      </c>
      <c r="N312" s="201" t="s">
        <v>41</v>
      </c>
      <c r="O312" s="68"/>
      <c r="P312" s="188">
        <f t="shared" si="51"/>
        <v>0</v>
      </c>
      <c r="Q312" s="188">
        <v>0</v>
      </c>
      <c r="R312" s="188">
        <f t="shared" si="52"/>
        <v>0</v>
      </c>
      <c r="S312" s="188">
        <v>0</v>
      </c>
      <c r="T312" s="189">
        <f t="shared" si="5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0" t="s">
        <v>165</v>
      </c>
      <c r="AT312" s="190" t="s">
        <v>450</v>
      </c>
      <c r="AU312" s="190" t="s">
        <v>76</v>
      </c>
      <c r="AY312" s="14" t="s">
        <v>150</v>
      </c>
      <c r="BE312" s="191">
        <f t="shared" si="54"/>
        <v>0</v>
      </c>
      <c r="BF312" s="191">
        <f t="shared" si="55"/>
        <v>0</v>
      </c>
      <c r="BG312" s="191">
        <f t="shared" si="56"/>
        <v>0</v>
      </c>
      <c r="BH312" s="191">
        <f t="shared" si="57"/>
        <v>0</v>
      </c>
      <c r="BI312" s="191">
        <f t="shared" si="58"/>
        <v>0</v>
      </c>
      <c r="BJ312" s="14" t="s">
        <v>83</v>
      </c>
      <c r="BK312" s="191">
        <f t="shared" si="59"/>
        <v>0</v>
      </c>
      <c r="BL312" s="14" t="s">
        <v>165</v>
      </c>
      <c r="BM312" s="190" t="s">
        <v>868</v>
      </c>
    </row>
    <row r="313" spans="1:65" s="2" customFormat="1" ht="21.75" customHeight="1">
      <c r="A313" s="31"/>
      <c r="B313" s="32"/>
      <c r="C313" s="192" t="s">
        <v>869</v>
      </c>
      <c r="D313" s="192" t="s">
        <v>450</v>
      </c>
      <c r="E313" s="193" t="s">
        <v>870</v>
      </c>
      <c r="F313" s="194" t="s">
        <v>871</v>
      </c>
      <c r="G313" s="195" t="s">
        <v>154</v>
      </c>
      <c r="H313" s="196">
        <v>12</v>
      </c>
      <c r="I313" s="197"/>
      <c r="J313" s="198">
        <f t="shared" si="50"/>
        <v>0</v>
      </c>
      <c r="K313" s="199"/>
      <c r="L313" s="36"/>
      <c r="M313" s="200" t="s">
        <v>1</v>
      </c>
      <c r="N313" s="201" t="s">
        <v>41</v>
      </c>
      <c r="O313" s="68"/>
      <c r="P313" s="188">
        <f t="shared" si="51"/>
        <v>0</v>
      </c>
      <c r="Q313" s="188">
        <v>0</v>
      </c>
      <c r="R313" s="188">
        <f t="shared" si="52"/>
        <v>0</v>
      </c>
      <c r="S313" s="188">
        <v>0</v>
      </c>
      <c r="T313" s="189">
        <f t="shared" si="5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0" t="s">
        <v>165</v>
      </c>
      <c r="AT313" s="190" t="s">
        <v>450</v>
      </c>
      <c r="AU313" s="190" t="s">
        <v>76</v>
      </c>
      <c r="AY313" s="14" t="s">
        <v>150</v>
      </c>
      <c r="BE313" s="191">
        <f t="shared" si="54"/>
        <v>0</v>
      </c>
      <c r="BF313" s="191">
        <f t="shared" si="55"/>
        <v>0</v>
      </c>
      <c r="BG313" s="191">
        <f t="shared" si="56"/>
        <v>0</v>
      </c>
      <c r="BH313" s="191">
        <f t="shared" si="57"/>
        <v>0</v>
      </c>
      <c r="BI313" s="191">
        <f t="shared" si="58"/>
        <v>0</v>
      </c>
      <c r="BJ313" s="14" t="s">
        <v>83</v>
      </c>
      <c r="BK313" s="191">
        <f t="shared" si="59"/>
        <v>0</v>
      </c>
      <c r="BL313" s="14" t="s">
        <v>165</v>
      </c>
      <c r="BM313" s="190" t="s">
        <v>872</v>
      </c>
    </row>
    <row r="314" spans="1:65" s="2" customFormat="1" ht="21.75" customHeight="1">
      <c r="A314" s="31"/>
      <c r="B314" s="32"/>
      <c r="C314" s="192" t="s">
        <v>873</v>
      </c>
      <c r="D314" s="192" t="s">
        <v>450</v>
      </c>
      <c r="E314" s="193" t="s">
        <v>874</v>
      </c>
      <c r="F314" s="194" t="s">
        <v>875</v>
      </c>
      <c r="G314" s="195" t="s">
        <v>154</v>
      </c>
      <c r="H314" s="196">
        <v>32</v>
      </c>
      <c r="I314" s="197"/>
      <c r="J314" s="198">
        <f t="shared" si="50"/>
        <v>0</v>
      </c>
      <c r="K314" s="199"/>
      <c r="L314" s="36"/>
      <c r="M314" s="200" t="s">
        <v>1</v>
      </c>
      <c r="N314" s="201" t="s">
        <v>41</v>
      </c>
      <c r="O314" s="68"/>
      <c r="P314" s="188">
        <f t="shared" si="51"/>
        <v>0</v>
      </c>
      <c r="Q314" s="188">
        <v>0</v>
      </c>
      <c r="R314" s="188">
        <f t="shared" si="52"/>
        <v>0</v>
      </c>
      <c r="S314" s="188">
        <v>0</v>
      </c>
      <c r="T314" s="189">
        <f t="shared" si="5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0" t="s">
        <v>165</v>
      </c>
      <c r="AT314" s="190" t="s">
        <v>450</v>
      </c>
      <c r="AU314" s="190" t="s">
        <v>76</v>
      </c>
      <c r="AY314" s="14" t="s">
        <v>150</v>
      </c>
      <c r="BE314" s="191">
        <f t="shared" si="54"/>
        <v>0</v>
      </c>
      <c r="BF314" s="191">
        <f t="shared" si="55"/>
        <v>0</v>
      </c>
      <c r="BG314" s="191">
        <f t="shared" si="56"/>
        <v>0</v>
      </c>
      <c r="BH314" s="191">
        <f t="shared" si="57"/>
        <v>0</v>
      </c>
      <c r="BI314" s="191">
        <f t="shared" si="58"/>
        <v>0</v>
      </c>
      <c r="BJ314" s="14" t="s">
        <v>83</v>
      </c>
      <c r="BK314" s="191">
        <f t="shared" si="59"/>
        <v>0</v>
      </c>
      <c r="BL314" s="14" t="s">
        <v>165</v>
      </c>
      <c r="BM314" s="190" t="s">
        <v>876</v>
      </c>
    </row>
    <row r="315" spans="1:65" s="2" customFormat="1" ht="21.75" customHeight="1">
      <c r="A315" s="31"/>
      <c r="B315" s="32"/>
      <c r="C315" s="192" t="s">
        <v>877</v>
      </c>
      <c r="D315" s="192" t="s">
        <v>450</v>
      </c>
      <c r="E315" s="193" t="s">
        <v>878</v>
      </c>
      <c r="F315" s="194" t="s">
        <v>879</v>
      </c>
      <c r="G315" s="195" t="s">
        <v>154</v>
      </c>
      <c r="H315" s="196">
        <v>32</v>
      </c>
      <c r="I315" s="197"/>
      <c r="J315" s="198">
        <f t="shared" si="50"/>
        <v>0</v>
      </c>
      <c r="K315" s="199"/>
      <c r="L315" s="36"/>
      <c r="M315" s="200" t="s">
        <v>1</v>
      </c>
      <c r="N315" s="201" t="s">
        <v>41</v>
      </c>
      <c r="O315" s="68"/>
      <c r="P315" s="188">
        <f t="shared" si="51"/>
        <v>0</v>
      </c>
      <c r="Q315" s="188">
        <v>0</v>
      </c>
      <c r="R315" s="188">
        <f t="shared" si="52"/>
        <v>0</v>
      </c>
      <c r="S315" s="188">
        <v>0</v>
      </c>
      <c r="T315" s="189">
        <f t="shared" si="5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0" t="s">
        <v>165</v>
      </c>
      <c r="AT315" s="190" t="s">
        <v>450</v>
      </c>
      <c r="AU315" s="190" t="s">
        <v>76</v>
      </c>
      <c r="AY315" s="14" t="s">
        <v>150</v>
      </c>
      <c r="BE315" s="191">
        <f t="shared" si="54"/>
        <v>0</v>
      </c>
      <c r="BF315" s="191">
        <f t="shared" si="55"/>
        <v>0</v>
      </c>
      <c r="BG315" s="191">
        <f t="shared" si="56"/>
        <v>0</v>
      </c>
      <c r="BH315" s="191">
        <f t="shared" si="57"/>
        <v>0</v>
      </c>
      <c r="BI315" s="191">
        <f t="shared" si="58"/>
        <v>0</v>
      </c>
      <c r="BJ315" s="14" t="s">
        <v>83</v>
      </c>
      <c r="BK315" s="191">
        <f t="shared" si="59"/>
        <v>0</v>
      </c>
      <c r="BL315" s="14" t="s">
        <v>165</v>
      </c>
      <c r="BM315" s="190" t="s">
        <v>880</v>
      </c>
    </row>
    <row r="316" spans="1:65" s="2" customFormat="1" ht="16.5" customHeight="1">
      <c r="A316" s="31"/>
      <c r="B316" s="32"/>
      <c r="C316" s="192" t="s">
        <v>881</v>
      </c>
      <c r="D316" s="192" t="s">
        <v>450</v>
      </c>
      <c r="E316" s="193" t="s">
        <v>882</v>
      </c>
      <c r="F316" s="194" t="s">
        <v>883</v>
      </c>
      <c r="G316" s="195" t="s">
        <v>154</v>
      </c>
      <c r="H316" s="196">
        <v>32</v>
      </c>
      <c r="I316" s="197"/>
      <c r="J316" s="198">
        <f t="shared" si="50"/>
        <v>0</v>
      </c>
      <c r="K316" s="199"/>
      <c r="L316" s="36"/>
      <c r="M316" s="200" t="s">
        <v>1</v>
      </c>
      <c r="N316" s="201" t="s">
        <v>41</v>
      </c>
      <c r="O316" s="68"/>
      <c r="P316" s="188">
        <f t="shared" si="51"/>
        <v>0</v>
      </c>
      <c r="Q316" s="188">
        <v>0</v>
      </c>
      <c r="R316" s="188">
        <f t="shared" si="52"/>
        <v>0</v>
      </c>
      <c r="S316" s="188">
        <v>0</v>
      </c>
      <c r="T316" s="189">
        <f t="shared" si="5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0" t="s">
        <v>165</v>
      </c>
      <c r="AT316" s="190" t="s">
        <v>450</v>
      </c>
      <c r="AU316" s="190" t="s">
        <v>76</v>
      </c>
      <c r="AY316" s="14" t="s">
        <v>150</v>
      </c>
      <c r="BE316" s="191">
        <f t="shared" si="54"/>
        <v>0</v>
      </c>
      <c r="BF316" s="191">
        <f t="shared" si="55"/>
        <v>0</v>
      </c>
      <c r="BG316" s="191">
        <f t="shared" si="56"/>
        <v>0</v>
      </c>
      <c r="BH316" s="191">
        <f t="shared" si="57"/>
        <v>0</v>
      </c>
      <c r="BI316" s="191">
        <f t="shared" si="58"/>
        <v>0</v>
      </c>
      <c r="BJ316" s="14" t="s">
        <v>83</v>
      </c>
      <c r="BK316" s="191">
        <f t="shared" si="59"/>
        <v>0</v>
      </c>
      <c r="BL316" s="14" t="s">
        <v>165</v>
      </c>
      <c r="BM316" s="190" t="s">
        <v>884</v>
      </c>
    </row>
    <row r="317" spans="1:65" s="2" customFormat="1" ht="21.75" customHeight="1">
      <c r="A317" s="31"/>
      <c r="B317" s="32"/>
      <c r="C317" s="192" t="s">
        <v>885</v>
      </c>
      <c r="D317" s="192" t="s">
        <v>450</v>
      </c>
      <c r="E317" s="193" t="s">
        <v>886</v>
      </c>
      <c r="F317" s="194" t="s">
        <v>887</v>
      </c>
      <c r="G317" s="195" t="s">
        <v>154</v>
      </c>
      <c r="H317" s="196">
        <v>1</v>
      </c>
      <c r="I317" s="197"/>
      <c r="J317" s="198">
        <f t="shared" si="50"/>
        <v>0</v>
      </c>
      <c r="K317" s="199"/>
      <c r="L317" s="36"/>
      <c r="M317" s="200" t="s">
        <v>1</v>
      </c>
      <c r="N317" s="201" t="s">
        <v>41</v>
      </c>
      <c r="O317" s="68"/>
      <c r="P317" s="188">
        <f t="shared" si="51"/>
        <v>0</v>
      </c>
      <c r="Q317" s="188">
        <v>0</v>
      </c>
      <c r="R317" s="188">
        <f t="shared" si="52"/>
        <v>0</v>
      </c>
      <c r="S317" s="188">
        <v>0</v>
      </c>
      <c r="T317" s="189">
        <f t="shared" si="5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0" t="s">
        <v>162</v>
      </c>
      <c r="AT317" s="190" t="s">
        <v>450</v>
      </c>
      <c r="AU317" s="190" t="s">
        <v>76</v>
      </c>
      <c r="AY317" s="14" t="s">
        <v>150</v>
      </c>
      <c r="BE317" s="191">
        <f t="shared" si="54"/>
        <v>0</v>
      </c>
      <c r="BF317" s="191">
        <f t="shared" si="55"/>
        <v>0</v>
      </c>
      <c r="BG317" s="191">
        <f t="shared" si="56"/>
        <v>0</v>
      </c>
      <c r="BH317" s="191">
        <f t="shared" si="57"/>
        <v>0</v>
      </c>
      <c r="BI317" s="191">
        <f t="shared" si="58"/>
        <v>0</v>
      </c>
      <c r="BJ317" s="14" t="s">
        <v>83</v>
      </c>
      <c r="BK317" s="191">
        <f t="shared" si="59"/>
        <v>0</v>
      </c>
      <c r="BL317" s="14" t="s">
        <v>162</v>
      </c>
      <c r="BM317" s="190" t="s">
        <v>888</v>
      </c>
    </row>
    <row r="318" spans="1:65" s="2" customFormat="1" ht="21.75" customHeight="1">
      <c r="A318" s="31"/>
      <c r="B318" s="32"/>
      <c r="C318" s="192" t="s">
        <v>889</v>
      </c>
      <c r="D318" s="192" t="s">
        <v>450</v>
      </c>
      <c r="E318" s="193" t="s">
        <v>890</v>
      </c>
      <c r="F318" s="194" t="s">
        <v>891</v>
      </c>
      <c r="G318" s="195" t="s">
        <v>743</v>
      </c>
      <c r="H318" s="196">
        <v>80</v>
      </c>
      <c r="I318" s="197"/>
      <c r="J318" s="198">
        <f t="shared" si="50"/>
        <v>0</v>
      </c>
      <c r="K318" s="199"/>
      <c r="L318" s="36"/>
      <c r="M318" s="200" t="s">
        <v>1</v>
      </c>
      <c r="N318" s="201" t="s">
        <v>41</v>
      </c>
      <c r="O318" s="68"/>
      <c r="P318" s="188">
        <f t="shared" si="51"/>
        <v>0</v>
      </c>
      <c r="Q318" s="188">
        <v>0</v>
      </c>
      <c r="R318" s="188">
        <f t="shared" si="52"/>
        <v>0</v>
      </c>
      <c r="S318" s="188">
        <v>0</v>
      </c>
      <c r="T318" s="189">
        <f t="shared" si="5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0" t="s">
        <v>83</v>
      </c>
      <c r="AT318" s="190" t="s">
        <v>450</v>
      </c>
      <c r="AU318" s="190" t="s">
        <v>76</v>
      </c>
      <c r="AY318" s="14" t="s">
        <v>150</v>
      </c>
      <c r="BE318" s="191">
        <f t="shared" si="54"/>
        <v>0</v>
      </c>
      <c r="BF318" s="191">
        <f t="shared" si="55"/>
        <v>0</v>
      </c>
      <c r="BG318" s="191">
        <f t="shared" si="56"/>
        <v>0</v>
      </c>
      <c r="BH318" s="191">
        <f t="shared" si="57"/>
        <v>0</v>
      </c>
      <c r="BI318" s="191">
        <f t="shared" si="58"/>
        <v>0</v>
      </c>
      <c r="BJ318" s="14" t="s">
        <v>83</v>
      </c>
      <c r="BK318" s="191">
        <f t="shared" si="59"/>
        <v>0</v>
      </c>
      <c r="BL318" s="14" t="s">
        <v>83</v>
      </c>
      <c r="BM318" s="190" t="s">
        <v>892</v>
      </c>
    </row>
    <row r="319" spans="1:65" s="2" customFormat="1" ht="21.75" customHeight="1">
      <c r="A319" s="31"/>
      <c r="B319" s="32"/>
      <c r="C319" s="192" t="s">
        <v>893</v>
      </c>
      <c r="D319" s="192" t="s">
        <v>450</v>
      </c>
      <c r="E319" s="193" t="s">
        <v>894</v>
      </c>
      <c r="F319" s="194" t="s">
        <v>895</v>
      </c>
      <c r="G319" s="195" t="s">
        <v>154</v>
      </c>
      <c r="H319" s="196">
        <v>14</v>
      </c>
      <c r="I319" s="197"/>
      <c r="J319" s="198">
        <f t="shared" si="50"/>
        <v>0</v>
      </c>
      <c r="K319" s="199"/>
      <c r="L319" s="36"/>
      <c r="M319" s="200" t="s">
        <v>1</v>
      </c>
      <c r="N319" s="201" t="s">
        <v>41</v>
      </c>
      <c r="O319" s="68"/>
      <c r="P319" s="188">
        <f t="shared" si="51"/>
        <v>0</v>
      </c>
      <c r="Q319" s="188">
        <v>0</v>
      </c>
      <c r="R319" s="188">
        <f t="shared" si="52"/>
        <v>0</v>
      </c>
      <c r="S319" s="188">
        <v>0</v>
      </c>
      <c r="T319" s="189">
        <f t="shared" si="5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0" t="s">
        <v>165</v>
      </c>
      <c r="AT319" s="190" t="s">
        <v>450</v>
      </c>
      <c r="AU319" s="190" t="s">
        <v>76</v>
      </c>
      <c r="AY319" s="14" t="s">
        <v>150</v>
      </c>
      <c r="BE319" s="191">
        <f t="shared" si="54"/>
        <v>0</v>
      </c>
      <c r="BF319" s="191">
        <f t="shared" si="55"/>
        <v>0</v>
      </c>
      <c r="BG319" s="191">
        <f t="shared" si="56"/>
        <v>0</v>
      </c>
      <c r="BH319" s="191">
        <f t="shared" si="57"/>
        <v>0</v>
      </c>
      <c r="BI319" s="191">
        <f t="shared" si="58"/>
        <v>0</v>
      </c>
      <c r="BJ319" s="14" t="s">
        <v>83</v>
      </c>
      <c r="BK319" s="191">
        <f t="shared" si="59"/>
        <v>0</v>
      </c>
      <c r="BL319" s="14" t="s">
        <v>165</v>
      </c>
      <c r="BM319" s="190" t="s">
        <v>896</v>
      </c>
    </row>
    <row r="320" spans="1:65" s="2" customFormat="1" ht="21.75" customHeight="1">
      <c r="A320" s="31"/>
      <c r="B320" s="32"/>
      <c r="C320" s="192" t="s">
        <v>897</v>
      </c>
      <c r="D320" s="192" t="s">
        <v>450</v>
      </c>
      <c r="E320" s="193" t="s">
        <v>898</v>
      </c>
      <c r="F320" s="194" t="s">
        <v>899</v>
      </c>
      <c r="G320" s="195" t="s">
        <v>154</v>
      </c>
      <c r="H320" s="196">
        <v>7</v>
      </c>
      <c r="I320" s="197"/>
      <c r="J320" s="198">
        <f t="shared" si="50"/>
        <v>0</v>
      </c>
      <c r="K320" s="199"/>
      <c r="L320" s="36"/>
      <c r="M320" s="200" t="s">
        <v>1</v>
      </c>
      <c r="N320" s="201" t="s">
        <v>41</v>
      </c>
      <c r="O320" s="68"/>
      <c r="P320" s="188">
        <f t="shared" si="51"/>
        <v>0</v>
      </c>
      <c r="Q320" s="188">
        <v>0</v>
      </c>
      <c r="R320" s="188">
        <f t="shared" si="52"/>
        <v>0</v>
      </c>
      <c r="S320" s="188">
        <v>0</v>
      </c>
      <c r="T320" s="189">
        <f t="shared" si="5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0" t="s">
        <v>165</v>
      </c>
      <c r="AT320" s="190" t="s">
        <v>450</v>
      </c>
      <c r="AU320" s="190" t="s">
        <v>76</v>
      </c>
      <c r="AY320" s="14" t="s">
        <v>150</v>
      </c>
      <c r="BE320" s="191">
        <f t="shared" si="54"/>
        <v>0</v>
      </c>
      <c r="BF320" s="191">
        <f t="shared" si="55"/>
        <v>0</v>
      </c>
      <c r="BG320" s="191">
        <f t="shared" si="56"/>
        <v>0</v>
      </c>
      <c r="BH320" s="191">
        <f t="shared" si="57"/>
        <v>0</v>
      </c>
      <c r="BI320" s="191">
        <f t="shared" si="58"/>
        <v>0</v>
      </c>
      <c r="BJ320" s="14" t="s">
        <v>83</v>
      </c>
      <c r="BK320" s="191">
        <f t="shared" si="59"/>
        <v>0</v>
      </c>
      <c r="BL320" s="14" t="s">
        <v>165</v>
      </c>
      <c r="BM320" s="190" t="s">
        <v>900</v>
      </c>
    </row>
    <row r="321" spans="1:65" s="2" customFormat="1" ht="16.5" customHeight="1">
      <c r="A321" s="31"/>
      <c r="B321" s="32"/>
      <c r="C321" s="192" t="s">
        <v>901</v>
      </c>
      <c r="D321" s="192" t="s">
        <v>450</v>
      </c>
      <c r="E321" s="193" t="s">
        <v>902</v>
      </c>
      <c r="F321" s="194" t="s">
        <v>903</v>
      </c>
      <c r="G321" s="195" t="s">
        <v>154</v>
      </c>
      <c r="H321" s="196">
        <v>7</v>
      </c>
      <c r="I321" s="197"/>
      <c r="J321" s="198">
        <f t="shared" si="50"/>
        <v>0</v>
      </c>
      <c r="K321" s="199"/>
      <c r="L321" s="36"/>
      <c r="M321" s="200" t="s">
        <v>1</v>
      </c>
      <c r="N321" s="201" t="s">
        <v>41</v>
      </c>
      <c r="O321" s="68"/>
      <c r="P321" s="188">
        <f t="shared" si="51"/>
        <v>0</v>
      </c>
      <c r="Q321" s="188">
        <v>0</v>
      </c>
      <c r="R321" s="188">
        <f t="shared" si="52"/>
        <v>0</v>
      </c>
      <c r="S321" s="188">
        <v>0</v>
      </c>
      <c r="T321" s="189">
        <f t="shared" si="5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0" t="s">
        <v>165</v>
      </c>
      <c r="AT321" s="190" t="s">
        <v>450</v>
      </c>
      <c r="AU321" s="190" t="s">
        <v>76</v>
      </c>
      <c r="AY321" s="14" t="s">
        <v>150</v>
      </c>
      <c r="BE321" s="191">
        <f t="shared" si="54"/>
        <v>0</v>
      </c>
      <c r="BF321" s="191">
        <f t="shared" si="55"/>
        <v>0</v>
      </c>
      <c r="BG321" s="191">
        <f t="shared" si="56"/>
        <v>0</v>
      </c>
      <c r="BH321" s="191">
        <f t="shared" si="57"/>
        <v>0</v>
      </c>
      <c r="BI321" s="191">
        <f t="shared" si="58"/>
        <v>0</v>
      </c>
      <c r="BJ321" s="14" t="s">
        <v>83</v>
      </c>
      <c r="BK321" s="191">
        <f t="shared" si="59"/>
        <v>0</v>
      </c>
      <c r="BL321" s="14" t="s">
        <v>165</v>
      </c>
      <c r="BM321" s="190" t="s">
        <v>904</v>
      </c>
    </row>
    <row r="322" spans="1:65" s="2" customFormat="1" ht="33" customHeight="1">
      <c r="A322" s="31"/>
      <c r="B322" s="32"/>
      <c r="C322" s="192" t="s">
        <v>905</v>
      </c>
      <c r="D322" s="192" t="s">
        <v>450</v>
      </c>
      <c r="E322" s="193" t="s">
        <v>906</v>
      </c>
      <c r="F322" s="194" t="s">
        <v>907</v>
      </c>
      <c r="G322" s="195" t="s">
        <v>154</v>
      </c>
      <c r="H322" s="196">
        <v>1</v>
      </c>
      <c r="I322" s="197"/>
      <c r="J322" s="198">
        <f t="shared" ref="J322:J353" si="60">ROUND(I322*H322,2)</f>
        <v>0</v>
      </c>
      <c r="K322" s="199"/>
      <c r="L322" s="36"/>
      <c r="M322" s="200" t="s">
        <v>1</v>
      </c>
      <c r="N322" s="201" t="s">
        <v>41</v>
      </c>
      <c r="O322" s="68"/>
      <c r="P322" s="188">
        <f t="shared" ref="P322:P353" si="61">O322*H322</f>
        <v>0</v>
      </c>
      <c r="Q322" s="188">
        <v>0</v>
      </c>
      <c r="R322" s="188">
        <f t="shared" ref="R322:R353" si="62">Q322*H322</f>
        <v>0</v>
      </c>
      <c r="S322" s="188">
        <v>0</v>
      </c>
      <c r="T322" s="189">
        <f t="shared" ref="T322:T353" si="63"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0" t="s">
        <v>165</v>
      </c>
      <c r="AT322" s="190" t="s">
        <v>450</v>
      </c>
      <c r="AU322" s="190" t="s">
        <v>76</v>
      </c>
      <c r="AY322" s="14" t="s">
        <v>150</v>
      </c>
      <c r="BE322" s="191">
        <f t="shared" si="54"/>
        <v>0</v>
      </c>
      <c r="BF322" s="191">
        <f t="shared" si="55"/>
        <v>0</v>
      </c>
      <c r="BG322" s="191">
        <f t="shared" si="56"/>
        <v>0</v>
      </c>
      <c r="BH322" s="191">
        <f t="shared" si="57"/>
        <v>0</v>
      </c>
      <c r="BI322" s="191">
        <f t="shared" si="58"/>
        <v>0</v>
      </c>
      <c r="BJ322" s="14" t="s">
        <v>83</v>
      </c>
      <c r="BK322" s="191">
        <f t="shared" si="59"/>
        <v>0</v>
      </c>
      <c r="BL322" s="14" t="s">
        <v>165</v>
      </c>
      <c r="BM322" s="190" t="s">
        <v>908</v>
      </c>
    </row>
    <row r="323" spans="1:65" s="2" customFormat="1" ht="21.75" customHeight="1">
      <c r="A323" s="31"/>
      <c r="B323" s="32"/>
      <c r="C323" s="192" t="s">
        <v>909</v>
      </c>
      <c r="D323" s="192" t="s">
        <v>450</v>
      </c>
      <c r="E323" s="193" t="s">
        <v>910</v>
      </c>
      <c r="F323" s="194" t="s">
        <v>911</v>
      </c>
      <c r="G323" s="195" t="s">
        <v>187</v>
      </c>
      <c r="H323" s="196">
        <v>390</v>
      </c>
      <c r="I323" s="197"/>
      <c r="J323" s="198">
        <f t="shared" si="60"/>
        <v>0</v>
      </c>
      <c r="K323" s="199"/>
      <c r="L323" s="36"/>
      <c r="M323" s="200" t="s">
        <v>1</v>
      </c>
      <c r="N323" s="201" t="s">
        <v>41</v>
      </c>
      <c r="O323" s="68"/>
      <c r="P323" s="188">
        <f t="shared" si="61"/>
        <v>0</v>
      </c>
      <c r="Q323" s="188">
        <v>0</v>
      </c>
      <c r="R323" s="188">
        <f t="shared" si="62"/>
        <v>0</v>
      </c>
      <c r="S323" s="188">
        <v>0</v>
      </c>
      <c r="T323" s="189">
        <f t="shared" si="6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0" t="s">
        <v>165</v>
      </c>
      <c r="AT323" s="190" t="s">
        <v>450</v>
      </c>
      <c r="AU323" s="190" t="s">
        <v>76</v>
      </c>
      <c r="AY323" s="14" t="s">
        <v>150</v>
      </c>
      <c r="BE323" s="191">
        <f t="shared" si="54"/>
        <v>0</v>
      </c>
      <c r="BF323" s="191">
        <f t="shared" si="55"/>
        <v>0</v>
      </c>
      <c r="BG323" s="191">
        <f t="shared" si="56"/>
        <v>0</v>
      </c>
      <c r="BH323" s="191">
        <f t="shared" si="57"/>
        <v>0</v>
      </c>
      <c r="BI323" s="191">
        <f t="shared" si="58"/>
        <v>0</v>
      </c>
      <c r="BJ323" s="14" t="s">
        <v>83</v>
      </c>
      <c r="BK323" s="191">
        <f t="shared" si="59"/>
        <v>0</v>
      </c>
      <c r="BL323" s="14" t="s">
        <v>165</v>
      </c>
      <c r="BM323" s="190" t="s">
        <v>912</v>
      </c>
    </row>
    <row r="324" spans="1:65" s="2" customFormat="1" ht="21.75" customHeight="1">
      <c r="A324" s="31"/>
      <c r="B324" s="32"/>
      <c r="C324" s="192" t="s">
        <v>913</v>
      </c>
      <c r="D324" s="192" t="s">
        <v>450</v>
      </c>
      <c r="E324" s="193" t="s">
        <v>914</v>
      </c>
      <c r="F324" s="194" t="s">
        <v>915</v>
      </c>
      <c r="G324" s="195" t="s">
        <v>154</v>
      </c>
      <c r="H324" s="196">
        <v>4</v>
      </c>
      <c r="I324" s="197"/>
      <c r="J324" s="198">
        <f t="shared" si="60"/>
        <v>0</v>
      </c>
      <c r="K324" s="199"/>
      <c r="L324" s="36"/>
      <c r="M324" s="200" t="s">
        <v>1</v>
      </c>
      <c r="N324" s="201" t="s">
        <v>41</v>
      </c>
      <c r="O324" s="68"/>
      <c r="P324" s="188">
        <f t="shared" si="61"/>
        <v>0</v>
      </c>
      <c r="Q324" s="188">
        <v>0</v>
      </c>
      <c r="R324" s="188">
        <f t="shared" si="62"/>
        <v>0</v>
      </c>
      <c r="S324" s="188">
        <v>0</v>
      </c>
      <c r="T324" s="189">
        <f t="shared" si="6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90" t="s">
        <v>165</v>
      </c>
      <c r="AT324" s="190" t="s">
        <v>450</v>
      </c>
      <c r="AU324" s="190" t="s">
        <v>76</v>
      </c>
      <c r="AY324" s="14" t="s">
        <v>150</v>
      </c>
      <c r="BE324" s="191">
        <f t="shared" si="54"/>
        <v>0</v>
      </c>
      <c r="BF324" s="191">
        <f t="shared" si="55"/>
        <v>0</v>
      </c>
      <c r="BG324" s="191">
        <f t="shared" si="56"/>
        <v>0</v>
      </c>
      <c r="BH324" s="191">
        <f t="shared" si="57"/>
        <v>0</v>
      </c>
      <c r="BI324" s="191">
        <f t="shared" si="58"/>
        <v>0</v>
      </c>
      <c r="BJ324" s="14" t="s">
        <v>83</v>
      </c>
      <c r="BK324" s="191">
        <f t="shared" si="59"/>
        <v>0</v>
      </c>
      <c r="BL324" s="14" t="s">
        <v>165</v>
      </c>
      <c r="BM324" s="190" t="s">
        <v>916</v>
      </c>
    </row>
    <row r="325" spans="1:65" s="2" customFormat="1" ht="21.75" customHeight="1">
      <c r="A325" s="31"/>
      <c r="B325" s="32"/>
      <c r="C325" s="192" t="s">
        <v>917</v>
      </c>
      <c r="D325" s="192" t="s">
        <v>450</v>
      </c>
      <c r="E325" s="193" t="s">
        <v>918</v>
      </c>
      <c r="F325" s="194" t="s">
        <v>919</v>
      </c>
      <c r="G325" s="195" t="s">
        <v>154</v>
      </c>
      <c r="H325" s="196">
        <v>1</v>
      </c>
      <c r="I325" s="197"/>
      <c r="J325" s="198">
        <f t="shared" si="60"/>
        <v>0</v>
      </c>
      <c r="K325" s="199"/>
      <c r="L325" s="36"/>
      <c r="M325" s="206" t="s">
        <v>1</v>
      </c>
      <c r="N325" s="207" t="s">
        <v>41</v>
      </c>
      <c r="O325" s="208"/>
      <c r="P325" s="209">
        <f t="shared" si="61"/>
        <v>0</v>
      </c>
      <c r="Q325" s="209">
        <v>0</v>
      </c>
      <c r="R325" s="209">
        <f t="shared" si="62"/>
        <v>0</v>
      </c>
      <c r="S325" s="209">
        <v>0</v>
      </c>
      <c r="T325" s="210">
        <f t="shared" si="6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0" t="s">
        <v>165</v>
      </c>
      <c r="AT325" s="190" t="s">
        <v>450</v>
      </c>
      <c r="AU325" s="190" t="s">
        <v>76</v>
      </c>
      <c r="AY325" s="14" t="s">
        <v>150</v>
      </c>
      <c r="BE325" s="191">
        <f t="shared" si="54"/>
        <v>0</v>
      </c>
      <c r="BF325" s="191">
        <f t="shared" si="55"/>
        <v>0</v>
      </c>
      <c r="BG325" s="191">
        <f t="shared" si="56"/>
        <v>0</v>
      </c>
      <c r="BH325" s="191">
        <f t="shared" si="57"/>
        <v>0</v>
      </c>
      <c r="BI325" s="191">
        <f t="shared" si="58"/>
        <v>0</v>
      </c>
      <c r="BJ325" s="14" t="s">
        <v>83</v>
      </c>
      <c r="BK325" s="191">
        <f t="shared" si="59"/>
        <v>0</v>
      </c>
      <c r="BL325" s="14" t="s">
        <v>165</v>
      </c>
      <c r="BM325" s="190" t="s">
        <v>920</v>
      </c>
    </row>
    <row r="326" spans="1:65" s="2" customFormat="1" ht="6.95" customHeight="1">
      <c r="A326" s="31"/>
      <c r="B326" s="51"/>
      <c r="C326" s="52"/>
      <c r="D326" s="52"/>
      <c r="E326" s="52"/>
      <c r="F326" s="52"/>
      <c r="G326" s="52"/>
      <c r="H326" s="52"/>
      <c r="I326" s="155"/>
      <c r="J326" s="52"/>
      <c r="K326" s="52"/>
      <c r="L326" s="36"/>
      <c r="M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</row>
  </sheetData>
  <sheetProtection algorithmName="SHA-512" hashValue="Zwu3sLNNVVpWrUDA3Io9+NgPcZd0AyUOPS+kSILufmFRjgHoo7NvBHXV8/8qM0ZtfxTJWmNyv0/rsB46plHDMQ==" saltValue="maFhnipXMfVyxeYjRkWzkmmmP4eJTtm+xn6sbFgtdaIqNn2Dmqni1HqDveZDrdas7jMHZ3nethX1VmgUcgIrHQ==" spinCount="100000" sheet="1" objects="1" scenarios="1" formatColumns="0" formatRows="0" autoFilter="0"/>
  <autoFilter ref="C119:K325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93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1" customFormat="1" ht="12" customHeight="1">
      <c r="B8" s="17"/>
      <c r="D8" s="118" t="s">
        <v>122</v>
      </c>
      <c r="I8" s="112"/>
      <c r="L8" s="17"/>
    </row>
    <row r="9" spans="1:46" s="2" customFormat="1" ht="16.5" customHeight="1">
      <c r="A9" s="31"/>
      <c r="B9" s="36"/>
      <c r="C9" s="31"/>
      <c r="D9" s="31"/>
      <c r="E9" s="286" t="s">
        <v>123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8" t="s">
        <v>124</v>
      </c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9" t="s">
        <v>921</v>
      </c>
      <c r="F11" s="288"/>
      <c r="G11" s="288"/>
      <c r="H11" s="288"/>
      <c r="I11" s="119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119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8" t="s">
        <v>18</v>
      </c>
      <c r="E13" s="31"/>
      <c r="F13" s="107" t="s">
        <v>1</v>
      </c>
      <c r="G13" s="31"/>
      <c r="H13" s="31"/>
      <c r="I13" s="120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20</v>
      </c>
      <c r="E14" s="31"/>
      <c r="F14" s="107" t="s">
        <v>126</v>
      </c>
      <c r="G14" s="31"/>
      <c r="H14" s="31"/>
      <c r="I14" s="120" t="s">
        <v>22</v>
      </c>
      <c r="J14" s="121" t="str">
        <f>'Rekapitulace stavby'!AN8</f>
        <v>19. 12. 2019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119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8" t="s">
        <v>24</v>
      </c>
      <c r="E16" s="31"/>
      <c r="F16" s="31"/>
      <c r="G16" s="31"/>
      <c r="H16" s="31"/>
      <c r="I16" s="120" t="s">
        <v>25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tr">
        <f>IF('Rekapitulace stavby'!E11="","",'Rekapitulace stavby'!E11)</f>
        <v>SŽ s.o.</v>
      </c>
      <c r="F17" s="31"/>
      <c r="G17" s="31"/>
      <c r="H17" s="31"/>
      <c r="I17" s="120" t="s">
        <v>27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119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8" t="s">
        <v>28</v>
      </c>
      <c r="E19" s="31"/>
      <c r="F19" s="31"/>
      <c r="G19" s="31"/>
      <c r="H19" s="31"/>
      <c r="I19" s="120" t="s">
        <v>25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90" t="str">
        <f>'Rekapitulace stavby'!E14</f>
        <v>Vyplň údaj</v>
      </c>
      <c r="F20" s="291"/>
      <c r="G20" s="291"/>
      <c r="H20" s="291"/>
      <c r="I20" s="120" t="s">
        <v>27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119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8" t="s">
        <v>30</v>
      </c>
      <c r="E22" s="31"/>
      <c r="F22" s="31"/>
      <c r="G22" s="31"/>
      <c r="H22" s="31"/>
      <c r="I22" s="120" t="s">
        <v>25</v>
      </c>
      <c r="J22" s="107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">
        <v>127</v>
      </c>
      <c r="F23" s="31"/>
      <c r="G23" s="31"/>
      <c r="H23" s="31"/>
      <c r="I23" s="120" t="s">
        <v>27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119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8" t="s">
        <v>33</v>
      </c>
      <c r="E25" s="31"/>
      <c r="F25" s="31"/>
      <c r="G25" s="31"/>
      <c r="H25" s="31"/>
      <c r="I25" s="120" t="s">
        <v>25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>Pavel Pospíšil, DiS.</v>
      </c>
      <c r="F26" s="31"/>
      <c r="G26" s="31"/>
      <c r="H26" s="31"/>
      <c r="I26" s="120" t="s">
        <v>27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119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8" t="s">
        <v>35</v>
      </c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2"/>
      <c r="B29" s="123"/>
      <c r="C29" s="122"/>
      <c r="D29" s="122"/>
      <c r="E29" s="292" t="s">
        <v>1</v>
      </c>
      <c r="F29" s="292"/>
      <c r="G29" s="292"/>
      <c r="H29" s="292"/>
      <c r="I29" s="124"/>
      <c r="J29" s="122"/>
      <c r="K29" s="122"/>
      <c r="L29" s="125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119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8" t="s">
        <v>36</v>
      </c>
      <c r="E32" s="31"/>
      <c r="F32" s="31"/>
      <c r="G32" s="31"/>
      <c r="H32" s="31"/>
      <c r="I32" s="119"/>
      <c r="J32" s="129">
        <f>ROUND(J120,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6"/>
      <c r="E33" s="126"/>
      <c r="F33" s="126"/>
      <c r="G33" s="126"/>
      <c r="H33" s="126"/>
      <c r="I33" s="127"/>
      <c r="J33" s="126"/>
      <c r="K33" s="126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30" t="s">
        <v>38</v>
      </c>
      <c r="G34" s="31"/>
      <c r="H34" s="31"/>
      <c r="I34" s="131" t="s">
        <v>37</v>
      </c>
      <c r="J34" s="130" t="s">
        <v>39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32" t="s">
        <v>40</v>
      </c>
      <c r="E35" s="118" t="s">
        <v>41</v>
      </c>
      <c r="F35" s="133">
        <f>ROUND((SUM(BE120:BE139)),  2)</f>
        <v>0</v>
      </c>
      <c r="G35" s="31"/>
      <c r="H35" s="31"/>
      <c r="I35" s="134">
        <v>0.21</v>
      </c>
      <c r="J35" s="133">
        <f>ROUND(((SUM(BE120:BE139))*I35),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8" t="s">
        <v>42</v>
      </c>
      <c r="F36" s="133">
        <f>ROUND((SUM(BF120:BF139)),  2)</f>
        <v>0</v>
      </c>
      <c r="G36" s="31"/>
      <c r="H36" s="31"/>
      <c r="I36" s="134">
        <v>0.15</v>
      </c>
      <c r="J36" s="133">
        <f>ROUND(((SUM(BF120:BF139))*I36),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43</v>
      </c>
      <c r="F37" s="133">
        <f>ROUND((SUM(BG120:BG139)),  2)</f>
        <v>0</v>
      </c>
      <c r="G37" s="31"/>
      <c r="H37" s="31"/>
      <c r="I37" s="134">
        <v>0.21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8" t="s">
        <v>44</v>
      </c>
      <c r="F38" s="133">
        <f>ROUND((SUM(BH120:BH139)),  2)</f>
        <v>0</v>
      </c>
      <c r="G38" s="31"/>
      <c r="H38" s="31"/>
      <c r="I38" s="134">
        <v>0.15</v>
      </c>
      <c r="J38" s="133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8" t="s">
        <v>45</v>
      </c>
      <c r="F39" s="133">
        <f>ROUND((SUM(BI120:BI139)),  2)</f>
        <v>0</v>
      </c>
      <c r="G39" s="31"/>
      <c r="H39" s="31"/>
      <c r="I39" s="134">
        <v>0</v>
      </c>
      <c r="J39" s="133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5"/>
      <c r="D41" s="136" t="s">
        <v>46</v>
      </c>
      <c r="E41" s="137"/>
      <c r="F41" s="137"/>
      <c r="G41" s="138" t="s">
        <v>47</v>
      </c>
      <c r="H41" s="139" t="s">
        <v>48</v>
      </c>
      <c r="I41" s="140"/>
      <c r="J41" s="141">
        <f>SUM(J32:J39)</f>
        <v>0</v>
      </c>
      <c r="K41" s="142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119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122</v>
      </c>
      <c r="D86" s="19"/>
      <c r="E86" s="19"/>
      <c r="F86" s="19"/>
      <c r="G86" s="19"/>
      <c r="H86" s="19"/>
      <c r="I86" s="112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93" t="s">
        <v>123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124</v>
      </c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46" t="str">
        <f>E11</f>
        <v>01-2 - URS</v>
      </c>
      <c r="F89" s="295"/>
      <c r="G89" s="295"/>
      <c r="H89" s="295"/>
      <c r="I89" s="119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>žst Chotětov</v>
      </c>
      <c r="G91" s="33"/>
      <c r="H91" s="33"/>
      <c r="I91" s="120" t="s">
        <v>22</v>
      </c>
      <c r="J91" s="63" t="str">
        <f>IF(J14="","",J14)</f>
        <v>19. 12. 2019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119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24</v>
      </c>
      <c r="D93" s="33"/>
      <c r="E93" s="33"/>
      <c r="F93" s="24" t="str">
        <f>E17</f>
        <v>SŽ s.o.</v>
      </c>
      <c r="G93" s="33"/>
      <c r="H93" s="33"/>
      <c r="I93" s="120" t="s">
        <v>30</v>
      </c>
      <c r="J93" s="29" t="str">
        <f>E23</f>
        <v>Signal Projekt s.r.o.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28</v>
      </c>
      <c r="D94" s="33"/>
      <c r="E94" s="33"/>
      <c r="F94" s="24" t="str">
        <f>IF(E20="","",E20)</f>
        <v>Vyplň údaj</v>
      </c>
      <c r="G94" s="33"/>
      <c r="H94" s="33"/>
      <c r="I94" s="120" t="s">
        <v>33</v>
      </c>
      <c r="J94" s="29" t="str">
        <f>E26</f>
        <v>Pavel Pospíšil, DiS.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59" t="s">
        <v>129</v>
      </c>
      <c r="D96" s="160"/>
      <c r="E96" s="160"/>
      <c r="F96" s="160"/>
      <c r="G96" s="160"/>
      <c r="H96" s="160"/>
      <c r="I96" s="161"/>
      <c r="J96" s="162" t="s">
        <v>130</v>
      </c>
      <c r="K96" s="160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119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63" t="s">
        <v>131</v>
      </c>
      <c r="D98" s="33"/>
      <c r="E98" s="33"/>
      <c r="F98" s="33"/>
      <c r="G98" s="33"/>
      <c r="H98" s="33"/>
      <c r="I98" s="119"/>
      <c r="J98" s="81">
        <f>J120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132</v>
      </c>
    </row>
    <row r="99" spans="1:47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119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47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155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47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158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24.95" customHeight="1">
      <c r="A105" s="31"/>
      <c r="B105" s="32"/>
      <c r="C105" s="20" t="s">
        <v>133</v>
      </c>
      <c r="D105" s="33"/>
      <c r="E105" s="33"/>
      <c r="F105" s="33"/>
      <c r="G105" s="33"/>
      <c r="H105" s="33"/>
      <c r="I105" s="119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119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6.5" customHeight="1">
      <c r="A108" s="31"/>
      <c r="B108" s="32"/>
      <c r="C108" s="33"/>
      <c r="D108" s="33"/>
      <c r="E108" s="293" t="str">
        <f>E7</f>
        <v>Oprava zabezpečovacího zařízení v žst. Chotětov</v>
      </c>
      <c r="F108" s="294"/>
      <c r="G108" s="294"/>
      <c r="H108" s="294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1" customFormat="1" ht="12" customHeight="1">
      <c r="B109" s="18"/>
      <c r="C109" s="26" t="s">
        <v>122</v>
      </c>
      <c r="D109" s="19"/>
      <c r="E109" s="19"/>
      <c r="F109" s="19"/>
      <c r="G109" s="19"/>
      <c r="H109" s="19"/>
      <c r="I109" s="112"/>
      <c r="J109" s="19"/>
      <c r="K109" s="19"/>
      <c r="L109" s="17"/>
    </row>
    <row r="110" spans="1:47" s="2" customFormat="1" ht="16.5" customHeight="1">
      <c r="A110" s="31"/>
      <c r="B110" s="32"/>
      <c r="C110" s="33"/>
      <c r="D110" s="33"/>
      <c r="E110" s="293" t="s">
        <v>123</v>
      </c>
      <c r="F110" s="295"/>
      <c r="G110" s="295"/>
      <c r="H110" s="295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124</v>
      </c>
      <c r="D111" s="33"/>
      <c r="E111" s="33"/>
      <c r="F111" s="33"/>
      <c r="G111" s="33"/>
      <c r="H111" s="33"/>
      <c r="I111" s="119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46" t="str">
        <f>E11</f>
        <v>01-2 - URS</v>
      </c>
      <c r="F112" s="295"/>
      <c r="G112" s="295"/>
      <c r="H112" s="295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19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F14</f>
        <v>žst Chotětov</v>
      </c>
      <c r="G114" s="33"/>
      <c r="H114" s="33"/>
      <c r="I114" s="120" t="s">
        <v>22</v>
      </c>
      <c r="J114" s="63" t="str">
        <f>IF(J14="","",J14)</f>
        <v>19. 12. 2019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19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E17</f>
        <v>SŽ s.o.</v>
      </c>
      <c r="G116" s="33"/>
      <c r="H116" s="33"/>
      <c r="I116" s="120" t="s">
        <v>30</v>
      </c>
      <c r="J116" s="29" t="str">
        <f>E23</f>
        <v>Signal Projekt s.r.o.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28</v>
      </c>
      <c r="D117" s="33"/>
      <c r="E117" s="33"/>
      <c r="F117" s="24" t="str">
        <f>IF(E20="","",E20)</f>
        <v>Vyplň údaj</v>
      </c>
      <c r="G117" s="33"/>
      <c r="H117" s="33"/>
      <c r="I117" s="120" t="s">
        <v>33</v>
      </c>
      <c r="J117" s="29" t="str">
        <f>E26</f>
        <v>Pavel Pospíšil, DiS.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19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9" customFormat="1" ht="29.25" customHeight="1">
      <c r="A119" s="164"/>
      <c r="B119" s="165"/>
      <c r="C119" s="166" t="s">
        <v>134</v>
      </c>
      <c r="D119" s="167" t="s">
        <v>61</v>
      </c>
      <c r="E119" s="167" t="s">
        <v>57</v>
      </c>
      <c r="F119" s="167" t="s">
        <v>58</v>
      </c>
      <c r="G119" s="167" t="s">
        <v>135</v>
      </c>
      <c r="H119" s="167" t="s">
        <v>136</v>
      </c>
      <c r="I119" s="168" t="s">
        <v>137</v>
      </c>
      <c r="J119" s="169" t="s">
        <v>130</v>
      </c>
      <c r="K119" s="170" t="s">
        <v>138</v>
      </c>
      <c r="L119" s="171"/>
      <c r="M119" s="72" t="s">
        <v>1</v>
      </c>
      <c r="N119" s="73" t="s">
        <v>40</v>
      </c>
      <c r="O119" s="73" t="s">
        <v>139</v>
      </c>
      <c r="P119" s="73" t="s">
        <v>140</v>
      </c>
      <c r="Q119" s="73" t="s">
        <v>141</v>
      </c>
      <c r="R119" s="73" t="s">
        <v>142</v>
      </c>
      <c r="S119" s="73" t="s">
        <v>143</v>
      </c>
      <c r="T119" s="74" t="s">
        <v>144</v>
      </c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</row>
    <row r="120" spans="1:65" s="2" customFormat="1" ht="22.9" customHeight="1">
      <c r="A120" s="31"/>
      <c r="B120" s="32"/>
      <c r="C120" s="79" t="s">
        <v>145</v>
      </c>
      <c r="D120" s="33"/>
      <c r="E120" s="33"/>
      <c r="F120" s="33"/>
      <c r="G120" s="33"/>
      <c r="H120" s="33"/>
      <c r="I120" s="119"/>
      <c r="J120" s="172">
        <f>BK120</f>
        <v>0</v>
      </c>
      <c r="K120" s="33"/>
      <c r="L120" s="36"/>
      <c r="M120" s="75"/>
      <c r="N120" s="173"/>
      <c r="O120" s="76"/>
      <c r="P120" s="174">
        <f>SUM(P121:P139)</f>
        <v>0</v>
      </c>
      <c r="Q120" s="76"/>
      <c r="R120" s="174">
        <f>SUM(R121:R139)</f>
        <v>6.0239568000000006</v>
      </c>
      <c r="S120" s="76"/>
      <c r="T120" s="175">
        <f>SUM(T121:T139)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75</v>
      </c>
      <c r="AU120" s="14" t="s">
        <v>132</v>
      </c>
      <c r="BK120" s="176">
        <f>SUM(BK121:BK139)</f>
        <v>0</v>
      </c>
    </row>
    <row r="121" spans="1:65" s="2" customFormat="1" ht="16.5" customHeight="1">
      <c r="A121" s="31"/>
      <c r="B121" s="32"/>
      <c r="C121" s="177" t="s">
        <v>83</v>
      </c>
      <c r="D121" s="177" t="s">
        <v>146</v>
      </c>
      <c r="E121" s="178" t="s">
        <v>922</v>
      </c>
      <c r="F121" s="179" t="s">
        <v>923</v>
      </c>
      <c r="G121" s="180" t="s">
        <v>924</v>
      </c>
      <c r="H121" s="181">
        <v>0.32</v>
      </c>
      <c r="I121" s="182"/>
      <c r="J121" s="183">
        <f t="shared" ref="J121:J126" si="0">ROUND(I121*H121,2)</f>
        <v>0</v>
      </c>
      <c r="K121" s="184"/>
      <c r="L121" s="185"/>
      <c r="M121" s="186" t="s">
        <v>1</v>
      </c>
      <c r="N121" s="187" t="s">
        <v>41</v>
      </c>
      <c r="O121" s="68"/>
      <c r="P121" s="188">
        <f t="shared" ref="P121:P126" si="1">O121*H121</f>
        <v>0</v>
      </c>
      <c r="Q121" s="188">
        <v>1.6500000000000001E-2</v>
      </c>
      <c r="R121" s="188">
        <f t="shared" ref="R121:R126" si="2">Q121*H121</f>
        <v>5.28E-3</v>
      </c>
      <c r="S121" s="188">
        <v>0</v>
      </c>
      <c r="T121" s="189">
        <f t="shared" ref="T121:T126" si="3"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0" t="s">
        <v>85</v>
      </c>
      <c r="AT121" s="190" t="s">
        <v>146</v>
      </c>
      <c r="AU121" s="190" t="s">
        <v>76</v>
      </c>
      <c r="AY121" s="14" t="s">
        <v>150</v>
      </c>
      <c r="BE121" s="191">
        <f t="shared" ref="BE121:BE126" si="4">IF(N121="základní",J121,0)</f>
        <v>0</v>
      </c>
      <c r="BF121" s="191">
        <f t="shared" ref="BF121:BF126" si="5">IF(N121="snížená",J121,0)</f>
        <v>0</v>
      </c>
      <c r="BG121" s="191">
        <f t="shared" ref="BG121:BG126" si="6">IF(N121="zákl. přenesená",J121,0)</f>
        <v>0</v>
      </c>
      <c r="BH121" s="191">
        <f t="shared" ref="BH121:BH126" si="7">IF(N121="sníž. přenesená",J121,0)</f>
        <v>0</v>
      </c>
      <c r="BI121" s="191">
        <f t="shared" ref="BI121:BI126" si="8">IF(N121="nulová",J121,0)</f>
        <v>0</v>
      </c>
      <c r="BJ121" s="14" t="s">
        <v>83</v>
      </c>
      <c r="BK121" s="191">
        <f t="shared" ref="BK121:BK126" si="9">ROUND(I121*H121,2)</f>
        <v>0</v>
      </c>
      <c r="BL121" s="14" t="s">
        <v>83</v>
      </c>
      <c r="BM121" s="190" t="s">
        <v>925</v>
      </c>
    </row>
    <row r="122" spans="1:65" s="2" customFormat="1" ht="16.5" customHeight="1">
      <c r="A122" s="31"/>
      <c r="B122" s="32"/>
      <c r="C122" s="177" t="s">
        <v>85</v>
      </c>
      <c r="D122" s="177" t="s">
        <v>146</v>
      </c>
      <c r="E122" s="178" t="s">
        <v>926</v>
      </c>
      <c r="F122" s="179" t="s">
        <v>927</v>
      </c>
      <c r="G122" s="180" t="s">
        <v>924</v>
      </c>
      <c r="H122" s="181">
        <v>0.16</v>
      </c>
      <c r="I122" s="182"/>
      <c r="J122" s="183">
        <f t="shared" si="0"/>
        <v>0</v>
      </c>
      <c r="K122" s="184"/>
      <c r="L122" s="185"/>
      <c r="M122" s="186" t="s">
        <v>1</v>
      </c>
      <c r="N122" s="187" t="s">
        <v>41</v>
      </c>
      <c r="O122" s="68"/>
      <c r="P122" s="188">
        <f t="shared" si="1"/>
        <v>0</v>
      </c>
      <c r="Q122" s="188">
        <v>4.2300000000000003E-3</v>
      </c>
      <c r="R122" s="188">
        <f t="shared" si="2"/>
        <v>6.7680000000000008E-4</v>
      </c>
      <c r="S122" s="188">
        <v>0</v>
      </c>
      <c r="T122" s="189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0" t="s">
        <v>85</v>
      </c>
      <c r="AT122" s="190" t="s">
        <v>146</v>
      </c>
      <c r="AU122" s="190" t="s">
        <v>76</v>
      </c>
      <c r="AY122" s="14" t="s">
        <v>150</v>
      </c>
      <c r="BE122" s="191">
        <f t="shared" si="4"/>
        <v>0</v>
      </c>
      <c r="BF122" s="191">
        <f t="shared" si="5"/>
        <v>0</v>
      </c>
      <c r="BG122" s="191">
        <f t="shared" si="6"/>
        <v>0</v>
      </c>
      <c r="BH122" s="191">
        <f t="shared" si="7"/>
        <v>0</v>
      </c>
      <c r="BI122" s="191">
        <f t="shared" si="8"/>
        <v>0</v>
      </c>
      <c r="BJ122" s="14" t="s">
        <v>83</v>
      </c>
      <c r="BK122" s="191">
        <f t="shared" si="9"/>
        <v>0</v>
      </c>
      <c r="BL122" s="14" t="s">
        <v>83</v>
      </c>
      <c r="BM122" s="190" t="s">
        <v>928</v>
      </c>
    </row>
    <row r="123" spans="1:65" s="2" customFormat="1" ht="16.5" customHeight="1">
      <c r="A123" s="31"/>
      <c r="B123" s="32"/>
      <c r="C123" s="192" t="s">
        <v>156</v>
      </c>
      <c r="D123" s="192" t="s">
        <v>450</v>
      </c>
      <c r="E123" s="193" t="s">
        <v>929</v>
      </c>
      <c r="F123" s="194" t="s">
        <v>930</v>
      </c>
      <c r="G123" s="195" t="s">
        <v>187</v>
      </c>
      <c r="H123" s="196">
        <v>200</v>
      </c>
      <c r="I123" s="197"/>
      <c r="J123" s="198">
        <f t="shared" si="0"/>
        <v>0</v>
      </c>
      <c r="K123" s="199"/>
      <c r="L123" s="36"/>
      <c r="M123" s="200" t="s">
        <v>1</v>
      </c>
      <c r="N123" s="201" t="s">
        <v>41</v>
      </c>
      <c r="O123" s="68"/>
      <c r="P123" s="188">
        <f t="shared" si="1"/>
        <v>0</v>
      </c>
      <c r="Q123" s="188">
        <v>5.5000000000000003E-4</v>
      </c>
      <c r="R123" s="188">
        <f t="shared" si="2"/>
        <v>0.11</v>
      </c>
      <c r="S123" s="188">
        <v>0</v>
      </c>
      <c r="T123" s="189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162</v>
      </c>
      <c r="AT123" s="190" t="s">
        <v>450</v>
      </c>
      <c r="AU123" s="190" t="s">
        <v>76</v>
      </c>
      <c r="AY123" s="14" t="s">
        <v>150</v>
      </c>
      <c r="BE123" s="191">
        <f t="shared" si="4"/>
        <v>0</v>
      </c>
      <c r="BF123" s="191">
        <f t="shared" si="5"/>
        <v>0</v>
      </c>
      <c r="BG123" s="191">
        <f t="shared" si="6"/>
        <v>0</v>
      </c>
      <c r="BH123" s="191">
        <f t="shared" si="7"/>
        <v>0</v>
      </c>
      <c r="BI123" s="191">
        <f t="shared" si="8"/>
        <v>0</v>
      </c>
      <c r="BJ123" s="14" t="s">
        <v>83</v>
      </c>
      <c r="BK123" s="191">
        <f t="shared" si="9"/>
        <v>0</v>
      </c>
      <c r="BL123" s="14" t="s">
        <v>162</v>
      </c>
      <c r="BM123" s="190" t="s">
        <v>931</v>
      </c>
    </row>
    <row r="124" spans="1:65" s="2" customFormat="1" ht="16.5" customHeight="1">
      <c r="A124" s="31"/>
      <c r="B124" s="32"/>
      <c r="C124" s="192" t="s">
        <v>162</v>
      </c>
      <c r="D124" s="192" t="s">
        <v>450</v>
      </c>
      <c r="E124" s="193" t="s">
        <v>932</v>
      </c>
      <c r="F124" s="194" t="s">
        <v>933</v>
      </c>
      <c r="G124" s="195" t="s">
        <v>187</v>
      </c>
      <c r="H124" s="196">
        <v>200</v>
      </c>
      <c r="I124" s="197"/>
      <c r="J124" s="198">
        <f t="shared" si="0"/>
        <v>0</v>
      </c>
      <c r="K124" s="199"/>
      <c r="L124" s="36"/>
      <c r="M124" s="200" t="s">
        <v>1</v>
      </c>
      <c r="N124" s="201" t="s">
        <v>41</v>
      </c>
      <c r="O124" s="68"/>
      <c r="P124" s="188">
        <f t="shared" si="1"/>
        <v>0</v>
      </c>
      <c r="Q124" s="188">
        <v>0</v>
      </c>
      <c r="R124" s="188">
        <f t="shared" si="2"/>
        <v>0</v>
      </c>
      <c r="S124" s="188">
        <v>0</v>
      </c>
      <c r="T124" s="18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162</v>
      </c>
      <c r="AT124" s="190" t="s">
        <v>450</v>
      </c>
      <c r="AU124" s="190" t="s">
        <v>76</v>
      </c>
      <c r="AY124" s="14" t="s">
        <v>150</v>
      </c>
      <c r="BE124" s="191">
        <f t="shared" si="4"/>
        <v>0</v>
      </c>
      <c r="BF124" s="191">
        <f t="shared" si="5"/>
        <v>0</v>
      </c>
      <c r="BG124" s="191">
        <f t="shared" si="6"/>
        <v>0</v>
      </c>
      <c r="BH124" s="191">
        <f t="shared" si="7"/>
        <v>0</v>
      </c>
      <c r="BI124" s="191">
        <f t="shared" si="8"/>
        <v>0</v>
      </c>
      <c r="BJ124" s="14" t="s">
        <v>83</v>
      </c>
      <c r="BK124" s="191">
        <f t="shared" si="9"/>
        <v>0</v>
      </c>
      <c r="BL124" s="14" t="s">
        <v>162</v>
      </c>
      <c r="BM124" s="190" t="s">
        <v>934</v>
      </c>
    </row>
    <row r="125" spans="1:65" s="2" customFormat="1" ht="21.75" customHeight="1">
      <c r="A125" s="31"/>
      <c r="B125" s="32"/>
      <c r="C125" s="192" t="s">
        <v>167</v>
      </c>
      <c r="D125" s="192" t="s">
        <v>450</v>
      </c>
      <c r="E125" s="193" t="s">
        <v>935</v>
      </c>
      <c r="F125" s="194" t="s">
        <v>936</v>
      </c>
      <c r="G125" s="195" t="s">
        <v>937</v>
      </c>
      <c r="H125" s="196">
        <v>171</v>
      </c>
      <c r="I125" s="197"/>
      <c r="J125" s="198">
        <f t="shared" si="0"/>
        <v>0</v>
      </c>
      <c r="K125" s="199"/>
      <c r="L125" s="36"/>
      <c r="M125" s="200" t="s">
        <v>1</v>
      </c>
      <c r="N125" s="201" t="s">
        <v>41</v>
      </c>
      <c r="O125" s="68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83</v>
      </c>
      <c r="AT125" s="190" t="s">
        <v>450</v>
      </c>
      <c r="AU125" s="190" t="s">
        <v>76</v>
      </c>
      <c r="AY125" s="14" t="s">
        <v>150</v>
      </c>
      <c r="BE125" s="191">
        <f t="shared" si="4"/>
        <v>0</v>
      </c>
      <c r="BF125" s="191">
        <f t="shared" si="5"/>
        <v>0</v>
      </c>
      <c r="BG125" s="191">
        <f t="shared" si="6"/>
        <v>0</v>
      </c>
      <c r="BH125" s="191">
        <f t="shared" si="7"/>
        <v>0</v>
      </c>
      <c r="BI125" s="191">
        <f t="shared" si="8"/>
        <v>0</v>
      </c>
      <c r="BJ125" s="14" t="s">
        <v>83</v>
      </c>
      <c r="BK125" s="191">
        <f t="shared" si="9"/>
        <v>0</v>
      </c>
      <c r="BL125" s="14" t="s">
        <v>83</v>
      </c>
      <c r="BM125" s="190" t="s">
        <v>938</v>
      </c>
    </row>
    <row r="126" spans="1:65" s="2" customFormat="1" ht="16.5" customHeight="1">
      <c r="A126" s="31"/>
      <c r="B126" s="32"/>
      <c r="C126" s="192" t="s">
        <v>172</v>
      </c>
      <c r="D126" s="192" t="s">
        <v>450</v>
      </c>
      <c r="E126" s="193" t="s">
        <v>939</v>
      </c>
      <c r="F126" s="194" t="s">
        <v>940</v>
      </c>
      <c r="G126" s="195" t="s">
        <v>937</v>
      </c>
      <c r="H126" s="196">
        <v>12.96</v>
      </c>
      <c r="I126" s="197"/>
      <c r="J126" s="198">
        <f t="shared" si="0"/>
        <v>0</v>
      </c>
      <c r="K126" s="199"/>
      <c r="L126" s="36"/>
      <c r="M126" s="200" t="s">
        <v>1</v>
      </c>
      <c r="N126" s="201" t="s">
        <v>41</v>
      </c>
      <c r="O126" s="68"/>
      <c r="P126" s="188">
        <f t="shared" si="1"/>
        <v>0</v>
      </c>
      <c r="Q126" s="188">
        <v>0</v>
      </c>
      <c r="R126" s="188">
        <f t="shared" si="2"/>
        <v>0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162</v>
      </c>
      <c r="AT126" s="190" t="s">
        <v>450</v>
      </c>
      <c r="AU126" s="190" t="s">
        <v>76</v>
      </c>
      <c r="AY126" s="14" t="s">
        <v>150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83</v>
      </c>
      <c r="BK126" s="191">
        <f t="shared" si="9"/>
        <v>0</v>
      </c>
      <c r="BL126" s="14" t="s">
        <v>162</v>
      </c>
      <c r="BM126" s="190" t="s">
        <v>941</v>
      </c>
    </row>
    <row r="127" spans="1:65" s="2" customFormat="1" ht="29.25">
      <c r="A127" s="31"/>
      <c r="B127" s="32"/>
      <c r="C127" s="33"/>
      <c r="D127" s="202" t="s">
        <v>455</v>
      </c>
      <c r="E127" s="33"/>
      <c r="F127" s="203" t="s">
        <v>942</v>
      </c>
      <c r="G127" s="33"/>
      <c r="H127" s="33"/>
      <c r="I127" s="119"/>
      <c r="J127" s="33"/>
      <c r="K127" s="33"/>
      <c r="L127" s="36"/>
      <c r="M127" s="204"/>
      <c r="N127" s="205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455</v>
      </c>
      <c r="AU127" s="14" t="s">
        <v>76</v>
      </c>
    </row>
    <row r="128" spans="1:65" s="2" customFormat="1" ht="16.5" customHeight="1">
      <c r="A128" s="31"/>
      <c r="B128" s="32"/>
      <c r="C128" s="192" t="s">
        <v>176</v>
      </c>
      <c r="D128" s="192" t="s">
        <v>450</v>
      </c>
      <c r="E128" s="193" t="s">
        <v>943</v>
      </c>
      <c r="F128" s="194" t="s">
        <v>944</v>
      </c>
      <c r="G128" s="195" t="s">
        <v>937</v>
      </c>
      <c r="H128" s="196">
        <v>12.96</v>
      </c>
      <c r="I128" s="197"/>
      <c r="J128" s="198">
        <f t="shared" ref="J128:J139" si="10">ROUND(I128*H128,2)</f>
        <v>0</v>
      </c>
      <c r="K128" s="199"/>
      <c r="L128" s="36"/>
      <c r="M128" s="200" t="s">
        <v>1</v>
      </c>
      <c r="N128" s="201" t="s">
        <v>41</v>
      </c>
      <c r="O128" s="68"/>
      <c r="P128" s="188">
        <f t="shared" ref="P128:P139" si="11">O128*H128</f>
        <v>0</v>
      </c>
      <c r="Q128" s="188">
        <v>0</v>
      </c>
      <c r="R128" s="188">
        <f t="shared" ref="R128:R139" si="12">Q128*H128</f>
        <v>0</v>
      </c>
      <c r="S128" s="188">
        <v>0</v>
      </c>
      <c r="T128" s="189">
        <f t="shared" ref="T128:T139" si="13"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162</v>
      </c>
      <c r="AT128" s="190" t="s">
        <v>450</v>
      </c>
      <c r="AU128" s="190" t="s">
        <v>76</v>
      </c>
      <c r="AY128" s="14" t="s">
        <v>150</v>
      </c>
      <c r="BE128" s="191">
        <f t="shared" ref="BE128:BE139" si="14">IF(N128="základní",J128,0)</f>
        <v>0</v>
      </c>
      <c r="BF128" s="191">
        <f t="shared" ref="BF128:BF139" si="15">IF(N128="snížená",J128,0)</f>
        <v>0</v>
      </c>
      <c r="BG128" s="191">
        <f t="shared" ref="BG128:BG139" si="16">IF(N128="zákl. přenesená",J128,0)</f>
        <v>0</v>
      </c>
      <c r="BH128" s="191">
        <f t="shared" ref="BH128:BH139" si="17">IF(N128="sníž. přenesená",J128,0)</f>
        <v>0</v>
      </c>
      <c r="BI128" s="191">
        <f t="shared" ref="BI128:BI139" si="18">IF(N128="nulová",J128,0)</f>
        <v>0</v>
      </c>
      <c r="BJ128" s="14" t="s">
        <v>83</v>
      </c>
      <c r="BK128" s="191">
        <f t="shared" ref="BK128:BK139" si="19">ROUND(I128*H128,2)</f>
        <v>0</v>
      </c>
      <c r="BL128" s="14" t="s">
        <v>162</v>
      </c>
      <c r="BM128" s="190" t="s">
        <v>945</v>
      </c>
    </row>
    <row r="129" spans="1:65" s="2" customFormat="1" ht="21.75" customHeight="1">
      <c r="A129" s="31"/>
      <c r="B129" s="32"/>
      <c r="C129" s="192" t="s">
        <v>170</v>
      </c>
      <c r="D129" s="192" t="s">
        <v>450</v>
      </c>
      <c r="E129" s="193" t="s">
        <v>946</v>
      </c>
      <c r="F129" s="194" t="s">
        <v>947</v>
      </c>
      <c r="G129" s="195" t="s">
        <v>937</v>
      </c>
      <c r="H129" s="196">
        <v>184</v>
      </c>
      <c r="I129" s="197"/>
      <c r="J129" s="198">
        <f t="shared" si="10"/>
        <v>0</v>
      </c>
      <c r="K129" s="199"/>
      <c r="L129" s="36"/>
      <c r="M129" s="200" t="s">
        <v>1</v>
      </c>
      <c r="N129" s="201" t="s">
        <v>41</v>
      </c>
      <c r="O129" s="68"/>
      <c r="P129" s="188">
        <f t="shared" si="11"/>
        <v>0</v>
      </c>
      <c r="Q129" s="188">
        <v>0</v>
      </c>
      <c r="R129" s="188">
        <f t="shared" si="12"/>
        <v>0</v>
      </c>
      <c r="S129" s="188">
        <v>0</v>
      </c>
      <c r="T129" s="189">
        <f t="shared" si="1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83</v>
      </c>
      <c r="AT129" s="190" t="s">
        <v>450</v>
      </c>
      <c r="AU129" s="190" t="s">
        <v>76</v>
      </c>
      <c r="AY129" s="14" t="s">
        <v>150</v>
      </c>
      <c r="BE129" s="191">
        <f t="shared" si="14"/>
        <v>0</v>
      </c>
      <c r="BF129" s="191">
        <f t="shared" si="15"/>
        <v>0</v>
      </c>
      <c r="BG129" s="191">
        <f t="shared" si="16"/>
        <v>0</v>
      </c>
      <c r="BH129" s="191">
        <f t="shared" si="17"/>
        <v>0</v>
      </c>
      <c r="BI129" s="191">
        <f t="shared" si="18"/>
        <v>0</v>
      </c>
      <c r="BJ129" s="14" t="s">
        <v>83</v>
      </c>
      <c r="BK129" s="191">
        <f t="shared" si="19"/>
        <v>0</v>
      </c>
      <c r="BL129" s="14" t="s">
        <v>83</v>
      </c>
      <c r="BM129" s="190" t="s">
        <v>948</v>
      </c>
    </row>
    <row r="130" spans="1:65" s="2" customFormat="1" ht="21.75" customHeight="1">
      <c r="A130" s="31"/>
      <c r="B130" s="32"/>
      <c r="C130" s="192" t="s">
        <v>184</v>
      </c>
      <c r="D130" s="192" t="s">
        <v>450</v>
      </c>
      <c r="E130" s="193" t="s">
        <v>949</v>
      </c>
      <c r="F130" s="194" t="s">
        <v>950</v>
      </c>
      <c r="G130" s="195" t="s">
        <v>149</v>
      </c>
      <c r="H130" s="196">
        <v>42</v>
      </c>
      <c r="I130" s="197"/>
      <c r="J130" s="198">
        <f t="shared" si="10"/>
        <v>0</v>
      </c>
      <c r="K130" s="199"/>
      <c r="L130" s="36"/>
      <c r="M130" s="200" t="s">
        <v>1</v>
      </c>
      <c r="N130" s="201" t="s">
        <v>41</v>
      </c>
      <c r="O130" s="68"/>
      <c r="P130" s="188">
        <f t="shared" si="11"/>
        <v>0</v>
      </c>
      <c r="Q130" s="188">
        <v>0.13</v>
      </c>
      <c r="R130" s="188">
        <f t="shared" si="12"/>
        <v>5.46</v>
      </c>
      <c r="S130" s="188">
        <v>0</v>
      </c>
      <c r="T130" s="189">
        <f t="shared" si="1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0" t="s">
        <v>162</v>
      </c>
      <c r="AT130" s="190" t="s">
        <v>450</v>
      </c>
      <c r="AU130" s="190" t="s">
        <v>76</v>
      </c>
      <c r="AY130" s="14" t="s">
        <v>150</v>
      </c>
      <c r="BE130" s="191">
        <f t="shared" si="14"/>
        <v>0</v>
      </c>
      <c r="BF130" s="191">
        <f t="shared" si="15"/>
        <v>0</v>
      </c>
      <c r="BG130" s="191">
        <f t="shared" si="16"/>
        <v>0</v>
      </c>
      <c r="BH130" s="191">
        <f t="shared" si="17"/>
        <v>0</v>
      </c>
      <c r="BI130" s="191">
        <f t="shared" si="18"/>
        <v>0</v>
      </c>
      <c r="BJ130" s="14" t="s">
        <v>83</v>
      </c>
      <c r="BK130" s="191">
        <f t="shared" si="19"/>
        <v>0</v>
      </c>
      <c r="BL130" s="14" t="s">
        <v>162</v>
      </c>
      <c r="BM130" s="190" t="s">
        <v>951</v>
      </c>
    </row>
    <row r="131" spans="1:65" s="2" customFormat="1" ht="16.5" customHeight="1">
      <c r="A131" s="31"/>
      <c r="B131" s="32"/>
      <c r="C131" s="192" t="s">
        <v>189</v>
      </c>
      <c r="D131" s="192" t="s">
        <v>450</v>
      </c>
      <c r="E131" s="193" t="s">
        <v>952</v>
      </c>
      <c r="F131" s="194" t="s">
        <v>953</v>
      </c>
      <c r="G131" s="195" t="s">
        <v>154</v>
      </c>
      <c r="H131" s="196">
        <v>100</v>
      </c>
      <c r="I131" s="197"/>
      <c r="J131" s="198">
        <f t="shared" si="10"/>
        <v>0</v>
      </c>
      <c r="K131" s="199"/>
      <c r="L131" s="36"/>
      <c r="M131" s="200" t="s">
        <v>1</v>
      </c>
      <c r="N131" s="201" t="s">
        <v>41</v>
      </c>
      <c r="O131" s="68"/>
      <c r="P131" s="188">
        <f t="shared" si="11"/>
        <v>0</v>
      </c>
      <c r="Q131" s="188">
        <v>0</v>
      </c>
      <c r="R131" s="188">
        <f t="shared" si="12"/>
        <v>0</v>
      </c>
      <c r="S131" s="188">
        <v>0</v>
      </c>
      <c r="T131" s="189">
        <f t="shared" si="1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14</v>
      </c>
      <c r="AT131" s="190" t="s">
        <v>450</v>
      </c>
      <c r="AU131" s="190" t="s">
        <v>76</v>
      </c>
      <c r="AY131" s="14" t="s">
        <v>150</v>
      </c>
      <c r="BE131" s="191">
        <f t="shared" si="14"/>
        <v>0</v>
      </c>
      <c r="BF131" s="191">
        <f t="shared" si="15"/>
        <v>0</v>
      </c>
      <c r="BG131" s="191">
        <f t="shared" si="16"/>
        <v>0</v>
      </c>
      <c r="BH131" s="191">
        <f t="shared" si="17"/>
        <v>0</v>
      </c>
      <c r="BI131" s="191">
        <f t="shared" si="18"/>
        <v>0</v>
      </c>
      <c r="BJ131" s="14" t="s">
        <v>83</v>
      </c>
      <c r="BK131" s="191">
        <f t="shared" si="19"/>
        <v>0</v>
      </c>
      <c r="BL131" s="14" t="s">
        <v>14</v>
      </c>
      <c r="BM131" s="190" t="s">
        <v>954</v>
      </c>
    </row>
    <row r="132" spans="1:65" s="2" customFormat="1" ht="16.5" customHeight="1">
      <c r="A132" s="31"/>
      <c r="B132" s="32"/>
      <c r="C132" s="192" t="s">
        <v>193</v>
      </c>
      <c r="D132" s="192" t="s">
        <v>450</v>
      </c>
      <c r="E132" s="193" t="s">
        <v>955</v>
      </c>
      <c r="F132" s="194" t="s">
        <v>956</v>
      </c>
      <c r="G132" s="195" t="s">
        <v>154</v>
      </c>
      <c r="H132" s="196">
        <v>1</v>
      </c>
      <c r="I132" s="197"/>
      <c r="J132" s="198">
        <f t="shared" si="10"/>
        <v>0</v>
      </c>
      <c r="K132" s="199"/>
      <c r="L132" s="36"/>
      <c r="M132" s="200" t="s">
        <v>1</v>
      </c>
      <c r="N132" s="201" t="s">
        <v>41</v>
      </c>
      <c r="O132" s="68"/>
      <c r="P132" s="188">
        <f t="shared" si="11"/>
        <v>0</v>
      </c>
      <c r="Q132" s="188">
        <v>0</v>
      </c>
      <c r="R132" s="188">
        <f t="shared" si="12"/>
        <v>0</v>
      </c>
      <c r="S132" s="188">
        <v>0</v>
      </c>
      <c r="T132" s="189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14</v>
      </c>
      <c r="AT132" s="190" t="s">
        <v>450</v>
      </c>
      <c r="AU132" s="190" t="s">
        <v>76</v>
      </c>
      <c r="AY132" s="14" t="s">
        <v>150</v>
      </c>
      <c r="BE132" s="191">
        <f t="shared" si="14"/>
        <v>0</v>
      </c>
      <c r="BF132" s="191">
        <f t="shared" si="15"/>
        <v>0</v>
      </c>
      <c r="BG132" s="191">
        <f t="shared" si="16"/>
        <v>0</v>
      </c>
      <c r="BH132" s="191">
        <f t="shared" si="17"/>
        <v>0</v>
      </c>
      <c r="BI132" s="191">
        <f t="shared" si="18"/>
        <v>0</v>
      </c>
      <c r="BJ132" s="14" t="s">
        <v>83</v>
      </c>
      <c r="BK132" s="191">
        <f t="shared" si="19"/>
        <v>0</v>
      </c>
      <c r="BL132" s="14" t="s">
        <v>14</v>
      </c>
      <c r="BM132" s="190" t="s">
        <v>957</v>
      </c>
    </row>
    <row r="133" spans="1:65" s="2" customFormat="1" ht="16.5" customHeight="1">
      <c r="A133" s="31"/>
      <c r="B133" s="32"/>
      <c r="C133" s="192" t="s">
        <v>197</v>
      </c>
      <c r="D133" s="192" t="s">
        <v>450</v>
      </c>
      <c r="E133" s="193" t="s">
        <v>958</v>
      </c>
      <c r="F133" s="194" t="s">
        <v>959</v>
      </c>
      <c r="G133" s="195" t="s">
        <v>154</v>
      </c>
      <c r="H133" s="196">
        <v>1</v>
      </c>
      <c r="I133" s="197"/>
      <c r="J133" s="198">
        <f t="shared" si="10"/>
        <v>0</v>
      </c>
      <c r="K133" s="199"/>
      <c r="L133" s="36"/>
      <c r="M133" s="200" t="s">
        <v>1</v>
      </c>
      <c r="N133" s="201" t="s">
        <v>41</v>
      </c>
      <c r="O133" s="68"/>
      <c r="P133" s="188">
        <f t="shared" si="11"/>
        <v>0</v>
      </c>
      <c r="Q133" s="188">
        <v>0</v>
      </c>
      <c r="R133" s="188">
        <f t="shared" si="12"/>
        <v>0</v>
      </c>
      <c r="S133" s="188">
        <v>0</v>
      </c>
      <c r="T133" s="189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14</v>
      </c>
      <c r="AT133" s="190" t="s">
        <v>450</v>
      </c>
      <c r="AU133" s="190" t="s">
        <v>76</v>
      </c>
      <c r="AY133" s="14" t="s">
        <v>150</v>
      </c>
      <c r="BE133" s="191">
        <f t="shared" si="14"/>
        <v>0</v>
      </c>
      <c r="BF133" s="191">
        <f t="shared" si="15"/>
        <v>0</v>
      </c>
      <c r="BG133" s="191">
        <f t="shared" si="16"/>
        <v>0</v>
      </c>
      <c r="BH133" s="191">
        <f t="shared" si="17"/>
        <v>0</v>
      </c>
      <c r="BI133" s="191">
        <f t="shared" si="18"/>
        <v>0</v>
      </c>
      <c r="BJ133" s="14" t="s">
        <v>83</v>
      </c>
      <c r="BK133" s="191">
        <f t="shared" si="19"/>
        <v>0</v>
      </c>
      <c r="BL133" s="14" t="s">
        <v>14</v>
      </c>
      <c r="BM133" s="190" t="s">
        <v>960</v>
      </c>
    </row>
    <row r="134" spans="1:65" s="2" customFormat="1" ht="16.5" customHeight="1">
      <c r="A134" s="31"/>
      <c r="B134" s="32"/>
      <c r="C134" s="192" t="s">
        <v>201</v>
      </c>
      <c r="D134" s="192" t="s">
        <v>450</v>
      </c>
      <c r="E134" s="193" t="s">
        <v>961</v>
      </c>
      <c r="F134" s="194" t="s">
        <v>962</v>
      </c>
      <c r="G134" s="195" t="s">
        <v>154</v>
      </c>
      <c r="H134" s="196">
        <v>7</v>
      </c>
      <c r="I134" s="197"/>
      <c r="J134" s="198">
        <f t="shared" si="10"/>
        <v>0</v>
      </c>
      <c r="K134" s="199"/>
      <c r="L134" s="36"/>
      <c r="M134" s="200" t="s">
        <v>1</v>
      </c>
      <c r="N134" s="201" t="s">
        <v>41</v>
      </c>
      <c r="O134" s="68"/>
      <c r="P134" s="188">
        <f t="shared" si="11"/>
        <v>0</v>
      </c>
      <c r="Q134" s="188">
        <v>0</v>
      </c>
      <c r="R134" s="188">
        <f t="shared" si="12"/>
        <v>0</v>
      </c>
      <c r="S134" s="188">
        <v>0</v>
      </c>
      <c r="T134" s="189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14</v>
      </c>
      <c r="AT134" s="190" t="s">
        <v>450</v>
      </c>
      <c r="AU134" s="190" t="s">
        <v>76</v>
      </c>
      <c r="AY134" s="14" t="s">
        <v>150</v>
      </c>
      <c r="BE134" s="191">
        <f t="shared" si="14"/>
        <v>0</v>
      </c>
      <c r="BF134" s="191">
        <f t="shared" si="15"/>
        <v>0</v>
      </c>
      <c r="BG134" s="191">
        <f t="shared" si="16"/>
        <v>0</v>
      </c>
      <c r="BH134" s="191">
        <f t="shared" si="17"/>
        <v>0</v>
      </c>
      <c r="BI134" s="191">
        <f t="shared" si="18"/>
        <v>0</v>
      </c>
      <c r="BJ134" s="14" t="s">
        <v>83</v>
      </c>
      <c r="BK134" s="191">
        <f t="shared" si="19"/>
        <v>0</v>
      </c>
      <c r="BL134" s="14" t="s">
        <v>14</v>
      </c>
      <c r="BM134" s="190" t="s">
        <v>963</v>
      </c>
    </row>
    <row r="135" spans="1:65" s="2" customFormat="1" ht="16.5" customHeight="1">
      <c r="A135" s="31"/>
      <c r="B135" s="32"/>
      <c r="C135" s="192" t="s">
        <v>205</v>
      </c>
      <c r="D135" s="192" t="s">
        <v>450</v>
      </c>
      <c r="E135" s="193" t="s">
        <v>964</v>
      </c>
      <c r="F135" s="194" t="s">
        <v>965</v>
      </c>
      <c r="G135" s="195" t="s">
        <v>154</v>
      </c>
      <c r="H135" s="196">
        <v>1</v>
      </c>
      <c r="I135" s="197"/>
      <c r="J135" s="198">
        <f t="shared" si="10"/>
        <v>0</v>
      </c>
      <c r="K135" s="199"/>
      <c r="L135" s="36"/>
      <c r="M135" s="200" t="s">
        <v>1</v>
      </c>
      <c r="N135" s="201" t="s">
        <v>41</v>
      </c>
      <c r="O135" s="68"/>
      <c r="P135" s="188">
        <f t="shared" si="11"/>
        <v>0</v>
      </c>
      <c r="Q135" s="188">
        <v>0</v>
      </c>
      <c r="R135" s="188">
        <f t="shared" si="12"/>
        <v>0</v>
      </c>
      <c r="S135" s="188">
        <v>0</v>
      </c>
      <c r="T135" s="189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14</v>
      </c>
      <c r="AT135" s="190" t="s">
        <v>450</v>
      </c>
      <c r="AU135" s="190" t="s">
        <v>76</v>
      </c>
      <c r="AY135" s="14" t="s">
        <v>150</v>
      </c>
      <c r="BE135" s="191">
        <f t="shared" si="14"/>
        <v>0</v>
      </c>
      <c r="BF135" s="191">
        <f t="shared" si="15"/>
        <v>0</v>
      </c>
      <c r="BG135" s="191">
        <f t="shared" si="16"/>
        <v>0</v>
      </c>
      <c r="BH135" s="191">
        <f t="shared" si="17"/>
        <v>0</v>
      </c>
      <c r="BI135" s="191">
        <f t="shared" si="18"/>
        <v>0</v>
      </c>
      <c r="BJ135" s="14" t="s">
        <v>83</v>
      </c>
      <c r="BK135" s="191">
        <f t="shared" si="19"/>
        <v>0</v>
      </c>
      <c r="BL135" s="14" t="s">
        <v>14</v>
      </c>
      <c r="BM135" s="190" t="s">
        <v>966</v>
      </c>
    </row>
    <row r="136" spans="1:65" s="2" customFormat="1" ht="16.5" customHeight="1">
      <c r="A136" s="31"/>
      <c r="B136" s="32"/>
      <c r="C136" s="192" t="s">
        <v>8</v>
      </c>
      <c r="D136" s="192" t="s">
        <v>450</v>
      </c>
      <c r="E136" s="193" t="s">
        <v>967</v>
      </c>
      <c r="F136" s="194" t="s">
        <v>968</v>
      </c>
      <c r="G136" s="195" t="s">
        <v>154</v>
      </c>
      <c r="H136" s="196">
        <v>1</v>
      </c>
      <c r="I136" s="197"/>
      <c r="J136" s="198">
        <f t="shared" si="10"/>
        <v>0</v>
      </c>
      <c r="K136" s="199"/>
      <c r="L136" s="36"/>
      <c r="M136" s="200" t="s">
        <v>1</v>
      </c>
      <c r="N136" s="201" t="s">
        <v>41</v>
      </c>
      <c r="O136" s="68"/>
      <c r="P136" s="188">
        <f t="shared" si="11"/>
        <v>0</v>
      </c>
      <c r="Q136" s="188">
        <v>0</v>
      </c>
      <c r="R136" s="188">
        <f t="shared" si="12"/>
        <v>0</v>
      </c>
      <c r="S136" s="188">
        <v>0</v>
      </c>
      <c r="T136" s="189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14</v>
      </c>
      <c r="AT136" s="190" t="s">
        <v>450</v>
      </c>
      <c r="AU136" s="190" t="s">
        <v>76</v>
      </c>
      <c r="AY136" s="14" t="s">
        <v>150</v>
      </c>
      <c r="BE136" s="191">
        <f t="shared" si="14"/>
        <v>0</v>
      </c>
      <c r="BF136" s="191">
        <f t="shared" si="15"/>
        <v>0</v>
      </c>
      <c r="BG136" s="191">
        <f t="shared" si="16"/>
        <v>0</v>
      </c>
      <c r="BH136" s="191">
        <f t="shared" si="17"/>
        <v>0</v>
      </c>
      <c r="BI136" s="191">
        <f t="shared" si="18"/>
        <v>0</v>
      </c>
      <c r="BJ136" s="14" t="s">
        <v>83</v>
      </c>
      <c r="BK136" s="191">
        <f t="shared" si="19"/>
        <v>0</v>
      </c>
      <c r="BL136" s="14" t="s">
        <v>14</v>
      </c>
      <c r="BM136" s="190" t="s">
        <v>969</v>
      </c>
    </row>
    <row r="137" spans="1:65" s="2" customFormat="1" ht="21.75" customHeight="1">
      <c r="A137" s="31"/>
      <c r="B137" s="32"/>
      <c r="C137" s="192" t="s">
        <v>212</v>
      </c>
      <c r="D137" s="192" t="s">
        <v>450</v>
      </c>
      <c r="E137" s="193" t="s">
        <v>970</v>
      </c>
      <c r="F137" s="194" t="s">
        <v>971</v>
      </c>
      <c r="G137" s="195" t="s">
        <v>154</v>
      </c>
      <c r="H137" s="196">
        <v>4</v>
      </c>
      <c r="I137" s="197"/>
      <c r="J137" s="198">
        <f t="shared" si="10"/>
        <v>0</v>
      </c>
      <c r="K137" s="199"/>
      <c r="L137" s="36"/>
      <c r="M137" s="200" t="s">
        <v>1</v>
      </c>
      <c r="N137" s="201" t="s">
        <v>41</v>
      </c>
      <c r="O137" s="68"/>
      <c r="P137" s="188">
        <f t="shared" si="11"/>
        <v>0</v>
      </c>
      <c r="Q137" s="188">
        <v>0.112</v>
      </c>
      <c r="R137" s="188">
        <f t="shared" si="12"/>
        <v>0.44800000000000001</v>
      </c>
      <c r="S137" s="188">
        <v>0</v>
      </c>
      <c r="T137" s="189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14</v>
      </c>
      <c r="AT137" s="190" t="s">
        <v>450</v>
      </c>
      <c r="AU137" s="190" t="s">
        <v>76</v>
      </c>
      <c r="AY137" s="14" t="s">
        <v>150</v>
      </c>
      <c r="BE137" s="191">
        <f t="shared" si="14"/>
        <v>0</v>
      </c>
      <c r="BF137" s="191">
        <f t="shared" si="15"/>
        <v>0</v>
      </c>
      <c r="BG137" s="191">
        <f t="shared" si="16"/>
        <v>0</v>
      </c>
      <c r="BH137" s="191">
        <f t="shared" si="17"/>
        <v>0</v>
      </c>
      <c r="BI137" s="191">
        <f t="shared" si="18"/>
        <v>0</v>
      </c>
      <c r="BJ137" s="14" t="s">
        <v>83</v>
      </c>
      <c r="BK137" s="191">
        <f t="shared" si="19"/>
        <v>0</v>
      </c>
      <c r="BL137" s="14" t="s">
        <v>14</v>
      </c>
      <c r="BM137" s="190" t="s">
        <v>972</v>
      </c>
    </row>
    <row r="138" spans="1:65" s="2" customFormat="1" ht="21.75" customHeight="1">
      <c r="A138" s="31"/>
      <c r="B138" s="32"/>
      <c r="C138" s="192" t="s">
        <v>216</v>
      </c>
      <c r="D138" s="192" t="s">
        <v>450</v>
      </c>
      <c r="E138" s="193" t="s">
        <v>973</v>
      </c>
      <c r="F138" s="194" t="s">
        <v>974</v>
      </c>
      <c r="G138" s="195" t="s">
        <v>154</v>
      </c>
      <c r="H138" s="196">
        <v>18</v>
      </c>
      <c r="I138" s="197"/>
      <c r="J138" s="198">
        <f t="shared" si="10"/>
        <v>0</v>
      </c>
      <c r="K138" s="199"/>
      <c r="L138" s="36"/>
      <c r="M138" s="200" t="s">
        <v>1</v>
      </c>
      <c r="N138" s="201" t="s">
        <v>41</v>
      </c>
      <c r="O138" s="68"/>
      <c r="P138" s="188">
        <f t="shared" si="11"/>
        <v>0</v>
      </c>
      <c r="Q138" s="188">
        <v>0</v>
      </c>
      <c r="R138" s="188">
        <f t="shared" si="12"/>
        <v>0</v>
      </c>
      <c r="S138" s="188">
        <v>0</v>
      </c>
      <c r="T138" s="189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83</v>
      </c>
      <c r="AT138" s="190" t="s">
        <v>450</v>
      </c>
      <c r="AU138" s="190" t="s">
        <v>76</v>
      </c>
      <c r="AY138" s="14" t="s">
        <v>150</v>
      </c>
      <c r="BE138" s="191">
        <f t="shared" si="14"/>
        <v>0</v>
      </c>
      <c r="BF138" s="191">
        <f t="shared" si="15"/>
        <v>0</v>
      </c>
      <c r="BG138" s="191">
        <f t="shared" si="16"/>
        <v>0</v>
      </c>
      <c r="BH138" s="191">
        <f t="shared" si="17"/>
        <v>0</v>
      </c>
      <c r="BI138" s="191">
        <f t="shared" si="18"/>
        <v>0</v>
      </c>
      <c r="BJ138" s="14" t="s">
        <v>83</v>
      </c>
      <c r="BK138" s="191">
        <f t="shared" si="19"/>
        <v>0</v>
      </c>
      <c r="BL138" s="14" t="s">
        <v>83</v>
      </c>
      <c r="BM138" s="190" t="s">
        <v>975</v>
      </c>
    </row>
    <row r="139" spans="1:65" s="2" customFormat="1" ht="16.5" customHeight="1">
      <c r="A139" s="31"/>
      <c r="B139" s="32"/>
      <c r="C139" s="192" t="s">
        <v>220</v>
      </c>
      <c r="D139" s="192" t="s">
        <v>450</v>
      </c>
      <c r="E139" s="193" t="s">
        <v>976</v>
      </c>
      <c r="F139" s="194" t="s">
        <v>977</v>
      </c>
      <c r="G139" s="195" t="s">
        <v>149</v>
      </c>
      <c r="H139" s="196">
        <v>350</v>
      </c>
      <c r="I139" s="197"/>
      <c r="J139" s="198">
        <f t="shared" si="10"/>
        <v>0</v>
      </c>
      <c r="K139" s="199"/>
      <c r="L139" s="36"/>
      <c r="M139" s="206" t="s">
        <v>1</v>
      </c>
      <c r="N139" s="207" t="s">
        <v>41</v>
      </c>
      <c r="O139" s="208"/>
      <c r="P139" s="209">
        <f t="shared" si="11"/>
        <v>0</v>
      </c>
      <c r="Q139" s="209">
        <v>0</v>
      </c>
      <c r="R139" s="209">
        <f t="shared" si="12"/>
        <v>0</v>
      </c>
      <c r="S139" s="209">
        <v>0</v>
      </c>
      <c r="T139" s="210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14</v>
      </c>
      <c r="AT139" s="190" t="s">
        <v>450</v>
      </c>
      <c r="AU139" s="190" t="s">
        <v>76</v>
      </c>
      <c r="AY139" s="14" t="s">
        <v>150</v>
      </c>
      <c r="BE139" s="191">
        <f t="shared" si="14"/>
        <v>0</v>
      </c>
      <c r="BF139" s="191">
        <f t="shared" si="15"/>
        <v>0</v>
      </c>
      <c r="BG139" s="191">
        <f t="shared" si="16"/>
        <v>0</v>
      </c>
      <c r="BH139" s="191">
        <f t="shared" si="17"/>
        <v>0</v>
      </c>
      <c r="BI139" s="191">
        <f t="shared" si="18"/>
        <v>0</v>
      </c>
      <c r="BJ139" s="14" t="s">
        <v>83</v>
      </c>
      <c r="BK139" s="191">
        <f t="shared" si="19"/>
        <v>0</v>
      </c>
      <c r="BL139" s="14" t="s">
        <v>14</v>
      </c>
      <c r="BM139" s="190" t="s">
        <v>978</v>
      </c>
    </row>
    <row r="140" spans="1:65" s="2" customFormat="1" ht="6.95" customHeight="1">
      <c r="A140" s="31"/>
      <c r="B140" s="51"/>
      <c r="C140" s="52"/>
      <c r="D140" s="52"/>
      <c r="E140" s="52"/>
      <c r="F140" s="52"/>
      <c r="G140" s="52"/>
      <c r="H140" s="52"/>
      <c r="I140" s="155"/>
      <c r="J140" s="52"/>
      <c r="K140" s="52"/>
      <c r="L140" s="36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sheetProtection algorithmName="SHA-512" hashValue="mGDQNjc+/lb6IyL2aPbBBASPoAPmqo2SpBR6QLpTAHaonUvx3zgFclordE6o7PI73tDLBq6jssk5f3rMQ77nmw==" saltValue="br/cVRNDg1YCXlrAThtLxr6rf5KLE7Qo4DdhR2lg6HuIDPQt+3BAiauL4WHA8f2o8qRZnthakvne8TJ+0+XUGg==" spinCount="100000" sheet="1" objects="1" scenarios="1" formatColumns="0" formatRows="0" autoFilter="0"/>
  <autoFilter ref="C119:K139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95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2" customFormat="1" ht="12" customHeight="1">
      <c r="A8" s="31"/>
      <c r="B8" s="36"/>
      <c r="C8" s="31"/>
      <c r="D8" s="118" t="s">
        <v>122</v>
      </c>
      <c r="E8" s="31"/>
      <c r="F8" s="31"/>
      <c r="G8" s="31"/>
      <c r="H8" s="31"/>
      <c r="I8" s="119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9" t="s">
        <v>979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18</v>
      </c>
      <c r="E11" s="31"/>
      <c r="F11" s="107" t="s">
        <v>1</v>
      </c>
      <c r="G11" s="31"/>
      <c r="H11" s="31"/>
      <c r="I11" s="120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20</v>
      </c>
      <c r="E12" s="31"/>
      <c r="F12" s="107" t="s">
        <v>126</v>
      </c>
      <c r="G12" s="31"/>
      <c r="H12" s="31"/>
      <c r="I12" s="120" t="s">
        <v>22</v>
      </c>
      <c r="J12" s="121" t="str">
        <f>'Rekapitulace stavby'!AN8</f>
        <v>19. 12. 2019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9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20" t="s">
        <v>25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>SŽ s.o.</v>
      </c>
      <c r="F15" s="31"/>
      <c r="G15" s="31"/>
      <c r="H15" s="31"/>
      <c r="I15" s="120" t="s">
        <v>27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9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28</v>
      </c>
      <c r="E17" s="31"/>
      <c r="F17" s="31"/>
      <c r="G17" s="31"/>
      <c r="H17" s="31"/>
      <c r="I17" s="12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2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9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30</v>
      </c>
      <c r="E20" s="31"/>
      <c r="F20" s="31"/>
      <c r="G20" s="31"/>
      <c r="H20" s="31"/>
      <c r="I20" s="120" t="s">
        <v>25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127</v>
      </c>
      <c r="F21" s="31"/>
      <c r="G21" s="31"/>
      <c r="H21" s="31"/>
      <c r="I21" s="120" t="s">
        <v>27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9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33</v>
      </c>
      <c r="E23" s="31"/>
      <c r="F23" s="31"/>
      <c r="G23" s="31"/>
      <c r="H23" s="31"/>
      <c r="I23" s="120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127</v>
      </c>
      <c r="F24" s="31"/>
      <c r="G24" s="31"/>
      <c r="H24" s="31"/>
      <c r="I24" s="120" t="s">
        <v>27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9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35</v>
      </c>
      <c r="E26" s="31"/>
      <c r="F26" s="31"/>
      <c r="G26" s="31"/>
      <c r="H26" s="31"/>
      <c r="I26" s="119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92" t="s">
        <v>1</v>
      </c>
      <c r="F27" s="292"/>
      <c r="G27" s="292"/>
      <c r="H27" s="29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6"/>
      <c r="E29" s="126"/>
      <c r="F29" s="126"/>
      <c r="G29" s="126"/>
      <c r="H29" s="126"/>
      <c r="I29" s="127"/>
      <c r="J29" s="126"/>
      <c r="K29" s="12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8" t="s">
        <v>36</v>
      </c>
      <c r="E30" s="31"/>
      <c r="F30" s="31"/>
      <c r="G30" s="31"/>
      <c r="H30" s="31"/>
      <c r="I30" s="119"/>
      <c r="J30" s="129">
        <f>ROUND(J121,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30" t="s">
        <v>38</v>
      </c>
      <c r="G32" s="31"/>
      <c r="H32" s="31"/>
      <c r="I32" s="131" t="s">
        <v>37</v>
      </c>
      <c r="J32" s="13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32" t="s">
        <v>40</v>
      </c>
      <c r="E33" s="118" t="s">
        <v>41</v>
      </c>
      <c r="F33" s="133">
        <f>ROUND((SUM(BE121:BE158)),  2)</f>
        <v>0</v>
      </c>
      <c r="G33" s="31"/>
      <c r="H33" s="31"/>
      <c r="I33" s="134">
        <v>0.21</v>
      </c>
      <c r="J33" s="133">
        <f>ROUND(((SUM(BE121:BE158))*I33),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8" t="s">
        <v>42</v>
      </c>
      <c r="F34" s="133">
        <f>ROUND((SUM(BF121:BF158)),  2)</f>
        <v>0</v>
      </c>
      <c r="G34" s="31"/>
      <c r="H34" s="31"/>
      <c r="I34" s="134">
        <v>0.15</v>
      </c>
      <c r="J34" s="133">
        <f>ROUND(((SUM(BF121:BF158))*I34),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8" t="s">
        <v>43</v>
      </c>
      <c r="F35" s="133">
        <f>ROUND((SUM(BG121:BG158)),  2)</f>
        <v>0</v>
      </c>
      <c r="G35" s="31"/>
      <c r="H35" s="31"/>
      <c r="I35" s="134">
        <v>0.21</v>
      </c>
      <c r="J35" s="13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8" t="s">
        <v>44</v>
      </c>
      <c r="F36" s="133">
        <f>ROUND((SUM(BH121:BH158)),  2)</f>
        <v>0</v>
      </c>
      <c r="G36" s="31"/>
      <c r="H36" s="31"/>
      <c r="I36" s="134">
        <v>0.15</v>
      </c>
      <c r="J36" s="13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45</v>
      </c>
      <c r="F37" s="133">
        <f>ROUND((SUM(BI121:BI158)),  2)</f>
        <v>0</v>
      </c>
      <c r="G37" s="31"/>
      <c r="H37" s="31"/>
      <c r="I37" s="134">
        <v>0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9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12"/>
      <c r="L41" s="17"/>
    </row>
    <row r="42" spans="1:31" s="1" customFormat="1" ht="14.45" customHeight="1">
      <c r="B42" s="17"/>
      <c r="I42" s="112"/>
      <c r="L42" s="17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122</v>
      </c>
      <c r="D86" s="33"/>
      <c r="E86" s="33"/>
      <c r="F86" s="33"/>
      <c r="G86" s="33"/>
      <c r="H86" s="33"/>
      <c r="I86" s="119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VON - VON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 Chotětov</v>
      </c>
      <c r="G89" s="33"/>
      <c r="H89" s="33"/>
      <c r="I89" s="120" t="s">
        <v>22</v>
      </c>
      <c r="J89" s="63" t="str">
        <f>IF(J12="","",J12)</f>
        <v>19. 12. 2019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 s.o.</v>
      </c>
      <c r="G91" s="33"/>
      <c r="H91" s="33"/>
      <c r="I91" s="120" t="s">
        <v>30</v>
      </c>
      <c r="J91" s="29" t="str">
        <f>E21</f>
        <v>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20" t="s">
        <v>33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9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9" t="s">
        <v>129</v>
      </c>
      <c r="D94" s="160"/>
      <c r="E94" s="160"/>
      <c r="F94" s="160"/>
      <c r="G94" s="160"/>
      <c r="H94" s="160"/>
      <c r="I94" s="161"/>
      <c r="J94" s="162" t="s">
        <v>130</v>
      </c>
      <c r="K94" s="16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63" t="s">
        <v>131</v>
      </c>
      <c r="D96" s="33"/>
      <c r="E96" s="33"/>
      <c r="F96" s="33"/>
      <c r="G96" s="33"/>
      <c r="H96" s="33"/>
      <c r="I96" s="119"/>
      <c r="J96" s="81">
        <f>J121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132</v>
      </c>
    </row>
    <row r="97" spans="1:31" s="10" customFormat="1" ht="24.95" customHeight="1">
      <c r="B97" s="211"/>
      <c r="C97" s="212"/>
      <c r="D97" s="213" t="s">
        <v>980</v>
      </c>
      <c r="E97" s="214"/>
      <c r="F97" s="214"/>
      <c r="G97" s="214"/>
      <c r="H97" s="214"/>
      <c r="I97" s="215"/>
      <c r="J97" s="216">
        <f>J122</f>
        <v>0</v>
      </c>
      <c r="K97" s="212"/>
      <c r="L97" s="217"/>
    </row>
    <row r="98" spans="1:31" s="10" customFormat="1" ht="24.95" customHeight="1">
      <c r="B98" s="211"/>
      <c r="C98" s="212"/>
      <c r="D98" s="213" t="s">
        <v>981</v>
      </c>
      <c r="E98" s="214"/>
      <c r="F98" s="214"/>
      <c r="G98" s="214"/>
      <c r="H98" s="214"/>
      <c r="I98" s="215"/>
      <c r="J98" s="216">
        <f>J126</f>
        <v>0</v>
      </c>
      <c r="K98" s="212"/>
      <c r="L98" s="217"/>
    </row>
    <row r="99" spans="1:31" s="10" customFormat="1" ht="24.95" customHeight="1">
      <c r="B99" s="211"/>
      <c r="C99" s="212"/>
      <c r="D99" s="213" t="s">
        <v>982</v>
      </c>
      <c r="E99" s="214"/>
      <c r="F99" s="214"/>
      <c r="G99" s="214"/>
      <c r="H99" s="214"/>
      <c r="I99" s="215"/>
      <c r="J99" s="216">
        <f>J145</f>
        <v>0</v>
      </c>
      <c r="K99" s="212"/>
      <c r="L99" s="217"/>
    </row>
    <row r="100" spans="1:31" s="11" customFormat="1" ht="19.899999999999999" customHeight="1">
      <c r="B100" s="218"/>
      <c r="C100" s="101"/>
      <c r="D100" s="219" t="s">
        <v>983</v>
      </c>
      <c r="E100" s="220"/>
      <c r="F100" s="220"/>
      <c r="G100" s="220"/>
      <c r="H100" s="220"/>
      <c r="I100" s="221"/>
      <c r="J100" s="222">
        <f>J153</f>
        <v>0</v>
      </c>
      <c r="K100" s="101"/>
      <c r="L100" s="223"/>
    </row>
    <row r="101" spans="1:31" s="11" customFormat="1" ht="19.899999999999999" customHeight="1">
      <c r="B101" s="218"/>
      <c r="C101" s="101"/>
      <c r="D101" s="219" t="s">
        <v>984</v>
      </c>
      <c r="E101" s="220"/>
      <c r="F101" s="220"/>
      <c r="G101" s="220"/>
      <c r="H101" s="220"/>
      <c r="I101" s="221"/>
      <c r="J101" s="222">
        <f>J157</f>
        <v>0</v>
      </c>
      <c r="K101" s="101"/>
      <c r="L101" s="223"/>
    </row>
    <row r="102" spans="1:31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119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155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158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133</v>
      </c>
      <c r="D108" s="33"/>
      <c r="E108" s="33"/>
      <c r="F108" s="33"/>
      <c r="G108" s="33"/>
      <c r="H108" s="33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19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93" t="str">
        <f>E7</f>
        <v>Oprava zabezpečovacího zařízení v žst. Chotětov</v>
      </c>
      <c r="F111" s="294"/>
      <c r="G111" s="294"/>
      <c r="H111" s="294"/>
      <c r="I111" s="119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122</v>
      </c>
      <c r="D112" s="33"/>
      <c r="E112" s="33"/>
      <c r="F112" s="33"/>
      <c r="G112" s="33"/>
      <c r="H112" s="33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6" t="str">
        <f>E9</f>
        <v>VON - VON</v>
      </c>
      <c r="F113" s="295"/>
      <c r="G113" s="295"/>
      <c r="H113" s="295"/>
      <c r="I113" s="119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9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F12</f>
        <v>žst Chotětov</v>
      </c>
      <c r="G115" s="33"/>
      <c r="H115" s="33"/>
      <c r="I115" s="120" t="s">
        <v>22</v>
      </c>
      <c r="J115" s="63" t="str">
        <f>IF(J12="","",J12)</f>
        <v>19. 12. 2019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19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3"/>
      <c r="E117" s="33"/>
      <c r="F117" s="24" t="str">
        <f>E15</f>
        <v>SŽ s.o.</v>
      </c>
      <c r="G117" s="33"/>
      <c r="H117" s="33"/>
      <c r="I117" s="120" t="s">
        <v>30</v>
      </c>
      <c r="J117" s="29" t="str">
        <f>E21</f>
        <v>Signal Projekt s.r.o.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28</v>
      </c>
      <c r="D118" s="33"/>
      <c r="E118" s="33"/>
      <c r="F118" s="24" t="str">
        <f>IF(E18="","",E18)</f>
        <v>Vyplň údaj</v>
      </c>
      <c r="G118" s="33"/>
      <c r="H118" s="33"/>
      <c r="I118" s="120" t="s">
        <v>33</v>
      </c>
      <c r="J118" s="29" t="str">
        <f>E24</f>
        <v>Signal Projekt s.r.o.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19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9" customFormat="1" ht="29.25" customHeight="1">
      <c r="A120" s="164"/>
      <c r="B120" s="165"/>
      <c r="C120" s="166" t="s">
        <v>134</v>
      </c>
      <c r="D120" s="167" t="s">
        <v>61</v>
      </c>
      <c r="E120" s="167" t="s">
        <v>57</v>
      </c>
      <c r="F120" s="167" t="s">
        <v>58</v>
      </c>
      <c r="G120" s="167" t="s">
        <v>135</v>
      </c>
      <c r="H120" s="167" t="s">
        <v>136</v>
      </c>
      <c r="I120" s="168" t="s">
        <v>137</v>
      </c>
      <c r="J120" s="169" t="s">
        <v>130</v>
      </c>
      <c r="K120" s="170" t="s">
        <v>138</v>
      </c>
      <c r="L120" s="171"/>
      <c r="M120" s="72" t="s">
        <v>1</v>
      </c>
      <c r="N120" s="73" t="s">
        <v>40</v>
      </c>
      <c r="O120" s="73" t="s">
        <v>139</v>
      </c>
      <c r="P120" s="73" t="s">
        <v>140</v>
      </c>
      <c r="Q120" s="73" t="s">
        <v>141</v>
      </c>
      <c r="R120" s="73" t="s">
        <v>142</v>
      </c>
      <c r="S120" s="73" t="s">
        <v>143</v>
      </c>
      <c r="T120" s="74" t="s">
        <v>144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</row>
    <row r="121" spans="1:65" s="2" customFormat="1" ht="22.9" customHeight="1">
      <c r="A121" s="31"/>
      <c r="B121" s="32"/>
      <c r="C121" s="79" t="s">
        <v>145</v>
      </c>
      <c r="D121" s="33"/>
      <c r="E121" s="33"/>
      <c r="F121" s="33"/>
      <c r="G121" s="33"/>
      <c r="H121" s="33"/>
      <c r="I121" s="119"/>
      <c r="J121" s="172">
        <f>BK121</f>
        <v>0</v>
      </c>
      <c r="K121" s="33"/>
      <c r="L121" s="36"/>
      <c r="M121" s="75"/>
      <c r="N121" s="173"/>
      <c r="O121" s="76"/>
      <c r="P121" s="174">
        <f>P122+P126+P145</f>
        <v>0</v>
      </c>
      <c r="Q121" s="76"/>
      <c r="R121" s="174">
        <f>R122+R126+R145</f>
        <v>0</v>
      </c>
      <c r="S121" s="76"/>
      <c r="T121" s="175">
        <f>T122+T126+T145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75</v>
      </c>
      <c r="AU121" s="14" t="s">
        <v>132</v>
      </c>
      <c r="BK121" s="176">
        <f>BK122+BK126+BK145</f>
        <v>0</v>
      </c>
    </row>
    <row r="122" spans="1:65" s="12" customFormat="1" ht="25.9" customHeight="1">
      <c r="B122" s="224"/>
      <c r="C122" s="225"/>
      <c r="D122" s="226" t="s">
        <v>75</v>
      </c>
      <c r="E122" s="227" t="s">
        <v>184</v>
      </c>
      <c r="F122" s="227" t="s">
        <v>985</v>
      </c>
      <c r="G122" s="225"/>
      <c r="H122" s="225"/>
      <c r="I122" s="228"/>
      <c r="J122" s="229">
        <f>BK122</f>
        <v>0</v>
      </c>
      <c r="K122" s="225"/>
      <c r="L122" s="230"/>
      <c r="M122" s="231"/>
      <c r="N122" s="232"/>
      <c r="O122" s="232"/>
      <c r="P122" s="233">
        <f>SUM(P123:P125)</f>
        <v>0</v>
      </c>
      <c r="Q122" s="232"/>
      <c r="R122" s="233">
        <f>SUM(R123:R125)</f>
        <v>0</v>
      </c>
      <c r="S122" s="232"/>
      <c r="T122" s="234">
        <f>SUM(T123:T125)</f>
        <v>0</v>
      </c>
      <c r="AR122" s="235" t="s">
        <v>83</v>
      </c>
      <c r="AT122" s="236" t="s">
        <v>75</v>
      </c>
      <c r="AU122" s="236" t="s">
        <v>76</v>
      </c>
      <c r="AY122" s="235" t="s">
        <v>150</v>
      </c>
      <c r="BK122" s="237">
        <f>SUM(BK123:BK125)</f>
        <v>0</v>
      </c>
    </row>
    <row r="123" spans="1:65" s="2" customFormat="1" ht="21.75" customHeight="1">
      <c r="A123" s="31"/>
      <c r="B123" s="32"/>
      <c r="C123" s="192" t="s">
        <v>170</v>
      </c>
      <c r="D123" s="192" t="s">
        <v>450</v>
      </c>
      <c r="E123" s="193" t="s">
        <v>986</v>
      </c>
      <c r="F123" s="194" t="s">
        <v>987</v>
      </c>
      <c r="G123" s="195" t="s">
        <v>988</v>
      </c>
      <c r="H123" s="196">
        <v>3.5</v>
      </c>
      <c r="I123" s="197"/>
      <c r="J123" s="198">
        <f>ROUND(I123*H123,2)</f>
        <v>0</v>
      </c>
      <c r="K123" s="199"/>
      <c r="L123" s="36"/>
      <c r="M123" s="200" t="s">
        <v>1</v>
      </c>
      <c r="N123" s="201" t="s">
        <v>41</v>
      </c>
      <c r="O123" s="68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162</v>
      </c>
      <c r="AT123" s="190" t="s">
        <v>450</v>
      </c>
      <c r="AU123" s="190" t="s">
        <v>83</v>
      </c>
      <c r="AY123" s="14" t="s">
        <v>150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4" t="s">
        <v>83</v>
      </c>
      <c r="BK123" s="191">
        <f>ROUND(I123*H123,2)</f>
        <v>0</v>
      </c>
      <c r="BL123" s="14" t="s">
        <v>162</v>
      </c>
      <c r="BM123" s="190" t="s">
        <v>989</v>
      </c>
    </row>
    <row r="124" spans="1:65" s="2" customFormat="1" ht="21.75" customHeight="1">
      <c r="A124" s="31"/>
      <c r="B124" s="32"/>
      <c r="C124" s="192" t="s">
        <v>184</v>
      </c>
      <c r="D124" s="192" t="s">
        <v>450</v>
      </c>
      <c r="E124" s="193" t="s">
        <v>990</v>
      </c>
      <c r="F124" s="194" t="s">
        <v>991</v>
      </c>
      <c r="G124" s="195" t="s">
        <v>988</v>
      </c>
      <c r="H124" s="196">
        <v>1.2</v>
      </c>
      <c r="I124" s="197"/>
      <c r="J124" s="198">
        <f>ROUND(I124*H124,2)</f>
        <v>0</v>
      </c>
      <c r="K124" s="199"/>
      <c r="L124" s="36"/>
      <c r="M124" s="200" t="s">
        <v>1</v>
      </c>
      <c r="N124" s="201" t="s">
        <v>41</v>
      </c>
      <c r="O124" s="68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162</v>
      </c>
      <c r="AT124" s="190" t="s">
        <v>450</v>
      </c>
      <c r="AU124" s="190" t="s">
        <v>83</v>
      </c>
      <c r="AY124" s="14" t="s">
        <v>150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4" t="s">
        <v>83</v>
      </c>
      <c r="BK124" s="191">
        <f>ROUND(I124*H124,2)</f>
        <v>0</v>
      </c>
      <c r="BL124" s="14" t="s">
        <v>162</v>
      </c>
      <c r="BM124" s="190" t="s">
        <v>992</v>
      </c>
    </row>
    <row r="125" spans="1:65" s="2" customFormat="1" ht="21.75" customHeight="1">
      <c r="A125" s="31"/>
      <c r="B125" s="32"/>
      <c r="C125" s="192" t="s">
        <v>189</v>
      </c>
      <c r="D125" s="192" t="s">
        <v>450</v>
      </c>
      <c r="E125" s="193" t="s">
        <v>993</v>
      </c>
      <c r="F125" s="194" t="s">
        <v>994</v>
      </c>
      <c r="G125" s="195" t="s">
        <v>988</v>
      </c>
      <c r="H125" s="196">
        <v>0.7</v>
      </c>
      <c r="I125" s="197"/>
      <c r="J125" s="198">
        <f>ROUND(I125*H125,2)</f>
        <v>0</v>
      </c>
      <c r="K125" s="199"/>
      <c r="L125" s="36"/>
      <c r="M125" s="200" t="s">
        <v>1</v>
      </c>
      <c r="N125" s="201" t="s">
        <v>41</v>
      </c>
      <c r="O125" s="68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162</v>
      </c>
      <c r="AT125" s="190" t="s">
        <v>450</v>
      </c>
      <c r="AU125" s="190" t="s">
        <v>83</v>
      </c>
      <c r="AY125" s="14" t="s">
        <v>150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4" t="s">
        <v>83</v>
      </c>
      <c r="BK125" s="191">
        <f>ROUND(I125*H125,2)</f>
        <v>0</v>
      </c>
      <c r="BL125" s="14" t="s">
        <v>162</v>
      </c>
      <c r="BM125" s="190" t="s">
        <v>995</v>
      </c>
    </row>
    <row r="126" spans="1:65" s="12" customFormat="1" ht="25.9" customHeight="1">
      <c r="B126" s="224"/>
      <c r="C126" s="225"/>
      <c r="D126" s="226" t="s">
        <v>75</v>
      </c>
      <c r="E126" s="227" t="s">
        <v>996</v>
      </c>
      <c r="F126" s="227" t="s">
        <v>985</v>
      </c>
      <c r="G126" s="225"/>
      <c r="H126" s="225"/>
      <c r="I126" s="228"/>
      <c r="J126" s="229">
        <f>BK126</f>
        <v>0</v>
      </c>
      <c r="K126" s="225"/>
      <c r="L126" s="230"/>
      <c r="M126" s="231"/>
      <c r="N126" s="232"/>
      <c r="O126" s="232"/>
      <c r="P126" s="233">
        <f>SUM(P127:P144)</f>
        <v>0</v>
      </c>
      <c r="Q126" s="232"/>
      <c r="R126" s="233">
        <f>SUM(R127:R144)</f>
        <v>0</v>
      </c>
      <c r="S126" s="232"/>
      <c r="T126" s="234">
        <f>SUM(T127:T144)</f>
        <v>0</v>
      </c>
      <c r="AR126" s="235" t="s">
        <v>162</v>
      </c>
      <c r="AT126" s="236" t="s">
        <v>75</v>
      </c>
      <c r="AU126" s="236" t="s">
        <v>76</v>
      </c>
      <c r="AY126" s="235" t="s">
        <v>150</v>
      </c>
      <c r="BK126" s="237">
        <f>SUM(BK127:BK144)</f>
        <v>0</v>
      </c>
    </row>
    <row r="127" spans="1:65" s="2" customFormat="1" ht="21.75" customHeight="1">
      <c r="A127" s="31"/>
      <c r="B127" s="32"/>
      <c r="C127" s="192" t="s">
        <v>193</v>
      </c>
      <c r="D127" s="192" t="s">
        <v>450</v>
      </c>
      <c r="E127" s="193" t="s">
        <v>997</v>
      </c>
      <c r="F127" s="194" t="s">
        <v>998</v>
      </c>
      <c r="G127" s="195" t="s">
        <v>988</v>
      </c>
      <c r="H127" s="196">
        <v>5</v>
      </c>
      <c r="I127" s="197"/>
      <c r="J127" s="198">
        <f>ROUND(I127*H127,2)</f>
        <v>0</v>
      </c>
      <c r="K127" s="199"/>
      <c r="L127" s="36"/>
      <c r="M127" s="200" t="s">
        <v>1</v>
      </c>
      <c r="N127" s="201" t="s">
        <v>41</v>
      </c>
      <c r="O127" s="68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165</v>
      </c>
      <c r="AT127" s="190" t="s">
        <v>450</v>
      </c>
      <c r="AU127" s="190" t="s">
        <v>83</v>
      </c>
      <c r="AY127" s="14" t="s">
        <v>150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4" t="s">
        <v>83</v>
      </c>
      <c r="BK127" s="191">
        <f>ROUND(I127*H127,2)</f>
        <v>0</v>
      </c>
      <c r="BL127" s="14" t="s">
        <v>165</v>
      </c>
      <c r="BM127" s="190" t="s">
        <v>999</v>
      </c>
    </row>
    <row r="128" spans="1:65" s="2" customFormat="1" ht="29.25">
      <c r="A128" s="31"/>
      <c r="B128" s="32"/>
      <c r="C128" s="33"/>
      <c r="D128" s="202" t="s">
        <v>455</v>
      </c>
      <c r="E128" s="33"/>
      <c r="F128" s="203" t="s">
        <v>1000</v>
      </c>
      <c r="G128" s="33"/>
      <c r="H128" s="33"/>
      <c r="I128" s="119"/>
      <c r="J128" s="33"/>
      <c r="K128" s="33"/>
      <c r="L128" s="36"/>
      <c r="M128" s="204"/>
      <c r="N128" s="205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455</v>
      </c>
      <c r="AU128" s="14" t="s">
        <v>83</v>
      </c>
    </row>
    <row r="129" spans="1:65" s="2" customFormat="1" ht="21.75" customHeight="1">
      <c r="A129" s="31"/>
      <c r="B129" s="32"/>
      <c r="C129" s="192" t="s">
        <v>197</v>
      </c>
      <c r="D129" s="192" t="s">
        <v>450</v>
      </c>
      <c r="E129" s="193" t="s">
        <v>1001</v>
      </c>
      <c r="F129" s="194" t="s">
        <v>1002</v>
      </c>
      <c r="G129" s="195" t="s">
        <v>988</v>
      </c>
      <c r="H129" s="196">
        <v>25.6</v>
      </c>
      <c r="I129" s="197"/>
      <c r="J129" s="198">
        <f>ROUND(I129*H129,2)</f>
        <v>0</v>
      </c>
      <c r="K129" s="199"/>
      <c r="L129" s="36"/>
      <c r="M129" s="200" t="s">
        <v>1</v>
      </c>
      <c r="N129" s="201" t="s">
        <v>41</v>
      </c>
      <c r="O129" s="68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165</v>
      </c>
      <c r="AT129" s="190" t="s">
        <v>450</v>
      </c>
      <c r="AU129" s="190" t="s">
        <v>83</v>
      </c>
      <c r="AY129" s="14" t="s">
        <v>150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4" t="s">
        <v>83</v>
      </c>
      <c r="BK129" s="191">
        <f>ROUND(I129*H129,2)</f>
        <v>0</v>
      </c>
      <c r="BL129" s="14" t="s">
        <v>165</v>
      </c>
      <c r="BM129" s="190" t="s">
        <v>1003</v>
      </c>
    </row>
    <row r="130" spans="1:65" s="2" customFormat="1" ht="29.25">
      <c r="A130" s="31"/>
      <c r="B130" s="32"/>
      <c r="C130" s="33"/>
      <c r="D130" s="202" t="s">
        <v>455</v>
      </c>
      <c r="E130" s="33"/>
      <c r="F130" s="203" t="s">
        <v>1004</v>
      </c>
      <c r="G130" s="33"/>
      <c r="H130" s="33"/>
      <c r="I130" s="119"/>
      <c r="J130" s="33"/>
      <c r="K130" s="33"/>
      <c r="L130" s="36"/>
      <c r="M130" s="204"/>
      <c r="N130" s="205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455</v>
      </c>
      <c r="AU130" s="14" t="s">
        <v>83</v>
      </c>
    </row>
    <row r="131" spans="1:65" s="2" customFormat="1" ht="33" customHeight="1">
      <c r="A131" s="31"/>
      <c r="B131" s="32"/>
      <c r="C131" s="192" t="s">
        <v>201</v>
      </c>
      <c r="D131" s="192" t="s">
        <v>450</v>
      </c>
      <c r="E131" s="193" t="s">
        <v>1005</v>
      </c>
      <c r="F131" s="194" t="s">
        <v>1006</v>
      </c>
      <c r="G131" s="195" t="s">
        <v>988</v>
      </c>
      <c r="H131" s="196">
        <v>3.6</v>
      </c>
      <c r="I131" s="197"/>
      <c r="J131" s="198">
        <f>ROUND(I131*H131,2)</f>
        <v>0</v>
      </c>
      <c r="K131" s="199"/>
      <c r="L131" s="36"/>
      <c r="M131" s="200" t="s">
        <v>1</v>
      </c>
      <c r="N131" s="201" t="s">
        <v>41</v>
      </c>
      <c r="O131" s="68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165</v>
      </c>
      <c r="AT131" s="190" t="s">
        <v>450</v>
      </c>
      <c r="AU131" s="190" t="s">
        <v>83</v>
      </c>
      <c r="AY131" s="14" t="s">
        <v>150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4" t="s">
        <v>83</v>
      </c>
      <c r="BK131" s="191">
        <f>ROUND(I131*H131,2)</f>
        <v>0</v>
      </c>
      <c r="BL131" s="14" t="s">
        <v>165</v>
      </c>
      <c r="BM131" s="190" t="s">
        <v>1007</v>
      </c>
    </row>
    <row r="132" spans="1:65" s="2" customFormat="1" ht="39">
      <c r="A132" s="31"/>
      <c r="B132" s="32"/>
      <c r="C132" s="33"/>
      <c r="D132" s="202" t="s">
        <v>455</v>
      </c>
      <c r="E132" s="33"/>
      <c r="F132" s="203" t="s">
        <v>1008</v>
      </c>
      <c r="G132" s="33"/>
      <c r="H132" s="33"/>
      <c r="I132" s="119"/>
      <c r="J132" s="33"/>
      <c r="K132" s="33"/>
      <c r="L132" s="36"/>
      <c r="M132" s="204"/>
      <c r="N132" s="205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455</v>
      </c>
      <c r="AU132" s="14" t="s">
        <v>83</v>
      </c>
    </row>
    <row r="133" spans="1:65" s="2" customFormat="1" ht="33" customHeight="1">
      <c r="A133" s="31"/>
      <c r="B133" s="32"/>
      <c r="C133" s="192" t="s">
        <v>205</v>
      </c>
      <c r="D133" s="192" t="s">
        <v>450</v>
      </c>
      <c r="E133" s="193" t="s">
        <v>1009</v>
      </c>
      <c r="F133" s="194" t="s">
        <v>1010</v>
      </c>
      <c r="G133" s="195" t="s">
        <v>988</v>
      </c>
      <c r="H133" s="196">
        <v>10.199999999999999</v>
      </c>
      <c r="I133" s="197"/>
      <c r="J133" s="198">
        <f>ROUND(I133*H133,2)</f>
        <v>0</v>
      </c>
      <c r="K133" s="199"/>
      <c r="L133" s="36"/>
      <c r="M133" s="200" t="s">
        <v>1</v>
      </c>
      <c r="N133" s="201" t="s">
        <v>41</v>
      </c>
      <c r="O133" s="68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165</v>
      </c>
      <c r="AT133" s="190" t="s">
        <v>450</v>
      </c>
      <c r="AU133" s="190" t="s">
        <v>83</v>
      </c>
      <c r="AY133" s="14" t="s">
        <v>150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4" t="s">
        <v>83</v>
      </c>
      <c r="BK133" s="191">
        <f>ROUND(I133*H133,2)</f>
        <v>0</v>
      </c>
      <c r="BL133" s="14" t="s">
        <v>165</v>
      </c>
      <c r="BM133" s="190" t="s">
        <v>1011</v>
      </c>
    </row>
    <row r="134" spans="1:65" s="2" customFormat="1" ht="29.25">
      <c r="A134" s="31"/>
      <c r="B134" s="32"/>
      <c r="C134" s="33"/>
      <c r="D134" s="202" t="s">
        <v>455</v>
      </c>
      <c r="E134" s="33"/>
      <c r="F134" s="203" t="s">
        <v>1012</v>
      </c>
      <c r="G134" s="33"/>
      <c r="H134" s="33"/>
      <c r="I134" s="119"/>
      <c r="J134" s="33"/>
      <c r="K134" s="33"/>
      <c r="L134" s="36"/>
      <c r="M134" s="204"/>
      <c r="N134" s="205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455</v>
      </c>
      <c r="AU134" s="14" t="s">
        <v>83</v>
      </c>
    </row>
    <row r="135" spans="1:65" s="2" customFormat="1" ht="33" customHeight="1">
      <c r="A135" s="31"/>
      <c r="B135" s="32"/>
      <c r="C135" s="192" t="s">
        <v>8</v>
      </c>
      <c r="D135" s="192" t="s">
        <v>450</v>
      </c>
      <c r="E135" s="193" t="s">
        <v>1013</v>
      </c>
      <c r="F135" s="194" t="s">
        <v>1014</v>
      </c>
      <c r="G135" s="195" t="s">
        <v>988</v>
      </c>
      <c r="H135" s="196">
        <v>3.2</v>
      </c>
      <c r="I135" s="197"/>
      <c r="J135" s="198">
        <f>ROUND(I135*H135,2)</f>
        <v>0</v>
      </c>
      <c r="K135" s="199"/>
      <c r="L135" s="36"/>
      <c r="M135" s="200" t="s">
        <v>1</v>
      </c>
      <c r="N135" s="201" t="s">
        <v>41</v>
      </c>
      <c r="O135" s="68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165</v>
      </c>
      <c r="AT135" s="190" t="s">
        <v>450</v>
      </c>
      <c r="AU135" s="190" t="s">
        <v>83</v>
      </c>
      <c r="AY135" s="14" t="s">
        <v>150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4" t="s">
        <v>83</v>
      </c>
      <c r="BK135" s="191">
        <f>ROUND(I135*H135,2)</f>
        <v>0</v>
      </c>
      <c r="BL135" s="14" t="s">
        <v>165</v>
      </c>
      <c r="BM135" s="190" t="s">
        <v>1015</v>
      </c>
    </row>
    <row r="136" spans="1:65" s="2" customFormat="1" ht="29.25">
      <c r="A136" s="31"/>
      <c r="B136" s="32"/>
      <c r="C136" s="33"/>
      <c r="D136" s="202" t="s">
        <v>455</v>
      </c>
      <c r="E136" s="33"/>
      <c r="F136" s="203" t="s">
        <v>1016</v>
      </c>
      <c r="G136" s="33"/>
      <c r="H136" s="33"/>
      <c r="I136" s="119"/>
      <c r="J136" s="33"/>
      <c r="K136" s="33"/>
      <c r="L136" s="36"/>
      <c r="M136" s="204"/>
      <c r="N136" s="205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455</v>
      </c>
      <c r="AU136" s="14" t="s">
        <v>83</v>
      </c>
    </row>
    <row r="137" spans="1:65" s="2" customFormat="1" ht="33" customHeight="1">
      <c r="A137" s="31"/>
      <c r="B137" s="32"/>
      <c r="C137" s="192" t="s">
        <v>212</v>
      </c>
      <c r="D137" s="192" t="s">
        <v>450</v>
      </c>
      <c r="E137" s="193" t="s">
        <v>1017</v>
      </c>
      <c r="F137" s="194" t="s">
        <v>1018</v>
      </c>
      <c r="G137" s="195" t="s">
        <v>988</v>
      </c>
      <c r="H137" s="196">
        <v>0.2</v>
      </c>
      <c r="I137" s="197"/>
      <c r="J137" s="198">
        <f>ROUND(I137*H137,2)</f>
        <v>0</v>
      </c>
      <c r="K137" s="199"/>
      <c r="L137" s="36"/>
      <c r="M137" s="200" t="s">
        <v>1</v>
      </c>
      <c r="N137" s="201" t="s">
        <v>41</v>
      </c>
      <c r="O137" s="68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165</v>
      </c>
      <c r="AT137" s="190" t="s">
        <v>450</v>
      </c>
      <c r="AU137" s="190" t="s">
        <v>83</v>
      </c>
      <c r="AY137" s="14" t="s">
        <v>150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4" t="s">
        <v>83</v>
      </c>
      <c r="BK137" s="191">
        <f>ROUND(I137*H137,2)</f>
        <v>0</v>
      </c>
      <c r="BL137" s="14" t="s">
        <v>165</v>
      </c>
      <c r="BM137" s="190" t="s">
        <v>1019</v>
      </c>
    </row>
    <row r="138" spans="1:65" s="2" customFormat="1" ht="29.25">
      <c r="A138" s="31"/>
      <c r="B138" s="32"/>
      <c r="C138" s="33"/>
      <c r="D138" s="202" t="s">
        <v>455</v>
      </c>
      <c r="E138" s="33"/>
      <c r="F138" s="203" t="s">
        <v>1020</v>
      </c>
      <c r="G138" s="33"/>
      <c r="H138" s="33"/>
      <c r="I138" s="119"/>
      <c r="J138" s="33"/>
      <c r="K138" s="33"/>
      <c r="L138" s="36"/>
      <c r="M138" s="204"/>
      <c r="N138" s="205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455</v>
      </c>
      <c r="AU138" s="14" t="s">
        <v>83</v>
      </c>
    </row>
    <row r="139" spans="1:65" s="2" customFormat="1" ht="33" customHeight="1">
      <c r="A139" s="31"/>
      <c r="B139" s="32"/>
      <c r="C139" s="192" t="s">
        <v>216</v>
      </c>
      <c r="D139" s="192" t="s">
        <v>450</v>
      </c>
      <c r="E139" s="193" t="s">
        <v>1021</v>
      </c>
      <c r="F139" s="194" t="s">
        <v>1022</v>
      </c>
      <c r="G139" s="195" t="s">
        <v>988</v>
      </c>
      <c r="H139" s="196">
        <v>2.4</v>
      </c>
      <c r="I139" s="197"/>
      <c r="J139" s="198">
        <f>ROUND(I139*H139,2)</f>
        <v>0</v>
      </c>
      <c r="K139" s="199"/>
      <c r="L139" s="36"/>
      <c r="M139" s="200" t="s">
        <v>1</v>
      </c>
      <c r="N139" s="201" t="s">
        <v>41</v>
      </c>
      <c r="O139" s="68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165</v>
      </c>
      <c r="AT139" s="190" t="s">
        <v>450</v>
      </c>
      <c r="AU139" s="190" t="s">
        <v>83</v>
      </c>
      <c r="AY139" s="14" t="s">
        <v>150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4" t="s">
        <v>83</v>
      </c>
      <c r="BK139" s="191">
        <f>ROUND(I139*H139,2)</f>
        <v>0</v>
      </c>
      <c r="BL139" s="14" t="s">
        <v>165</v>
      </c>
      <c r="BM139" s="190" t="s">
        <v>1023</v>
      </c>
    </row>
    <row r="140" spans="1:65" s="2" customFormat="1" ht="29.25">
      <c r="A140" s="31"/>
      <c r="B140" s="32"/>
      <c r="C140" s="33"/>
      <c r="D140" s="202" t="s">
        <v>455</v>
      </c>
      <c r="E140" s="33"/>
      <c r="F140" s="203" t="s">
        <v>1024</v>
      </c>
      <c r="G140" s="33"/>
      <c r="H140" s="33"/>
      <c r="I140" s="119"/>
      <c r="J140" s="33"/>
      <c r="K140" s="33"/>
      <c r="L140" s="36"/>
      <c r="M140" s="204"/>
      <c r="N140" s="205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455</v>
      </c>
      <c r="AU140" s="14" t="s">
        <v>83</v>
      </c>
    </row>
    <row r="141" spans="1:65" s="2" customFormat="1" ht="21.75" customHeight="1">
      <c r="A141" s="31"/>
      <c r="B141" s="32"/>
      <c r="C141" s="192" t="s">
        <v>220</v>
      </c>
      <c r="D141" s="192" t="s">
        <v>450</v>
      </c>
      <c r="E141" s="193" t="s">
        <v>1025</v>
      </c>
      <c r="F141" s="194" t="s">
        <v>1026</v>
      </c>
      <c r="G141" s="195" t="s">
        <v>988</v>
      </c>
      <c r="H141" s="196">
        <v>7.258</v>
      </c>
      <c r="I141" s="197"/>
      <c r="J141" s="198">
        <f>ROUND(I141*H141,2)</f>
        <v>0</v>
      </c>
      <c r="K141" s="199"/>
      <c r="L141" s="36"/>
      <c r="M141" s="200" t="s">
        <v>1</v>
      </c>
      <c r="N141" s="201" t="s">
        <v>41</v>
      </c>
      <c r="O141" s="68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0" t="s">
        <v>165</v>
      </c>
      <c r="AT141" s="190" t="s">
        <v>450</v>
      </c>
      <c r="AU141" s="190" t="s">
        <v>83</v>
      </c>
      <c r="AY141" s="14" t="s">
        <v>150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4" t="s">
        <v>83</v>
      </c>
      <c r="BK141" s="191">
        <f>ROUND(I141*H141,2)</f>
        <v>0</v>
      </c>
      <c r="BL141" s="14" t="s">
        <v>165</v>
      </c>
      <c r="BM141" s="190" t="s">
        <v>1027</v>
      </c>
    </row>
    <row r="142" spans="1:65" s="2" customFormat="1" ht="19.5">
      <c r="A142" s="31"/>
      <c r="B142" s="32"/>
      <c r="C142" s="33"/>
      <c r="D142" s="202" t="s">
        <v>455</v>
      </c>
      <c r="E142" s="33"/>
      <c r="F142" s="203" t="s">
        <v>1028</v>
      </c>
      <c r="G142" s="33"/>
      <c r="H142" s="33"/>
      <c r="I142" s="119"/>
      <c r="J142" s="33"/>
      <c r="K142" s="33"/>
      <c r="L142" s="36"/>
      <c r="M142" s="204"/>
      <c r="N142" s="205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455</v>
      </c>
      <c r="AU142" s="14" t="s">
        <v>83</v>
      </c>
    </row>
    <row r="143" spans="1:65" s="2" customFormat="1" ht="21.75" customHeight="1">
      <c r="A143" s="31"/>
      <c r="B143" s="32"/>
      <c r="C143" s="192" t="s">
        <v>224</v>
      </c>
      <c r="D143" s="192" t="s">
        <v>450</v>
      </c>
      <c r="E143" s="193" t="s">
        <v>1029</v>
      </c>
      <c r="F143" s="194" t="s">
        <v>1030</v>
      </c>
      <c r="G143" s="195" t="s">
        <v>154</v>
      </c>
      <c r="H143" s="196">
        <v>4</v>
      </c>
      <c r="I143" s="197"/>
      <c r="J143" s="198">
        <f>ROUND(I143*H143,2)</f>
        <v>0</v>
      </c>
      <c r="K143" s="199"/>
      <c r="L143" s="36"/>
      <c r="M143" s="200" t="s">
        <v>1</v>
      </c>
      <c r="N143" s="201" t="s">
        <v>41</v>
      </c>
      <c r="O143" s="68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0" t="s">
        <v>165</v>
      </c>
      <c r="AT143" s="190" t="s">
        <v>450</v>
      </c>
      <c r="AU143" s="190" t="s">
        <v>83</v>
      </c>
      <c r="AY143" s="14" t="s">
        <v>150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4" t="s">
        <v>83</v>
      </c>
      <c r="BK143" s="191">
        <f>ROUND(I143*H143,2)</f>
        <v>0</v>
      </c>
      <c r="BL143" s="14" t="s">
        <v>165</v>
      </c>
      <c r="BM143" s="190" t="s">
        <v>1031</v>
      </c>
    </row>
    <row r="144" spans="1:65" s="2" customFormat="1" ht="19.5">
      <c r="A144" s="31"/>
      <c r="B144" s="32"/>
      <c r="C144" s="33"/>
      <c r="D144" s="202" t="s">
        <v>455</v>
      </c>
      <c r="E144" s="33"/>
      <c r="F144" s="203" t="s">
        <v>1032</v>
      </c>
      <c r="G144" s="33"/>
      <c r="H144" s="33"/>
      <c r="I144" s="119"/>
      <c r="J144" s="33"/>
      <c r="K144" s="33"/>
      <c r="L144" s="36"/>
      <c r="M144" s="204"/>
      <c r="N144" s="205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455</v>
      </c>
      <c r="AU144" s="14" t="s">
        <v>83</v>
      </c>
    </row>
    <row r="145" spans="1:65" s="12" customFormat="1" ht="25.9" customHeight="1">
      <c r="B145" s="224"/>
      <c r="C145" s="225"/>
      <c r="D145" s="226" t="s">
        <v>75</v>
      </c>
      <c r="E145" s="227" t="s">
        <v>1033</v>
      </c>
      <c r="F145" s="227" t="s">
        <v>1034</v>
      </c>
      <c r="G145" s="225"/>
      <c r="H145" s="225"/>
      <c r="I145" s="228"/>
      <c r="J145" s="229">
        <f>BK145</f>
        <v>0</v>
      </c>
      <c r="K145" s="225"/>
      <c r="L145" s="230"/>
      <c r="M145" s="231"/>
      <c r="N145" s="232"/>
      <c r="O145" s="232"/>
      <c r="P145" s="233">
        <f>P146+SUM(P147:P153)+P157</f>
        <v>0</v>
      </c>
      <c r="Q145" s="232"/>
      <c r="R145" s="233">
        <f>R146+SUM(R147:R153)+R157</f>
        <v>0</v>
      </c>
      <c r="S145" s="232"/>
      <c r="T145" s="234">
        <f>T146+SUM(T147:T153)+T157</f>
        <v>0</v>
      </c>
      <c r="AR145" s="235" t="s">
        <v>167</v>
      </c>
      <c r="AT145" s="236" t="s">
        <v>75</v>
      </c>
      <c r="AU145" s="236" t="s">
        <v>76</v>
      </c>
      <c r="AY145" s="235" t="s">
        <v>150</v>
      </c>
      <c r="BK145" s="237">
        <f>BK146+SUM(BK147:BK153)+BK157</f>
        <v>0</v>
      </c>
    </row>
    <row r="146" spans="1:65" s="2" customFormat="1" ht="21.75" customHeight="1">
      <c r="A146" s="31"/>
      <c r="B146" s="32"/>
      <c r="C146" s="192" t="s">
        <v>83</v>
      </c>
      <c r="D146" s="192" t="s">
        <v>450</v>
      </c>
      <c r="E146" s="193" t="s">
        <v>1035</v>
      </c>
      <c r="F146" s="194" t="s">
        <v>1036</v>
      </c>
      <c r="G146" s="195" t="s">
        <v>1037</v>
      </c>
      <c r="H146" s="238"/>
      <c r="I146" s="197"/>
      <c r="J146" s="198">
        <f t="shared" ref="J146:J152" si="0">ROUND(I146*H146,2)</f>
        <v>0</v>
      </c>
      <c r="K146" s="199"/>
      <c r="L146" s="36"/>
      <c r="M146" s="200" t="s">
        <v>1</v>
      </c>
      <c r="N146" s="201" t="s">
        <v>41</v>
      </c>
      <c r="O146" s="68"/>
      <c r="P146" s="188">
        <f t="shared" ref="P146:P152" si="1">O146*H146</f>
        <v>0</v>
      </c>
      <c r="Q146" s="188">
        <v>0</v>
      </c>
      <c r="R146" s="188">
        <f t="shared" ref="R146:R152" si="2">Q146*H146</f>
        <v>0</v>
      </c>
      <c r="S146" s="188">
        <v>0</v>
      </c>
      <c r="T146" s="189">
        <f t="shared" ref="T146:T152" si="3"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0" t="s">
        <v>162</v>
      </c>
      <c r="AT146" s="190" t="s">
        <v>450</v>
      </c>
      <c r="AU146" s="190" t="s">
        <v>83</v>
      </c>
      <c r="AY146" s="14" t="s">
        <v>150</v>
      </c>
      <c r="BE146" s="191">
        <f t="shared" ref="BE146:BE152" si="4">IF(N146="základní",J146,0)</f>
        <v>0</v>
      </c>
      <c r="BF146" s="191">
        <f t="shared" ref="BF146:BF152" si="5">IF(N146="snížená",J146,0)</f>
        <v>0</v>
      </c>
      <c r="BG146" s="191">
        <f t="shared" ref="BG146:BG152" si="6">IF(N146="zákl. přenesená",J146,0)</f>
        <v>0</v>
      </c>
      <c r="BH146" s="191">
        <f t="shared" ref="BH146:BH152" si="7">IF(N146="sníž. přenesená",J146,0)</f>
        <v>0</v>
      </c>
      <c r="BI146" s="191">
        <f t="shared" ref="BI146:BI152" si="8">IF(N146="nulová",J146,0)</f>
        <v>0</v>
      </c>
      <c r="BJ146" s="14" t="s">
        <v>83</v>
      </c>
      <c r="BK146" s="191">
        <f t="shared" ref="BK146:BK152" si="9">ROUND(I146*H146,2)</f>
        <v>0</v>
      </c>
      <c r="BL146" s="14" t="s">
        <v>162</v>
      </c>
      <c r="BM146" s="190" t="s">
        <v>1038</v>
      </c>
    </row>
    <row r="147" spans="1:65" s="2" customFormat="1" ht="16.5" customHeight="1">
      <c r="A147" s="31"/>
      <c r="B147" s="32"/>
      <c r="C147" s="192" t="s">
        <v>156</v>
      </c>
      <c r="D147" s="192" t="s">
        <v>450</v>
      </c>
      <c r="E147" s="193" t="s">
        <v>1039</v>
      </c>
      <c r="F147" s="194" t="s">
        <v>1040</v>
      </c>
      <c r="G147" s="195" t="s">
        <v>1037</v>
      </c>
      <c r="H147" s="238"/>
      <c r="I147" s="197"/>
      <c r="J147" s="198">
        <f t="shared" si="0"/>
        <v>0</v>
      </c>
      <c r="K147" s="199"/>
      <c r="L147" s="36"/>
      <c r="M147" s="200" t="s">
        <v>1</v>
      </c>
      <c r="N147" s="201" t="s">
        <v>41</v>
      </c>
      <c r="O147" s="68"/>
      <c r="P147" s="188">
        <f t="shared" si="1"/>
        <v>0</v>
      </c>
      <c r="Q147" s="188">
        <v>0</v>
      </c>
      <c r="R147" s="188">
        <f t="shared" si="2"/>
        <v>0</v>
      </c>
      <c r="S147" s="188">
        <v>0</v>
      </c>
      <c r="T147" s="189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0" t="s">
        <v>162</v>
      </c>
      <c r="AT147" s="190" t="s">
        <v>450</v>
      </c>
      <c r="AU147" s="190" t="s">
        <v>83</v>
      </c>
      <c r="AY147" s="14" t="s">
        <v>150</v>
      </c>
      <c r="BE147" s="191">
        <f t="shared" si="4"/>
        <v>0</v>
      </c>
      <c r="BF147" s="191">
        <f t="shared" si="5"/>
        <v>0</v>
      </c>
      <c r="BG147" s="191">
        <f t="shared" si="6"/>
        <v>0</v>
      </c>
      <c r="BH147" s="191">
        <f t="shared" si="7"/>
        <v>0</v>
      </c>
      <c r="BI147" s="191">
        <f t="shared" si="8"/>
        <v>0</v>
      </c>
      <c r="BJ147" s="14" t="s">
        <v>83</v>
      </c>
      <c r="BK147" s="191">
        <f t="shared" si="9"/>
        <v>0</v>
      </c>
      <c r="BL147" s="14" t="s">
        <v>162</v>
      </c>
      <c r="BM147" s="190" t="s">
        <v>1041</v>
      </c>
    </row>
    <row r="148" spans="1:65" s="2" customFormat="1" ht="33" customHeight="1">
      <c r="A148" s="31"/>
      <c r="B148" s="32"/>
      <c r="C148" s="192" t="s">
        <v>162</v>
      </c>
      <c r="D148" s="192" t="s">
        <v>450</v>
      </c>
      <c r="E148" s="193" t="s">
        <v>1042</v>
      </c>
      <c r="F148" s="194" t="s">
        <v>1043</v>
      </c>
      <c r="G148" s="195" t="s">
        <v>1037</v>
      </c>
      <c r="H148" s="238"/>
      <c r="I148" s="197"/>
      <c r="J148" s="198">
        <f t="shared" si="0"/>
        <v>0</v>
      </c>
      <c r="K148" s="199"/>
      <c r="L148" s="36"/>
      <c r="M148" s="200" t="s">
        <v>1</v>
      </c>
      <c r="N148" s="201" t="s">
        <v>41</v>
      </c>
      <c r="O148" s="68"/>
      <c r="P148" s="188">
        <f t="shared" si="1"/>
        <v>0</v>
      </c>
      <c r="Q148" s="188">
        <v>0</v>
      </c>
      <c r="R148" s="188">
        <f t="shared" si="2"/>
        <v>0</v>
      </c>
      <c r="S148" s="188">
        <v>0</v>
      </c>
      <c r="T148" s="189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0" t="s">
        <v>162</v>
      </c>
      <c r="AT148" s="190" t="s">
        <v>450</v>
      </c>
      <c r="AU148" s="190" t="s">
        <v>83</v>
      </c>
      <c r="AY148" s="14" t="s">
        <v>150</v>
      </c>
      <c r="BE148" s="191">
        <f t="shared" si="4"/>
        <v>0</v>
      </c>
      <c r="BF148" s="191">
        <f t="shared" si="5"/>
        <v>0</v>
      </c>
      <c r="BG148" s="191">
        <f t="shared" si="6"/>
        <v>0</v>
      </c>
      <c r="BH148" s="191">
        <f t="shared" si="7"/>
        <v>0</v>
      </c>
      <c r="BI148" s="191">
        <f t="shared" si="8"/>
        <v>0</v>
      </c>
      <c r="BJ148" s="14" t="s">
        <v>83</v>
      </c>
      <c r="BK148" s="191">
        <f t="shared" si="9"/>
        <v>0</v>
      </c>
      <c r="BL148" s="14" t="s">
        <v>162</v>
      </c>
      <c r="BM148" s="190" t="s">
        <v>1044</v>
      </c>
    </row>
    <row r="149" spans="1:65" s="2" customFormat="1" ht="16.5" customHeight="1">
      <c r="A149" s="31"/>
      <c r="B149" s="32"/>
      <c r="C149" s="192" t="s">
        <v>228</v>
      </c>
      <c r="D149" s="192" t="s">
        <v>450</v>
      </c>
      <c r="E149" s="193" t="s">
        <v>1045</v>
      </c>
      <c r="F149" s="194" t="s">
        <v>1046</v>
      </c>
      <c r="G149" s="195" t="s">
        <v>988</v>
      </c>
      <c r="H149" s="196">
        <v>4</v>
      </c>
      <c r="I149" s="197"/>
      <c r="J149" s="198">
        <f t="shared" si="0"/>
        <v>0</v>
      </c>
      <c r="K149" s="199"/>
      <c r="L149" s="36"/>
      <c r="M149" s="200" t="s">
        <v>1</v>
      </c>
      <c r="N149" s="201" t="s">
        <v>41</v>
      </c>
      <c r="O149" s="68"/>
      <c r="P149" s="188">
        <f t="shared" si="1"/>
        <v>0</v>
      </c>
      <c r="Q149" s="188">
        <v>0</v>
      </c>
      <c r="R149" s="188">
        <f t="shared" si="2"/>
        <v>0</v>
      </c>
      <c r="S149" s="188">
        <v>0</v>
      </c>
      <c r="T149" s="189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0" t="s">
        <v>1047</v>
      </c>
      <c r="AT149" s="190" t="s">
        <v>450</v>
      </c>
      <c r="AU149" s="190" t="s">
        <v>83</v>
      </c>
      <c r="AY149" s="14" t="s">
        <v>150</v>
      </c>
      <c r="BE149" s="191">
        <f t="shared" si="4"/>
        <v>0</v>
      </c>
      <c r="BF149" s="191">
        <f t="shared" si="5"/>
        <v>0</v>
      </c>
      <c r="BG149" s="191">
        <f t="shared" si="6"/>
        <v>0</v>
      </c>
      <c r="BH149" s="191">
        <f t="shared" si="7"/>
        <v>0</v>
      </c>
      <c r="BI149" s="191">
        <f t="shared" si="8"/>
        <v>0</v>
      </c>
      <c r="BJ149" s="14" t="s">
        <v>83</v>
      </c>
      <c r="BK149" s="191">
        <f t="shared" si="9"/>
        <v>0</v>
      </c>
      <c r="BL149" s="14" t="s">
        <v>1047</v>
      </c>
      <c r="BM149" s="190" t="s">
        <v>1048</v>
      </c>
    </row>
    <row r="150" spans="1:65" s="2" customFormat="1" ht="21.75" customHeight="1">
      <c r="A150" s="31"/>
      <c r="B150" s="32"/>
      <c r="C150" s="192" t="s">
        <v>7</v>
      </c>
      <c r="D150" s="192" t="s">
        <v>450</v>
      </c>
      <c r="E150" s="193" t="s">
        <v>1049</v>
      </c>
      <c r="F150" s="194" t="s">
        <v>1050</v>
      </c>
      <c r="G150" s="195" t="s">
        <v>988</v>
      </c>
      <c r="H150" s="196">
        <v>6</v>
      </c>
      <c r="I150" s="197"/>
      <c r="J150" s="198">
        <f t="shared" si="0"/>
        <v>0</v>
      </c>
      <c r="K150" s="199"/>
      <c r="L150" s="36"/>
      <c r="M150" s="200" t="s">
        <v>1</v>
      </c>
      <c r="N150" s="201" t="s">
        <v>41</v>
      </c>
      <c r="O150" s="68"/>
      <c r="P150" s="188">
        <f t="shared" si="1"/>
        <v>0</v>
      </c>
      <c r="Q150" s="188">
        <v>0</v>
      </c>
      <c r="R150" s="188">
        <f t="shared" si="2"/>
        <v>0</v>
      </c>
      <c r="S150" s="188">
        <v>0</v>
      </c>
      <c r="T150" s="189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0" t="s">
        <v>1047</v>
      </c>
      <c r="AT150" s="190" t="s">
        <v>450</v>
      </c>
      <c r="AU150" s="190" t="s">
        <v>83</v>
      </c>
      <c r="AY150" s="14" t="s">
        <v>150</v>
      </c>
      <c r="BE150" s="191">
        <f t="shared" si="4"/>
        <v>0</v>
      </c>
      <c r="BF150" s="191">
        <f t="shared" si="5"/>
        <v>0</v>
      </c>
      <c r="BG150" s="191">
        <f t="shared" si="6"/>
        <v>0</v>
      </c>
      <c r="BH150" s="191">
        <f t="shared" si="7"/>
        <v>0</v>
      </c>
      <c r="BI150" s="191">
        <f t="shared" si="8"/>
        <v>0</v>
      </c>
      <c r="BJ150" s="14" t="s">
        <v>83</v>
      </c>
      <c r="BK150" s="191">
        <f t="shared" si="9"/>
        <v>0</v>
      </c>
      <c r="BL150" s="14" t="s">
        <v>1047</v>
      </c>
      <c r="BM150" s="190" t="s">
        <v>1051</v>
      </c>
    </row>
    <row r="151" spans="1:65" s="2" customFormat="1" ht="16.5" customHeight="1">
      <c r="A151" s="31"/>
      <c r="B151" s="32"/>
      <c r="C151" s="192" t="s">
        <v>235</v>
      </c>
      <c r="D151" s="192" t="s">
        <v>450</v>
      </c>
      <c r="E151" s="193" t="s">
        <v>1052</v>
      </c>
      <c r="F151" s="194" t="s">
        <v>1053</v>
      </c>
      <c r="G151" s="195" t="s">
        <v>988</v>
      </c>
      <c r="H151" s="196">
        <v>4</v>
      </c>
      <c r="I151" s="197"/>
      <c r="J151" s="198">
        <f t="shared" si="0"/>
        <v>0</v>
      </c>
      <c r="K151" s="199"/>
      <c r="L151" s="36"/>
      <c r="M151" s="200" t="s">
        <v>1</v>
      </c>
      <c r="N151" s="201" t="s">
        <v>41</v>
      </c>
      <c r="O151" s="68"/>
      <c r="P151" s="188">
        <f t="shared" si="1"/>
        <v>0</v>
      </c>
      <c r="Q151" s="188">
        <v>0</v>
      </c>
      <c r="R151" s="188">
        <f t="shared" si="2"/>
        <v>0</v>
      </c>
      <c r="S151" s="188">
        <v>0</v>
      </c>
      <c r="T151" s="189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1047</v>
      </c>
      <c r="AT151" s="190" t="s">
        <v>450</v>
      </c>
      <c r="AU151" s="190" t="s">
        <v>83</v>
      </c>
      <c r="AY151" s="14" t="s">
        <v>150</v>
      </c>
      <c r="BE151" s="191">
        <f t="shared" si="4"/>
        <v>0</v>
      </c>
      <c r="BF151" s="191">
        <f t="shared" si="5"/>
        <v>0</v>
      </c>
      <c r="BG151" s="191">
        <f t="shared" si="6"/>
        <v>0</v>
      </c>
      <c r="BH151" s="191">
        <f t="shared" si="7"/>
        <v>0</v>
      </c>
      <c r="BI151" s="191">
        <f t="shared" si="8"/>
        <v>0</v>
      </c>
      <c r="BJ151" s="14" t="s">
        <v>83</v>
      </c>
      <c r="BK151" s="191">
        <f t="shared" si="9"/>
        <v>0</v>
      </c>
      <c r="BL151" s="14" t="s">
        <v>1047</v>
      </c>
      <c r="BM151" s="190" t="s">
        <v>1054</v>
      </c>
    </row>
    <row r="152" spans="1:65" s="2" customFormat="1" ht="16.5" customHeight="1">
      <c r="A152" s="31"/>
      <c r="B152" s="32"/>
      <c r="C152" s="192" t="s">
        <v>239</v>
      </c>
      <c r="D152" s="192" t="s">
        <v>450</v>
      </c>
      <c r="E152" s="193" t="s">
        <v>1055</v>
      </c>
      <c r="F152" s="194" t="s">
        <v>1056</v>
      </c>
      <c r="G152" s="195" t="s">
        <v>988</v>
      </c>
      <c r="H152" s="196">
        <v>3</v>
      </c>
      <c r="I152" s="197"/>
      <c r="J152" s="198">
        <f t="shared" si="0"/>
        <v>0</v>
      </c>
      <c r="K152" s="199"/>
      <c r="L152" s="36"/>
      <c r="M152" s="200" t="s">
        <v>1</v>
      </c>
      <c r="N152" s="201" t="s">
        <v>41</v>
      </c>
      <c r="O152" s="68"/>
      <c r="P152" s="188">
        <f t="shared" si="1"/>
        <v>0</v>
      </c>
      <c r="Q152" s="188">
        <v>0</v>
      </c>
      <c r="R152" s="188">
        <f t="shared" si="2"/>
        <v>0</v>
      </c>
      <c r="S152" s="188">
        <v>0</v>
      </c>
      <c r="T152" s="189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0" t="s">
        <v>1047</v>
      </c>
      <c r="AT152" s="190" t="s">
        <v>450</v>
      </c>
      <c r="AU152" s="190" t="s">
        <v>83</v>
      </c>
      <c r="AY152" s="14" t="s">
        <v>150</v>
      </c>
      <c r="BE152" s="191">
        <f t="shared" si="4"/>
        <v>0</v>
      </c>
      <c r="BF152" s="191">
        <f t="shared" si="5"/>
        <v>0</v>
      </c>
      <c r="BG152" s="191">
        <f t="shared" si="6"/>
        <v>0</v>
      </c>
      <c r="BH152" s="191">
        <f t="shared" si="7"/>
        <v>0</v>
      </c>
      <c r="BI152" s="191">
        <f t="shared" si="8"/>
        <v>0</v>
      </c>
      <c r="BJ152" s="14" t="s">
        <v>83</v>
      </c>
      <c r="BK152" s="191">
        <f t="shared" si="9"/>
        <v>0</v>
      </c>
      <c r="BL152" s="14" t="s">
        <v>1047</v>
      </c>
      <c r="BM152" s="190" t="s">
        <v>1057</v>
      </c>
    </row>
    <row r="153" spans="1:65" s="12" customFormat="1" ht="22.9" customHeight="1">
      <c r="B153" s="224"/>
      <c r="C153" s="225"/>
      <c r="D153" s="226" t="s">
        <v>75</v>
      </c>
      <c r="E153" s="239" t="s">
        <v>1058</v>
      </c>
      <c r="F153" s="239" t="s">
        <v>1059</v>
      </c>
      <c r="G153" s="225"/>
      <c r="H153" s="225"/>
      <c r="I153" s="228"/>
      <c r="J153" s="240">
        <f>BK153</f>
        <v>0</v>
      </c>
      <c r="K153" s="225"/>
      <c r="L153" s="230"/>
      <c r="M153" s="231"/>
      <c r="N153" s="232"/>
      <c r="O153" s="232"/>
      <c r="P153" s="233">
        <f>SUM(P154:P156)</f>
        <v>0</v>
      </c>
      <c r="Q153" s="232"/>
      <c r="R153" s="233">
        <f>SUM(R154:R156)</f>
        <v>0</v>
      </c>
      <c r="S153" s="232"/>
      <c r="T153" s="234">
        <f>SUM(T154:T156)</f>
        <v>0</v>
      </c>
      <c r="AR153" s="235" t="s">
        <v>167</v>
      </c>
      <c r="AT153" s="236" t="s">
        <v>75</v>
      </c>
      <c r="AU153" s="236" t="s">
        <v>83</v>
      </c>
      <c r="AY153" s="235" t="s">
        <v>150</v>
      </c>
      <c r="BK153" s="237">
        <f>SUM(BK154:BK156)</f>
        <v>0</v>
      </c>
    </row>
    <row r="154" spans="1:65" s="2" customFormat="1" ht="16.5" customHeight="1">
      <c r="A154" s="31"/>
      <c r="B154" s="32"/>
      <c r="C154" s="192" t="s">
        <v>167</v>
      </c>
      <c r="D154" s="192" t="s">
        <v>450</v>
      </c>
      <c r="E154" s="193" t="s">
        <v>1060</v>
      </c>
      <c r="F154" s="194" t="s">
        <v>1061</v>
      </c>
      <c r="G154" s="195" t="s">
        <v>154</v>
      </c>
      <c r="H154" s="196">
        <v>1</v>
      </c>
      <c r="I154" s="197"/>
      <c r="J154" s="198">
        <f>ROUND(I154*H154,2)</f>
        <v>0</v>
      </c>
      <c r="K154" s="199"/>
      <c r="L154" s="36"/>
      <c r="M154" s="200" t="s">
        <v>1</v>
      </c>
      <c r="N154" s="201" t="s">
        <v>41</v>
      </c>
      <c r="O154" s="68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0" t="s">
        <v>1047</v>
      </c>
      <c r="AT154" s="190" t="s">
        <v>450</v>
      </c>
      <c r="AU154" s="190" t="s">
        <v>85</v>
      </c>
      <c r="AY154" s="14" t="s">
        <v>150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4" t="s">
        <v>83</v>
      </c>
      <c r="BK154" s="191">
        <f>ROUND(I154*H154,2)</f>
        <v>0</v>
      </c>
      <c r="BL154" s="14" t="s">
        <v>1047</v>
      </c>
      <c r="BM154" s="190" t="s">
        <v>1062</v>
      </c>
    </row>
    <row r="155" spans="1:65" s="2" customFormat="1" ht="16.5" customHeight="1">
      <c r="A155" s="31"/>
      <c r="B155" s="32"/>
      <c r="C155" s="192" t="s">
        <v>172</v>
      </c>
      <c r="D155" s="192" t="s">
        <v>450</v>
      </c>
      <c r="E155" s="193" t="s">
        <v>1063</v>
      </c>
      <c r="F155" s="194" t="s">
        <v>1064</v>
      </c>
      <c r="G155" s="195" t="s">
        <v>154</v>
      </c>
      <c r="H155" s="196">
        <v>1</v>
      </c>
      <c r="I155" s="197"/>
      <c r="J155" s="198">
        <f>ROUND(I155*H155,2)</f>
        <v>0</v>
      </c>
      <c r="K155" s="199"/>
      <c r="L155" s="36"/>
      <c r="M155" s="200" t="s">
        <v>1</v>
      </c>
      <c r="N155" s="201" t="s">
        <v>41</v>
      </c>
      <c r="O155" s="68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1047</v>
      </c>
      <c r="AT155" s="190" t="s">
        <v>450</v>
      </c>
      <c r="AU155" s="190" t="s">
        <v>85</v>
      </c>
      <c r="AY155" s="14" t="s">
        <v>150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4" t="s">
        <v>83</v>
      </c>
      <c r="BK155" s="191">
        <f>ROUND(I155*H155,2)</f>
        <v>0</v>
      </c>
      <c r="BL155" s="14" t="s">
        <v>1047</v>
      </c>
      <c r="BM155" s="190" t="s">
        <v>1065</v>
      </c>
    </row>
    <row r="156" spans="1:65" s="2" customFormat="1" ht="16.5" customHeight="1">
      <c r="A156" s="31"/>
      <c r="B156" s="32"/>
      <c r="C156" s="192" t="s">
        <v>176</v>
      </c>
      <c r="D156" s="192" t="s">
        <v>450</v>
      </c>
      <c r="E156" s="193" t="s">
        <v>1066</v>
      </c>
      <c r="F156" s="194" t="s">
        <v>1067</v>
      </c>
      <c r="G156" s="195" t="s">
        <v>154</v>
      </c>
      <c r="H156" s="196">
        <v>1</v>
      </c>
      <c r="I156" s="197"/>
      <c r="J156" s="198">
        <f>ROUND(I156*H156,2)</f>
        <v>0</v>
      </c>
      <c r="K156" s="199"/>
      <c r="L156" s="36"/>
      <c r="M156" s="200" t="s">
        <v>1</v>
      </c>
      <c r="N156" s="201" t="s">
        <v>41</v>
      </c>
      <c r="O156" s="68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0" t="s">
        <v>1047</v>
      </c>
      <c r="AT156" s="190" t="s">
        <v>450</v>
      </c>
      <c r="AU156" s="190" t="s">
        <v>85</v>
      </c>
      <c r="AY156" s="14" t="s">
        <v>150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4" t="s">
        <v>83</v>
      </c>
      <c r="BK156" s="191">
        <f>ROUND(I156*H156,2)</f>
        <v>0</v>
      </c>
      <c r="BL156" s="14" t="s">
        <v>1047</v>
      </c>
      <c r="BM156" s="190" t="s">
        <v>1068</v>
      </c>
    </row>
    <row r="157" spans="1:65" s="12" customFormat="1" ht="22.9" customHeight="1">
      <c r="B157" s="224"/>
      <c r="C157" s="225"/>
      <c r="D157" s="226" t="s">
        <v>75</v>
      </c>
      <c r="E157" s="239" t="s">
        <v>1069</v>
      </c>
      <c r="F157" s="239" t="s">
        <v>1070</v>
      </c>
      <c r="G157" s="225"/>
      <c r="H157" s="225"/>
      <c r="I157" s="228"/>
      <c r="J157" s="240">
        <f>BK157</f>
        <v>0</v>
      </c>
      <c r="K157" s="225"/>
      <c r="L157" s="230"/>
      <c r="M157" s="231"/>
      <c r="N157" s="232"/>
      <c r="O157" s="232"/>
      <c r="P157" s="233">
        <f>P158</f>
        <v>0</v>
      </c>
      <c r="Q157" s="232"/>
      <c r="R157" s="233">
        <f>R158</f>
        <v>0</v>
      </c>
      <c r="S157" s="232"/>
      <c r="T157" s="234">
        <f>T158</f>
        <v>0</v>
      </c>
      <c r="AR157" s="235" t="s">
        <v>167</v>
      </c>
      <c r="AT157" s="236" t="s">
        <v>75</v>
      </c>
      <c r="AU157" s="236" t="s">
        <v>83</v>
      </c>
      <c r="AY157" s="235" t="s">
        <v>150</v>
      </c>
      <c r="BK157" s="237">
        <f>BK158</f>
        <v>0</v>
      </c>
    </row>
    <row r="158" spans="1:65" s="2" customFormat="1" ht="16.5" customHeight="1">
      <c r="A158" s="31"/>
      <c r="B158" s="32"/>
      <c r="C158" s="192" t="s">
        <v>243</v>
      </c>
      <c r="D158" s="192" t="s">
        <v>450</v>
      </c>
      <c r="E158" s="193" t="s">
        <v>1071</v>
      </c>
      <c r="F158" s="194" t="s">
        <v>1072</v>
      </c>
      <c r="G158" s="195" t="s">
        <v>154</v>
      </c>
      <c r="H158" s="196">
        <v>1</v>
      </c>
      <c r="I158" s="197"/>
      <c r="J158" s="198">
        <f>ROUND(I158*H158,2)</f>
        <v>0</v>
      </c>
      <c r="K158" s="199"/>
      <c r="L158" s="36"/>
      <c r="M158" s="206" t="s">
        <v>1</v>
      </c>
      <c r="N158" s="207" t="s">
        <v>41</v>
      </c>
      <c r="O158" s="208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0" t="s">
        <v>83</v>
      </c>
      <c r="AT158" s="190" t="s">
        <v>450</v>
      </c>
      <c r="AU158" s="190" t="s">
        <v>85</v>
      </c>
      <c r="AY158" s="14" t="s">
        <v>150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4" t="s">
        <v>83</v>
      </c>
      <c r="BK158" s="191">
        <f>ROUND(I158*H158,2)</f>
        <v>0</v>
      </c>
      <c r="BL158" s="14" t="s">
        <v>83</v>
      </c>
      <c r="BM158" s="190" t="s">
        <v>1073</v>
      </c>
    </row>
    <row r="159" spans="1:65" s="2" customFormat="1" ht="6.95" customHeight="1">
      <c r="A159" s="31"/>
      <c r="B159" s="51"/>
      <c r="C159" s="52"/>
      <c r="D159" s="52"/>
      <c r="E159" s="52"/>
      <c r="F159" s="52"/>
      <c r="G159" s="52"/>
      <c r="H159" s="52"/>
      <c r="I159" s="155"/>
      <c r="J159" s="52"/>
      <c r="K159" s="52"/>
      <c r="L159" s="36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sheetProtection algorithmName="SHA-512" hashValue="pXNl9AwA6seBq0to9jQ4phI/1IOjmyfyYypNgGuZeimY+feeDYMYMLw4dPe2y6g/QKjJ+Z3jL27mvj1UKvRk5Q==" saltValue="3xQzZU86wPu8Z0qe9SLXf0+PNfpyBaeXClYKCekPb1cNEaUBwe1k0MbUWd82Qlaet2L+ZzywElnLSYHclf2zvA==" spinCount="100000" sheet="1" objects="1" scenarios="1" formatColumns="0" formatRows="0" autoFilter="0"/>
  <autoFilter ref="C120:K15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98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2" customFormat="1" ht="12" customHeight="1">
      <c r="A8" s="31"/>
      <c r="B8" s="36"/>
      <c r="C8" s="31"/>
      <c r="D8" s="118" t="s">
        <v>122</v>
      </c>
      <c r="E8" s="31"/>
      <c r="F8" s="31"/>
      <c r="G8" s="31"/>
      <c r="H8" s="31"/>
      <c r="I8" s="119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9" t="s">
        <v>1074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18</v>
      </c>
      <c r="E11" s="31"/>
      <c r="F11" s="107" t="s">
        <v>1</v>
      </c>
      <c r="G11" s="31"/>
      <c r="H11" s="31"/>
      <c r="I11" s="120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20</v>
      </c>
      <c r="E12" s="31"/>
      <c r="F12" s="107" t="s">
        <v>1075</v>
      </c>
      <c r="G12" s="31"/>
      <c r="H12" s="31"/>
      <c r="I12" s="120" t="s">
        <v>22</v>
      </c>
      <c r="J12" s="121" t="str">
        <f>'Rekapitulace stavby'!AN8</f>
        <v>19. 12. 2019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9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20" t="s">
        <v>25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>SŽ s.o.</v>
      </c>
      <c r="F15" s="31"/>
      <c r="G15" s="31"/>
      <c r="H15" s="31"/>
      <c r="I15" s="120" t="s">
        <v>27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9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28</v>
      </c>
      <c r="E17" s="31"/>
      <c r="F17" s="31"/>
      <c r="G17" s="31"/>
      <c r="H17" s="31"/>
      <c r="I17" s="12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2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9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30</v>
      </c>
      <c r="E20" s="31"/>
      <c r="F20" s="31"/>
      <c r="G20" s="31"/>
      <c r="H20" s="31"/>
      <c r="I20" s="120" t="s">
        <v>25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127</v>
      </c>
      <c r="F21" s="31"/>
      <c r="G21" s="31"/>
      <c r="H21" s="31"/>
      <c r="I21" s="120" t="s">
        <v>27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9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33</v>
      </c>
      <c r="E23" s="31"/>
      <c r="F23" s="31"/>
      <c r="G23" s="31"/>
      <c r="H23" s="31"/>
      <c r="I23" s="120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127</v>
      </c>
      <c r="F24" s="31"/>
      <c r="G24" s="31"/>
      <c r="H24" s="31"/>
      <c r="I24" s="120" t="s">
        <v>27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9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35</v>
      </c>
      <c r="E26" s="31"/>
      <c r="F26" s="31"/>
      <c r="G26" s="31"/>
      <c r="H26" s="31"/>
      <c r="I26" s="119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92" t="s">
        <v>1</v>
      </c>
      <c r="F27" s="292"/>
      <c r="G27" s="292"/>
      <c r="H27" s="29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6"/>
      <c r="E29" s="126"/>
      <c r="F29" s="126"/>
      <c r="G29" s="126"/>
      <c r="H29" s="126"/>
      <c r="I29" s="127"/>
      <c r="J29" s="126"/>
      <c r="K29" s="12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8" t="s">
        <v>36</v>
      </c>
      <c r="E30" s="31"/>
      <c r="F30" s="31"/>
      <c r="G30" s="31"/>
      <c r="H30" s="31"/>
      <c r="I30" s="119"/>
      <c r="J30" s="129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30" t="s">
        <v>38</v>
      </c>
      <c r="G32" s="31"/>
      <c r="H32" s="31"/>
      <c r="I32" s="131" t="s">
        <v>37</v>
      </c>
      <c r="J32" s="13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32" t="s">
        <v>40</v>
      </c>
      <c r="E33" s="118" t="s">
        <v>41</v>
      </c>
      <c r="F33" s="133">
        <f>ROUND((SUM(BE119:BE144)),  2)</f>
        <v>0</v>
      </c>
      <c r="G33" s="31"/>
      <c r="H33" s="31"/>
      <c r="I33" s="134">
        <v>0.21</v>
      </c>
      <c r="J33" s="133">
        <f>ROUND(((SUM(BE119:BE144))*I33),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8" t="s">
        <v>42</v>
      </c>
      <c r="F34" s="133">
        <f>ROUND((SUM(BF119:BF144)),  2)</f>
        <v>0</v>
      </c>
      <c r="G34" s="31"/>
      <c r="H34" s="31"/>
      <c r="I34" s="134">
        <v>0.15</v>
      </c>
      <c r="J34" s="133">
        <f>ROUND(((SUM(BF119:BF144))*I34),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8" t="s">
        <v>43</v>
      </c>
      <c r="F35" s="133">
        <f>ROUND((SUM(BG119:BG144)),  2)</f>
        <v>0</v>
      </c>
      <c r="G35" s="31"/>
      <c r="H35" s="31"/>
      <c r="I35" s="134">
        <v>0.21</v>
      </c>
      <c r="J35" s="13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8" t="s">
        <v>44</v>
      </c>
      <c r="F36" s="133">
        <f>ROUND((SUM(BH119:BH144)),  2)</f>
        <v>0</v>
      </c>
      <c r="G36" s="31"/>
      <c r="H36" s="31"/>
      <c r="I36" s="134">
        <v>0.15</v>
      </c>
      <c r="J36" s="13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45</v>
      </c>
      <c r="F37" s="133">
        <f>ROUND((SUM(BI119:BI144)),  2)</f>
        <v>0</v>
      </c>
      <c r="G37" s="31"/>
      <c r="H37" s="31"/>
      <c r="I37" s="134">
        <v>0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9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12"/>
      <c r="L41" s="17"/>
    </row>
    <row r="42" spans="1:31" s="1" customFormat="1" ht="14.45" customHeight="1">
      <c r="B42" s="17"/>
      <c r="I42" s="112"/>
      <c r="L42" s="17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122</v>
      </c>
      <c r="D86" s="33"/>
      <c r="E86" s="33"/>
      <c r="F86" s="33"/>
      <c r="G86" s="33"/>
      <c r="H86" s="33"/>
      <c r="I86" s="119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PS 02-01 - žst. Chotětov, sdělovací zařízení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žst. Chotětov</v>
      </c>
      <c r="G89" s="33"/>
      <c r="H89" s="33"/>
      <c r="I89" s="120" t="s">
        <v>22</v>
      </c>
      <c r="J89" s="63" t="str">
        <f>IF(J12="","",J12)</f>
        <v>19. 12. 2019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 s.o.</v>
      </c>
      <c r="G91" s="33"/>
      <c r="H91" s="33"/>
      <c r="I91" s="120" t="s">
        <v>30</v>
      </c>
      <c r="J91" s="29" t="str">
        <f>E21</f>
        <v>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20" t="s">
        <v>33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9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9" t="s">
        <v>129</v>
      </c>
      <c r="D94" s="160"/>
      <c r="E94" s="160"/>
      <c r="F94" s="160"/>
      <c r="G94" s="160"/>
      <c r="H94" s="160"/>
      <c r="I94" s="161"/>
      <c r="J94" s="162" t="s">
        <v>130</v>
      </c>
      <c r="K94" s="16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63" t="s">
        <v>131</v>
      </c>
      <c r="D96" s="33"/>
      <c r="E96" s="33"/>
      <c r="F96" s="33"/>
      <c r="G96" s="33"/>
      <c r="H96" s="33"/>
      <c r="I96" s="119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132</v>
      </c>
    </row>
    <row r="97" spans="1:31" s="10" customFormat="1" ht="24.95" customHeight="1">
      <c r="B97" s="211"/>
      <c r="C97" s="212"/>
      <c r="D97" s="213" t="s">
        <v>1076</v>
      </c>
      <c r="E97" s="214"/>
      <c r="F97" s="214"/>
      <c r="G97" s="214"/>
      <c r="H97" s="214"/>
      <c r="I97" s="215"/>
      <c r="J97" s="216">
        <f>J130</f>
        <v>0</v>
      </c>
      <c r="K97" s="212"/>
      <c r="L97" s="217"/>
    </row>
    <row r="98" spans="1:31" s="11" customFormat="1" ht="19.899999999999999" customHeight="1">
      <c r="B98" s="218"/>
      <c r="C98" s="101"/>
      <c r="D98" s="219" t="s">
        <v>1077</v>
      </c>
      <c r="E98" s="220"/>
      <c r="F98" s="220"/>
      <c r="G98" s="220"/>
      <c r="H98" s="220"/>
      <c r="I98" s="221"/>
      <c r="J98" s="222">
        <f>J131</f>
        <v>0</v>
      </c>
      <c r="K98" s="101"/>
      <c r="L98" s="223"/>
    </row>
    <row r="99" spans="1:31" s="10" customFormat="1" ht="24.95" customHeight="1">
      <c r="B99" s="211"/>
      <c r="C99" s="212"/>
      <c r="D99" s="213" t="s">
        <v>981</v>
      </c>
      <c r="E99" s="214"/>
      <c r="F99" s="214"/>
      <c r="G99" s="214"/>
      <c r="H99" s="214"/>
      <c r="I99" s="215"/>
      <c r="J99" s="216">
        <f>J133</f>
        <v>0</v>
      </c>
      <c r="K99" s="212"/>
      <c r="L99" s="217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9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55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8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133</v>
      </c>
      <c r="D106" s="33"/>
      <c r="E106" s="33"/>
      <c r="F106" s="33"/>
      <c r="G106" s="33"/>
      <c r="H106" s="33"/>
      <c r="I106" s="119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93" t="str">
        <f>E7</f>
        <v>Oprava zabezpečovacího zařízení v žst. Chotětov</v>
      </c>
      <c r="F109" s="294"/>
      <c r="G109" s="294"/>
      <c r="H109" s="294"/>
      <c r="I109" s="119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122</v>
      </c>
      <c r="D110" s="33"/>
      <c r="E110" s="33"/>
      <c r="F110" s="33"/>
      <c r="G110" s="33"/>
      <c r="H110" s="33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46" t="str">
        <f>E9</f>
        <v>PS 02-01 - žst. Chotětov, sdělovací zařízení</v>
      </c>
      <c r="F111" s="295"/>
      <c r="G111" s="295"/>
      <c r="H111" s="295"/>
      <c r="I111" s="119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žst. Chotětov</v>
      </c>
      <c r="G113" s="33"/>
      <c r="H113" s="33"/>
      <c r="I113" s="120" t="s">
        <v>22</v>
      </c>
      <c r="J113" s="63" t="str">
        <f>IF(J12="","",J12)</f>
        <v>19. 12. 2019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9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SŽ s.o.</v>
      </c>
      <c r="G115" s="33"/>
      <c r="H115" s="33"/>
      <c r="I115" s="120" t="s">
        <v>30</v>
      </c>
      <c r="J115" s="29" t="str">
        <f>E21</f>
        <v>Signal Projekt s.r.o.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28</v>
      </c>
      <c r="D116" s="33"/>
      <c r="E116" s="33"/>
      <c r="F116" s="24" t="str">
        <f>IF(E18="","",E18)</f>
        <v>Vyplň údaj</v>
      </c>
      <c r="G116" s="33"/>
      <c r="H116" s="33"/>
      <c r="I116" s="120" t="s">
        <v>33</v>
      </c>
      <c r="J116" s="29" t="str">
        <f>E24</f>
        <v>Signal Projekt s.r.o.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9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9" customFormat="1" ht="29.25" customHeight="1">
      <c r="A118" s="164"/>
      <c r="B118" s="165"/>
      <c r="C118" s="166" t="s">
        <v>134</v>
      </c>
      <c r="D118" s="167" t="s">
        <v>61</v>
      </c>
      <c r="E118" s="167" t="s">
        <v>57</v>
      </c>
      <c r="F118" s="167" t="s">
        <v>58</v>
      </c>
      <c r="G118" s="167" t="s">
        <v>135</v>
      </c>
      <c r="H118" s="167" t="s">
        <v>136</v>
      </c>
      <c r="I118" s="168" t="s">
        <v>137</v>
      </c>
      <c r="J118" s="169" t="s">
        <v>130</v>
      </c>
      <c r="K118" s="170" t="s">
        <v>138</v>
      </c>
      <c r="L118" s="171"/>
      <c r="M118" s="72" t="s">
        <v>1</v>
      </c>
      <c r="N118" s="73" t="s">
        <v>40</v>
      </c>
      <c r="O118" s="73" t="s">
        <v>139</v>
      </c>
      <c r="P118" s="73" t="s">
        <v>140</v>
      </c>
      <c r="Q118" s="73" t="s">
        <v>141</v>
      </c>
      <c r="R118" s="73" t="s">
        <v>142</v>
      </c>
      <c r="S118" s="73" t="s">
        <v>143</v>
      </c>
      <c r="T118" s="74" t="s">
        <v>144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1"/>
      <c r="B119" s="32"/>
      <c r="C119" s="79" t="s">
        <v>145</v>
      </c>
      <c r="D119" s="33"/>
      <c r="E119" s="33"/>
      <c r="F119" s="33"/>
      <c r="G119" s="33"/>
      <c r="H119" s="33"/>
      <c r="I119" s="119"/>
      <c r="J119" s="172">
        <f>BK119</f>
        <v>0</v>
      </c>
      <c r="K119" s="33"/>
      <c r="L119" s="36"/>
      <c r="M119" s="75"/>
      <c r="N119" s="173"/>
      <c r="O119" s="76"/>
      <c r="P119" s="174">
        <f>P120+SUM(P121:P130)+P133</f>
        <v>0</v>
      </c>
      <c r="Q119" s="76"/>
      <c r="R119" s="174">
        <f>R120+SUM(R121:R130)+R133</f>
        <v>0</v>
      </c>
      <c r="S119" s="76"/>
      <c r="T119" s="175">
        <f>T120+SUM(T121:T130)+T133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75</v>
      </c>
      <c r="AU119" s="14" t="s">
        <v>132</v>
      </c>
      <c r="BK119" s="176">
        <f>BK120+SUM(BK121:BK130)+BK133</f>
        <v>0</v>
      </c>
    </row>
    <row r="120" spans="1:65" s="2" customFormat="1" ht="33" customHeight="1">
      <c r="A120" s="31"/>
      <c r="B120" s="32"/>
      <c r="C120" s="177" t="s">
        <v>83</v>
      </c>
      <c r="D120" s="177" t="s">
        <v>146</v>
      </c>
      <c r="E120" s="178" t="s">
        <v>1078</v>
      </c>
      <c r="F120" s="179" t="s">
        <v>1079</v>
      </c>
      <c r="G120" s="180" t="s">
        <v>187</v>
      </c>
      <c r="H120" s="181">
        <v>80</v>
      </c>
      <c r="I120" s="182"/>
      <c r="J120" s="183">
        <f t="shared" ref="J120:J129" si="0">ROUND(I120*H120,2)</f>
        <v>0</v>
      </c>
      <c r="K120" s="184"/>
      <c r="L120" s="185"/>
      <c r="M120" s="186" t="s">
        <v>1</v>
      </c>
      <c r="N120" s="187" t="s">
        <v>41</v>
      </c>
      <c r="O120" s="68"/>
      <c r="P120" s="188">
        <f t="shared" ref="P120:P129" si="1">O120*H120</f>
        <v>0</v>
      </c>
      <c r="Q120" s="188">
        <v>0</v>
      </c>
      <c r="R120" s="188">
        <f t="shared" ref="R120:R129" si="2">Q120*H120</f>
        <v>0</v>
      </c>
      <c r="S120" s="188">
        <v>0</v>
      </c>
      <c r="T120" s="189">
        <f t="shared" ref="T120:T129" si="3"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0" t="s">
        <v>170</v>
      </c>
      <c r="AT120" s="190" t="s">
        <v>146</v>
      </c>
      <c r="AU120" s="190" t="s">
        <v>76</v>
      </c>
      <c r="AY120" s="14" t="s">
        <v>150</v>
      </c>
      <c r="BE120" s="191">
        <f t="shared" ref="BE120:BE129" si="4">IF(N120="základní",J120,0)</f>
        <v>0</v>
      </c>
      <c r="BF120" s="191">
        <f t="shared" ref="BF120:BF129" si="5">IF(N120="snížená",J120,0)</f>
        <v>0</v>
      </c>
      <c r="BG120" s="191">
        <f t="shared" ref="BG120:BG129" si="6">IF(N120="zákl. přenesená",J120,0)</f>
        <v>0</v>
      </c>
      <c r="BH120" s="191">
        <f t="shared" ref="BH120:BH129" si="7">IF(N120="sníž. přenesená",J120,0)</f>
        <v>0</v>
      </c>
      <c r="BI120" s="191">
        <f t="shared" ref="BI120:BI129" si="8">IF(N120="nulová",J120,0)</f>
        <v>0</v>
      </c>
      <c r="BJ120" s="14" t="s">
        <v>83</v>
      </c>
      <c r="BK120" s="191">
        <f t="shared" ref="BK120:BK129" si="9">ROUND(I120*H120,2)</f>
        <v>0</v>
      </c>
      <c r="BL120" s="14" t="s">
        <v>162</v>
      </c>
      <c r="BM120" s="190" t="s">
        <v>1080</v>
      </c>
    </row>
    <row r="121" spans="1:65" s="2" customFormat="1" ht="16.5" customHeight="1">
      <c r="A121" s="31"/>
      <c r="B121" s="32"/>
      <c r="C121" s="177" t="s">
        <v>7</v>
      </c>
      <c r="D121" s="177" t="s">
        <v>146</v>
      </c>
      <c r="E121" s="178" t="s">
        <v>1081</v>
      </c>
      <c r="F121" s="179" t="s">
        <v>1082</v>
      </c>
      <c r="G121" s="180" t="s">
        <v>154</v>
      </c>
      <c r="H121" s="181">
        <v>10</v>
      </c>
      <c r="I121" s="182"/>
      <c r="J121" s="183">
        <f t="shared" si="0"/>
        <v>0</v>
      </c>
      <c r="K121" s="184"/>
      <c r="L121" s="185"/>
      <c r="M121" s="186" t="s">
        <v>1</v>
      </c>
      <c r="N121" s="187" t="s">
        <v>41</v>
      </c>
      <c r="O121" s="68"/>
      <c r="P121" s="188">
        <f t="shared" si="1"/>
        <v>0</v>
      </c>
      <c r="Q121" s="188">
        <v>0</v>
      </c>
      <c r="R121" s="188">
        <f t="shared" si="2"/>
        <v>0</v>
      </c>
      <c r="S121" s="188">
        <v>0</v>
      </c>
      <c r="T121" s="189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0" t="s">
        <v>170</v>
      </c>
      <c r="AT121" s="190" t="s">
        <v>146</v>
      </c>
      <c r="AU121" s="190" t="s">
        <v>76</v>
      </c>
      <c r="AY121" s="14" t="s">
        <v>150</v>
      </c>
      <c r="BE121" s="191">
        <f t="shared" si="4"/>
        <v>0</v>
      </c>
      <c r="BF121" s="191">
        <f t="shared" si="5"/>
        <v>0</v>
      </c>
      <c r="BG121" s="191">
        <f t="shared" si="6"/>
        <v>0</v>
      </c>
      <c r="BH121" s="191">
        <f t="shared" si="7"/>
        <v>0</v>
      </c>
      <c r="BI121" s="191">
        <f t="shared" si="8"/>
        <v>0</v>
      </c>
      <c r="BJ121" s="14" t="s">
        <v>83</v>
      </c>
      <c r="BK121" s="191">
        <f t="shared" si="9"/>
        <v>0</v>
      </c>
      <c r="BL121" s="14" t="s">
        <v>162</v>
      </c>
      <c r="BM121" s="190" t="s">
        <v>1083</v>
      </c>
    </row>
    <row r="122" spans="1:65" s="2" customFormat="1" ht="21.75" customHeight="1">
      <c r="A122" s="31"/>
      <c r="B122" s="32"/>
      <c r="C122" s="177" t="s">
        <v>85</v>
      </c>
      <c r="D122" s="177" t="s">
        <v>146</v>
      </c>
      <c r="E122" s="178" t="s">
        <v>1084</v>
      </c>
      <c r="F122" s="179" t="s">
        <v>1085</v>
      </c>
      <c r="G122" s="180" t="s">
        <v>187</v>
      </c>
      <c r="H122" s="181">
        <v>50</v>
      </c>
      <c r="I122" s="182"/>
      <c r="J122" s="183">
        <f t="shared" si="0"/>
        <v>0</v>
      </c>
      <c r="K122" s="184"/>
      <c r="L122" s="185"/>
      <c r="M122" s="186" t="s">
        <v>1</v>
      </c>
      <c r="N122" s="187" t="s">
        <v>41</v>
      </c>
      <c r="O122" s="68"/>
      <c r="P122" s="188">
        <f t="shared" si="1"/>
        <v>0</v>
      </c>
      <c r="Q122" s="188">
        <v>0</v>
      </c>
      <c r="R122" s="188">
        <f t="shared" si="2"/>
        <v>0</v>
      </c>
      <c r="S122" s="188">
        <v>0</v>
      </c>
      <c r="T122" s="189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0" t="s">
        <v>170</v>
      </c>
      <c r="AT122" s="190" t="s">
        <v>146</v>
      </c>
      <c r="AU122" s="190" t="s">
        <v>76</v>
      </c>
      <c r="AY122" s="14" t="s">
        <v>150</v>
      </c>
      <c r="BE122" s="191">
        <f t="shared" si="4"/>
        <v>0</v>
      </c>
      <c r="BF122" s="191">
        <f t="shared" si="5"/>
        <v>0</v>
      </c>
      <c r="BG122" s="191">
        <f t="shared" si="6"/>
        <v>0</v>
      </c>
      <c r="BH122" s="191">
        <f t="shared" si="7"/>
        <v>0</v>
      </c>
      <c r="BI122" s="191">
        <f t="shared" si="8"/>
        <v>0</v>
      </c>
      <c r="BJ122" s="14" t="s">
        <v>83</v>
      </c>
      <c r="BK122" s="191">
        <f t="shared" si="9"/>
        <v>0</v>
      </c>
      <c r="BL122" s="14" t="s">
        <v>162</v>
      </c>
      <c r="BM122" s="190" t="s">
        <v>1086</v>
      </c>
    </row>
    <row r="123" spans="1:65" s="2" customFormat="1" ht="33" customHeight="1">
      <c r="A123" s="31"/>
      <c r="B123" s="32"/>
      <c r="C123" s="177" t="s">
        <v>156</v>
      </c>
      <c r="D123" s="177" t="s">
        <v>146</v>
      </c>
      <c r="E123" s="178" t="s">
        <v>1087</v>
      </c>
      <c r="F123" s="179" t="s">
        <v>1088</v>
      </c>
      <c r="G123" s="180" t="s">
        <v>154</v>
      </c>
      <c r="H123" s="181">
        <v>3</v>
      </c>
      <c r="I123" s="182"/>
      <c r="J123" s="183">
        <f t="shared" si="0"/>
        <v>0</v>
      </c>
      <c r="K123" s="184"/>
      <c r="L123" s="185"/>
      <c r="M123" s="186" t="s">
        <v>1</v>
      </c>
      <c r="N123" s="187" t="s">
        <v>41</v>
      </c>
      <c r="O123" s="68"/>
      <c r="P123" s="188">
        <f t="shared" si="1"/>
        <v>0</v>
      </c>
      <c r="Q123" s="188">
        <v>0</v>
      </c>
      <c r="R123" s="188">
        <f t="shared" si="2"/>
        <v>0</v>
      </c>
      <c r="S123" s="188">
        <v>0</v>
      </c>
      <c r="T123" s="189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170</v>
      </c>
      <c r="AT123" s="190" t="s">
        <v>146</v>
      </c>
      <c r="AU123" s="190" t="s">
        <v>76</v>
      </c>
      <c r="AY123" s="14" t="s">
        <v>150</v>
      </c>
      <c r="BE123" s="191">
        <f t="shared" si="4"/>
        <v>0</v>
      </c>
      <c r="BF123" s="191">
        <f t="shared" si="5"/>
        <v>0</v>
      </c>
      <c r="BG123" s="191">
        <f t="shared" si="6"/>
        <v>0</v>
      </c>
      <c r="BH123" s="191">
        <f t="shared" si="7"/>
        <v>0</v>
      </c>
      <c r="BI123" s="191">
        <f t="shared" si="8"/>
        <v>0</v>
      </c>
      <c r="BJ123" s="14" t="s">
        <v>83</v>
      </c>
      <c r="BK123" s="191">
        <f t="shared" si="9"/>
        <v>0</v>
      </c>
      <c r="BL123" s="14" t="s">
        <v>162</v>
      </c>
      <c r="BM123" s="190" t="s">
        <v>1089</v>
      </c>
    </row>
    <row r="124" spans="1:65" s="2" customFormat="1" ht="33" customHeight="1">
      <c r="A124" s="31"/>
      <c r="B124" s="32"/>
      <c r="C124" s="177" t="s">
        <v>162</v>
      </c>
      <c r="D124" s="177" t="s">
        <v>146</v>
      </c>
      <c r="E124" s="178" t="s">
        <v>1090</v>
      </c>
      <c r="F124" s="179" t="s">
        <v>1091</v>
      </c>
      <c r="G124" s="180" t="s">
        <v>154</v>
      </c>
      <c r="H124" s="181">
        <v>20</v>
      </c>
      <c r="I124" s="182"/>
      <c r="J124" s="183">
        <f t="shared" si="0"/>
        <v>0</v>
      </c>
      <c r="K124" s="184"/>
      <c r="L124" s="185"/>
      <c r="M124" s="186" t="s">
        <v>1</v>
      </c>
      <c r="N124" s="187" t="s">
        <v>41</v>
      </c>
      <c r="O124" s="68"/>
      <c r="P124" s="188">
        <f t="shared" si="1"/>
        <v>0</v>
      </c>
      <c r="Q124" s="188">
        <v>0</v>
      </c>
      <c r="R124" s="188">
        <f t="shared" si="2"/>
        <v>0</v>
      </c>
      <c r="S124" s="188">
        <v>0</v>
      </c>
      <c r="T124" s="18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170</v>
      </c>
      <c r="AT124" s="190" t="s">
        <v>146</v>
      </c>
      <c r="AU124" s="190" t="s">
        <v>76</v>
      </c>
      <c r="AY124" s="14" t="s">
        <v>150</v>
      </c>
      <c r="BE124" s="191">
        <f t="shared" si="4"/>
        <v>0</v>
      </c>
      <c r="BF124" s="191">
        <f t="shared" si="5"/>
        <v>0</v>
      </c>
      <c r="BG124" s="191">
        <f t="shared" si="6"/>
        <v>0</v>
      </c>
      <c r="BH124" s="191">
        <f t="shared" si="7"/>
        <v>0</v>
      </c>
      <c r="BI124" s="191">
        <f t="shared" si="8"/>
        <v>0</v>
      </c>
      <c r="BJ124" s="14" t="s">
        <v>83</v>
      </c>
      <c r="BK124" s="191">
        <f t="shared" si="9"/>
        <v>0</v>
      </c>
      <c r="BL124" s="14" t="s">
        <v>162</v>
      </c>
      <c r="BM124" s="190" t="s">
        <v>1092</v>
      </c>
    </row>
    <row r="125" spans="1:65" s="2" customFormat="1" ht="21.75" customHeight="1">
      <c r="A125" s="31"/>
      <c r="B125" s="32"/>
      <c r="C125" s="177" t="s">
        <v>167</v>
      </c>
      <c r="D125" s="177" t="s">
        <v>146</v>
      </c>
      <c r="E125" s="178" t="s">
        <v>1093</v>
      </c>
      <c r="F125" s="179" t="s">
        <v>1094</v>
      </c>
      <c r="G125" s="180" t="s">
        <v>154</v>
      </c>
      <c r="H125" s="181">
        <v>7</v>
      </c>
      <c r="I125" s="182"/>
      <c r="J125" s="183">
        <f t="shared" si="0"/>
        <v>0</v>
      </c>
      <c r="K125" s="184"/>
      <c r="L125" s="185"/>
      <c r="M125" s="186" t="s">
        <v>1</v>
      </c>
      <c r="N125" s="187" t="s">
        <v>41</v>
      </c>
      <c r="O125" s="68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170</v>
      </c>
      <c r="AT125" s="190" t="s">
        <v>146</v>
      </c>
      <c r="AU125" s="190" t="s">
        <v>76</v>
      </c>
      <c r="AY125" s="14" t="s">
        <v>150</v>
      </c>
      <c r="BE125" s="191">
        <f t="shared" si="4"/>
        <v>0</v>
      </c>
      <c r="BF125" s="191">
        <f t="shared" si="5"/>
        <v>0</v>
      </c>
      <c r="BG125" s="191">
        <f t="shared" si="6"/>
        <v>0</v>
      </c>
      <c r="BH125" s="191">
        <f t="shared" si="7"/>
        <v>0</v>
      </c>
      <c r="BI125" s="191">
        <f t="shared" si="8"/>
        <v>0</v>
      </c>
      <c r="BJ125" s="14" t="s">
        <v>83</v>
      </c>
      <c r="BK125" s="191">
        <f t="shared" si="9"/>
        <v>0</v>
      </c>
      <c r="BL125" s="14" t="s">
        <v>162</v>
      </c>
      <c r="BM125" s="190" t="s">
        <v>1095</v>
      </c>
    </row>
    <row r="126" spans="1:65" s="2" customFormat="1" ht="21.75" customHeight="1">
      <c r="A126" s="31"/>
      <c r="B126" s="32"/>
      <c r="C126" s="177" t="s">
        <v>172</v>
      </c>
      <c r="D126" s="177" t="s">
        <v>146</v>
      </c>
      <c r="E126" s="178" t="s">
        <v>1096</v>
      </c>
      <c r="F126" s="179" t="s">
        <v>1097</v>
      </c>
      <c r="G126" s="180" t="s">
        <v>154</v>
      </c>
      <c r="H126" s="181">
        <v>40</v>
      </c>
      <c r="I126" s="182"/>
      <c r="J126" s="183">
        <f t="shared" si="0"/>
        <v>0</v>
      </c>
      <c r="K126" s="184"/>
      <c r="L126" s="185"/>
      <c r="M126" s="186" t="s">
        <v>1</v>
      </c>
      <c r="N126" s="187" t="s">
        <v>41</v>
      </c>
      <c r="O126" s="68"/>
      <c r="P126" s="188">
        <f t="shared" si="1"/>
        <v>0</v>
      </c>
      <c r="Q126" s="188">
        <v>0</v>
      </c>
      <c r="R126" s="188">
        <f t="shared" si="2"/>
        <v>0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170</v>
      </c>
      <c r="AT126" s="190" t="s">
        <v>146</v>
      </c>
      <c r="AU126" s="190" t="s">
        <v>76</v>
      </c>
      <c r="AY126" s="14" t="s">
        <v>150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83</v>
      </c>
      <c r="BK126" s="191">
        <f t="shared" si="9"/>
        <v>0</v>
      </c>
      <c r="BL126" s="14" t="s">
        <v>162</v>
      </c>
      <c r="BM126" s="190" t="s">
        <v>1098</v>
      </c>
    </row>
    <row r="127" spans="1:65" s="2" customFormat="1" ht="21.75" customHeight="1">
      <c r="A127" s="31"/>
      <c r="B127" s="32"/>
      <c r="C127" s="177" t="s">
        <v>176</v>
      </c>
      <c r="D127" s="177" t="s">
        <v>146</v>
      </c>
      <c r="E127" s="178" t="s">
        <v>1099</v>
      </c>
      <c r="F127" s="179" t="s">
        <v>1100</v>
      </c>
      <c r="G127" s="180" t="s">
        <v>154</v>
      </c>
      <c r="H127" s="181">
        <v>28</v>
      </c>
      <c r="I127" s="182"/>
      <c r="J127" s="183">
        <f t="shared" si="0"/>
        <v>0</v>
      </c>
      <c r="K127" s="184"/>
      <c r="L127" s="185"/>
      <c r="M127" s="186" t="s">
        <v>1</v>
      </c>
      <c r="N127" s="187" t="s">
        <v>41</v>
      </c>
      <c r="O127" s="68"/>
      <c r="P127" s="188">
        <f t="shared" si="1"/>
        <v>0</v>
      </c>
      <c r="Q127" s="188">
        <v>0</v>
      </c>
      <c r="R127" s="188">
        <f t="shared" si="2"/>
        <v>0</v>
      </c>
      <c r="S127" s="188">
        <v>0</v>
      </c>
      <c r="T127" s="18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170</v>
      </c>
      <c r="AT127" s="190" t="s">
        <v>146</v>
      </c>
      <c r="AU127" s="190" t="s">
        <v>76</v>
      </c>
      <c r="AY127" s="14" t="s">
        <v>150</v>
      </c>
      <c r="BE127" s="191">
        <f t="shared" si="4"/>
        <v>0</v>
      </c>
      <c r="BF127" s="191">
        <f t="shared" si="5"/>
        <v>0</v>
      </c>
      <c r="BG127" s="191">
        <f t="shared" si="6"/>
        <v>0</v>
      </c>
      <c r="BH127" s="191">
        <f t="shared" si="7"/>
        <v>0</v>
      </c>
      <c r="BI127" s="191">
        <f t="shared" si="8"/>
        <v>0</v>
      </c>
      <c r="BJ127" s="14" t="s">
        <v>83</v>
      </c>
      <c r="BK127" s="191">
        <f t="shared" si="9"/>
        <v>0</v>
      </c>
      <c r="BL127" s="14" t="s">
        <v>162</v>
      </c>
      <c r="BM127" s="190" t="s">
        <v>1101</v>
      </c>
    </row>
    <row r="128" spans="1:65" s="2" customFormat="1" ht="21.75" customHeight="1">
      <c r="A128" s="31"/>
      <c r="B128" s="32"/>
      <c r="C128" s="177" t="s">
        <v>170</v>
      </c>
      <c r="D128" s="177" t="s">
        <v>146</v>
      </c>
      <c r="E128" s="178" t="s">
        <v>1102</v>
      </c>
      <c r="F128" s="179" t="s">
        <v>1103</v>
      </c>
      <c r="G128" s="180" t="s">
        <v>154</v>
      </c>
      <c r="H128" s="181">
        <v>1</v>
      </c>
      <c r="I128" s="182"/>
      <c r="J128" s="183">
        <f t="shared" si="0"/>
        <v>0</v>
      </c>
      <c r="K128" s="184"/>
      <c r="L128" s="185"/>
      <c r="M128" s="186" t="s">
        <v>1</v>
      </c>
      <c r="N128" s="187" t="s">
        <v>41</v>
      </c>
      <c r="O128" s="68"/>
      <c r="P128" s="188">
        <f t="shared" si="1"/>
        <v>0</v>
      </c>
      <c r="Q128" s="188">
        <v>0</v>
      </c>
      <c r="R128" s="188">
        <f t="shared" si="2"/>
        <v>0</v>
      </c>
      <c r="S128" s="188">
        <v>0</v>
      </c>
      <c r="T128" s="18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170</v>
      </c>
      <c r="AT128" s="190" t="s">
        <v>146</v>
      </c>
      <c r="AU128" s="190" t="s">
        <v>76</v>
      </c>
      <c r="AY128" s="14" t="s">
        <v>150</v>
      </c>
      <c r="BE128" s="191">
        <f t="shared" si="4"/>
        <v>0</v>
      </c>
      <c r="BF128" s="191">
        <f t="shared" si="5"/>
        <v>0</v>
      </c>
      <c r="BG128" s="191">
        <f t="shared" si="6"/>
        <v>0</v>
      </c>
      <c r="BH128" s="191">
        <f t="shared" si="7"/>
        <v>0</v>
      </c>
      <c r="BI128" s="191">
        <f t="shared" si="8"/>
        <v>0</v>
      </c>
      <c r="BJ128" s="14" t="s">
        <v>83</v>
      </c>
      <c r="BK128" s="191">
        <f t="shared" si="9"/>
        <v>0</v>
      </c>
      <c r="BL128" s="14" t="s">
        <v>162</v>
      </c>
      <c r="BM128" s="190" t="s">
        <v>1104</v>
      </c>
    </row>
    <row r="129" spans="1:65" s="2" customFormat="1" ht="21.75" customHeight="1">
      <c r="A129" s="31"/>
      <c r="B129" s="32"/>
      <c r="C129" s="177" t="s">
        <v>184</v>
      </c>
      <c r="D129" s="177" t="s">
        <v>146</v>
      </c>
      <c r="E129" s="178" t="s">
        <v>1105</v>
      </c>
      <c r="F129" s="179" t="s">
        <v>1106</v>
      </c>
      <c r="G129" s="180" t="s">
        <v>154</v>
      </c>
      <c r="H129" s="181">
        <v>2</v>
      </c>
      <c r="I129" s="182"/>
      <c r="J129" s="183">
        <f t="shared" si="0"/>
        <v>0</v>
      </c>
      <c r="K129" s="184"/>
      <c r="L129" s="185"/>
      <c r="M129" s="186" t="s">
        <v>1</v>
      </c>
      <c r="N129" s="187" t="s">
        <v>41</v>
      </c>
      <c r="O129" s="68"/>
      <c r="P129" s="188">
        <f t="shared" si="1"/>
        <v>0</v>
      </c>
      <c r="Q129" s="188">
        <v>0</v>
      </c>
      <c r="R129" s="188">
        <f t="shared" si="2"/>
        <v>0</v>
      </c>
      <c r="S129" s="188">
        <v>0</v>
      </c>
      <c r="T129" s="18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170</v>
      </c>
      <c r="AT129" s="190" t="s">
        <v>146</v>
      </c>
      <c r="AU129" s="190" t="s">
        <v>76</v>
      </c>
      <c r="AY129" s="14" t="s">
        <v>150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14" t="s">
        <v>83</v>
      </c>
      <c r="BK129" s="191">
        <f t="shared" si="9"/>
        <v>0</v>
      </c>
      <c r="BL129" s="14" t="s">
        <v>162</v>
      </c>
      <c r="BM129" s="190" t="s">
        <v>1107</v>
      </c>
    </row>
    <row r="130" spans="1:65" s="12" customFormat="1" ht="25.9" customHeight="1">
      <c r="B130" s="224"/>
      <c r="C130" s="225"/>
      <c r="D130" s="226" t="s">
        <v>75</v>
      </c>
      <c r="E130" s="227" t="s">
        <v>1108</v>
      </c>
      <c r="F130" s="227" t="s">
        <v>1109</v>
      </c>
      <c r="G130" s="225"/>
      <c r="H130" s="225"/>
      <c r="I130" s="228"/>
      <c r="J130" s="229">
        <f>BK130</f>
        <v>0</v>
      </c>
      <c r="K130" s="225"/>
      <c r="L130" s="230"/>
      <c r="M130" s="231"/>
      <c r="N130" s="232"/>
      <c r="O130" s="232"/>
      <c r="P130" s="233">
        <f>P131</f>
        <v>0</v>
      </c>
      <c r="Q130" s="232"/>
      <c r="R130" s="233">
        <f>R131</f>
        <v>0</v>
      </c>
      <c r="S130" s="232"/>
      <c r="T130" s="234">
        <f>T131</f>
        <v>0</v>
      </c>
      <c r="AR130" s="235" t="s">
        <v>83</v>
      </c>
      <c r="AT130" s="236" t="s">
        <v>75</v>
      </c>
      <c r="AU130" s="236" t="s">
        <v>76</v>
      </c>
      <c r="AY130" s="235" t="s">
        <v>150</v>
      </c>
      <c r="BK130" s="237">
        <f>BK131</f>
        <v>0</v>
      </c>
    </row>
    <row r="131" spans="1:65" s="12" customFormat="1" ht="22.9" customHeight="1">
      <c r="B131" s="224"/>
      <c r="C131" s="225"/>
      <c r="D131" s="226" t="s">
        <v>75</v>
      </c>
      <c r="E131" s="239" t="s">
        <v>83</v>
      </c>
      <c r="F131" s="239" t="s">
        <v>1110</v>
      </c>
      <c r="G131" s="225"/>
      <c r="H131" s="225"/>
      <c r="I131" s="228"/>
      <c r="J131" s="240">
        <f>BK131</f>
        <v>0</v>
      </c>
      <c r="K131" s="225"/>
      <c r="L131" s="230"/>
      <c r="M131" s="231"/>
      <c r="N131" s="232"/>
      <c r="O131" s="232"/>
      <c r="P131" s="233">
        <f>P132</f>
        <v>0</v>
      </c>
      <c r="Q131" s="232"/>
      <c r="R131" s="233">
        <f>R132</f>
        <v>0</v>
      </c>
      <c r="S131" s="232"/>
      <c r="T131" s="234">
        <f>T132</f>
        <v>0</v>
      </c>
      <c r="AR131" s="235" t="s">
        <v>83</v>
      </c>
      <c r="AT131" s="236" t="s">
        <v>75</v>
      </c>
      <c r="AU131" s="236" t="s">
        <v>83</v>
      </c>
      <c r="AY131" s="235" t="s">
        <v>150</v>
      </c>
      <c r="BK131" s="237">
        <f>BK132</f>
        <v>0</v>
      </c>
    </row>
    <row r="132" spans="1:65" s="2" customFormat="1" ht="21.75" customHeight="1">
      <c r="A132" s="31"/>
      <c r="B132" s="32"/>
      <c r="C132" s="192" t="s">
        <v>228</v>
      </c>
      <c r="D132" s="192" t="s">
        <v>450</v>
      </c>
      <c r="E132" s="193" t="s">
        <v>1111</v>
      </c>
      <c r="F132" s="194" t="s">
        <v>1112</v>
      </c>
      <c r="G132" s="195" t="s">
        <v>937</v>
      </c>
      <c r="H132" s="196">
        <v>130</v>
      </c>
      <c r="I132" s="197"/>
      <c r="J132" s="198">
        <f>ROUND(I132*H132,2)</f>
        <v>0</v>
      </c>
      <c r="K132" s="199"/>
      <c r="L132" s="36"/>
      <c r="M132" s="200" t="s">
        <v>1</v>
      </c>
      <c r="N132" s="201" t="s">
        <v>41</v>
      </c>
      <c r="O132" s="68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162</v>
      </c>
      <c r="AT132" s="190" t="s">
        <v>450</v>
      </c>
      <c r="AU132" s="190" t="s">
        <v>85</v>
      </c>
      <c r="AY132" s="14" t="s">
        <v>150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4" t="s">
        <v>83</v>
      </c>
      <c r="BK132" s="191">
        <f>ROUND(I132*H132,2)</f>
        <v>0</v>
      </c>
      <c r="BL132" s="14" t="s">
        <v>162</v>
      </c>
      <c r="BM132" s="190" t="s">
        <v>1113</v>
      </c>
    </row>
    <row r="133" spans="1:65" s="12" customFormat="1" ht="25.9" customHeight="1">
      <c r="B133" s="224"/>
      <c r="C133" s="225"/>
      <c r="D133" s="226" t="s">
        <v>75</v>
      </c>
      <c r="E133" s="227" t="s">
        <v>996</v>
      </c>
      <c r="F133" s="227" t="s">
        <v>985</v>
      </c>
      <c r="G133" s="225"/>
      <c r="H133" s="225"/>
      <c r="I133" s="228"/>
      <c r="J133" s="229">
        <f>BK133</f>
        <v>0</v>
      </c>
      <c r="K133" s="225"/>
      <c r="L133" s="230"/>
      <c r="M133" s="231"/>
      <c r="N133" s="232"/>
      <c r="O133" s="232"/>
      <c r="P133" s="233">
        <f>SUM(P134:P144)</f>
        <v>0</v>
      </c>
      <c r="Q133" s="232"/>
      <c r="R133" s="233">
        <f>SUM(R134:R144)</f>
        <v>0</v>
      </c>
      <c r="S133" s="232"/>
      <c r="T133" s="234">
        <f>SUM(T134:T144)</f>
        <v>0</v>
      </c>
      <c r="AR133" s="235" t="s">
        <v>162</v>
      </c>
      <c r="AT133" s="236" t="s">
        <v>75</v>
      </c>
      <c r="AU133" s="236" t="s">
        <v>76</v>
      </c>
      <c r="AY133" s="235" t="s">
        <v>150</v>
      </c>
      <c r="BK133" s="237">
        <f>SUM(BK134:BK144)</f>
        <v>0</v>
      </c>
    </row>
    <row r="134" spans="1:65" s="2" customFormat="1" ht="16.5" customHeight="1">
      <c r="A134" s="31"/>
      <c r="B134" s="32"/>
      <c r="C134" s="192" t="s">
        <v>189</v>
      </c>
      <c r="D134" s="192" t="s">
        <v>450</v>
      </c>
      <c r="E134" s="193" t="s">
        <v>1114</v>
      </c>
      <c r="F134" s="194" t="s">
        <v>1115</v>
      </c>
      <c r="G134" s="195" t="s">
        <v>154</v>
      </c>
      <c r="H134" s="196">
        <v>20</v>
      </c>
      <c r="I134" s="197"/>
      <c r="J134" s="198">
        <f t="shared" ref="J134:J144" si="10">ROUND(I134*H134,2)</f>
        <v>0</v>
      </c>
      <c r="K134" s="199"/>
      <c r="L134" s="36"/>
      <c r="M134" s="200" t="s">
        <v>1</v>
      </c>
      <c r="N134" s="201" t="s">
        <v>41</v>
      </c>
      <c r="O134" s="68"/>
      <c r="P134" s="188">
        <f t="shared" ref="P134:P144" si="11">O134*H134</f>
        <v>0</v>
      </c>
      <c r="Q134" s="188">
        <v>0</v>
      </c>
      <c r="R134" s="188">
        <f t="shared" ref="R134:R144" si="12">Q134*H134</f>
        <v>0</v>
      </c>
      <c r="S134" s="188">
        <v>0</v>
      </c>
      <c r="T134" s="189">
        <f t="shared" ref="T134:T144" si="13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165</v>
      </c>
      <c r="AT134" s="190" t="s">
        <v>450</v>
      </c>
      <c r="AU134" s="190" t="s">
        <v>83</v>
      </c>
      <c r="AY134" s="14" t="s">
        <v>150</v>
      </c>
      <c r="BE134" s="191">
        <f t="shared" ref="BE134:BE144" si="14">IF(N134="základní",J134,0)</f>
        <v>0</v>
      </c>
      <c r="BF134" s="191">
        <f t="shared" ref="BF134:BF144" si="15">IF(N134="snížená",J134,0)</f>
        <v>0</v>
      </c>
      <c r="BG134" s="191">
        <f t="shared" ref="BG134:BG144" si="16">IF(N134="zákl. přenesená",J134,0)</f>
        <v>0</v>
      </c>
      <c r="BH134" s="191">
        <f t="shared" ref="BH134:BH144" si="17">IF(N134="sníž. přenesená",J134,0)</f>
        <v>0</v>
      </c>
      <c r="BI134" s="191">
        <f t="shared" ref="BI134:BI144" si="18">IF(N134="nulová",J134,0)</f>
        <v>0</v>
      </c>
      <c r="BJ134" s="14" t="s">
        <v>83</v>
      </c>
      <c r="BK134" s="191">
        <f t="shared" ref="BK134:BK144" si="19">ROUND(I134*H134,2)</f>
        <v>0</v>
      </c>
      <c r="BL134" s="14" t="s">
        <v>165</v>
      </c>
      <c r="BM134" s="190" t="s">
        <v>1116</v>
      </c>
    </row>
    <row r="135" spans="1:65" s="2" customFormat="1" ht="16.5" customHeight="1">
      <c r="A135" s="31"/>
      <c r="B135" s="32"/>
      <c r="C135" s="192" t="s">
        <v>193</v>
      </c>
      <c r="D135" s="192" t="s">
        <v>450</v>
      </c>
      <c r="E135" s="193" t="s">
        <v>1117</v>
      </c>
      <c r="F135" s="194" t="s">
        <v>1118</v>
      </c>
      <c r="G135" s="195" t="s">
        <v>154</v>
      </c>
      <c r="H135" s="196">
        <v>5</v>
      </c>
      <c r="I135" s="197"/>
      <c r="J135" s="198">
        <f t="shared" si="10"/>
        <v>0</v>
      </c>
      <c r="K135" s="199"/>
      <c r="L135" s="36"/>
      <c r="M135" s="200" t="s">
        <v>1</v>
      </c>
      <c r="N135" s="201" t="s">
        <v>41</v>
      </c>
      <c r="O135" s="68"/>
      <c r="P135" s="188">
        <f t="shared" si="11"/>
        <v>0</v>
      </c>
      <c r="Q135" s="188">
        <v>0</v>
      </c>
      <c r="R135" s="188">
        <f t="shared" si="12"/>
        <v>0</v>
      </c>
      <c r="S135" s="188">
        <v>0</v>
      </c>
      <c r="T135" s="189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165</v>
      </c>
      <c r="AT135" s="190" t="s">
        <v>450</v>
      </c>
      <c r="AU135" s="190" t="s">
        <v>83</v>
      </c>
      <c r="AY135" s="14" t="s">
        <v>150</v>
      </c>
      <c r="BE135" s="191">
        <f t="shared" si="14"/>
        <v>0</v>
      </c>
      <c r="BF135" s="191">
        <f t="shared" si="15"/>
        <v>0</v>
      </c>
      <c r="BG135" s="191">
        <f t="shared" si="16"/>
        <v>0</v>
      </c>
      <c r="BH135" s="191">
        <f t="shared" si="17"/>
        <v>0</v>
      </c>
      <c r="BI135" s="191">
        <f t="shared" si="18"/>
        <v>0</v>
      </c>
      <c r="BJ135" s="14" t="s">
        <v>83</v>
      </c>
      <c r="BK135" s="191">
        <f t="shared" si="19"/>
        <v>0</v>
      </c>
      <c r="BL135" s="14" t="s">
        <v>165</v>
      </c>
      <c r="BM135" s="190" t="s">
        <v>1119</v>
      </c>
    </row>
    <row r="136" spans="1:65" s="2" customFormat="1" ht="16.5" customHeight="1">
      <c r="A136" s="31"/>
      <c r="B136" s="32"/>
      <c r="C136" s="192" t="s">
        <v>197</v>
      </c>
      <c r="D136" s="192" t="s">
        <v>450</v>
      </c>
      <c r="E136" s="193" t="s">
        <v>1120</v>
      </c>
      <c r="F136" s="194" t="s">
        <v>1121</v>
      </c>
      <c r="G136" s="195" t="s">
        <v>154</v>
      </c>
      <c r="H136" s="196">
        <v>1</v>
      </c>
      <c r="I136" s="197"/>
      <c r="J136" s="198">
        <f t="shared" si="10"/>
        <v>0</v>
      </c>
      <c r="K136" s="199"/>
      <c r="L136" s="36"/>
      <c r="M136" s="200" t="s">
        <v>1</v>
      </c>
      <c r="N136" s="201" t="s">
        <v>41</v>
      </c>
      <c r="O136" s="68"/>
      <c r="P136" s="188">
        <f t="shared" si="11"/>
        <v>0</v>
      </c>
      <c r="Q136" s="188">
        <v>0</v>
      </c>
      <c r="R136" s="188">
        <f t="shared" si="12"/>
        <v>0</v>
      </c>
      <c r="S136" s="188">
        <v>0</v>
      </c>
      <c r="T136" s="189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165</v>
      </c>
      <c r="AT136" s="190" t="s">
        <v>450</v>
      </c>
      <c r="AU136" s="190" t="s">
        <v>83</v>
      </c>
      <c r="AY136" s="14" t="s">
        <v>150</v>
      </c>
      <c r="BE136" s="191">
        <f t="shared" si="14"/>
        <v>0</v>
      </c>
      <c r="BF136" s="191">
        <f t="shared" si="15"/>
        <v>0</v>
      </c>
      <c r="BG136" s="191">
        <f t="shared" si="16"/>
        <v>0</v>
      </c>
      <c r="BH136" s="191">
        <f t="shared" si="17"/>
        <v>0</v>
      </c>
      <c r="BI136" s="191">
        <f t="shared" si="18"/>
        <v>0</v>
      </c>
      <c r="BJ136" s="14" t="s">
        <v>83</v>
      </c>
      <c r="BK136" s="191">
        <f t="shared" si="19"/>
        <v>0</v>
      </c>
      <c r="BL136" s="14" t="s">
        <v>165</v>
      </c>
      <c r="BM136" s="190" t="s">
        <v>1122</v>
      </c>
    </row>
    <row r="137" spans="1:65" s="2" customFormat="1" ht="33" customHeight="1">
      <c r="A137" s="31"/>
      <c r="B137" s="32"/>
      <c r="C137" s="177" t="s">
        <v>201</v>
      </c>
      <c r="D137" s="177" t="s">
        <v>146</v>
      </c>
      <c r="E137" s="178" t="s">
        <v>1123</v>
      </c>
      <c r="F137" s="179" t="s">
        <v>1124</v>
      </c>
      <c r="G137" s="180" t="s">
        <v>154</v>
      </c>
      <c r="H137" s="181">
        <v>3</v>
      </c>
      <c r="I137" s="182"/>
      <c r="J137" s="183">
        <f t="shared" si="10"/>
        <v>0</v>
      </c>
      <c r="K137" s="184"/>
      <c r="L137" s="185"/>
      <c r="M137" s="186" t="s">
        <v>1</v>
      </c>
      <c r="N137" s="187" t="s">
        <v>41</v>
      </c>
      <c r="O137" s="68"/>
      <c r="P137" s="188">
        <f t="shared" si="11"/>
        <v>0</v>
      </c>
      <c r="Q137" s="188">
        <v>0</v>
      </c>
      <c r="R137" s="188">
        <f t="shared" si="12"/>
        <v>0</v>
      </c>
      <c r="S137" s="188">
        <v>0</v>
      </c>
      <c r="T137" s="189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182</v>
      </c>
      <c r="AT137" s="190" t="s">
        <v>146</v>
      </c>
      <c r="AU137" s="190" t="s">
        <v>83</v>
      </c>
      <c r="AY137" s="14" t="s">
        <v>150</v>
      </c>
      <c r="BE137" s="191">
        <f t="shared" si="14"/>
        <v>0</v>
      </c>
      <c r="BF137" s="191">
        <f t="shared" si="15"/>
        <v>0</v>
      </c>
      <c r="BG137" s="191">
        <f t="shared" si="16"/>
        <v>0</v>
      </c>
      <c r="BH137" s="191">
        <f t="shared" si="17"/>
        <v>0</v>
      </c>
      <c r="BI137" s="191">
        <f t="shared" si="18"/>
        <v>0</v>
      </c>
      <c r="BJ137" s="14" t="s">
        <v>83</v>
      </c>
      <c r="BK137" s="191">
        <f t="shared" si="19"/>
        <v>0</v>
      </c>
      <c r="BL137" s="14" t="s">
        <v>182</v>
      </c>
      <c r="BM137" s="190" t="s">
        <v>1125</v>
      </c>
    </row>
    <row r="138" spans="1:65" s="2" customFormat="1" ht="33" customHeight="1">
      <c r="A138" s="31"/>
      <c r="B138" s="32"/>
      <c r="C138" s="177" t="s">
        <v>205</v>
      </c>
      <c r="D138" s="177" t="s">
        <v>146</v>
      </c>
      <c r="E138" s="178" t="s">
        <v>1126</v>
      </c>
      <c r="F138" s="179" t="s">
        <v>1127</v>
      </c>
      <c r="G138" s="180" t="s">
        <v>187</v>
      </c>
      <c r="H138" s="181">
        <v>3000</v>
      </c>
      <c r="I138" s="182"/>
      <c r="J138" s="183">
        <f t="shared" si="10"/>
        <v>0</v>
      </c>
      <c r="K138" s="184"/>
      <c r="L138" s="185"/>
      <c r="M138" s="186" t="s">
        <v>1</v>
      </c>
      <c r="N138" s="187" t="s">
        <v>41</v>
      </c>
      <c r="O138" s="68"/>
      <c r="P138" s="188">
        <f t="shared" si="11"/>
        <v>0</v>
      </c>
      <c r="Q138" s="188">
        <v>0</v>
      </c>
      <c r="R138" s="188">
        <f t="shared" si="12"/>
        <v>0</v>
      </c>
      <c r="S138" s="188">
        <v>0</v>
      </c>
      <c r="T138" s="189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182</v>
      </c>
      <c r="AT138" s="190" t="s">
        <v>146</v>
      </c>
      <c r="AU138" s="190" t="s">
        <v>83</v>
      </c>
      <c r="AY138" s="14" t="s">
        <v>150</v>
      </c>
      <c r="BE138" s="191">
        <f t="shared" si="14"/>
        <v>0</v>
      </c>
      <c r="BF138" s="191">
        <f t="shared" si="15"/>
        <v>0</v>
      </c>
      <c r="BG138" s="191">
        <f t="shared" si="16"/>
        <v>0</v>
      </c>
      <c r="BH138" s="191">
        <f t="shared" si="17"/>
        <v>0</v>
      </c>
      <c r="BI138" s="191">
        <f t="shared" si="18"/>
        <v>0</v>
      </c>
      <c r="BJ138" s="14" t="s">
        <v>83</v>
      </c>
      <c r="BK138" s="191">
        <f t="shared" si="19"/>
        <v>0</v>
      </c>
      <c r="BL138" s="14" t="s">
        <v>182</v>
      </c>
      <c r="BM138" s="190" t="s">
        <v>1128</v>
      </c>
    </row>
    <row r="139" spans="1:65" s="2" customFormat="1" ht="21.75" customHeight="1">
      <c r="A139" s="31"/>
      <c r="B139" s="32"/>
      <c r="C139" s="177" t="s">
        <v>8</v>
      </c>
      <c r="D139" s="177" t="s">
        <v>146</v>
      </c>
      <c r="E139" s="178" t="s">
        <v>1129</v>
      </c>
      <c r="F139" s="179" t="s">
        <v>1130</v>
      </c>
      <c r="G139" s="180" t="s">
        <v>187</v>
      </c>
      <c r="H139" s="181">
        <v>3000</v>
      </c>
      <c r="I139" s="182"/>
      <c r="J139" s="183">
        <f t="shared" si="10"/>
        <v>0</v>
      </c>
      <c r="K139" s="184"/>
      <c r="L139" s="185"/>
      <c r="M139" s="186" t="s">
        <v>1</v>
      </c>
      <c r="N139" s="187" t="s">
        <v>41</v>
      </c>
      <c r="O139" s="68"/>
      <c r="P139" s="188">
        <f t="shared" si="11"/>
        <v>0</v>
      </c>
      <c r="Q139" s="188">
        <v>0</v>
      </c>
      <c r="R139" s="188">
        <f t="shared" si="12"/>
        <v>0</v>
      </c>
      <c r="S139" s="188">
        <v>0</v>
      </c>
      <c r="T139" s="189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182</v>
      </c>
      <c r="AT139" s="190" t="s">
        <v>146</v>
      </c>
      <c r="AU139" s="190" t="s">
        <v>83</v>
      </c>
      <c r="AY139" s="14" t="s">
        <v>150</v>
      </c>
      <c r="BE139" s="191">
        <f t="shared" si="14"/>
        <v>0</v>
      </c>
      <c r="BF139" s="191">
        <f t="shared" si="15"/>
        <v>0</v>
      </c>
      <c r="BG139" s="191">
        <f t="shared" si="16"/>
        <v>0</v>
      </c>
      <c r="BH139" s="191">
        <f t="shared" si="17"/>
        <v>0</v>
      </c>
      <c r="BI139" s="191">
        <f t="shared" si="18"/>
        <v>0</v>
      </c>
      <c r="BJ139" s="14" t="s">
        <v>83</v>
      </c>
      <c r="BK139" s="191">
        <f t="shared" si="19"/>
        <v>0</v>
      </c>
      <c r="BL139" s="14" t="s">
        <v>182</v>
      </c>
      <c r="BM139" s="190" t="s">
        <v>1131</v>
      </c>
    </row>
    <row r="140" spans="1:65" s="2" customFormat="1" ht="21.75" customHeight="1">
      <c r="A140" s="31"/>
      <c r="B140" s="32"/>
      <c r="C140" s="177" t="s">
        <v>212</v>
      </c>
      <c r="D140" s="177" t="s">
        <v>146</v>
      </c>
      <c r="E140" s="178" t="s">
        <v>1132</v>
      </c>
      <c r="F140" s="179" t="s">
        <v>1133</v>
      </c>
      <c r="G140" s="180" t="s">
        <v>154</v>
      </c>
      <c r="H140" s="181">
        <v>9</v>
      </c>
      <c r="I140" s="182"/>
      <c r="J140" s="183">
        <f t="shared" si="10"/>
        <v>0</v>
      </c>
      <c r="K140" s="184"/>
      <c r="L140" s="185"/>
      <c r="M140" s="186" t="s">
        <v>1</v>
      </c>
      <c r="N140" s="187" t="s">
        <v>41</v>
      </c>
      <c r="O140" s="68"/>
      <c r="P140" s="188">
        <f t="shared" si="11"/>
        <v>0</v>
      </c>
      <c r="Q140" s="188">
        <v>0</v>
      </c>
      <c r="R140" s="188">
        <f t="shared" si="12"/>
        <v>0</v>
      </c>
      <c r="S140" s="188">
        <v>0</v>
      </c>
      <c r="T140" s="189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182</v>
      </c>
      <c r="AT140" s="190" t="s">
        <v>146</v>
      </c>
      <c r="AU140" s="190" t="s">
        <v>83</v>
      </c>
      <c r="AY140" s="14" t="s">
        <v>150</v>
      </c>
      <c r="BE140" s="191">
        <f t="shared" si="14"/>
        <v>0</v>
      </c>
      <c r="BF140" s="191">
        <f t="shared" si="15"/>
        <v>0</v>
      </c>
      <c r="BG140" s="191">
        <f t="shared" si="16"/>
        <v>0</v>
      </c>
      <c r="BH140" s="191">
        <f t="shared" si="17"/>
        <v>0</v>
      </c>
      <c r="BI140" s="191">
        <f t="shared" si="18"/>
        <v>0</v>
      </c>
      <c r="BJ140" s="14" t="s">
        <v>83</v>
      </c>
      <c r="BK140" s="191">
        <f t="shared" si="19"/>
        <v>0</v>
      </c>
      <c r="BL140" s="14" t="s">
        <v>182</v>
      </c>
      <c r="BM140" s="190" t="s">
        <v>1134</v>
      </c>
    </row>
    <row r="141" spans="1:65" s="2" customFormat="1" ht="21.75" customHeight="1">
      <c r="A141" s="31"/>
      <c r="B141" s="32"/>
      <c r="C141" s="177" t="s">
        <v>220</v>
      </c>
      <c r="D141" s="177" t="s">
        <v>146</v>
      </c>
      <c r="E141" s="178" t="s">
        <v>1135</v>
      </c>
      <c r="F141" s="179" t="s">
        <v>1136</v>
      </c>
      <c r="G141" s="180" t="s">
        <v>187</v>
      </c>
      <c r="H141" s="181">
        <v>1500</v>
      </c>
      <c r="I141" s="182"/>
      <c r="J141" s="183">
        <f t="shared" si="10"/>
        <v>0</v>
      </c>
      <c r="K141" s="184"/>
      <c r="L141" s="185"/>
      <c r="M141" s="186" t="s">
        <v>1</v>
      </c>
      <c r="N141" s="187" t="s">
        <v>41</v>
      </c>
      <c r="O141" s="68"/>
      <c r="P141" s="188">
        <f t="shared" si="11"/>
        <v>0</v>
      </c>
      <c r="Q141" s="188">
        <v>0</v>
      </c>
      <c r="R141" s="188">
        <f t="shared" si="12"/>
        <v>0</v>
      </c>
      <c r="S141" s="188">
        <v>0</v>
      </c>
      <c r="T141" s="189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0" t="s">
        <v>182</v>
      </c>
      <c r="AT141" s="190" t="s">
        <v>146</v>
      </c>
      <c r="AU141" s="190" t="s">
        <v>83</v>
      </c>
      <c r="AY141" s="14" t="s">
        <v>150</v>
      </c>
      <c r="BE141" s="191">
        <f t="shared" si="14"/>
        <v>0</v>
      </c>
      <c r="BF141" s="191">
        <f t="shared" si="15"/>
        <v>0</v>
      </c>
      <c r="BG141" s="191">
        <f t="shared" si="16"/>
        <v>0</v>
      </c>
      <c r="BH141" s="191">
        <f t="shared" si="17"/>
        <v>0</v>
      </c>
      <c r="BI141" s="191">
        <f t="shared" si="18"/>
        <v>0</v>
      </c>
      <c r="BJ141" s="14" t="s">
        <v>83</v>
      </c>
      <c r="BK141" s="191">
        <f t="shared" si="19"/>
        <v>0</v>
      </c>
      <c r="BL141" s="14" t="s">
        <v>182</v>
      </c>
      <c r="BM141" s="190" t="s">
        <v>1137</v>
      </c>
    </row>
    <row r="142" spans="1:65" s="2" customFormat="1" ht="33" customHeight="1">
      <c r="A142" s="31"/>
      <c r="B142" s="32"/>
      <c r="C142" s="177" t="s">
        <v>224</v>
      </c>
      <c r="D142" s="177" t="s">
        <v>146</v>
      </c>
      <c r="E142" s="178" t="s">
        <v>1138</v>
      </c>
      <c r="F142" s="179" t="s">
        <v>1139</v>
      </c>
      <c r="G142" s="180" t="s">
        <v>154</v>
      </c>
      <c r="H142" s="181">
        <v>10</v>
      </c>
      <c r="I142" s="182"/>
      <c r="J142" s="183">
        <f t="shared" si="10"/>
        <v>0</v>
      </c>
      <c r="K142" s="184"/>
      <c r="L142" s="185"/>
      <c r="M142" s="186" t="s">
        <v>1</v>
      </c>
      <c r="N142" s="187" t="s">
        <v>41</v>
      </c>
      <c r="O142" s="68"/>
      <c r="P142" s="188">
        <f t="shared" si="11"/>
        <v>0</v>
      </c>
      <c r="Q142" s="188">
        <v>0</v>
      </c>
      <c r="R142" s="188">
        <f t="shared" si="12"/>
        <v>0</v>
      </c>
      <c r="S142" s="188">
        <v>0</v>
      </c>
      <c r="T142" s="189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182</v>
      </c>
      <c r="AT142" s="190" t="s">
        <v>146</v>
      </c>
      <c r="AU142" s="190" t="s">
        <v>83</v>
      </c>
      <c r="AY142" s="14" t="s">
        <v>150</v>
      </c>
      <c r="BE142" s="191">
        <f t="shared" si="14"/>
        <v>0</v>
      </c>
      <c r="BF142" s="191">
        <f t="shared" si="15"/>
        <v>0</v>
      </c>
      <c r="BG142" s="191">
        <f t="shared" si="16"/>
        <v>0</v>
      </c>
      <c r="BH142" s="191">
        <f t="shared" si="17"/>
        <v>0</v>
      </c>
      <c r="BI142" s="191">
        <f t="shared" si="18"/>
        <v>0</v>
      </c>
      <c r="BJ142" s="14" t="s">
        <v>83</v>
      </c>
      <c r="BK142" s="191">
        <f t="shared" si="19"/>
        <v>0</v>
      </c>
      <c r="BL142" s="14" t="s">
        <v>182</v>
      </c>
      <c r="BM142" s="190" t="s">
        <v>1140</v>
      </c>
    </row>
    <row r="143" spans="1:65" s="2" customFormat="1" ht="21.75" customHeight="1">
      <c r="A143" s="31"/>
      <c r="B143" s="32"/>
      <c r="C143" s="177" t="s">
        <v>216</v>
      </c>
      <c r="D143" s="177" t="s">
        <v>146</v>
      </c>
      <c r="E143" s="178" t="s">
        <v>1141</v>
      </c>
      <c r="F143" s="179" t="s">
        <v>1142</v>
      </c>
      <c r="G143" s="180" t="s">
        <v>154</v>
      </c>
      <c r="H143" s="181">
        <v>60</v>
      </c>
      <c r="I143" s="182"/>
      <c r="J143" s="183">
        <f t="shared" si="10"/>
        <v>0</v>
      </c>
      <c r="K143" s="184"/>
      <c r="L143" s="185"/>
      <c r="M143" s="186" t="s">
        <v>1</v>
      </c>
      <c r="N143" s="187" t="s">
        <v>41</v>
      </c>
      <c r="O143" s="68"/>
      <c r="P143" s="188">
        <f t="shared" si="11"/>
        <v>0</v>
      </c>
      <c r="Q143" s="188">
        <v>0</v>
      </c>
      <c r="R143" s="188">
        <f t="shared" si="12"/>
        <v>0</v>
      </c>
      <c r="S143" s="188">
        <v>0</v>
      </c>
      <c r="T143" s="189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0" t="s">
        <v>182</v>
      </c>
      <c r="AT143" s="190" t="s">
        <v>146</v>
      </c>
      <c r="AU143" s="190" t="s">
        <v>83</v>
      </c>
      <c r="AY143" s="14" t="s">
        <v>150</v>
      </c>
      <c r="BE143" s="191">
        <f t="shared" si="14"/>
        <v>0</v>
      </c>
      <c r="BF143" s="191">
        <f t="shared" si="15"/>
        <v>0</v>
      </c>
      <c r="BG143" s="191">
        <f t="shared" si="16"/>
        <v>0</v>
      </c>
      <c r="BH143" s="191">
        <f t="shared" si="17"/>
        <v>0</v>
      </c>
      <c r="BI143" s="191">
        <f t="shared" si="18"/>
        <v>0</v>
      </c>
      <c r="BJ143" s="14" t="s">
        <v>83</v>
      </c>
      <c r="BK143" s="191">
        <f t="shared" si="19"/>
        <v>0</v>
      </c>
      <c r="BL143" s="14" t="s">
        <v>182</v>
      </c>
      <c r="BM143" s="190" t="s">
        <v>1143</v>
      </c>
    </row>
    <row r="144" spans="1:65" s="2" customFormat="1" ht="33" customHeight="1">
      <c r="A144" s="31"/>
      <c r="B144" s="32"/>
      <c r="C144" s="192" t="s">
        <v>235</v>
      </c>
      <c r="D144" s="192" t="s">
        <v>450</v>
      </c>
      <c r="E144" s="193" t="s">
        <v>1144</v>
      </c>
      <c r="F144" s="194" t="s">
        <v>1145</v>
      </c>
      <c r="G144" s="195" t="s">
        <v>154</v>
      </c>
      <c r="H144" s="196">
        <v>10</v>
      </c>
      <c r="I144" s="197"/>
      <c r="J144" s="198">
        <f t="shared" si="10"/>
        <v>0</v>
      </c>
      <c r="K144" s="199"/>
      <c r="L144" s="36"/>
      <c r="M144" s="206" t="s">
        <v>1</v>
      </c>
      <c r="N144" s="207" t="s">
        <v>41</v>
      </c>
      <c r="O144" s="208"/>
      <c r="P144" s="209">
        <f t="shared" si="11"/>
        <v>0</v>
      </c>
      <c r="Q144" s="209">
        <v>0</v>
      </c>
      <c r="R144" s="209">
        <f t="shared" si="12"/>
        <v>0</v>
      </c>
      <c r="S144" s="209">
        <v>0</v>
      </c>
      <c r="T144" s="210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0" t="s">
        <v>165</v>
      </c>
      <c r="AT144" s="190" t="s">
        <v>450</v>
      </c>
      <c r="AU144" s="190" t="s">
        <v>83</v>
      </c>
      <c r="AY144" s="14" t="s">
        <v>150</v>
      </c>
      <c r="BE144" s="191">
        <f t="shared" si="14"/>
        <v>0</v>
      </c>
      <c r="BF144" s="191">
        <f t="shared" si="15"/>
        <v>0</v>
      </c>
      <c r="BG144" s="191">
        <f t="shared" si="16"/>
        <v>0</v>
      </c>
      <c r="BH144" s="191">
        <f t="shared" si="17"/>
        <v>0</v>
      </c>
      <c r="BI144" s="191">
        <f t="shared" si="18"/>
        <v>0</v>
      </c>
      <c r="BJ144" s="14" t="s">
        <v>83</v>
      </c>
      <c r="BK144" s="191">
        <f t="shared" si="19"/>
        <v>0</v>
      </c>
      <c r="BL144" s="14" t="s">
        <v>165</v>
      </c>
      <c r="BM144" s="190" t="s">
        <v>1146</v>
      </c>
    </row>
    <row r="145" spans="1:31" s="2" customFormat="1" ht="6.95" customHeight="1">
      <c r="A145" s="31"/>
      <c r="B145" s="51"/>
      <c r="C145" s="52"/>
      <c r="D145" s="52"/>
      <c r="E145" s="52"/>
      <c r="F145" s="52"/>
      <c r="G145" s="52"/>
      <c r="H145" s="52"/>
      <c r="I145" s="155"/>
      <c r="J145" s="52"/>
      <c r="K145" s="52"/>
      <c r="L145" s="36"/>
      <c r="M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</sheetData>
  <sheetProtection algorithmName="SHA-512" hashValue="U70s5Jmr74TCUc2FFV7pLSd8hg4C4ihEfiyHOx5toxSgr/87qvNO0tn3UswH1y1yFD+Eqx+haZfr3t2xxYYiXQ==" saltValue="RAtBR+tnI2SN78a96tzZ1SgZLYPVzTI66v8YKBzMWHQaQPtXZofYk/9u/wFDZUa5tYfv5b3dzXWK4j5igyoeDA==" spinCount="100000" sheet="1" objects="1" scenarios="1" formatColumns="0" formatRows="0" autoFilter="0"/>
  <autoFilter ref="C118:K14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101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2" customFormat="1" ht="12" customHeight="1">
      <c r="A8" s="31"/>
      <c r="B8" s="36"/>
      <c r="C8" s="31"/>
      <c r="D8" s="118" t="s">
        <v>122</v>
      </c>
      <c r="E8" s="31"/>
      <c r="F8" s="31"/>
      <c r="G8" s="31"/>
      <c r="H8" s="31"/>
      <c r="I8" s="119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9" t="s">
        <v>1147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18</v>
      </c>
      <c r="E11" s="31"/>
      <c r="F11" s="107" t="s">
        <v>1</v>
      </c>
      <c r="G11" s="31"/>
      <c r="H11" s="31"/>
      <c r="I11" s="120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20</v>
      </c>
      <c r="E12" s="31"/>
      <c r="F12" s="107" t="s">
        <v>1075</v>
      </c>
      <c r="G12" s="31"/>
      <c r="H12" s="31"/>
      <c r="I12" s="120" t="s">
        <v>22</v>
      </c>
      <c r="J12" s="121" t="str">
        <f>'Rekapitulace stavby'!AN8</f>
        <v>19. 12. 2019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9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20" t="s">
        <v>25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>SŽ s.o.</v>
      </c>
      <c r="F15" s="31"/>
      <c r="G15" s="31"/>
      <c r="H15" s="31"/>
      <c r="I15" s="120" t="s">
        <v>27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9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28</v>
      </c>
      <c r="E17" s="31"/>
      <c r="F17" s="31"/>
      <c r="G17" s="31"/>
      <c r="H17" s="31"/>
      <c r="I17" s="12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2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9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30</v>
      </c>
      <c r="E20" s="31"/>
      <c r="F20" s="31"/>
      <c r="G20" s="31"/>
      <c r="H20" s="31"/>
      <c r="I20" s="120" t="s">
        <v>25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127</v>
      </c>
      <c r="F21" s="31"/>
      <c r="G21" s="31"/>
      <c r="H21" s="31"/>
      <c r="I21" s="120" t="s">
        <v>27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9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33</v>
      </c>
      <c r="E23" s="31"/>
      <c r="F23" s="31"/>
      <c r="G23" s="31"/>
      <c r="H23" s="31"/>
      <c r="I23" s="120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127</v>
      </c>
      <c r="F24" s="31"/>
      <c r="G24" s="31"/>
      <c r="H24" s="31"/>
      <c r="I24" s="120" t="s">
        <v>27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9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35</v>
      </c>
      <c r="E26" s="31"/>
      <c r="F26" s="31"/>
      <c r="G26" s="31"/>
      <c r="H26" s="31"/>
      <c r="I26" s="119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92" t="s">
        <v>1</v>
      </c>
      <c r="F27" s="292"/>
      <c r="G27" s="292"/>
      <c r="H27" s="29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6"/>
      <c r="E29" s="126"/>
      <c r="F29" s="126"/>
      <c r="G29" s="126"/>
      <c r="H29" s="126"/>
      <c r="I29" s="127"/>
      <c r="J29" s="126"/>
      <c r="K29" s="12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8" t="s">
        <v>36</v>
      </c>
      <c r="E30" s="31"/>
      <c r="F30" s="31"/>
      <c r="G30" s="31"/>
      <c r="H30" s="31"/>
      <c r="I30" s="119"/>
      <c r="J30" s="129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30" t="s">
        <v>38</v>
      </c>
      <c r="G32" s="31"/>
      <c r="H32" s="31"/>
      <c r="I32" s="131" t="s">
        <v>37</v>
      </c>
      <c r="J32" s="13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32" t="s">
        <v>40</v>
      </c>
      <c r="E33" s="118" t="s">
        <v>41</v>
      </c>
      <c r="F33" s="133">
        <f>ROUND((SUM(BE119:BE173)),  2)</f>
        <v>0</v>
      </c>
      <c r="G33" s="31"/>
      <c r="H33" s="31"/>
      <c r="I33" s="134">
        <v>0.21</v>
      </c>
      <c r="J33" s="133">
        <f>ROUND(((SUM(BE119:BE173))*I33),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8" t="s">
        <v>42</v>
      </c>
      <c r="F34" s="133">
        <f>ROUND((SUM(BF119:BF173)),  2)</f>
        <v>0</v>
      </c>
      <c r="G34" s="31"/>
      <c r="H34" s="31"/>
      <c r="I34" s="134">
        <v>0.15</v>
      </c>
      <c r="J34" s="133">
        <f>ROUND(((SUM(BF119:BF173))*I34),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8" t="s">
        <v>43</v>
      </c>
      <c r="F35" s="133">
        <f>ROUND((SUM(BG119:BG173)),  2)</f>
        <v>0</v>
      </c>
      <c r="G35" s="31"/>
      <c r="H35" s="31"/>
      <c r="I35" s="134">
        <v>0.21</v>
      </c>
      <c r="J35" s="13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8" t="s">
        <v>44</v>
      </c>
      <c r="F36" s="133">
        <f>ROUND((SUM(BH119:BH173)),  2)</f>
        <v>0</v>
      </c>
      <c r="G36" s="31"/>
      <c r="H36" s="31"/>
      <c r="I36" s="134">
        <v>0.15</v>
      </c>
      <c r="J36" s="13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45</v>
      </c>
      <c r="F37" s="133">
        <f>ROUND((SUM(BI119:BI173)),  2)</f>
        <v>0</v>
      </c>
      <c r="G37" s="31"/>
      <c r="H37" s="31"/>
      <c r="I37" s="134">
        <v>0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9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12"/>
      <c r="L41" s="17"/>
    </row>
    <row r="42" spans="1:31" s="1" customFormat="1" ht="14.45" customHeight="1">
      <c r="B42" s="17"/>
      <c r="I42" s="112"/>
      <c r="L42" s="17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122</v>
      </c>
      <c r="D86" s="33"/>
      <c r="E86" s="33"/>
      <c r="F86" s="33"/>
      <c r="G86" s="33"/>
      <c r="H86" s="33"/>
      <c r="I86" s="119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PS 02-02 - žst.Chotětov, kamerové systémy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žst. Chotětov</v>
      </c>
      <c r="G89" s="33"/>
      <c r="H89" s="33"/>
      <c r="I89" s="120" t="s">
        <v>22</v>
      </c>
      <c r="J89" s="63" t="str">
        <f>IF(J12="","",J12)</f>
        <v>19. 12. 2019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 s.o.</v>
      </c>
      <c r="G91" s="33"/>
      <c r="H91" s="33"/>
      <c r="I91" s="120" t="s">
        <v>30</v>
      </c>
      <c r="J91" s="29" t="str">
        <f>E21</f>
        <v>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20" t="s">
        <v>33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9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9" t="s">
        <v>129</v>
      </c>
      <c r="D94" s="160"/>
      <c r="E94" s="160"/>
      <c r="F94" s="160"/>
      <c r="G94" s="160"/>
      <c r="H94" s="160"/>
      <c r="I94" s="161"/>
      <c r="J94" s="162" t="s">
        <v>130</v>
      </c>
      <c r="K94" s="16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63" t="s">
        <v>131</v>
      </c>
      <c r="D96" s="33"/>
      <c r="E96" s="33"/>
      <c r="F96" s="33"/>
      <c r="G96" s="33"/>
      <c r="H96" s="33"/>
      <c r="I96" s="119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132</v>
      </c>
    </row>
    <row r="97" spans="1:31" s="10" customFormat="1" ht="24.95" customHeight="1">
      <c r="B97" s="211"/>
      <c r="C97" s="212"/>
      <c r="D97" s="213" t="s">
        <v>1076</v>
      </c>
      <c r="E97" s="214"/>
      <c r="F97" s="214"/>
      <c r="G97" s="214"/>
      <c r="H97" s="214"/>
      <c r="I97" s="215"/>
      <c r="J97" s="216">
        <f>J147</f>
        <v>0</v>
      </c>
      <c r="K97" s="212"/>
      <c r="L97" s="217"/>
    </row>
    <row r="98" spans="1:31" s="11" customFormat="1" ht="19.899999999999999" customHeight="1">
      <c r="B98" s="218"/>
      <c r="C98" s="101"/>
      <c r="D98" s="219" t="s">
        <v>1077</v>
      </c>
      <c r="E98" s="220"/>
      <c r="F98" s="220"/>
      <c r="G98" s="220"/>
      <c r="H98" s="220"/>
      <c r="I98" s="221"/>
      <c r="J98" s="222">
        <f>J148</f>
        <v>0</v>
      </c>
      <c r="K98" s="101"/>
      <c r="L98" s="223"/>
    </row>
    <row r="99" spans="1:31" s="10" customFormat="1" ht="24.95" customHeight="1">
      <c r="B99" s="211"/>
      <c r="C99" s="212"/>
      <c r="D99" s="213" t="s">
        <v>981</v>
      </c>
      <c r="E99" s="214"/>
      <c r="F99" s="214"/>
      <c r="G99" s="214"/>
      <c r="H99" s="214"/>
      <c r="I99" s="215"/>
      <c r="J99" s="216">
        <f>J150</f>
        <v>0</v>
      </c>
      <c r="K99" s="212"/>
      <c r="L99" s="217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9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55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8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133</v>
      </c>
      <c r="D106" s="33"/>
      <c r="E106" s="33"/>
      <c r="F106" s="33"/>
      <c r="G106" s="33"/>
      <c r="H106" s="33"/>
      <c r="I106" s="119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93" t="str">
        <f>E7</f>
        <v>Oprava zabezpečovacího zařízení v žst. Chotětov</v>
      </c>
      <c r="F109" s="294"/>
      <c r="G109" s="294"/>
      <c r="H109" s="294"/>
      <c r="I109" s="119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122</v>
      </c>
      <c r="D110" s="33"/>
      <c r="E110" s="33"/>
      <c r="F110" s="33"/>
      <c r="G110" s="33"/>
      <c r="H110" s="33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46" t="str">
        <f>E9</f>
        <v>PS 02-02 - žst.Chotětov, kamerové systémy</v>
      </c>
      <c r="F111" s="295"/>
      <c r="G111" s="295"/>
      <c r="H111" s="295"/>
      <c r="I111" s="119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žst. Chotětov</v>
      </c>
      <c r="G113" s="33"/>
      <c r="H113" s="33"/>
      <c r="I113" s="120" t="s">
        <v>22</v>
      </c>
      <c r="J113" s="63" t="str">
        <f>IF(J12="","",J12)</f>
        <v>19. 12. 2019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9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SŽ s.o.</v>
      </c>
      <c r="G115" s="33"/>
      <c r="H115" s="33"/>
      <c r="I115" s="120" t="s">
        <v>30</v>
      </c>
      <c r="J115" s="29" t="str">
        <f>E21</f>
        <v>Signal Projekt s.r.o.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28</v>
      </c>
      <c r="D116" s="33"/>
      <c r="E116" s="33"/>
      <c r="F116" s="24" t="str">
        <f>IF(E18="","",E18)</f>
        <v>Vyplň údaj</v>
      </c>
      <c r="G116" s="33"/>
      <c r="H116" s="33"/>
      <c r="I116" s="120" t="s">
        <v>33</v>
      </c>
      <c r="J116" s="29" t="str">
        <f>E24</f>
        <v>Signal Projekt s.r.o.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9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9" customFormat="1" ht="29.25" customHeight="1">
      <c r="A118" s="164"/>
      <c r="B118" s="165"/>
      <c r="C118" s="166" t="s">
        <v>134</v>
      </c>
      <c r="D118" s="167" t="s">
        <v>61</v>
      </c>
      <c r="E118" s="167" t="s">
        <v>57</v>
      </c>
      <c r="F118" s="167" t="s">
        <v>58</v>
      </c>
      <c r="G118" s="167" t="s">
        <v>135</v>
      </c>
      <c r="H118" s="167" t="s">
        <v>136</v>
      </c>
      <c r="I118" s="168" t="s">
        <v>137</v>
      </c>
      <c r="J118" s="169" t="s">
        <v>130</v>
      </c>
      <c r="K118" s="170" t="s">
        <v>138</v>
      </c>
      <c r="L118" s="171"/>
      <c r="M118" s="72" t="s">
        <v>1</v>
      </c>
      <c r="N118" s="73" t="s">
        <v>40</v>
      </c>
      <c r="O118" s="73" t="s">
        <v>139</v>
      </c>
      <c r="P118" s="73" t="s">
        <v>140</v>
      </c>
      <c r="Q118" s="73" t="s">
        <v>141</v>
      </c>
      <c r="R118" s="73" t="s">
        <v>142</v>
      </c>
      <c r="S118" s="73" t="s">
        <v>143</v>
      </c>
      <c r="T118" s="74" t="s">
        <v>144</v>
      </c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</row>
    <row r="119" spans="1:65" s="2" customFormat="1" ht="22.9" customHeight="1">
      <c r="A119" s="31"/>
      <c r="B119" s="32"/>
      <c r="C119" s="79" t="s">
        <v>145</v>
      </c>
      <c r="D119" s="33"/>
      <c r="E119" s="33"/>
      <c r="F119" s="33"/>
      <c r="G119" s="33"/>
      <c r="H119" s="33"/>
      <c r="I119" s="119"/>
      <c r="J119" s="172">
        <f>BK119</f>
        <v>0</v>
      </c>
      <c r="K119" s="33"/>
      <c r="L119" s="36"/>
      <c r="M119" s="75"/>
      <c r="N119" s="173"/>
      <c r="O119" s="76"/>
      <c r="P119" s="174">
        <f>P120+SUM(P121:P147)+P150</f>
        <v>0</v>
      </c>
      <c r="Q119" s="76"/>
      <c r="R119" s="174">
        <f>R120+SUM(R121:R147)+R150</f>
        <v>0</v>
      </c>
      <c r="S119" s="76"/>
      <c r="T119" s="175">
        <f>T120+SUM(T121:T147)+T150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75</v>
      </c>
      <c r="AU119" s="14" t="s">
        <v>132</v>
      </c>
      <c r="BK119" s="176">
        <f>BK120+SUM(BK121:BK147)+BK150</f>
        <v>0</v>
      </c>
    </row>
    <row r="120" spans="1:65" s="2" customFormat="1" ht="21.75" customHeight="1">
      <c r="A120" s="31"/>
      <c r="B120" s="32"/>
      <c r="C120" s="177" t="s">
        <v>83</v>
      </c>
      <c r="D120" s="177" t="s">
        <v>146</v>
      </c>
      <c r="E120" s="178" t="s">
        <v>1148</v>
      </c>
      <c r="F120" s="179" t="s">
        <v>1149</v>
      </c>
      <c r="G120" s="180" t="s">
        <v>154</v>
      </c>
      <c r="H120" s="181">
        <v>9</v>
      </c>
      <c r="I120" s="182"/>
      <c r="J120" s="183">
        <f t="shared" ref="J120:J146" si="0">ROUND(I120*H120,2)</f>
        <v>0</v>
      </c>
      <c r="K120" s="184"/>
      <c r="L120" s="185"/>
      <c r="M120" s="186" t="s">
        <v>1</v>
      </c>
      <c r="N120" s="187" t="s">
        <v>41</v>
      </c>
      <c r="O120" s="68"/>
      <c r="P120" s="188">
        <f t="shared" ref="P120:P146" si="1">O120*H120</f>
        <v>0</v>
      </c>
      <c r="Q120" s="188">
        <v>0</v>
      </c>
      <c r="R120" s="188">
        <f t="shared" ref="R120:R146" si="2">Q120*H120</f>
        <v>0</v>
      </c>
      <c r="S120" s="188">
        <v>0</v>
      </c>
      <c r="T120" s="189">
        <f t="shared" ref="T120:T146" si="3"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0" t="s">
        <v>170</v>
      </c>
      <c r="AT120" s="190" t="s">
        <v>146</v>
      </c>
      <c r="AU120" s="190" t="s">
        <v>76</v>
      </c>
      <c r="AY120" s="14" t="s">
        <v>150</v>
      </c>
      <c r="BE120" s="191">
        <f t="shared" ref="BE120:BE146" si="4">IF(N120="základní",J120,0)</f>
        <v>0</v>
      </c>
      <c r="BF120" s="191">
        <f t="shared" ref="BF120:BF146" si="5">IF(N120="snížená",J120,0)</f>
        <v>0</v>
      </c>
      <c r="BG120" s="191">
        <f t="shared" ref="BG120:BG146" si="6">IF(N120="zákl. přenesená",J120,0)</f>
        <v>0</v>
      </c>
      <c r="BH120" s="191">
        <f t="shared" ref="BH120:BH146" si="7">IF(N120="sníž. přenesená",J120,0)</f>
        <v>0</v>
      </c>
      <c r="BI120" s="191">
        <f t="shared" ref="BI120:BI146" si="8">IF(N120="nulová",J120,0)</f>
        <v>0</v>
      </c>
      <c r="BJ120" s="14" t="s">
        <v>83</v>
      </c>
      <c r="BK120" s="191">
        <f t="shared" ref="BK120:BK146" si="9">ROUND(I120*H120,2)</f>
        <v>0</v>
      </c>
      <c r="BL120" s="14" t="s">
        <v>162</v>
      </c>
      <c r="BM120" s="190" t="s">
        <v>1150</v>
      </c>
    </row>
    <row r="121" spans="1:65" s="2" customFormat="1" ht="16.5" customHeight="1">
      <c r="A121" s="31"/>
      <c r="B121" s="32"/>
      <c r="C121" s="177" t="s">
        <v>350</v>
      </c>
      <c r="D121" s="177" t="s">
        <v>146</v>
      </c>
      <c r="E121" s="178" t="s">
        <v>1151</v>
      </c>
      <c r="F121" s="179" t="s">
        <v>1152</v>
      </c>
      <c r="G121" s="180" t="s">
        <v>154</v>
      </c>
      <c r="H121" s="181">
        <v>1</v>
      </c>
      <c r="I121" s="182"/>
      <c r="J121" s="183">
        <f t="shared" si="0"/>
        <v>0</v>
      </c>
      <c r="K121" s="184"/>
      <c r="L121" s="185"/>
      <c r="M121" s="186" t="s">
        <v>1</v>
      </c>
      <c r="N121" s="187" t="s">
        <v>41</v>
      </c>
      <c r="O121" s="68"/>
      <c r="P121" s="188">
        <f t="shared" si="1"/>
        <v>0</v>
      </c>
      <c r="Q121" s="188">
        <v>0</v>
      </c>
      <c r="R121" s="188">
        <f t="shared" si="2"/>
        <v>0</v>
      </c>
      <c r="S121" s="188">
        <v>0</v>
      </c>
      <c r="T121" s="189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0" t="s">
        <v>170</v>
      </c>
      <c r="AT121" s="190" t="s">
        <v>146</v>
      </c>
      <c r="AU121" s="190" t="s">
        <v>76</v>
      </c>
      <c r="AY121" s="14" t="s">
        <v>150</v>
      </c>
      <c r="BE121" s="191">
        <f t="shared" si="4"/>
        <v>0</v>
      </c>
      <c r="BF121" s="191">
        <f t="shared" si="5"/>
        <v>0</v>
      </c>
      <c r="BG121" s="191">
        <f t="shared" si="6"/>
        <v>0</v>
      </c>
      <c r="BH121" s="191">
        <f t="shared" si="7"/>
        <v>0</v>
      </c>
      <c r="BI121" s="191">
        <f t="shared" si="8"/>
        <v>0</v>
      </c>
      <c r="BJ121" s="14" t="s">
        <v>83</v>
      </c>
      <c r="BK121" s="191">
        <f t="shared" si="9"/>
        <v>0</v>
      </c>
      <c r="BL121" s="14" t="s">
        <v>162</v>
      </c>
      <c r="BM121" s="190" t="s">
        <v>1153</v>
      </c>
    </row>
    <row r="122" spans="1:65" s="2" customFormat="1" ht="16.5" customHeight="1">
      <c r="A122" s="31"/>
      <c r="B122" s="32"/>
      <c r="C122" s="177" t="s">
        <v>354</v>
      </c>
      <c r="D122" s="177" t="s">
        <v>146</v>
      </c>
      <c r="E122" s="178" t="s">
        <v>1154</v>
      </c>
      <c r="F122" s="179" t="s">
        <v>1155</v>
      </c>
      <c r="G122" s="180" t="s">
        <v>154</v>
      </c>
      <c r="H122" s="181">
        <v>3</v>
      </c>
      <c r="I122" s="182"/>
      <c r="J122" s="183">
        <f t="shared" si="0"/>
        <v>0</v>
      </c>
      <c r="K122" s="184"/>
      <c r="L122" s="185"/>
      <c r="M122" s="186" t="s">
        <v>1</v>
      </c>
      <c r="N122" s="187" t="s">
        <v>41</v>
      </c>
      <c r="O122" s="68"/>
      <c r="P122" s="188">
        <f t="shared" si="1"/>
        <v>0</v>
      </c>
      <c r="Q122" s="188">
        <v>0</v>
      </c>
      <c r="R122" s="188">
        <f t="shared" si="2"/>
        <v>0</v>
      </c>
      <c r="S122" s="188">
        <v>0</v>
      </c>
      <c r="T122" s="189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0" t="s">
        <v>170</v>
      </c>
      <c r="AT122" s="190" t="s">
        <v>146</v>
      </c>
      <c r="AU122" s="190" t="s">
        <v>76</v>
      </c>
      <c r="AY122" s="14" t="s">
        <v>150</v>
      </c>
      <c r="BE122" s="191">
        <f t="shared" si="4"/>
        <v>0</v>
      </c>
      <c r="BF122" s="191">
        <f t="shared" si="5"/>
        <v>0</v>
      </c>
      <c r="BG122" s="191">
        <f t="shared" si="6"/>
        <v>0</v>
      </c>
      <c r="BH122" s="191">
        <f t="shared" si="7"/>
        <v>0</v>
      </c>
      <c r="BI122" s="191">
        <f t="shared" si="8"/>
        <v>0</v>
      </c>
      <c r="BJ122" s="14" t="s">
        <v>83</v>
      </c>
      <c r="BK122" s="191">
        <f t="shared" si="9"/>
        <v>0</v>
      </c>
      <c r="BL122" s="14" t="s">
        <v>162</v>
      </c>
      <c r="BM122" s="190" t="s">
        <v>1156</v>
      </c>
    </row>
    <row r="123" spans="1:65" s="2" customFormat="1" ht="33" customHeight="1">
      <c r="A123" s="31"/>
      <c r="B123" s="32"/>
      <c r="C123" s="177" t="s">
        <v>85</v>
      </c>
      <c r="D123" s="177" t="s">
        <v>146</v>
      </c>
      <c r="E123" s="178" t="s">
        <v>1157</v>
      </c>
      <c r="F123" s="179" t="s">
        <v>1158</v>
      </c>
      <c r="G123" s="180" t="s">
        <v>154</v>
      </c>
      <c r="H123" s="181">
        <v>1</v>
      </c>
      <c r="I123" s="182"/>
      <c r="J123" s="183">
        <f t="shared" si="0"/>
        <v>0</v>
      </c>
      <c r="K123" s="184"/>
      <c r="L123" s="185"/>
      <c r="M123" s="186" t="s">
        <v>1</v>
      </c>
      <c r="N123" s="187" t="s">
        <v>41</v>
      </c>
      <c r="O123" s="68"/>
      <c r="P123" s="188">
        <f t="shared" si="1"/>
        <v>0</v>
      </c>
      <c r="Q123" s="188">
        <v>0</v>
      </c>
      <c r="R123" s="188">
        <f t="shared" si="2"/>
        <v>0</v>
      </c>
      <c r="S123" s="188">
        <v>0</v>
      </c>
      <c r="T123" s="189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170</v>
      </c>
      <c r="AT123" s="190" t="s">
        <v>146</v>
      </c>
      <c r="AU123" s="190" t="s">
        <v>76</v>
      </c>
      <c r="AY123" s="14" t="s">
        <v>150</v>
      </c>
      <c r="BE123" s="191">
        <f t="shared" si="4"/>
        <v>0</v>
      </c>
      <c r="BF123" s="191">
        <f t="shared" si="5"/>
        <v>0</v>
      </c>
      <c r="BG123" s="191">
        <f t="shared" si="6"/>
        <v>0</v>
      </c>
      <c r="BH123" s="191">
        <f t="shared" si="7"/>
        <v>0</v>
      </c>
      <c r="BI123" s="191">
        <f t="shared" si="8"/>
        <v>0</v>
      </c>
      <c r="BJ123" s="14" t="s">
        <v>83</v>
      </c>
      <c r="BK123" s="191">
        <f t="shared" si="9"/>
        <v>0</v>
      </c>
      <c r="BL123" s="14" t="s">
        <v>162</v>
      </c>
      <c r="BM123" s="190" t="s">
        <v>1159</v>
      </c>
    </row>
    <row r="124" spans="1:65" s="2" customFormat="1" ht="33" customHeight="1">
      <c r="A124" s="31"/>
      <c r="B124" s="32"/>
      <c r="C124" s="177" t="s">
        <v>156</v>
      </c>
      <c r="D124" s="177" t="s">
        <v>146</v>
      </c>
      <c r="E124" s="178" t="s">
        <v>1160</v>
      </c>
      <c r="F124" s="179" t="s">
        <v>1161</v>
      </c>
      <c r="G124" s="180" t="s">
        <v>154</v>
      </c>
      <c r="H124" s="181">
        <v>10</v>
      </c>
      <c r="I124" s="182"/>
      <c r="J124" s="183">
        <f t="shared" si="0"/>
        <v>0</v>
      </c>
      <c r="K124" s="184"/>
      <c r="L124" s="185"/>
      <c r="M124" s="186" t="s">
        <v>1</v>
      </c>
      <c r="N124" s="187" t="s">
        <v>41</v>
      </c>
      <c r="O124" s="68"/>
      <c r="P124" s="188">
        <f t="shared" si="1"/>
        <v>0</v>
      </c>
      <c r="Q124" s="188">
        <v>0</v>
      </c>
      <c r="R124" s="188">
        <f t="shared" si="2"/>
        <v>0</v>
      </c>
      <c r="S124" s="188">
        <v>0</v>
      </c>
      <c r="T124" s="18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170</v>
      </c>
      <c r="AT124" s="190" t="s">
        <v>146</v>
      </c>
      <c r="AU124" s="190" t="s">
        <v>76</v>
      </c>
      <c r="AY124" s="14" t="s">
        <v>150</v>
      </c>
      <c r="BE124" s="191">
        <f t="shared" si="4"/>
        <v>0</v>
      </c>
      <c r="BF124" s="191">
        <f t="shared" si="5"/>
        <v>0</v>
      </c>
      <c r="BG124" s="191">
        <f t="shared" si="6"/>
        <v>0</v>
      </c>
      <c r="BH124" s="191">
        <f t="shared" si="7"/>
        <v>0</v>
      </c>
      <c r="BI124" s="191">
        <f t="shared" si="8"/>
        <v>0</v>
      </c>
      <c r="BJ124" s="14" t="s">
        <v>83</v>
      </c>
      <c r="BK124" s="191">
        <f t="shared" si="9"/>
        <v>0</v>
      </c>
      <c r="BL124" s="14" t="s">
        <v>162</v>
      </c>
      <c r="BM124" s="190" t="s">
        <v>1162</v>
      </c>
    </row>
    <row r="125" spans="1:65" s="2" customFormat="1" ht="33" customHeight="1">
      <c r="A125" s="31"/>
      <c r="B125" s="32"/>
      <c r="C125" s="177" t="s">
        <v>162</v>
      </c>
      <c r="D125" s="177" t="s">
        <v>146</v>
      </c>
      <c r="E125" s="178" t="s">
        <v>1163</v>
      </c>
      <c r="F125" s="179" t="s">
        <v>1164</v>
      </c>
      <c r="G125" s="180" t="s">
        <v>154</v>
      </c>
      <c r="H125" s="181">
        <v>10</v>
      </c>
      <c r="I125" s="182"/>
      <c r="J125" s="183">
        <f t="shared" si="0"/>
        <v>0</v>
      </c>
      <c r="K125" s="184"/>
      <c r="L125" s="185"/>
      <c r="M125" s="186" t="s">
        <v>1</v>
      </c>
      <c r="N125" s="187" t="s">
        <v>41</v>
      </c>
      <c r="O125" s="68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170</v>
      </c>
      <c r="AT125" s="190" t="s">
        <v>146</v>
      </c>
      <c r="AU125" s="190" t="s">
        <v>76</v>
      </c>
      <c r="AY125" s="14" t="s">
        <v>150</v>
      </c>
      <c r="BE125" s="191">
        <f t="shared" si="4"/>
        <v>0</v>
      </c>
      <c r="BF125" s="191">
        <f t="shared" si="5"/>
        <v>0</v>
      </c>
      <c r="BG125" s="191">
        <f t="shared" si="6"/>
        <v>0</v>
      </c>
      <c r="BH125" s="191">
        <f t="shared" si="7"/>
        <v>0</v>
      </c>
      <c r="BI125" s="191">
        <f t="shared" si="8"/>
        <v>0</v>
      </c>
      <c r="BJ125" s="14" t="s">
        <v>83</v>
      </c>
      <c r="BK125" s="191">
        <f t="shared" si="9"/>
        <v>0</v>
      </c>
      <c r="BL125" s="14" t="s">
        <v>162</v>
      </c>
      <c r="BM125" s="190" t="s">
        <v>1165</v>
      </c>
    </row>
    <row r="126" spans="1:65" s="2" customFormat="1" ht="21.75" customHeight="1">
      <c r="A126" s="31"/>
      <c r="B126" s="32"/>
      <c r="C126" s="177" t="s">
        <v>167</v>
      </c>
      <c r="D126" s="177" t="s">
        <v>146</v>
      </c>
      <c r="E126" s="178" t="s">
        <v>1166</v>
      </c>
      <c r="F126" s="179" t="s">
        <v>1167</v>
      </c>
      <c r="G126" s="180" t="s">
        <v>154</v>
      </c>
      <c r="H126" s="181">
        <v>1</v>
      </c>
      <c r="I126" s="182"/>
      <c r="J126" s="183">
        <f t="shared" si="0"/>
        <v>0</v>
      </c>
      <c r="K126" s="184"/>
      <c r="L126" s="185"/>
      <c r="M126" s="186" t="s">
        <v>1</v>
      </c>
      <c r="N126" s="187" t="s">
        <v>41</v>
      </c>
      <c r="O126" s="68"/>
      <c r="P126" s="188">
        <f t="shared" si="1"/>
        <v>0</v>
      </c>
      <c r="Q126" s="188">
        <v>0</v>
      </c>
      <c r="R126" s="188">
        <f t="shared" si="2"/>
        <v>0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170</v>
      </c>
      <c r="AT126" s="190" t="s">
        <v>146</v>
      </c>
      <c r="AU126" s="190" t="s">
        <v>76</v>
      </c>
      <c r="AY126" s="14" t="s">
        <v>150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83</v>
      </c>
      <c r="BK126" s="191">
        <f t="shared" si="9"/>
        <v>0</v>
      </c>
      <c r="BL126" s="14" t="s">
        <v>162</v>
      </c>
      <c r="BM126" s="190" t="s">
        <v>1168</v>
      </c>
    </row>
    <row r="127" spans="1:65" s="2" customFormat="1" ht="21.75" customHeight="1">
      <c r="A127" s="31"/>
      <c r="B127" s="32"/>
      <c r="C127" s="177" t="s">
        <v>172</v>
      </c>
      <c r="D127" s="177" t="s">
        <v>146</v>
      </c>
      <c r="E127" s="178" t="s">
        <v>1169</v>
      </c>
      <c r="F127" s="179" t="s">
        <v>1170</v>
      </c>
      <c r="G127" s="180" t="s">
        <v>154</v>
      </c>
      <c r="H127" s="181">
        <v>9</v>
      </c>
      <c r="I127" s="182"/>
      <c r="J127" s="183">
        <f t="shared" si="0"/>
        <v>0</v>
      </c>
      <c r="K127" s="184"/>
      <c r="L127" s="185"/>
      <c r="M127" s="186" t="s">
        <v>1</v>
      </c>
      <c r="N127" s="187" t="s">
        <v>41</v>
      </c>
      <c r="O127" s="68"/>
      <c r="P127" s="188">
        <f t="shared" si="1"/>
        <v>0</v>
      </c>
      <c r="Q127" s="188">
        <v>0</v>
      </c>
      <c r="R127" s="188">
        <f t="shared" si="2"/>
        <v>0</v>
      </c>
      <c r="S127" s="188">
        <v>0</v>
      </c>
      <c r="T127" s="18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170</v>
      </c>
      <c r="AT127" s="190" t="s">
        <v>146</v>
      </c>
      <c r="AU127" s="190" t="s">
        <v>76</v>
      </c>
      <c r="AY127" s="14" t="s">
        <v>150</v>
      </c>
      <c r="BE127" s="191">
        <f t="shared" si="4"/>
        <v>0</v>
      </c>
      <c r="BF127" s="191">
        <f t="shared" si="5"/>
        <v>0</v>
      </c>
      <c r="BG127" s="191">
        <f t="shared" si="6"/>
        <v>0</v>
      </c>
      <c r="BH127" s="191">
        <f t="shared" si="7"/>
        <v>0</v>
      </c>
      <c r="BI127" s="191">
        <f t="shared" si="8"/>
        <v>0</v>
      </c>
      <c r="BJ127" s="14" t="s">
        <v>83</v>
      </c>
      <c r="BK127" s="191">
        <f t="shared" si="9"/>
        <v>0</v>
      </c>
      <c r="BL127" s="14" t="s">
        <v>162</v>
      </c>
      <c r="BM127" s="190" t="s">
        <v>1171</v>
      </c>
    </row>
    <row r="128" spans="1:65" s="2" customFormat="1" ht="33" customHeight="1">
      <c r="A128" s="31"/>
      <c r="B128" s="32"/>
      <c r="C128" s="177" t="s">
        <v>176</v>
      </c>
      <c r="D128" s="177" t="s">
        <v>146</v>
      </c>
      <c r="E128" s="178" t="s">
        <v>1172</v>
      </c>
      <c r="F128" s="179" t="s">
        <v>1173</v>
      </c>
      <c r="G128" s="180" t="s">
        <v>154</v>
      </c>
      <c r="H128" s="181">
        <v>1</v>
      </c>
      <c r="I128" s="182"/>
      <c r="J128" s="183">
        <f t="shared" si="0"/>
        <v>0</v>
      </c>
      <c r="K128" s="184"/>
      <c r="L128" s="185"/>
      <c r="M128" s="186" t="s">
        <v>1</v>
      </c>
      <c r="N128" s="187" t="s">
        <v>41</v>
      </c>
      <c r="O128" s="68"/>
      <c r="P128" s="188">
        <f t="shared" si="1"/>
        <v>0</v>
      </c>
      <c r="Q128" s="188">
        <v>0</v>
      </c>
      <c r="R128" s="188">
        <f t="shared" si="2"/>
        <v>0</v>
      </c>
      <c r="S128" s="188">
        <v>0</v>
      </c>
      <c r="T128" s="18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170</v>
      </c>
      <c r="AT128" s="190" t="s">
        <v>146</v>
      </c>
      <c r="AU128" s="190" t="s">
        <v>76</v>
      </c>
      <c r="AY128" s="14" t="s">
        <v>150</v>
      </c>
      <c r="BE128" s="191">
        <f t="shared" si="4"/>
        <v>0</v>
      </c>
      <c r="BF128" s="191">
        <f t="shared" si="5"/>
        <v>0</v>
      </c>
      <c r="BG128" s="191">
        <f t="shared" si="6"/>
        <v>0</v>
      </c>
      <c r="BH128" s="191">
        <f t="shared" si="7"/>
        <v>0</v>
      </c>
      <c r="BI128" s="191">
        <f t="shared" si="8"/>
        <v>0</v>
      </c>
      <c r="BJ128" s="14" t="s">
        <v>83</v>
      </c>
      <c r="BK128" s="191">
        <f t="shared" si="9"/>
        <v>0</v>
      </c>
      <c r="BL128" s="14" t="s">
        <v>162</v>
      </c>
      <c r="BM128" s="190" t="s">
        <v>1174</v>
      </c>
    </row>
    <row r="129" spans="1:65" s="2" customFormat="1" ht="21.75" customHeight="1">
      <c r="A129" s="31"/>
      <c r="B129" s="32"/>
      <c r="C129" s="177" t="s">
        <v>170</v>
      </c>
      <c r="D129" s="177" t="s">
        <v>146</v>
      </c>
      <c r="E129" s="178" t="s">
        <v>1175</v>
      </c>
      <c r="F129" s="179" t="s">
        <v>1176</v>
      </c>
      <c r="G129" s="180" t="s">
        <v>154</v>
      </c>
      <c r="H129" s="181">
        <v>1</v>
      </c>
      <c r="I129" s="182"/>
      <c r="J129" s="183">
        <f t="shared" si="0"/>
        <v>0</v>
      </c>
      <c r="K129" s="184"/>
      <c r="L129" s="185"/>
      <c r="M129" s="186" t="s">
        <v>1</v>
      </c>
      <c r="N129" s="187" t="s">
        <v>41</v>
      </c>
      <c r="O129" s="68"/>
      <c r="P129" s="188">
        <f t="shared" si="1"/>
        <v>0</v>
      </c>
      <c r="Q129" s="188">
        <v>0</v>
      </c>
      <c r="R129" s="188">
        <f t="shared" si="2"/>
        <v>0</v>
      </c>
      <c r="S129" s="188">
        <v>0</v>
      </c>
      <c r="T129" s="18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170</v>
      </c>
      <c r="AT129" s="190" t="s">
        <v>146</v>
      </c>
      <c r="AU129" s="190" t="s">
        <v>76</v>
      </c>
      <c r="AY129" s="14" t="s">
        <v>150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14" t="s">
        <v>83</v>
      </c>
      <c r="BK129" s="191">
        <f t="shared" si="9"/>
        <v>0</v>
      </c>
      <c r="BL129" s="14" t="s">
        <v>162</v>
      </c>
      <c r="BM129" s="190" t="s">
        <v>1177</v>
      </c>
    </row>
    <row r="130" spans="1:65" s="2" customFormat="1" ht="21.75" customHeight="1">
      <c r="A130" s="31"/>
      <c r="B130" s="32"/>
      <c r="C130" s="177" t="s">
        <v>184</v>
      </c>
      <c r="D130" s="177" t="s">
        <v>146</v>
      </c>
      <c r="E130" s="178" t="s">
        <v>1178</v>
      </c>
      <c r="F130" s="179" t="s">
        <v>1179</v>
      </c>
      <c r="G130" s="180" t="s">
        <v>154</v>
      </c>
      <c r="H130" s="181">
        <v>1</v>
      </c>
      <c r="I130" s="182"/>
      <c r="J130" s="183">
        <f t="shared" si="0"/>
        <v>0</v>
      </c>
      <c r="K130" s="184"/>
      <c r="L130" s="185"/>
      <c r="M130" s="186" t="s">
        <v>1</v>
      </c>
      <c r="N130" s="187" t="s">
        <v>41</v>
      </c>
      <c r="O130" s="68"/>
      <c r="P130" s="188">
        <f t="shared" si="1"/>
        <v>0</v>
      </c>
      <c r="Q130" s="188">
        <v>0</v>
      </c>
      <c r="R130" s="188">
        <f t="shared" si="2"/>
        <v>0</v>
      </c>
      <c r="S130" s="188">
        <v>0</v>
      </c>
      <c r="T130" s="189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0" t="s">
        <v>170</v>
      </c>
      <c r="AT130" s="190" t="s">
        <v>146</v>
      </c>
      <c r="AU130" s="190" t="s">
        <v>76</v>
      </c>
      <c r="AY130" s="14" t="s">
        <v>150</v>
      </c>
      <c r="BE130" s="191">
        <f t="shared" si="4"/>
        <v>0</v>
      </c>
      <c r="BF130" s="191">
        <f t="shared" si="5"/>
        <v>0</v>
      </c>
      <c r="BG130" s="191">
        <f t="shared" si="6"/>
        <v>0</v>
      </c>
      <c r="BH130" s="191">
        <f t="shared" si="7"/>
        <v>0</v>
      </c>
      <c r="BI130" s="191">
        <f t="shared" si="8"/>
        <v>0</v>
      </c>
      <c r="BJ130" s="14" t="s">
        <v>83</v>
      </c>
      <c r="BK130" s="191">
        <f t="shared" si="9"/>
        <v>0</v>
      </c>
      <c r="BL130" s="14" t="s">
        <v>162</v>
      </c>
      <c r="BM130" s="190" t="s">
        <v>1180</v>
      </c>
    </row>
    <row r="131" spans="1:65" s="2" customFormat="1" ht="21.75" customHeight="1">
      <c r="A131" s="31"/>
      <c r="B131" s="32"/>
      <c r="C131" s="177" t="s">
        <v>189</v>
      </c>
      <c r="D131" s="177" t="s">
        <v>146</v>
      </c>
      <c r="E131" s="178" t="s">
        <v>1181</v>
      </c>
      <c r="F131" s="179" t="s">
        <v>1182</v>
      </c>
      <c r="G131" s="180" t="s">
        <v>154</v>
      </c>
      <c r="H131" s="181">
        <v>9</v>
      </c>
      <c r="I131" s="182"/>
      <c r="J131" s="183">
        <f t="shared" si="0"/>
        <v>0</v>
      </c>
      <c r="K131" s="184"/>
      <c r="L131" s="185"/>
      <c r="M131" s="186" t="s">
        <v>1</v>
      </c>
      <c r="N131" s="187" t="s">
        <v>41</v>
      </c>
      <c r="O131" s="68"/>
      <c r="P131" s="188">
        <f t="shared" si="1"/>
        <v>0</v>
      </c>
      <c r="Q131" s="188">
        <v>0</v>
      </c>
      <c r="R131" s="188">
        <f t="shared" si="2"/>
        <v>0</v>
      </c>
      <c r="S131" s="188">
        <v>0</v>
      </c>
      <c r="T131" s="189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170</v>
      </c>
      <c r="AT131" s="190" t="s">
        <v>146</v>
      </c>
      <c r="AU131" s="190" t="s">
        <v>76</v>
      </c>
      <c r="AY131" s="14" t="s">
        <v>150</v>
      </c>
      <c r="BE131" s="191">
        <f t="shared" si="4"/>
        <v>0</v>
      </c>
      <c r="BF131" s="191">
        <f t="shared" si="5"/>
        <v>0</v>
      </c>
      <c r="BG131" s="191">
        <f t="shared" si="6"/>
        <v>0</v>
      </c>
      <c r="BH131" s="191">
        <f t="shared" si="7"/>
        <v>0</v>
      </c>
      <c r="BI131" s="191">
        <f t="shared" si="8"/>
        <v>0</v>
      </c>
      <c r="BJ131" s="14" t="s">
        <v>83</v>
      </c>
      <c r="BK131" s="191">
        <f t="shared" si="9"/>
        <v>0</v>
      </c>
      <c r="BL131" s="14" t="s">
        <v>162</v>
      </c>
      <c r="BM131" s="190" t="s">
        <v>1183</v>
      </c>
    </row>
    <row r="132" spans="1:65" s="2" customFormat="1" ht="21.75" customHeight="1">
      <c r="A132" s="31"/>
      <c r="B132" s="32"/>
      <c r="C132" s="177" t="s">
        <v>193</v>
      </c>
      <c r="D132" s="177" t="s">
        <v>146</v>
      </c>
      <c r="E132" s="178" t="s">
        <v>1184</v>
      </c>
      <c r="F132" s="179" t="s">
        <v>1185</v>
      </c>
      <c r="G132" s="180" t="s">
        <v>154</v>
      </c>
      <c r="H132" s="181">
        <v>9</v>
      </c>
      <c r="I132" s="182"/>
      <c r="J132" s="183">
        <f t="shared" si="0"/>
        <v>0</v>
      </c>
      <c r="K132" s="184"/>
      <c r="L132" s="185"/>
      <c r="M132" s="186" t="s">
        <v>1</v>
      </c>
      <c r="N132" s="187" t="s">
        <v>41</v>
      </c>
      <c r="O132" s="68"/>
      <c r="P132" s="188">
        <f t="shared" si="1"/>
        <v>0</v>
      </c>
      <c r="Q132" s="188">
        <v>0</v>
      </c>
      <c r="R132" s="188">
        <f t="shared" si="2"/>
        <v>0</v>
      </c>
      <c r="S132" s="188">
        <v>0</v>
      </c>
      <c r="T132" s="189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170</v>
      </c>
      <c r="AT132" s="190" t="s">
        <v>146</v>
      </c>
      <c r="AU132" s="190" t="s">
        <v>76</v>
      </c>
      <c r="AY132" s="14" t="s">
        <v>150</v>
      </c>
      <c r="BE132" s="191">
        <f t="shared" si="4"/>
        <v>0</v>
      </c>
      <c r="BF132" s="191">
        <f t="shared" si="5"/>
        <v>0</v>
      </c>
      <c r="BG132" s="191">
        <f t="shared" si="6"/>
        <v>0</v>
      </c>
      <c r="BH132" s="191">
        <f t="shared" si="7"/>
        <v>0</v>
      </c>
      <c r="BI132" s="191">
        <f t="shared" si="8"/>
        <v>0</v>
      </c>
      <c r="BJ132" s="14" t="s">
        <v>83</v>
      </c>
      <c r="BK132" s="191">
        <f t="shared" si="9"/>
        <v>0</v>
      </c>
      <c r="BL132" s="14" t="s">
        <v>162</v>
      </c>
      <c r="BM132" s="190" t="s">
        <v>1186</v>
      </c>
    </row>
    <row r="133" spans="1:65" s="2" customFormat="1" ht="21.75" customHeight="1">
      <c r="A133" s="31"/>
      <c r="B133" s="32"/>
      <c r="C133" s="177" t="s">
        <v>197</v>
      </c>
      <c r="D133" s="177" t="s">
        <v>146</v>
      </c>
      <c r="E133" s="178" t="s">
        <v>1187</v>
      </c>
      <c r="F133" s="179" t="s">
        <v>1188</v>
      </c>
      <c r="G133" s="180" t="s">
        <v>154</v>
      </c>
      <c r="H133" s="181">
        <v>10</v>
      </c>
      <c r="I133" s="182"/>
      <c r="J133" s="183">
        <f t="shared" si="0"/>
        <v>0</v>
      </c>
      <c r="K133" s="184"/>
      <c r="L133" s="185"/>
      <c r="M133" s="186" t="s">
        <v>1</v>
      </c>
      <c r="N133" s="187" t="s">
        <v>41</v>
      </c>
      <c r="O133" s="68"/>
      <c r="P133" s="188">
        <f t="shared" si="1"/>
        <v>0</v>
      </c>
      <c r="Q133" s="188">
        <v>0</v>
      </c>
      <c r="R133" s="188">
        <f t="shared" si="2"/>
        <v>0</v>
      </c>
      <c r="S133" s="188">
        <v>0</v>
      </c>
      <c r="T133" s="189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170</v>
      </c>
      <c r="AT133" s="190" t="s">
        <v>146</v>
      </c>
      <c r="AU133" s="190" t="s">
        <v>76</v>
      </c>
      <c r="AY133" s="14" t="s">
        <v>150</v>
      </c>
      <c r="BE133" s="191">
        <f t="shared" si="4"/>
        <v>0</v>
      </c>
      <c r="BF133" s="191">
        <f t="shared" si="5"/>
        <v>0</v>
      </c>
      <c r="BG133" s="191">
        <f t="shared" si="6"/>
        <v>0</v>
      </c>
      <c r="BH133" s="191">
        <f t="shared" si="7"/>
        <v>0</v>
      </c>
      <c r="BI133" s="191">
        <f t="shared" si="8"/>
        <v>0</v>
      </c>
      <c r="BJ133" s="14" t="s">
        <v>83</v>
      </c>
      <c r="BK133" s="191">
        <f t="shared" si="9"/>
        <v>0</v>
      </c>
      <c r="BL133" s="14" t="s">
        <v>162</v>
      </c>
      <c r="BM133" s="190" t="s">
        <v>1189</v>
      </c>
    </row>
    <row r="134" spans="1:65" s="2" customFormat="1" ht="21.75" customHeight="1">
      <c r="A134" s="31"/>
      <c r="B134" s="32"/>
      <c r="C134" s="177" t="s">
        <v>201</v>
      </c>
      <c r="D134" s="177" t="s">
        <v>146</v>
      </c>
      <c r="E134" s="178" t="s">
        <v>1190</v>
      </c>
      <c r="F134" s="179" t="s">
        <v>1191</v>
      </c>
      <c r="G134" s="180" t="s">
        <v>154</v>
      </c>
      <c r="H134" s="181">
        <v>9</v>
      </c>
      <c r="I134" s="182"/>
      <c r="J134" s="183">
        <f t="shared" si="0"/>
        <v>0</v>
      </c>
      <c r="K134" s="184"/>
      <c r="L134" s="185"/>
      <c r="M134" s="186" t="s">
        <v>1</v>
      </c>
      <c r="N134" s="187" t="s">
        <v>41</v>
      </c>
      <c r="O134" s="68"/>
      <c r="P134" s="188">
        <f t="shared" si="1"/>
        <v>0</v>
      </c>
      <c r="Q134" s="188">
        <v>0</v>
      </c>
      <c r="R134" s="188">
        <f t="shared" si="2"/>
        <v>0</v>
      </c>
      <c r="S134" s="188">
        <v>0</v>
      </c>
      <c r="T134" s="189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170</v>
      </c>
      <c r="AT134" s="190" t="s">
        <v>146</v>
      </c>
      <c r="AU134" s="190" t="s">
        <v>76</v>
      </c>
      <c r="AY134" s="14" t="s">
        <v>150</v>
      </c>
      <c r="BE134" s="191">
        <f t="shared" si="4"/>
        <v>0</v>
      </c>
      <c r="BF134" s="191">
        <f t="shared" si="5"/>
        <v>0</v>
      </c>
      <c r="BG134" s="191">
        <f t="shared" si="6"/>
        <v>0</v>
      </c>
      <c r="BH134" s="191">
        <f t="shared" si="7"/>
        <v>0</v>
      </c>
      <c r="BI134" s="191">
        <f t="shared" si="8"/>
        <v>0</v>
      </c>
      <c r="BJ134" s="14" t="s">
        <v>83</v>
      </c>
      <c r="BK134" s="191">
        <f t="shared" si="9"/>
        <v>0</v>
      </c>
      <c r="BL134" s="14" t="s">
        <v>162</v>
      </c>
      <c r="BM134" s="190" t="s">
        <v>1192</v>
      </c>
    </row>
    <row r="135" spans="1:65" s="2" customFormat="1" ht="21.75" customHeight="1">
      <c r="A135" s="31"/>
      <c r="B135" s="32"/>
      <c r="C135" s="177" t="s">
        <v>205</v>
      </c>
      <c r="D135" s="177" t="s">
        <v>146</v>
      </c>
      <c r="E135" s="178" t="s">
        <v>1193</v>
      </c>
      <c r="F135" s="179" t="s">
        <v>1194</v>
      </c>
      <c r="G135" s="180" t="s">
        <v>154</v>
      </c>
      <c r="H135" s="181">
        <v>6</v>
      </c>
      <c r="I135" s="182"/>
      <c r="J135" s="183">
        <f t="shared" si="0"/>
        <v>0</v>
      </c>
      <c r="K135" s="184"/>
      <c r="L135" s="185"/>
      <c r="M135" s="186" t="s">
        <v>1</v>
      </c>
      <c r="N135" s="187" t="s">
        <v>41</v>
      </c>
      <c r="O135" s="68"/>
      <c r="P135" s="188">
        <f t="shared" si="1"/>
        <v>0</v>
      </c>
      <c r="Q135" s="188">
        <v>0</v>
      </c>
      <c r="R135" s="188">
        <f t="shared" si="2"/>
        <v>0</v>
      </c>
      <c r="S135" s="188">
        <v>0</v>
      </c>
      <c r="T135" s="189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170</v>
      </c>
      <c r="AT135" s="190" t="s">
        <v>146</v>
      </c>
      <c r="AU135" s="190" t="s">
        <v>76</v>
      </c>
      <c r="AY135" s="14" t="s">
        <v>150</v>
      </c>
      <c r="BE135" s="191">
        <f t="shared" si="4"/>
        <v>0</v>
      </c>
      <c r="BF135" s="191">
        <f t="shared" si="5"/>
        <v>0</v>
      </c>
      <c r="BG135" s="191">
        <f t="shared" si="6"/>
        <v>0</v>
      </c>
      <c r="BH135" s="191">
        <f t="shared" si="7"/>
        <v>0</v>
      </c>
      <c r="BI135" s="191">
        <f t="shared" si="8"/>
        <v>0</v>
      </c>
      <c r="BJ135" s="14" t="s">
        <v>83</v>
      </c>
      <c r="BK135" s="191">
        <f t="shared" si="9"/>
        <v>0</v>
      </c>
      <c r="BL135" s="14" t="s">
        <v>162</v>
      </c>
      <c r="BM135" s="190" t="s">
        <v>1195</v>
      </c>
    </row>
    <row r="136" spans="1:65" s="2" customFormat="1" ht="44.25" customHeight="1">
      <c r="A136" s="31"/>
      <c r="B136" s="32"/>
      <c r="C136" s="177" t="s">
        <v>8</v>
      </c>
      <c r="D136" s="177" t="s">
        <v>146</v>
      </c>
      <c r="E136" s="178" t="s">
        <v>1196</v>
      </c>
      <c r="F136" s="179" t="s">
        <v>1197</v>
      </c>
      <c r="G136" s="180" t="s">
        <v>154</v>
      </c>
      <c r="H136" s="181">
        <v>9</v>
      </c>
      <c r="I136" s="182"/>
      <c r="J136" s="183">
        <f t="shared" si="0"/>
        <v>0</v>
      </c>
      <c r="K136" s="184"/>
      <c r="L136" s="185"/>
      <c r="M136" s="186" t="s">
        <v>1</v>
      </c>
      <c r="N136" s="187" t="s">
        <v>41</v>
      </c>
      <c r="O136" s="68"/>
      <c r="P136" s="188">
        <f t="shared" si="1"/>
        <v>0</v>
      </c>
      <c r="Q136" s="188">
        <v>0</v>
      </c>
      <c r="R136" s="188">
        <f t="shared" si="2"/>
        <v>0</v>
      </c>
      <c r="S136" s="188">
        <v>0</v>
      </c>
      <c r="T136" s="189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170</v>
      </c>
      <c r="AT136" s="190" t="s">
        <v>146</v>
      </c>
      <c r="AU136" s="190" t="s">
        <v>76</v>
      </c>
      <c r="AY136" s="14" t="s">
        <v>150</v>
      </c>
      <c r="BE136" s="191">
        <f t="shared" si="4"/>
        <v>0</v>
      </c>
      <c r="BF136" s="191">
        <f t="shared" si="5"/>
        <v>0</v>
      </c>
      <c r="BG136" s="191">
        <f t="shared" si="6"/>
        <v>0</v>
      </c>
      <c r="BH136" s="191">
        <f t="shared" si="7"/>
        <v>0</v>
      </c>
      <c r="BI136" s="191">
        <f t="shared" si="8"/>
        <v>0</v>
      </c>
      <c r="BJ136" s="14" t="s">
        <v>83</v>
      </c>
      <c r="BK136" s="191">
        <f t="shared" si="9"/>
        <v>0</v>
      </c>
      <c r="BL136" s="14" t="s">
        <v>162</v>
      </c>
      <c r="BM136" s="190" t="s">
        <v>1198</v>
      </c>
    </row>
    <row r="137" spans="1:65" s="2" customFormat="1" ht="21.75" customHeight="1">
      <c r="A137" s="31"/>
      <c r="B137" s="32"/>
      <c r="C137" s="177" t="s">
        <v>212</v>
      </c>
      <c r="D137" s="177" t="s">
        <v>146</v>
      </c>
      <c r="E137" s="178" t="s">
        <v>1199</v>
      </c>
      <c r="F137" s="179" t="s">
        <v>1200</v>
      </c>
      <c r="G137" s="180" t="s">
        <v>154</v>
      </c>
      <c r="H137" s="181">
        <v>1</v>
      </c>
      <c r="I137" s="182"/>
      <c r="J137" s="183">
        <f t="shared" si="0"/>
        <v>0</v>
      </c>
      <c r="K137" s="184"/>
      <c r="L137" s="185"/>
      <c r="M137" s="186" t="s">
        <v>1</v>
      </c>
      <c r="N137" s="187" t="s">
        <v>41</v>
      </c>
      <c r="O137" s="68"/>
      <c r="P137" s="188">
        <f t="shared" si="1"/>
        <v>0</v>
      </c>
      <c r="Q137" s="188">
        <v>0</v>
      </c>
      <c r="R137" s="188">
        <f t="shared" si="2"/>
        <v>0</v>
      </c>
      <c r="S137" s="188">
        <v>0</v>
      </c>
      <c r="T137" s="189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170</v>
      </c>
      <c r="AT137" s="190" t="s">
        <v>146</v>
      </c>
      <c r="AU137" s="190" t="s">
        <v>76</v>
      </c>
      <c r="AY137" s="14" t="s">
        <v>150</v>
      </c>
      <c r="BE137" s="191">
        <f t="shared" si="4"/>
        <v>0</v>
      </c>
      <c r="BF137" s="191">
        <f t="shared" si="5"/>
        <v>0</v>
      </c>
      <c r="BG137" s="191">
        <f t="shared" si="6"/>
        <v>0</v>
      </c>
      <c r="BH137" s="191">
        <f t="shared" si="7"/>
        <v>0</v>
      </c>
      <c r="BI137" s="191">
        <f t="shared" si="8"/>
        <v>0</v>
      </c>
      <c r="BJ137" s="14" t="s">
        <v>83</v>
      </c>
      <c r="BK137" s="191">
        <f t="shared" si="9"/>
        <v>0</v>
      </c>
      <c r="BL137" s="14" t="s">
        <v>162</v>
      </c>
      <c r="BM137" s="190" t="s">
        <v>1201</v>
      </c>
    </row>
    <row r="138" spans="1:65" s="2" customFormat="1" ht="21.75" customHeight="1">
      <c r="A138" s="31"/>
      <c r="B138" s="32"/>
      <c r="C138" s="177" t="s">
        <v>216</v>
      </c>
      <c r="D138" s="177" t="s">
        <v>146</v>
      </c>
      <c r="E138" s="178" t="s">
        <v>1202</v>
      </c>
      <c r="F138" s="179" t="s">
        <v>1203</v>
      </c>
      <c r="G138" s="180" t="s">
        <v>187</v>
      </c>
      <c r="H138" s="181">
        <v>750</v>
      </c>
      <c r="I138" s="182"/>
      <c r="J138" s="183">
        <f t="shared" si="0"/>
        <v>0</v>
      </c>
      <c r="K138" s="184"/>
      <c r="L138" s="185"/>
      <c r="M138" s="186" t="s">
        <v>1</v>
      </c>
      <c r="N138" s="187" t="s">
        <v>41</v>
      </c>
      <c r="O138" s="68"/>
      <c r="P138" s="188">
        <f t="shared" si="1"/>
        <v>0</v>
      </c>
      <c r="Q138" s="188">
        <v>0</v>
      </c>
      <c r="R138" s="188">
        <f t="shared" si="2"/>
        <v>0</v>
      </c>
      <c r="S138" s="188">
        <v>0</v>
      </c>
      <c r="T138" s="189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170</v>
      </c>
      <c r="AT138" s="190" t="s">
        <v>146</v>
      </c>
      <c r="AU138" s="190" t="s">
        <v>76</v>
      </c>
      <c r="AY138" s="14" t="s">
        <v>150</v>
      </c>
      <c r="BE138" s="191">
        <f t="shared" si="4"/>
        <v>0</v>
      </c>
      <c r="BF138" s="191">
        <f t="shared" si="5"/>
        <v>0</v>
      </c>
      <c r="BG138" s="191">
        <f t="shared" si="6"/>
        <v>0</v>
      </c>
      <c r="BH138" s="191">
        <f t="shared" si="7"/>
        <v>0</v>
      </c>
      <c r="BI138" s="191">
        <f t="shared" si="8"/>
        <v>0</v>
      </c>
      <c r="BJ138" s="14" t="s">
        <v>83</v>
      </c>
      <c r="BK138" s="191">
        <f t="shared" si="9"/>
        <v>0</v>
      </c>
      <c r="BL138" s="14" t="s">
        <v>162</v>
      </c>
      <c r="BM138" s="190" t="s">
        <v>1204</v>
      </c>
    </row>
    <row r="139" spans="1:65" s="2" customFormat="1" ht="21.75" customHeight="1">
      <c r="A139" s="31"/>
      <c r="B139" s="32"/>
      <c r="C139" s="177" t="s">
        <v>220</v>
      </c>
      <c r="D139" s="177" t="s">
        <v>146</v>
      </c>
      <c r="E139" s="178" t="s">
        <v>1205</v>
      </c>
      <c r="F139" s="179" t="s">
        <v>1206</v>
      </c>
      <c r="G139" s="180" t="s">
        <v>154</v>
      </c>
      <c r="H139" s="181">
        <v>20</v>
      </c>
      <c r="I139" s="182"/>
      <c r="J139" s="183">
        <f t="shared" si="0"/>
        <v>0</v>
      </c>
      <c r="K139" s="184"/>
      <c r="L139" s="185"/>
      <c r="M139" s="186" t="s">
        <v>1</v>
      </c>
      <c r="N139" s="187" t="s">
        <v>41</v>
      </c>
      <c r="O139" s="68"/>
      <c r="P139" s="188">
        <f t="shared" si="1"/>
        <v>0</v>
      </c>
      <c r="Q139" s="188">
        <v>0</v>
      </c>
      <c r="R139" s="188">
        <f t="shared" si="2"/>
        <v>0</v>
      </c>
      <c r="S139" s="188">
        <v>0</v>
      </c>
      <c r="T139" s="189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170</v>
      </c>
      <c r="AT139" s="190" t="s">
        <v>146</v>
      </c>
      <c r="AU139" s="190" t="s">
        <v>76</v>
      </c>
      <c r="AY139" s="14" t="s">
        <v>150</v>
      </c>
      <c r="BE139" s="191">
        <f t="shared" si="4"/>
        <v>0</v>
      </c>
      <c r="BF139" s="191">
        <f t="shared" si="5"/>
        <v>0</v>
      </c>
      <c r="BG139" s="191">
        <f t="shared" si="6"/>
        <v>0</v>
      </c>
      <c r="BH139" s="191">
        <f t="shared" si="7"/>
        <v>0</v>
      </c>
      <c r="BI139" s="191">
        <f t="shared" si="8"/>
        <v>0</v>
      </c>
      <c r="BJ139" s="14" t="s">
        <v>83</v>
      </c>
      <c r="BK139" s="191">
        <f t="shared" si="9"/>
        <v>0</v>
      </c>
      <c r="BL139" s="14" t="s">
        <v>162</v>
      </c>
      <c r="BM139" s="190" t="s">
        <v>1207</v>
      </c>
    </row>
    <row r="140" spans="1:65" s="2" customFormat="1" ht="33" customHeight="1">
      <c r="A140" s="31"/>
      <c r="B140" s="32"/>
      <c r="C140" s="177" t="s">
        <v>224</v>
      </c>
      <c r="D140" s="177" t="s">
        <v>146</v>
      </c>
      <c r="E140" s="178" t="s">
        <v>1208</v>
      </c>
      <c r="F140" s="179" t="s">
        <v>1209</v>
      </c>
      <c r="G140" s="180" t="s">
        <v>154</v>
      </c>
      <c r="H140" s="181">
        <v>6</v>
      </c>
      <c r="I140" s="182"/>
      <c r="J140" s="183">
        <f t="shared" si="0"/>
        <v>0</v>
      </c>
      <c r="K140" s="184"/>
      <c r="L140" s="185"/>
      <c r="M140" s="186" t="s">
        <v>1</v>
      </c>
      <c r="N140" s="187" t="s">
        <v>41</v>
      </c>
      <c r="O140" s="68"/>
      <c r="P140" s="188">
        <f t="shared" si="1"/>
        <v>0</v>
      </c>
      <c r="Q140" s="188">
        <v>0</v>
      </c>
      <c r="R140" s="188">
        <f t="shared" si="2"/>
        <v>0</v>
      </c>
      <c r="S140" s="188">
        <v>0</v>
      </c>
      <c r="T140" s="189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170</v>
      </c>
      <c r="AT140" s="190" t="s">
        <v>146</v>
      </c>
      <c r="AU140" s="190" t="s">
        <v>76</v>
      </c>
      <c r="AY140" s="14" t="s">
        <v>150</v>
      </c>
      <c r="BE140" s="191">
        <f t="shared" si="4"/>
        <v>0</v>
      </c>
      <c r="BF140" s="191">
        <f t="shared" si="5"/>
        <v>0</v>
      </c>
      <c r="BG140" s="191">
        <f t="shared" si="6"/>
        <v>0</v>
      </c>
      <c r="BH140" s="191">
        <f t="shared" si="7"/>
        <v>0</v>
      </c>
      <c r="BI140" s="191">
        <f t="shared" si="8"/>
        <v>0</v>
      </c>
      <c r="BJ140" s="14" t="s">
        <v>83</v>
      </c>
      <c r="BK140" s="191">
        <f t="shared" si="9"/>
        <v>0</v>
      </c>
      <c r="BL140" s="14" t="s">
        <v>162</v>
      </c>
      <c r="BM140" s="190" t="s">
        <v>1210</v>
      </c>
    </row>
    <row r="141" spans="1:65" s="2" customFormat="1" ht="21.75" customHeight="1">
      <c r="A141" s="31"/>
      <c r="B141" s="32"/>
      <c r="C141" s="177" t="s">
        <v>228</v>
      </c>
      <c r="D141" s="177" t="s">
        <v>146</v>
      </c>
      <c r="E141" s="178" t="s">
        <v>1129</v>
      </c>
      <c r="F141" s="179" t="s">
        <v>1130</v>
      </c>
      <c r="G141" s="180" t="s">
        <v>187</v>
      </c>
      <c r="H141" s="181">
        <v>750</v>
      </c>
      <c r="I141" s="182"/>
      <c r="J141" s="183">
        <f t="shared" si="0"/>
        <v>0</v>
      </c>
      <c r="K141" s="184"/>
      <c r="L141" s="185"/>
      <c r="M141" s="186" t="s">
        <v>1</v>
      </c>
      <c r="N141" s="187" t="s">
        <v>41</v>
      </c>
      <c r="O141" s="68"/>
      <c r="P141" s="188">
        <f t="shared" si="1"/>
        <v>0</v>
      </c>
      <c r="Q141" s="188">
        <v>0</v>
      </c>
      <c r="R141" s="188">
        <f t="shared" si="2"/>
        <v>0</v>
      </c>
      <c r="S141" s="188">
        <v>0</v>
      </c>
      <c r="T141" s="189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0" t="s">
        <v>170</v>
      </c>
      <c r="AT141" s="190" t="s">
        <v>146</v>
      </c>
      <c r="AU141" s="190" t="s">
        <v>76</v>
      </c>
      <c r="AY141" s="14" t="s">
        <v>150</v>
      </c>
      <c r="BE141" s="191">
        <f t="shared" si="4"/>
        <v>0</v>
      </c>
      <c r="BF141" s="191">
        <f t="shared" si="5"/>
        <v>0</v>
      </c>
      <c r="BG141" s="191">
        <f t="shared" si="6"/>
        <v>0</v>
      </c>
      <c r="BH141" s="191">
        <f t="shared" si="7"/>
        <v>0</v>
      </c>
      <c r="BI141" s="191">
        <f t="shared" si="8"/>
        <v>0</v>
      </c>
      <c r="BJ141" s="14" t="s">
        <v>83</v>
      </c>
      <c r="BK141" s="191">
        <f t="shared" si="9"/>
        <v>0</v>
      </c>
      <c r="BL141" s="14" t="s">
        <v>162</v>
      </c>
      <c r="BM141" s="190" t="s">
        <v>1211</v>
      </c>
    </row>
    <row r="142" spans="1:65" s="2" customFormat="1" ht="33" customHeight="1">
      <c r="A142" s="31"/>
      <c r="B142" s="32"/>
      <c r="C142" s="177" t="s">
        <v>7</v>
      </c>
      <c r="D142" s="177" t="s">
        <v>146</v>
      </c>
      <c r="E142" s="178" t="s">
        <v>1126</v>
      </c>
      <c r="F142" s="179" t="s">
        <v>1127</v>
      </c>
      <c r="G142" s="180" t="s">
        <v>187</v>
      </c>
      <c r="H142" s="181">
        <v>750</v>
      </c>
      <c r="I142" s="182"/>
      <c r="J142" s="183">
        <f t="shared" si="0"/>
        <v>0</v>
      </c>
      <c r="K142" s="184"/>
      <c r="L142" s="185"/>
      <c r="M142" s="186" t="s">
        <v>1</v>
      </c>
      <c r="N142" s="187" t="s">
        <v>41</v>
      </c>
      <c r="O142" s="68"/>
      <c r="P142" s="188">
        <f t="shared" si="1"/>
        <v>0</v>
      </c>
      <c r="Q142" s="188">
        <v>0</v>
      </c>
      <c r="R142" s="188">
        <f t="shared" si="2"/>
        <v>0</v>
      </c>
      <c r="S142" s="188">
        <v>0</v>
      </c>
      <c r="T142" s="189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170</v>
      </c>
      <c r="AT142" s="190" t="s">
        <v>146</v>
      </c>
      <c r="AU142" s="190" t="s">
        <v>76</v>
      </c>
      <c r="AY142" s="14" t="s">
        <v>150</v>
      </c>
      <c r="BE142" s="191">
        <f t="shared" si="4"/>
        <v>0</v>
      </c>
      <c r="BF142" s="191">
        <f t="shared" si="5"/>
        <v>0</v>
      </c>
      <c r="BG142" s="191">
        <f t="shared" si="6"/>
        <v>0</v>
      </c>
      <c r="BH142" s="191">
        <f t="shared" si="7"/>
        <v>0</v>
      </c>
      <c r="BI142" s="191">
        <f t="shared" si="8"/>
        <v>0</v>
      </c>
      <c r="BJ142" s="14" t="s">
        <v>83</v>
      </c>
      <c r="BK142" s="191">
        <f t="shared" si="9"/>
        <v>0</v>
      </c>
      <c r="BL142" s="14" t="s">
        <v>162</v>
      </c>
      <c r="BM142" s="190" t="s">
        <v>1212</v>
      </c>
    </row>
    <row r="143" spans="1:65" s="2" customFormat="1" ht="21.75" customHeight="1">
      <c r="A143" s="31"/>
      <c r="B143" s="32"/>
      <c r="C143" s="177" t="s">
        <v>235</v>
      </c>
      <c r="D143" s="177" t="s">
        <v>146</v>
      </c>
      <c r="E143" s="178" t="s">
        <v>1213</v>
      </c>
      <c r="F143" s="179" t="s">
        <v>1214</v>
      </c>
      <c r="G143" s="180" t="s">
        <v>154</v>
      </c>
      <c r="H143" s="181">
        <v>9</v>
      </c>
      <c r="I143" s="182"/>
      <c r="J143" s="183">
        <f t="shared" si="0"/>
        <v>0</v>
      </c>
      <c r="K143" s="184"/>
      <c r="L143" s="185"/>
      <c r="M143" s="186" t="s">
        <v>1</v>
      </c>
      <c r="N143" s="187" t="s">
        <v>41</v>
      </c>
      <c r="O143" s="68"/>
      <c r="P143" s="188">
        <f t="shared" si="1"/>
        <v>0</v>
      </c>
      <c r="Q143" s="188">
        <v>0</v>
      </c>
      <c r="R143" s="188">
        <f t="shared" si="2"/>
        <v>0</v>
      </c>
      <c r="S143" s="188">
        <v>0</v>
      </c>
      <c r="T143" s="189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0" t="s">
        <v>170</v>
      </c>
      <c r="AT143" s="190" t="s">
        <v>146</v>
      </c>
      <c r="AU143" s="190" t="s">
        <v>76</v>
      </c>
      <c r="AY143" s="14" t="s">
        <v>150</v>
      </c>
      <c r="BE143" s="191">
        <f t="shared" si="4"/>
        <v>0</v>
      </c>
      <c r="BF143" s="191">
        <f t="shared" si="5"/>
        <v>0</v>
      </c>
      <c r="BG143" s="191">
        <f t="shared" si="6"/>
        <v>0</v>
      </c>
      <c r="BH143" s="191">
        <f t="shared" si="7"/>
        <v>0</v>
      </c>
      <c r="BI143" s="191">
        <f t="shared" si="8"/>
        <v>0</v>
      </c>
      <c r="BJ143" s="14" t="s">
        <v>83</v>
      </c>
      <c r="BK143" s="191">
        <f t="shared" si="9"/>
        <v>0</v>
      </c>
      <c r="BL143" s="14" t="s">
        <v>162</v>
      </c>
      <c r="BM143" s="190" t="s">
        <v>1215</v>
      </c>
    </row>
    <row r="144" spans="1:65" s="2" customFormat="1" ht="44.25" customHeight="1">
      <c r="A144" s="31"/>
      <c r="B144" s="32"/>
      <c r="C144" s="177" t="s">
        <v>239</v>
      </c>
      <c r="D144" s="177" t="s">
        <v>146</v>
      </c>
      <c r="E144" s="178" t="s">
        <v>359</v>
      </c>
      <c r="F144" s="179" t="s">
        <v>360</v>
      </c>
      <c r="G144" s="180" t="s">
        <v>187</v>
      </c>
      <c r="H144" s="181">
        <v>750</v>
      </c>
      <c r="I144" s="182"/>
      <c r="J144" s="183">
        <f t="shared" si="0"/>
        <v>0</v>
      </c>
      <c r="K144" s="184"/>
      <c r="L144" s="185"/>
      <c r="M144" s="186" t="s">
        <v>1</v>
      </c>
      <c r="N144" s="187" t="s">
        <v>41</v>
      </c>
      <c r="O144" s="68"/>
      <c r="P144" s="188">
        <f t="shared" si="1"/>
        <v>0</v>
      </c>
      <c r="Q144" s="188">
        <v>0</v>
      </c>
      <c r="R144" s="188">
        <f t="shared" si="2"/>
        <v>0</v>
      </c>
      <c r="S144" s="188">
        <v>0</v>
      </c>
      <c r="T144" s="189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0" t="s">
        <v>170</v>
      </c>
      <c r="AT144" s="190" t="s">
        <v>146</v>
      </c>
      <c r="AU144" s="190" t="s">
        <v>76</v>
      </c>
      <c r="AY144" s="14" t="s">
        <v>150</v>
      </c>
      <c r="BE144" s="191">
        <f t="shared" si="4"/>
        <v>0</v>
      </c>
      <c r="BF144" s="191">
        <f t="shared" si="5"/>
        <v>0</v>
      </c>
      <c r="BG144" s="191">
        <f t="shared" si="6"/>
        <v>0</v>
      </c>
      <c r="BH144" s="191">
        <f t="shared" si="7"/>
        <v>0</v>
      </c>
      <c r="BI144" s="191">
        <f t="shared" si="8"/>
        <v>0</v>
      </c>
      <c r="BJ144" s="14" t="s">
        <v>83</v>
      </c>
      <c r="BK144" s="191">
        <f t="shared" si="9"/>
        <v>0</v>
      </c>
      <c r="BL144" s="14" t="s">
        <v>162</v>
      </c>
      <c r="BM144" s="190" t="s">
        <v>1216</v>
      </c>
    </row>
    <row r="145" spans="1:65" s="2" customFormat="1" ht="21.75" customHeight="1">
      <c r="A145" s="31"/>
      <c r="B145" s="32"/>
      <c r="C145" s="177" t="s">
        <v>243</v>
      </c>
      <c r="D145" s="177" t="s">
        <v>146</v>
      </c>
      <c r="E145" s="178" t="s">
        <v>1141</v>
      </c>
      <c r="F145" s="179" t="s">
        <v>1142</v>
      </c>
      <c r="G145" s="180" t="s">
        <v>154</v>
      </c>
      <c r="H145" s="181">
        <v>20</v>
      </c>
      <c r="I145" s="182"/>
      <c r="J145" s="183">
        <f t="shared" si="0"/>
        <v>0</v>
      </c>
      <c r="K145" s="184"/>
      <c r="L145" s="185"/>
      <c r="M145" s="186" t="s">
        <v>1</v>
      </c>
      <c r="N145" s="187" t="s">
        <v>41</v>
      </c>
      <c r="O145" s="68"/>
      <c r="P145" s="188">
        <f t="shared" si="1"/>
        <v>0</v>
      </c>
      <c r="Q145" s="188">
        <v>0</v>
      </c>
      <c r="R145" s="188">
        <f t="shared" si="2"/>
        <v>0</v>
      </c>
      <c r="S145" s="188">
        <v>0</v>
      </c>
      <c r="T145" s="189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0" t="s">
        <v>170</v>
      </c>
      <c r="AT145" s="190" t="s">
        <v>146</v>
      </c>
      <c r="AU145" s="190" t="s">
        <v>76</v>
      </c>
      <c r="AY145" s="14" t="s">
        <v>150</v>
      </c>
      <c r="BE145" s="191">
        <f t="shared" si="4"/>
        <v>0</v>
      </c>
      <c r="BF145" s="191">
        <f t="shared" si="5"/>
        <v>0</v>
      </c>
      <c r="BG145" s="191">
        <f t="shared" si="6"/>
        <v>0</v>
      </c>
      <c r="BH145" s="191">
        <f t="shared" si="7"/>
        <v>0</v>
      </c>
      <c r="BI145" s="191">
        <f t="shared" si="8"/>
        <v>0</v>
      </c>
      <c r="BJ145" s="14" t="s">
        <v>83</v>
      </c>
      <c r="BK145" s="191">
        <f t="shared" si="9"/>
        <v>0</v>
      </c>
      <c r="BL145" s="14" t="s">
        <v>162</v>
      </c>
      <c r="BM145" s="190" t="s">
        <v>1217</v>
      </c>
    </row>
    <row r="146" spans="1:65" s="2" customFormat="1" ht="21.75" customHeight="1">
      <c r="A146" s="31"/>
      <c r="B146" s="32"/>
      <c r="C146" s="177" t="s">
        <v>247</v>
      </c>
      <c r="D146" s="177" t="s">
        <v>146</v>
      </c>
      <c r="E146" s="178" t="s">
        <v>1218</v>
      </c>
      <c r="F146" s="179" t="s">
        <v>1219</v>
      </c>
      <c r="G146" s="180" t="s">
        <v>154</v>
      </c>
      <c r="H146" s="181">
        <v>10</v>
      </c>
      <c r="I146" s="182"/>
      <c r="J146" s="183">
        <f t="shared" si="0"/>
        <v>0</v>
      </c>
      <c r="K146" s="184"/>
      <c r="L146" s="185"/>
      <c r="M146" s="186" t="s">
        <v>1</v>
      </c>
      <c r="N146" s="187" t="s">
        <v>41</v>
      </c>
      <c r="O146" s="68"/>
      <c r="P146" s="188">
        <f t="shared" si="1"/>
        <v>0</v>
      </c>
      <c r="Q146" s="188">
        <v>0</v>
      </c>
      <c r="R146" s="188">
        <f t="shared" si="2"/>
        <v>0</v>
      </c>
      <c r="S146" s="188">
        <v>0</v>
      </c>
      <c r="T146" s="189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0" t="s">
        <v>170</v>
      </c>
      <c r="AT146" s="190" t="s">
        <v>146</v>
      </c>
      <c r="AU146" s="190" t="s">
        <v>76</v>
      </c>
      <c r="AY146" s="14" t="s">
        <v>150</v>
      </c>
      <c r="BE146" s="191">
        <f t="shared" si="4"/>
        <v>0</v>
      </c>
      <c r="BF146" s="191">
        <f t="shared" si="5"/>
        <v>0</v>
      </c>
      <c r="BG146" s="191">
        <f t="shared" si="6"/>
        <v>0</v>
      </c>
      <c r="BH146" s="191">
        <f t="shared" si="7"/>
        <v>0</v>
      </c>
      <c r="BI146" s="191">
        <f t="shared" si="8"/>
        <v>0</v>
      </c>
      <c r="BJ146" s="14" t="s">
        <v>83</v>
      </c>
      <c r="BK146" s="191">
        <f t="shared" si="9"/>
        <v>0</v>
      </c>
      <c r="BL146" s="14" t="s">
        <v>162</v>
      </c>
      <c r="BM146" s="190" t="s">
        <v>1220</v>
      </c>
    </row>
    <row r="147" spans="1:65" s="12" customFormat="1" ht="25.9" customHeight="1">
      <c r="B147" s="224"/>
      <c r="C147" s="225"/>
      <c r="D147" s="226" t="s">
        <v>75</v>
      </c>
      <c r="E147" s="227" t="s">
        <v>1108</v>
      </c>
      <c r="F147" s="227" t="s">
        <v>1109</v>
      </c>
      <c r="G147" s="225"/>
      <c r="H147" s="225"/>
      <c r="I147" s="228"/>
      <c r="J147" s="229">
        <f>BK147</f>
        <v>0</v>
      </c>
      <c r="K147" s="225"/>
      <c r="L147" s="230"/>
      <c r="M147" s="231"/>
      <c r="N147" s="232"/>
      <c r="O147" s="232"/>
      <c r="P147" s="233">
        <f>P148</f>
        <v>0</v>
      </c>
      <c r="Q147" s="232"/>
      <c r="R147" s="233">
        <f>R148</f>
        <v>0</v>
      </c>
      <c r="S147" s="232"/>
      <c r="T147" s="234">
        <f>T148</f>
        <v>0</v>
      </c>
      <c r="AR147" s="235" t="s">
        <v>83</v>
      </c>
      <c r="AT147" s="236" t="s">
        <v>75</v>
      </c>
      <c r="AU147" s="236" t="s">
        <v>76</v>
      </c>
      <c r="AY147" s="235" t="s">
        <v>150</v>
      </c>
      <c r="BK147" s="237">
        <f>BK148</f>
        <v>0</v>
      </c>
    </row>
    <row r="148" spans="1:65" s="12" customFormat="1" ht="22.9" customHeight="1">
      <c r="B148" s="224"/>
      <c r="C148" s="225"/>
      <c r="D148" s="226" t="s">
        <v>75</v>
      </c>
      <c r="E148" s="239" t="s">
        <v>83</v>
      </c>
      <c r="F148" s="239" t="s">
        <v>1110</v>
      </c>
      <c r="G148" s="225"/>
      <c r="H148" s="225"/>
      <c r="I148" s="228"/>
      <c r="J148" s="240">
        <f>BK148</f>
        <v>0</v>
      </c>
      <c r="K148" s="225"/>
      <c r="L148" s="230"/>
      <c r="M148" s="231"/>
      <c r="N148" s="232"/>
      <c r="O148" s="232"/>
      <c r="P148" s="233">
        <f>P149</f>
        <v>0</v>
      </c>
      <c r="Q148" s="232"/>
      <c r="R148" s="233">
        <f>R149</f>
        <v>0</v>
      </c>
      <c r="S148" s="232"/>
      <c r="T148" s="234">
        <f>T149</f>
        <v>0</v>
      </c>
      <c r="AR148" s="235" t="s">
        <v>83</v>
      </c>
      <c r="AT148" s="236" t="s">
        <v>75</v>
      </c>
      <c r="AU148" s="236" t="s">
        <v>83</v>
      </c>
      <c r="AY148" s="235" t="s">
        <v>150</v>
      </c>
      <c r="BK148" s="237">
        <f>BK149</f>
        <v>0</v>
      </c>
    </row>
    <row r="149" spans="1:65" s="2" customFormat="1" ht="21.75" customHeight="1">
      <c r="A149" s="31"/>
      <c r="B149" s="32"/>
      <c r="C149" s="192" t="s">
        <v>346</v>
      </c>
      <c r="D149" s="192" t="s">
        <v>450</v>
      </c>
      <c r="E149" s="193" t="s">
        <v>1111</v>
      </c>
      <c r="F149" s="194" t="s">
        <v>1112</v>
      </c>
      <c r="G149" s="195" t="s">
        <v>937</v>
      </c>
      <c r="H149" s="196">
        <v>200</v>
      </c>
      <c r="I149" s="197"/>
      <c r="J149" s="198">
        <f>ROUND(I149*H149,2)</f>
        <v>0</v>
      </c>
      <c r="K149" s="199"/>
      <c r="L149" s="36"/>
      <c r="M149" s="200" t="s">
        <v>1</v>
      </c>
      <c r="N149" s="201" t="s">
        <v>41</v>
      </c>
      <c r="O149" s="68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0" t="s">
        <v>162</v>
      </c>
      <c r="AT149" s="190" t="s">
        <v>450</v>
      </c>
      <c r="AU149" s="190" t="s">
        <v>85</v>
      </c>
      <c r="AY149" s="14" t="s">
        <v>150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4" t="s">
        <v>83</v>
      </c>
      <c r="BK149" s="191">
        <f>ROUND(I149*H149,2)</f>
        <v>0</v>
      </c>
      <c r="BL149" s="14" t="s">
        <v>162</v>
      </c>
      <c r="BM149" s="190" t="s">
        <v>1221</v>
      </c>
    </row>
    <row r="150" spans="1:65" s="12" customFormat="1" ht="25.9" customHeight="1">
      <c r="B150" s="224"/>
      <c r="C150" s="225"/>
      <c r="D150" s="226" t="s">
        <v>75</v>
      </c>
      <c r="E150" s="227" t="s">
        <v>996</v>
      </c>
      <c r="F150" s="227" t="s">
        <v>985</v>
      </c>
      <c r="G150" s="225"/>
      <c r="H150" s="225"/>
      <c r="I150" s="228"/>
      <c r="J150" s="229">
        <f>BK150</f>
        <v>0</v>
      </c>
      <c r="K150" s="225"/>
      <c r="L150" s="230"/>
      <c r="M150" s="231"/>
      <c r="N150" s="232"/>
      <c r="O150" s="232"/>
      <c r="P150" s="233">
        <f>SUM(P151:P173)</f>
        <v>0</v>
      </c>
      <c r="Q150" s="232"/>
      <c r="R150" s="233">
        <f>SUM(R151:R173)</f>
        <v>0</v>
      </c>
      <c r="S150" s="232"/>
      <c r="T150" s="234">
        <f>SUM(T151:T173)</f>
        <v>0</v>
      </c>
      <c r="AR150" s="235" t="s">
        <v>162</v>
      </c>
      <c r="AT150" s="236" t="s">
        <v>75</v>
      </c>
      <c r="AU150" s="236" t="s">
        <v>76</v>
      </c>
      <c r="AY150" s="235" t="s">
        <v>150</v>
      </c>
      <c r="BK150" s="237">
        <f>SUM(BK151:BK173)</f>
        <v>0</v>
      </c>
    </row>
    <row r="151" spans="1:65" s="2" customFormat="1" ht="33" customHeight="1">
      <c r="A151" s="31"/>
      <c r="B151" s="32"/>
      <c r="C151" s="192" t="s">
        <v>333</v>
      </c>
      <c r="D151" s="192" t="s">
        <v>450</v>
      </c>
      <c r="E151" s="193" t="s">
        <v>1222</v>
      </c>
      <c r="F151" s="194" t="s">
        <v>1223</v>
      </c>
      <c r="G151" s="195" t="s">
        <v>187</v>
      </c>
      <c r="H151" s="196">
        <v>20</v>
      </c>
      <c r="I151" s="197"/>
      <c r="J151" s="198">
        <f t="shared" ref="J151:J173" si="10">ROUND(I151*H151,2)</f>
        <v>0</v>
      </c>
      <c r="K151" s="199"/>
      <c r="L151" s="36"/>
      <c r="M151" s="200" t="s">
        <v>1</v>
      </c>
      <c r="N151" s="201" t="s">
        <v>41</v>
      </c>
      <c r="O151" s="68"/>
      <c r="P151" s="188">
        <f t="shared" ref="P151:P173" si="11">O151*H151</f>
        <v>0</v>
      </c>
      <c r="Q151" s="188">
        <v>0</v>
      </c>
      <c r="R151" s="188">
        <f t="shared" ref="R151:R173" si="12">Q151*H151</f>
        <v>0</v>
      </c>
      <c r="S151" s="188">
        <v>0</v>
      </c>
      <c r="T151" s="189">
        <f t="shared" ref="T151:T173" si="13"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165</v>
      </c>
      <c r="AT151" s="190" t="s">
        <v>450</v>
      </c>
      <c r="AU151" s="190" t="s">
        <v>83</v>
      </c>
      <c r="AY151" s="14" t="s">
        <v>150</v>
      </c>
      <c r="BE151" s="191">
        <f t="shared" ref="BE151:BE173" si="14">IF(N151="základní",J151,0)</f>
        <v>0</v>
      </c>
      <c r="BF151" s="191">
        <f t="shared" ref="BF151:BF173" si="15">IF(N151="snížená",J151,0)</f>
        <v>0</v>
      </c>
      <c r="BG151" s="191">
        <f t="shared" ref="BG151:BG173" si="16">IF(N151="zákl. přenesená",J151,0)</f>
        <v>0</v>
      </c>
      <c r="BH151" s="191">
        <f t="shared" ref="BH151:BH173" si="17">IF(N151="sníž. přenesená",J151,0)</f>
        <v>0</v>
      </c>
      <c r="BI151" s="191">
        <f t="shared" ref="BI151:BI173" si="18">IF(N151="nulová",J151,0)</f>
        <v>0</v>
      </c>
      <c r="BJ151" s="14" t="s">
        <v>83</v>
      </c>
      <c r="BK151" s="191">
        <f t="shared" ref="BK151:BK173" si="19">ROUND(I151*H151,2)</f>
        <v>0</v>
      </c>
      <c r="BL151" s="14" t="s">
        <v>165</v>
      </c>
      <c r="BM151" s="190" t="s">
        <v>1224</v>
      </c>
    </row>
    <row r="152" spans="1:65" s="2" customFormat="1" ht="21.75" customHeight="1">
      <c r="A152" s="31"/>
      <c r="B152" s="32"/>
      <c r="C152" s="177" t="s">
        <v>337</v>
      </c>
      <c r="D152" s="177" t="s">
        <v>146</v>
      </c>
      <c r="E152" s="178" t="s">
        <v>1225</v>
      </c>
      <c r="F152" s="179" t="s">
        <v>1226</v>
      </c>
      <c r="G152" s="180" t="s">
        <v>154</v>
      </c>
      <c r="H152" s="181">
        <v>1</v>
      </c>
      <c r="I152" s="182"/>
      <c r="J152" s="183">
        <f t="shared" si="10"/>
        <v>0</v>
      </c>
      <c r="K152" s="184"/>
      <c r="L152" s="185"/>
      <c r="M152" s="186" t="s">
        <v>1</v>
      </c>
      <c r="N152" s="187" t="s">
        <v>41</v>
      </c>
      <c r="O152" s="68"/>
      <c r="P152" s="188">
        <f t="shared" si="11"/>
        <v>0</v>
      </c>
      <c r="Q152" s="188">
        <v>0</v>
      </c>
      <c r="R152" s="188">
        <f t="shared" si="12"/>
        <v>0</v>
      </c>
      <c r="S152" s="188">
        <v>0</v>
      </c>
      <c r="T152" s="189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0" t="s">
        <v>182</v>
      </c>
      <c r="AT152" s="190" t="s">
        <v>146</v>
      </c>
      <c r="AU152" s="190" t="s">
        <v>83</v>
      </c>
      <c r="AY152" s="14" t="s">
        <v>150</v>
      </c>
      <c r="BE152" s="191">
        <f t="shared" si="14"/>
        <v>0</v>
      </c>
      <c r="BF152" s="191">
        <f t="shared" si="15"/>
        <v>0</v>
      </c>
      <c r="BG152" s="191">
        <f t="shared" si="16"/>
        <v>0</v>
      </c>
      <c r="BH152" s="191">
        <f t="shared" si="17"/>
        <v>0</v>
      </c>
      <c r="BI152" s="191">
        <f t="shared" si="18"/>
        <v>0</v>
      </c>
      <c r="BJ152" s="14" t="s">
        <v>83</v>
      </c>
      <c r="BK152" s="191">
        <f t="shared" si="19"/>
        <v>0</v>
      </c>
      <c r="BL152" s="14" t="s">
        <v>182</v>
      </c>
      <c r="BM152" s="190" t="s">
        <v>1227</v>
      </c>
    </row>
    <row r="153" spans="1:65" s="2" customFormat="1" ht="33" customHeight="1">
      <c r="A153" s="31"/>
      <c r="B153" s="32"/>
      <c r="C153" s="177" t="s">
        <v>342</v>
      </c>
      <c r="D153" s="177" t="s">
        <v>146</v>
      </c>
      <c r="E153" s="178" t="s">
        <v>1228</v>
      </c>
      <c r="F153" s="179" t="s">
        <v>1229</v>
      </c>
      <c r="G153" s="180" t="s">
        <v>154</v>
      </c>
      <c r="H153" s="181">
        <v>1</v>
      </c>
      <c r="I153" s="182"/>
      <c r="J153" s="183">
        <f t="shared" si="10"/>
        <v>0</v>
      </c>
      <c r="K153" s="184"/>
      <c r="L153" s="185"/>
      <c r="M153" s="186" t="s">
        <v>1</v>
      </c>
      <c r="N153" s="187" t="s">
        <v>41</v>
      </c>
      <c r="O153" s="68"/>
      <c r="P153" s="188">
        <f t="shared" si="11"/>
        <v>0</v>
      </c>
      <c r="Q153" s="188">
        <v>0</v>
      </c>
      <c r="R153" s="188">
        <f t="shared" si="12"/>
        <v>0</v>
      </c>
      <c r="S153" s="188">
        <v>0</v>
      </c>
      <c r="T153" s="189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0" t="s">
        <v>182</v>
      </c>
      <c r="AT153" s="190" t="s">
        <v>146</v>
      </c>
      <c r="AU153" s="190" t="s">
        <v>83</v>
      </c>
      <c r="AY153" s="14" t="s">
        <v>150</v>
      </c>
      <c r="BE153" s="191">
        <f t="shared" si="14"/>
        <v>0</v>
      </c>
      <c r="BF153" s="191">
        <f t="shared" si="15"/>
        <v>0</v>
      </c>
      <c r="BG153" s="191">
        <f t="shared" si="16"/>
        <v>0</v>
      </c>
      <c r="BH153" s="191">
        <f t="shared" si="17"/>
        <v>0</v>
      </c>
      <c r="BI153" s="191">
        <f t="shared" si="18"/>
        <v>0</v>
      </c>
      <c r="BJ153" s="14" t="s">
        <v>83</v>
      </c>
      <c r="BK153" s="191">
        <f t="shared" si="19"/>
        <v>0</v>
      </c>
      <c r="BL153" s="14" t="s">
        <v>182</v>
      </c>
      <c r="BM153" s="190" t="s">
        <v>1230</v>
      </c>
    </row>
    <row r="154" spans="1:65" s="2" customFormat="1" ht="21.75" customHeight="1">
      <c r="A154" s="31"/>
      <c r="B154" s="32"/>
      <c r="C154" s="192" t="s">
        <v>329</v>
      </c>
      <c r="D154" s="192" t="s">
        <v>450</v>
      </c>
      <c r="E154" s="193" t="s">
        <v>1231</v>
      </c>
      <c r="F154" s="194" t="s">
        <v>1232</v>
      </c>
      <c r="G154" s="195" t="s">
        <v>154</v>
      </c>
      <c r="H154" s="196">
        <v>6</v>
      </c>
      <c r="I154" s="197"/>
      <c r="J154" s="198">
        <f t="shared" si="10"/>
        <v>0</v>
      </c>
      <c r="K154" s="199"/>
      <c r="L154" s="36"/>
      <c r="M154" s="200" t="s">
        <v>1</v>
      </c>
      <c r="N154" s="201" t="s">
        <v>41</v>
      </c>
      <c r="O154" s="68"/>
      <c r="P154" s="188">
        <f t="shared" si="11"/>
        <v>0</v>
      </c>
      <c r="Q154" s="188">
        <v>0</v>
      </c>
      <c r="R154" s="188">
        <f t="shared" si="12"/>
        <v>0</v>
      </c>
      <c r="S154" s="188">
        <v>0</v>
      </c>
      <c r="T154" s="189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0" t="s">
        <v>165</v>
      </c>
      <c r="AT154" s="190" t="s">
        <v>450</v>
      </c>
      <c r="AU154" s="190" t="s">
        <v>83</v>
      </c>
      <c r="AY154" s="14" t="s">
        <v>150</v>
      </c>
      <c r="BE154" s="191">
        <f t="shared" si="14"/>
        <v>0</v>
      </c>
      <c r="BF154" s="191">
        <f t="shared" si="15"/>
        <v>0</v>
      </c>
      <c r="BG154" s="191">
        <f t="shared" si="16"/>
        <v>0</v>
      </c>
      <c r="BH154" s="191">
        <f t="shared" si="17"/>
        <v>0</v>
      </c>
      <c r="BI154" s="191">
        <f t="shared" si="18"/>
        <v>0</v>
      </c>
      <c r="BJ154" s="14" t="s">
        <v>83</v>
      </c>
      <c r="BK154" s="191">
        <f t="shared" si="19"/>
        <v>0</v>
      </c>
      <c r="BL154" s="14" t="s">
        <v>165</v>
      </c>
      <c r="BM154" s="190" t="s">
        <v>1233</v>
      </c>
    </row>
    <row r="155" spans="1:65" s="2" customFormat="1" ht="16.5" customHeight="1">
      <c r="A155" s="31"/>
      <c r="B155" s="32"/>
      <c r="C155" s="192" t="s">
        <v>324</v>
      </c>
      <c r="D155" s="192" t="s">
        <v>450</v>
      </c>
      <c r="E155" s="193" t="s">
        <v>1234</v>
      </c>
      <c r="F155" s="194" t="s">
        <v>1235</v>
      </c>
      <c r="G155" s="195" t="s">
        <v>154</v>
      </c>
      <c r="H155" s="196">
        <v>7</v>
      </c>
      <c r="I155" s="197"/>
      <c r="J155" s="198">
        <f t="shared" si="10"/>
        <v>0</v>
      </c>
      <c r="K155" s="199"/>
      <c r="L155" s="36"/>
      <c r="M155" s="200" t="s">
        <v>1</v>
      </c>
      <c r="N155" s="201" t="s">
        <v>41</v>
      </c>
      <c r="O155" s="68"/>
      <c r="P155" s="188">
        <f t="shared" si="11"/>
        <v>0</v>
      </c>
      <c r="Q155" s="188">
        <v>0</v>
      </c>
      <c r="R155" s="188">
        <f t="shared" si="12"/>
        <v>0</v>
      </c>
      <c r="S155" s="188">
        <v>0</v>
      </c>
      <c r="T155" s="189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165</v>
      </c>
      <c r="AT155" s="190" t="s">
        <v>450</v>
      </c>
      <c r="AU155" s="190" t="s">
        <v>83</v>
      </c>
      <c r="AY155" s="14" t="s">
        <v>150</v>
      </c>
      <c r="BE155" s="191">
        <f t="shared" si="14"/>
        <v>0</v>
      </c>
      <c r="BF155" s="191">
        <f t="shared" si="15"/>
        <v>0</v>
      </c>
      <c r="BG155" s="191">
        <f t="shared" si="16"/>
        <v>0</v>
      </c>
      <c r="BH155" s="191">
        <f t="shared" si="17"/>
        <v>0</v>
      </c>
      <c r="BI155" s="191">
        <f t="shared" si="18"/>
        <v>0</v>
      </c>
      <c r="BJ155" s="14" t="s">
        <v>83</v>
      </c>
      <c r="BK155" s="191">
        <f t="shared" si="19"/>
        <v>0</v>
      </c>
      <c r="BL155" s="14" t="s">
        <v>165</v>
      </c>
      <c r="BM155" s="190" t="s">
        <v>1236</v>
      </c>
    </row>
    <row r="156" spans="1:65" s="2" customFormat="1" ht="21.75" customHeight="1">
      <c r="A156" s="31"/>
      <c r="B156" s="32"/>
      <c r="C156" s="192" t="s">
        <v>320</v>
      </c>
      <c r="D156" s="192" t="s">
        <v>450</v>
      </c>
      <c r="E156" s="193" t="s">
        <v>1237</v>
      </c>
      <c r="F156" s="194" t="s">
        <v>1238</v>
      </c>
      <c r="G156" s="195" t="s">
        <v>154</v>
      </c>
      <c r="H156" s="196">
        <v>7</v>
      </c>
      <c r="I156" s="197"/>
      <c r="J156" s="198">
        <f t="shared" si="10"/>
        <v>0</v>
      </c>
      <c r="K156" s="199"/>
      <c r="L156" s="36"/>
      <c r="M156" s="200" t="s">
        <v>1</v>
      </c>
      <c r="N156" s="201" t="s">
        <v>41</v>
      </c>
      <c r="O156" s="68"/>
      <c r="P156" s="188">
        <f t="shared" si="11"/>
        <v>0</v>
      </c>
      <c r="Q156" s="188">
        <v>0</v>
      </c>
      <c r="R156" s="188">
        <f t="shared" si="12"/>
        <v>0</v>
      </c>
      <c r="S156" s="188">
        <v>0</v>
      </c>
      <c r="T156" s="189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0" t="s">
        <v>165</v>
      </c>
      <c r="AT156" s="190" t="s">
        <v>450</v>
      </c>
      <c r="AU156" s="190" t="s">
        <v>83</v>
      </c>
      <c r="AY156" s="14" t="s">
        <v>150</v>
      </c>
      <c r="BE156" s="191">
        <f t="shared" si="14"/>
        <v>0</v>
      </c>
      <c r="BF156" s="191">
        <f t="shared" si="15"/>
        <v>0</v>
      </c>
      <c r="BG156" s="191">
        <f t="shared" si="16"/>
        <v>0</v>
      </c>
      <c r="BH156" s="191">
        <f t="shared" si="17"/>
        <v>0</v>
      </c>
      <c r="BI156" s="191">
        <f t="shared" si="18"/>
        <v>0</v>
      </c>
      <c r="BJ156" s="14" t="s">
        <v>83</v>
      </c>
      <c r="BK156" s="191">
        <f t="shared" si="19"/>
        <v>0</v>
      </c>
      <c r="BL156" s="14" t="s">
        <v>165</v>
      </c>
      <c r="BM156" s="190" t="s">
        <v>1239</v>
      </c>
    </row>
    <row r="157" spans="1:65" s="2" customFormat="1" ht="16.5" customHeight="1">
      <c r="A157" s="31"/>
      <c r="B157" s="32"/>
      <c r="C157" s="192" t="s">
        <v>316</v>
      </c>
      <c r="D157" s="192" t="s">
        <v>450</v>
      </c>
      <c r="E157" s="193" t="s">
        <v>1240</v>
      </c>
      <c r="F157" s="194" t="s">
        <v>1241</v>
      </c>
      <c r="G157" s="195" t="s">
        <v>154</v>
      </c>
      <c r="H157" s="196">
        <v>1</v>
      </c>
      <c r="I157" s="197"/>
      <c r="J157" s="198">
        <f t="shared" si="10"/>
        <v>0</v>
      </c>
      <c r="K157" s="199"/>
      <c r="L157" s="36"/>
      <c r="M157" s="200" t="s">
        <v>1</v>
      </c>
      <c r="N157" s="201" t="s">
        <v>41</v>
      </c>
      <c r="O157" s="68"/>
      <c r="P157" s="188">
        <f t="shared" si="11"/>
        <v>0</v>
      </c>
      <c r="Q157" s="188">
        <v>0</v>
      </c>
      <c r="R157" s="188">
        <f t="shared" si="12"/>
        <v>0</v>
      </c>
      <c r="S157" s="188">
        <v>0</v>
      </c>
      <c r="T157" s="189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0" t="s">
        <v>165</v>
      </c>
      <c r="AT157" s="190" t="s">
        <v>450</v>
      </c>
      <c r="AU157" s="190" t="s">
        <v>83</v>
      </c>
      <c r="AY157" s="14" t="s">
        <v>150</v>
      </c>
      <c r="BE157" s="191">
        <f t="shared" si="14"/>
        <v>0</v>
      </c>
      <c r="BF157" s="191">
        <f t="shared" si="15"/>
        <v>0</v>
      </c>
      <c r="BG157" s="191">
        <f t="shared" si="16"/>
        <v>0</v>
      </c>
      <c r="BH157" s="191">
        <f t="shared" si="17"/>
        <v>0</v>
      </c>
      <c r="BI157" s="191">
        <f t="shared" si="18"/>
        <v>0</v>
      </c>
      <c r="BJ157" s="14" t="s">
        <v>83</v>
      </c>
      <c r="BK157" s="191">
        <f t="shared" si="19"/>
        <v>0</v>
      </c>
      <c r="BL157" s="14" t="s">
        <v>165</v>
      </c>
      <c r="BM157" s="190" t="s">
        <v>1242</v>
      </c>
    </row>
    <row r="158" spans="1:65" s="2" customFormat="1" ht="21.75" customHeight="1">
      <c r="A158" s="31"/>
      <c r="B158" s="32"/>
      <c r="C158" s="192" t="s">
        <v>312</v>
      </c>
      <c r="D158" s="192" t="s">
        <v>450</v>
      </c>
      <c r="E158" s="193" t="s">
        <v>1243</v>
      </c>
      <c r="F158" s="194" t="s">
        <v>1244</v>
      </c>
      <c r="G158" s="195" t="s">
        <v>154</v>
      </c>
      <c r="H158" s="196">
        <v>10</v>
      </c>
      <c r="I158" s="197"/>
      <c r="J158" s="198">
        <f t="shared" si="10"/>
        <v>0</v>
      </c>
      <c r="K158" s="199"/>
      <c r="L158" s="36"/>
      <c r="M158" s="200" t="s">
        <v>1</v>
      </c>
      <c r="N158" s="201" t="s">
        <v>41</v>
      </c>
      <c r="O158" s="68"/>
      <c r="P158" s="188">
        <f t="shared" si="11"/>
        <v>0</v>
      </c>
      <c r="Q158" s="188">
        <v>0</v>
      </c>
      <c r="R158" s="188">
        <f t="shared" si="12"/>
        <v>0</v>
      </c>
      <c r="S158" s="188">
        <v>0</v>
      </c>
      <c r="T158" s="189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0" t="s">
        <v>165</v>
      </c>
      <c r="AT158" s="190" t="s">
        <v>450</v>
      </c>
      <c r="AU158" s="190" t="s">
        <v>83</v>
      </c>
      <c r="AY158" s="14" t="s">
        <v>150</v>
      </c>
      <c r="BE158" s="191">
        <f t="shared" si="14"/>
        <v>0</v>
      </c>
      <c r="BF158" s="191">
        <f t="shared" si="15"/>
        <v>0</v>
      </c>
      <c r="BG158" s="191">
        <f t="shared" si="16"/>
        <v>0</v>
      </c>
      <c r="BH158" s="191">
        <f t="shared" si="17"/>
        <v>0</v>
      </c>
      <c r="BI158" s="191">
        <f t="shared" si="18"/>
        <v>0</v>
      </c>
      <c r="BJ158" s="14" t="s">
        <v>83</v>
      </c>
      <c r="BK158" s="191">
        <f t="shared" si="19"/>
        <v>0</v>
      </c>
      <c r="BL158" s="14" t="s">
        <v>165</v>
      </c>
      <c r="BM158" s="190" t="s">
        <v>1245</v>
      </c>
    </row>
    <row r="159" spans="1:65" s="2" customFormat="1" ht="21.75" customHeight="1">
      <c r="A159" s="31"/>
      <c r="B159" s="32"/>
      <c r="C159" s="192" t="s">
        <v>308</v>
      </c>
      <c r="D159" s="192" t="s">
        <v>450</v>
      </c>
      <c r="E159" s="193" t="s">
        <v>1246</v>
      </c>
      <c r="F159" s="194" t="s">
        <v>1247</v>
      </c>
      <c r="G159" s="195" t="s">
        <v>154</v>
      </c>
      <c r="H159" s="196">
        <v>1</v>
      </c>
      <c r="I159" s="197"/>
      <c r="J159" s="198">
        <f t="shared" si="10"/>
        <v>0</v>
      </c>
      <c r="K159" s="199"/>
      <c r="L159" s="36"/>
      <c r="M159" s="200" t="s">
        <v>1</v>
      </c>
      <c r="N159" s="201" t="s">
        <v>41</v>
      </c>
      <c r="O159" s="68"/>
      <c r="P159" s="188">
        <f t="shared" si="11"/>
        <v>0</v>
      </c>
      <c r="Q159" s="188">
        <v>0</v>
      </c>
      <c r="R159" s="188">
        <f t="shared" si="12"/>
        <v>0</v>
      </c>
      <c r="S159" s="188">
        <v>0</v>
      </c>
      <c r="T159" s="189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0" t="s">
        <v>165</v>
      </c>
      <c r="AT159" s="190" t="s">
        <v>450</v>
      </c>
      <c r="AU159" s="190" t="s">
        <v>83</v>
      </c>
      <c r="AY159" s="14" t="s">
        <v>150</v>
      </c>
      <c r="BE159" s="191">
        <f t="shared" si="14"/>
        <v>0</v>
      </c>
      <c r="BF159" s="191">
        <f t="shared" si="15"/>
        <v>0</v>
      </c>
      <c r="BG159" s="191">
        <f t="shared" si="16"/>
        <v>0</v>
      </c>
      <c r="BH159" s="191">
        <f t="shared" si="17"/>
        <v>0</v>
      </c>
      <c r="BI159" s="191">
        <f t="shared" si="18"/>
        <v>0</v>
      </c>
      <c r="BJ159" s="14" t="s">
        <v>83</v>
      </c>
      <c r="BK159" s="191">
        <f t="shared" si="19"/>
        <v>0</v>
      </c>
      <c r="BL159" s="14" t="s">
        <v>165</v>
      </c>
      <c r="BM159" s="190" t="s">
        <v>1248</v>
      </c>
    </row>
    <row r="160" spans="1:65" s="2" customFormat="1" ht="16.5" customHeight="1">
      <c r="A160" s="31"/>
      <c r="B160" s="32"/>
      <c r="C160" s="192" t="s">
        <v>304</v>
      </c>
      <c r="D160" s="192" t="s">
        <v>450</v>
      </c>
      <c r="E160" s="193" t="s">
        <v>1249</v>
      </c>
      <c r="F160" s="194" t="s">
        <v>1250</v>
      </c>
      <c r="G160" s="195" t="s">
        <v>154</v>
      </c>
      <c r="H160" s="196">
        <v>1</v>
      </c>
      <c r="I160" s="197"/>
      <c r="J160" s="198">
        <f t="shared" si="10"/>
        <v>0</v>
      </c>
      <c r="K160" s="199"/>
      <c r="L160" s="36"/>
      <c r="M160" s="200" t="s">
        <v>1</v>
      </c>
      <c r="N160" s="201" t="s">
        <v>41</v>
      </c>
      <c r="O160" s="68"/>
      <c r="P160" s="188">
        <f t="shared" si="11"/>
        <v>0</v>
      </c>
      <c r="Q160" s="188">
        <v>0</v>
      </c>
      <c r="R160" s="188">
        <f t="shared" si="12"/>
        <v>0</v>
      </c>
      <c r="S160" s="188">
        <v>0</v>
      </c>
      <c r="T160" s="189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0" t="s">
        <v>165</v>
      </c>
      <c r="AT160" s="190" t="s">
        <v>450</v>
      </c>
      <c r="AU160" s="190" t="s">
        <v>83</v>
      </c>
      <c r="AY160" s="14" t="s">
        <v>150</v>
      </c>
      <c r="BE160" s="191">
        <f t="shared" si="14"/>
        <v>0</v>
      </c>
      <c r="BF160" s="191">
        <f t="shared" si="15"/>
        <v>0</v>
      </c>
      <c r="BG160" s="191">
        <f t="shared" si="16"/>
        <v>0</v>
      </c>
      <c r="BH160" s="191">
        <f t="shared" si="17"/>
        <v>0</v>
      </c>
      <c r="BI160" s="191">
        <f t="shared" si="18"/>
        <v>0</v>
      </c>
      <c r="BJ160" s="14" t="s">
        <v>83</v>
      </c>
      <c r="BK160" s="191">
        <f t="shared" si="19"/>
        <v>0</v>
      </c>
      <c r="BL160" s="14" t="s">
        <v>165</v>
      </c>
      <c r="BM160" s="190" t="s">
        <v>1251</v>
      </c>
    </row>
    <row r="161" spans="1:65" s="2" customFormat="1" ht="21.75" customHeight="1">
      <c r="A161" s="31"/>
      <c r="B161" s="32"/>
      <c r="C161" s="192" t="s">
        <v>300</v>
      </c>
      <c r="D161" s="192" t="s">
        <v>450</v>
      </c>
      <c r="E161" s="193" t="s">
        <v>1252</v>
      </c>
      <c r="F161" s="194" t="s">
        <v>1253</v>
      </c>
      <c r="G161" s="195" t="s">
        <v>154</v>
      </c>
      <c r="H161" s="196">
        <v>20</v>
      </c>
      <c r="I161" s="197"/>
      <c r="J161" s="198">
        <f t="shared" si="10"/>
        <v>0</v>
      </c>
      <c r="K161" s="199"/>
      <c r="L161" s="36"/>
      <c r="M161" s="200" t="s">
        <v>1</v>
      </c>
      <c r="N161" s="201" t="s">
        <v>41</v>
      </c>
      <c r="O161" s="68"/>
      <c r="P161" s="188">
        <f t="shared" si="11"/>
        <v>0</v>
      </c>
      <c r="Q161" s="188">
        <v>0</v>
      </c>
      <c r="R161" s="188">
        <f t="shared" si="12"/>
        <v>0</v>
      </c>
      <c r="S161" s="188">
        <v>0</v>
      </c>
      <c r="T161" s="189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0" t="s">
        <v>165</v>
      </c>
      <c r="AT161" s="190" t="s">
        <v>450</v>
      </c>
      <c r="AU161" s="190" t="s">
        <v>83</v>
      </c>
      <c r="AY161" s="14" t="s">
        <v>150</v>
      </c>
      <c r="BE161" s="191">
        <f t="shared" si="14"/>
        <v>0</v>
      </c>
      <c r="BF161" s="191">
        <f t="shared" si="15"/>
        <v>0</v>
      </c>
      <c r="BG161" s="191">
        <f t="shared" si="16"/>
        <v>0</v>
      </c>
      <c r="BH161" s="191">
        <f t="shared" si="17"/>
        <v>0</v>
      </c>
      <c r="BI161" s="191">
        <f t="shared" si="18"/>
        <v>0</v>
      </c>
      <c r="BJ161" s="14" t="s">
        <v>83</v>
      </c>
      <c r="BK161" s="191">
        <f t="shared" si="19"/>
        <v>0</v>
      </c>
      <c r="BL161" s="14" t="s">
        <v>165</v>
      </c>
      <c r="BM161" s="190" t="s">
        <v>1254</v>
      </c>
    </row>
    <row r="162" spans="1:65" s="2" customFormat="1" ht="21.75" customHeight="1">
      <c r="A162" s="31"/>
      <c r="B162" s="32"/>
      <c r="C162" s="192" t="s">
        <v>296</v>
      </c>
      <c r="D162" s="192" t="s">
        <v>450</v>
      </c>
      <c r="E162" s="193" t="s">
        <v>1255</v>
      </c>
      <c r="F162" s="194" t="s">
        <v>1256</v>
      </c>
      <c r="G162" s="195" t="s">
        <v>154</v>
      </c>
      <c r="H162" s="196">
        <v>9</v>
      </c>
      <c r="I162" s="197"/>
      <c r="J162" s="198">
        <f t="shared" si="10"/>
        <v>0</v>
      </c>
      <c r="K162" s="199"/>
      <c r="L162" s="36"/>
      <c r="M162" s="200" t="s">
        <v>1</v>
      </c>
      <c r="N162" s="201" t="s">
        <v>41</v>
      </c>
      <c r="O162" s="68"/>
      <c r="P162" s="188">
        <f t="shared" si="11"/>
        <v>0</v>
      </c>
      <c r="Q162" s="188">
        <v>0</v>
      </c>
      <c r="R162" s="188">
        <f t="shared" si="12"/>
        <v>0</v>
      </c>
      <c r="S162" s="188">
        <v>0</v>
      </c>
      <c r="T162" s="189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0" t="s">
        <v>165</v>
      </c>
      <c r="AT162" s="190" t="s">
        <v>450</v>
      </c>
      <c r="AU162" s="190" t="s">
        <v>83</v>
      </c>
      <c r="AY162" s="14" t="s">
        <v>150</v>
      </c>
      <c r="BE162" s="191">
        <f t="shared" si="14"/>
        <v>0</v>
      </c>
      <c r="BF162" s="191">
        <f t="shared" si="15"/>
        <v>0</v>
      </c>
      <c r="BG162" s="191">
        <f t="shared" si="16"/>
        <v>0</v>
      </c>
      <c r="BH162" s="191">
        <f t="shared" si="17"/>
        <v>0</v>
      </c>
      <c r="BI162" s="191">
        <f t="shared" si="18"/>
        <v>0</v>
      </c>
      <c r="BJ162" s="14" t="s">
        <v>83</v>
      </c>
      <c r="BK162" s="191">
        <f t="shared" si="19"/>
        <v>0</v>
      </c>
      <c r="BL162" s="14" t="s">
        <v>165</v>
      </c>
      <c r="BM162" s="190" t="s">
        <v>1257</v>
      </c>
    </row>
    <row r="163" spans="1:65" s="2" customFormat="1" ht="21.75" customHeight="1">
      <c r="A163" s="31"/>
      <c r="B163" s="32"/>
      <c r="C163" s="192" t="s">
        <v>292</v>
      </c>
      <c r="D163" s="192" t="s">
        <v>450</v>
      </c>
      <c r="E163" s="193" t="s">
        <v>1258</v>
      </c>
      <c r="F163" s="194" t="s">
        <v>1259</v>
      </c>
      <c r="G163" s="195" t="s">
        <v>187</v>
      </c>
      <c r="H163" s="196">
        <v>750</v>
      </c>
      <c r="I163" s="197"/>
      <c r="J163" s="198">
        <f t="shared" si="10"/>
        <v>0</v>
      </c>
      <c r="K163" s="199"/>
      <c r="L163" s="36"/>
      <c r="M163" s="200" t="s">
        <v>1</v>
      </c>
      <c r="N163" s="201" t="s">
        <v>41</v>
      </c>
      <c r="O163" s="68"/>
      <c r="P163" s="188">
        <f t="shared" si="11"/>
        <v>0</v>
      </c>
      <c r="Q163" s="188">
        <v>0</v>
      </c>
      <c r="R163" s="188">
        <f t="shared" si="12"/>
        <v>0</v>
      </c>
      <c r="S163" s="188">
        <v>0</v>
      </c>
      <c r="T163" s="189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0" t="s">
        <v>165</v>
      </c>
      <c r="AT163" s="190" t="s">
        <v>450</v>
      </c>
      <c r="AU163" s="190" t="s">
        <v>83</v>
      </c>
      <c r="AY163" s="14" t="s">
        <v>150</v>
      </c>
      <c r="BE163" s="191">
        <f t="shared" si="14"/>
        <v>0</v>
      </c>
      <c r="BF163" s="191">
        <f t="shared" si="15"/>
        <v>0</v>
      </c>
      <c r="BG163" s="191">
        <f t="shared" si="16"/>
        <v>0</v>
      </c>
      <c r="BH163" s="191">
        <f t="shared" si="17"/>
        <v>0</v>
      </c>
      <c r="BI163" s="191">
        <f t="shared" si="18"/>
        <v>0</v>
      </c>
      <c r="BJ163" s="14" t="s">
        <v>83</v>
      </c>
      <c r="BK163" s="191">
        <f t="shared" si="19"/>
        <v>0</v>
      </c>
      <c r="BL163" s="14" t="s">
        <v>165</v>
      </c>
      <c r="BM163" s="190" t="s">
        <v>1260</v>
      </c>
    </row>
    <row r="164" spans="1:65" s="2" customFormat="1" ht="16.5" customHeight="1">
      <c r="A164" s="31"/>
      <c r="B164" s="32"/>
      <c r="C164" s="192" t="s">
        <v>288</v>
      </c>
      <c r="D164" s="192" t="s">
        <v>450</v>
      </c>
      <c r="E164" s="193" t="s">
        <v>1261</v>
      </c>
      <c r="F164" s="194" t="s">
        <v>1262</v>
      </c>
      <c r="G164" s="195" t="s">
        <v>187</v>
      </c>
      <c r="H164" s="196">
        <v>750</v>
      </c>
      <c r="I164" s="197"/>
      <c r="J164" s="198">
        <f t="shared" si="10"/>
        <v>0</v>
      </c>
      <c r="K164" s="199"/>
      <c r="L164" s="36"/>
      <c r="M164" s="200" t="s">
        <v>1</v>
      </c>
      <c r="N164" s="201" t="s">
        <v>41</v>
      </c>
      <c r="O164" s="68"/>
      <c r="P164" s="188">
        <f t="shared" si="11"/>
        <v>0</v>
      </c>
      <c r="Q164" s="188">
        <v>0</v>
      </c>
      <c r="R164" s="188">
        <f t="shared" si="12"/>
        <v>0</v>
      </c>
      <c r="S164" s="188">
        <v>0</v>
      </c>
      <c r="T164" s="189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0" t="s">
        <v>165</v>
      </c>
      <c r="AT164" s="190" t="s">
        <v>450</v>
      </c>
      <c r="AU164" s="190" t="s">
        <v>83</v>
      </c>
      <c r="AY164" s="14" t="s">
        <v>150</v>
      </c>
      <c r="BE164" s="191">
        <f t="shared" si="14"/>
        <v>0</v>
      </c>
      <c r="BF164" s="191">
        <f t="shared" si="15"/>
        <v>0</v>
      </c>
      <c r="BG164" s="191">
        <f t="shared" si="16"/>
        <v>0</v>
      </c>
      <c r="BH164" s="191">
        <f t="shared" si="17"/>
        <v>0</v>
      </c>
      <c r="BI164" s="191">
        <f t="shared" si="18"/>
        <v>0</v>
      </c>
      <c r="BJ164" s="14" t="s">
        <v>83</v>
      </c>
      <c r="BK164" s="191">
        <f t="shared" si="19"/>
        <v>0</v>
      </c>
      <c r="BL164" s="14" t="s">
        <v>165</v>
      </c>
      <c r="BM164" s="190" t="s">
        <v>1263</v>
      </c>
    </row>
    <row r="165" spans="1:65" s="2" customFormat="1" ht="16.5" customHeight="1">
      <c r="A165" s="31"/>
      <c r="B165" s="32"/>
      <c r="C165" s="192" t="s">
        <v>283</v>
      </c>
      <c r="D165" s="192" t="s">
        <v>450</v>
      </c>
      <c r="E165" s="193" t="s">
        <v>1264</v>
      </c>
      <c r="F165" s="194" t="s">
        <v>1265</v>
      </c>
      <c r="G165" s="195" t="s">
        <v>154</v>
      </c>
      <c r="H165" s="196">
        <v>1</v>
      </c>
      <c r="I165" s="197"/>
      <c r="J165" s="198">
        <f t="shared" si="10"/>
        <v>0</v>
      </c>
      <c r="K165" s="199"/>
      <c r="L165" s="36"/>
      <c r="M165" s="200" t="s">
        <v>1</v>
      </c>
      <c r="N165" s="201" t="s">
        <v>41</v>
      </c>
      <c r="O165" s="68"/>
      <c r="P165" s="188">
        <f t="shared" si="11"/>
        <v>0</v>
      </c>
      <c r="Q165" s="188">
        <v>0</v>
      </c>
      <c r="R165" s="188">
        <f t="shared" si="12"/>
        <v>0</v>
      </c>
      <c r="S165" s="188">
        <v>0</v>
      </c>
      <c r="T165" s="189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0" t="s">
        <v>165</v>
      </c>
      <c r="AT165" s="190" t="s">
        <v>450</v>
      </c>
      <c r="AU165" s="190" t="s">
        <v>83</v>
      </c>
      <c r="AY165" s="14" t="s">
        <v>150</v>
      </c>
      <c r="BE165" s="191">
        <f t="shared" si="14"/>
        <v>0</v>
      </c>
      <c r="BF165" s="191">
        <f t="shared" si="15"/>
        <v>0</v>
      </c>
      <c r="BG165" s="191">
        <f t="shared" si="16"/>
        <v>0</v>
      </c>
      <c r="BH165" s="191">
        <f t="shared" si="17"/>
        <v>0</v>
      </c>
      <c r="BI165" s="191">
        <f t="shared" si="18"/>
        <v>0</v>
      </c>
      <c r="BJ165" s="14" t="s">
        <v>83</v>
      </c>
      <c r="BK165" s="191">
        <f t="shared" si="19"/>
        <v>0</v>
      </c>
      <c r="BL165" s="14" t="s">
        <v>165</v>
      </c>
      <c r="BM165" s="190" t="s">
        <v>1266</v>
      </c>
    </row>
    <row r="166" spans="1:65" s="2" customFormat="1" ht="16.5" customHeight="1">
      <c r="A166" s="31"/>
      <c r="B166" s="32"/>
      <c r="C166" s="192" t="s">
        <v>279</v>
      </c>
      <c r="D166" s="192" t="s">
        <v>450</v>
      </c>
      <c r="E166" s="193" t="s">
        <v>1267</v>
      </c>
      <c r="F166" s="194" t="s">
        <v>1268</v>
      </c>
      <c r="G166" s="195" t="s">
        <v>154</v>
      </c>
      <c r="H166" s="196">
        <v>9</v>
      </c>
      <c r="I166" s="197"/>
      <c r="J166" s="198">
        <f t="shared" si="10"/>
        <v>0</v>
      </c>
      <c r="K166" s="199"/>
      <c r="L166" s="36"/>
      <c r="M166" s="200" t="s">
        <v>1</v>
      </c>
      <c r="N166" s="201" t="s">
        <v>41</v>
      </c>
      <c r="O166" s="68"/>
      <c r="P166" s="188">
        <f t="shared" si="11"/>
        <v>0</v>
      </c>
      <c r="Q166" s="188">
        <v>0</v>
      </c>
      <c r="R166" s="188">
        <f t="shared" si="12"/>
        <v>0</v>
      </c>
      <c r="S166" s="188">
        <v>0</v>
      </c>
      <c r="T166" s="189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0" t="s">
        <v>165</v>
      </c>
      <c r="AT166" s="190" t="s">
        <v>450</v>
      </c>
      <c r="AU166" s="190" t="s">
        <v>83</v>
      </c>
      <c r="AY166" s="14" t="s">
        <v>150</v>
      </c>
      <c r="BE166" s="191">
        <f t="shared" si="14"/>
        <v>0</v>
      </c>
      <c r="BF166" s="191">
        <f t="shared" si="15"/>
        <v>0</v>
      </c>
      <c r="BG166" s="191">
        <f t="shared" si="16"/>
        <v>0</v>
      </c>
      <c r="BH166" s="191">
        <f t="shared" si="17"/>
        <v>0</v>
      </c>
      <c r="BI166" s="191">
        <f t="shared" si="18"/>
        <v>0</v>
      </c>
      <c r="BJ166" s="14" t="s">
        <v>83</v>
      </c>
      <c r="BK166" s="191">
        <f t="shared" si="19"/>
        <v>0</v>
      </c>
      <c r="BL166" s="14" t="s">
        <v>165</v>
      </c>
      <c r="BM166" s="190" t="s">
        <v>1269</v>
      </c>
    </row>
    <row r="167" spans="1:65" s="2" customFormat="1" ht="16.5" customHeight="1">
      <c r="A167" s="31"/>
      <c r="B167" s="32"/>
      <c r="C167" s="192" t="s">
        <v>275</v>
      </c>
      <c r="D167" s="192" t="s">
        <v>450</v>
      </c>
      <c r="E167" s="193" t="s">
        <v>1270</v>
      </c>
      <c r="F167" s="194" t="s">
        <v>1271</v>
      </c>
      <c r="G167" s="195" t="s">
        <v>154</v>
      </c>
      <c r="H167" s="196">
        <v>9</v>
      </c>
      <c r="I167" s="197"/>
      <c r="J167" s="198">
        <f t="shared" si="10"/>
        <v>0</v>
      </c>
      <c r="K167" s="199"/>
      <c r="L167" s="36"/>
      <c r="M167" s="200" t="s">
        <v>1</v>
      </c>
      <c r="N167" s="201" t="s">
        <v>41</v>
      </c>
      <c r="O167" s="68"/>
      <c r="P167" s="188">
        <f t="shared" si="11"/>
        <v>0</v>
      </c>
      <c r="Q167" s="188">
        <v>0</v>
      </c>
      <c r="R167" s="188">
        <f t="shared" si="12"/>
        <v>0</v>
      </c>
      <c r="S167" s="188">
        <v>0</v>
      </c>
      <c r="T167" s="189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0" t="s">
        <v>165</v>
      </c>
      <c r="AT167" s="190" t="s">
        <v>450</v>
      </c>
      <c r="AU167" s="190" t="s">
        <v>83</v>
      </c>
      <c r="AY167" s="14" t="s">
        <v>150</v>
      </c>
      <c r="BE167" s="191">
        <f t="shared" si="14"/>
        <v>0</v>
      </c>
      <c r="BF167" s="191">
        <f t="shared" si="15"/>
        <v>0</v>
      </c>
      <c r="BG167" s="191">
        <f t="shared" si="16"/>
        <v>0</v>
      </c>
      <c r="BH167" s="191">
        <f t="shared" si="17"/>
        <v>0</v>
      </c>
      <c r="BI167" s="191">
        <f t="shared" si="18"/>
        <v>0</v>
      </c>
      <c r="BJ167" s="14" t="s">
        <v>83</v>
      </c>
      <c r="BK167" s="191">
        <f t="shared" si="19"/>
        <v>0</v>
      </c>
      <c r="BL167" s="14" t="s">
        <v>165</v>
      </c>
      <c r="BM167" s="190" t="s">
        <v>1272</v>
      </c>
    </row>
    <row r="168" spans="1:65" s="2" customFormat="1" ht="16.5" customHeight="1">
      <c r="A168" s="31"/>
      <c r="B168" s="32"/>
      <c r="C168" s="192" t="s">
        <v>271</v>
      </c>
      <c r="D168" s="192" t="s">
        <v>450</v>
      </c>
      <c r="E168" s="193" t="s">
        <v>1273</v>
      </c>
      <c r="F168" s="194" t="s">
        <v>1274</v>
      </c>
      <c r="G168" s="195" t="s">
        <v>154</v>
      </c>
      <c r="H168" s="196">
        <v>9</v>
      </c>
      <c r="I168" s="197"/>
      <c r="J168" s="198">
        <f t="shared" si="10"/>
        <v>0</v>
      </c>
      <c r="K168" s="199"/>
      <c r="L168" s="36"/>
      <c r="M168" s="200" t="s">
        <v>1</v>
      </c>
      <c r="N168" s="201" t="s">
        <v>41</v>
      </c>
      <c r="O168" s="68"/>
      <c r="P168" s="188">
        <f t="shared" si="11"/>
        <v>0</v>
      </c>
      <c r="Q168" s="188">
        <v>0</v>
      </c>
      <c r="R168" s="188">
        <f t="shared" si="12"/>
        <v>0</v>
      </c>
      <c r="S168" s="188">
        <v>0</v>
      </c>
      <c r="T168" s="189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0" t="s">
        <v>165</v>
      </c>
      <c r="AT168" s="190" t="s">
        <v>450</v>
      </c>
      <c r="AU168" s="190" t="s">
        <v>83</v>
      </c>
      <c r="AY168" s="14" t="s">
        <v>150</v>
      </c>
      <c r="BE168" s="191">
        <f t="shared" si="14"/>
        <v>0</v>
      </c>
      <c r="BF168" s="191">
        <f t="shared" si="15"/>
        <v>0</v>
      </c>
      <c r="BG168" s="191">
        <f t="shared" si="16"/>
        <v>0</v>
      </c>
      <c r="BH168" s="191">
        <f t="shared" si="17"/>
        <v>0</v>
      </c>
      <c r="BI168" s="191">
        <f t="shared" si="18"/>
        <v>0</v>
      </c>
      <c r="BJ168" s="14" t="s">
        <v>83</v>
      </c>
      <c r="BK168" s="191">
        <f t="shared" si="19"/>
        <v>0</v>
      </c>
      <c r="BL168" s="14" t="s">
        <v>165</v>
      </c>
      <c r="BM168" s="190" t="s">
        <v>1275</v>
      </c>
    </row>
    <row r="169" spans="1:65" s="2" customFormat="1" ht="21.75" customHeight="1">
      <c r="A169" s="31"/>
      <c r="B169" s="32"/>
      <c r="C169" s="192" t="s">
        <v>267</v>
      </c>
      <c r="D169" s="192" t="s">
        <v>450</v>
      </c>
      <c r="E169" s="193" t="s">
        <v>1276</v>
      </c>
      <c r="F169" s="194" t="s">
        <v>1277</v>
      </c>
      <c r="G169" s="195" t="s">
        <v>154</v>
      </c>
      <c r="H169" s="196">
        <v>9</v>
      </c>
      <c r="I169" s="197"/>
      <c r="J169" s="198">
        <f t="shared" si="10"/>
        <v>0</v>
      </c>
      <c r="K169" s="199"/>
      <c r="L169" s="36"/>
      <c r="M169" s="200" t="s">
        <v>1</v>
      </c>
      <c r="N169" s="201" t="s">
        <v>41</v>
      </c>
      <c r="O169" s="68"/>
      <c r="P169" s="188">
        <f t="shared" si="11"/>
        <v>0</v>
      </c>
      <c r="Q169" s="188">
        <v>0</v>
      </c>
      <c r="R169" s="188">
        <f t="shared" si="12"/>
        <v>0</v>
      </c>
      <c r="S169" s="188">
        <v>0</v>
      </c>
      <c r="T169" s="189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0" t="s">
        <v>165</v>
      </c>
      <c r="AT169" s="190" t="s">
        <v>450</v>
      </c>
      <c r="AU169" s="190" t="s">
        <v>83</v>
      </c>
      <c r="AY169" s="14" t="s">
        <v>150</v>
      </c>
      <c r="BE169" s="191">
        <f t="shared" si="14"/>
        <v>0</v>
      </c>
      <c r="BF169" s="191">
        <f t="shared" si="15"/>
        <v>0</v>
      </c>
      <c r="BG169" s="191">
        <f t="shared" si="16"/>
        <v>0</v>
      </c>
      <c r="BH169" s="191">
        <f t="shared" si="17"/>
        <v>0</v>
      </c>
      <c r="BI169" s="191">
        <f t="shared" si="18"/>
        <v>0</v>
      </c>
      <c r="BJ169" s="14" t="s">
        <v>83</v>
      </c>
      <c r="BK169" s="191">
        <f t="shared" si="19"/>
        <v>0</v>
      </c>
      <c r="BL169" s="14" t="s">
        <v>165</v>
      </c>
      <c r="BM169" s="190" t="s">
        <v>1278</v>
      </c>
    </row>
    <row r="170" spans="1:65" s="2" customFormat="1" ht="16.5" customHeight="1">
      <c r="A170" s="31"/>
      <c r="B170" s="32"/>
      <c r="C170" s="192" t="s">
        <v>263</v>
      </c>
      <c r="D170" s="192" t="s">
        <v>450</v>
      </c>
      <c r="E170" s="193" t="s">
        <v>1279</v>
      </c>
      <c r="F170" s="194" t="s">
        <v>1280</v>
      </c>
      <c r="G170" s="195" t="s">
        <v>154</v>
      </c>
      <c r="H170" s="196">
        <v>9</v>
      </c>
      <c r="I170" s="197"/>
      <c r="J170" s="198">
        <f t="shared" si="10"/>
        <v>0</v>
      </c>
      <c r="K170" s="199"/>
      <c r="L170" s="36"/>
      <c r="M170" s="200" t="s">
        <v>1</v>
      </c>
      <c r="N170" s="201" t="s">
        <v>41</v>
      </c>
      <c r="O170" s="68"/>
      <c r="P170" s="188">
        <f t="shared" si="11"/>
        <v>0</v>
      </c>
      <c r="Q170" s="188">
        <v>0</v>
      </c>
      <c r="R170" s="188">
        <f t="shared" si="12"/>
        <v>0</v>
      </c>
      <c r="S170" s="188">
        <v>0</v>
      </c>
      <c r="T170" s="189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0" t="s">
        <v>165</v>
      </c>
      <c r="AT170" s="190" t="s">
        <v>450</v>
      </c>
      <c r="AU170" s="190" t="s">
        <v>83</v>
      </c>
      <c r="AY170" s="14" t="s">
        <v>150</v>
      </c>
      <c r="BE170" s="191">
        <f t="shared" si="14"/>
        <v>0</v>
      </c>
      <c r="BF170" s="191">
        <f t="shared" si="15"/>
        <v>0</v>
      </c>
      <c r="BG170" s="191">
        <f t="shared" si="16"/>
        <v>0</v>
      </c>
      <c r="BH170" s="191">
        <f t="shared" si="17"/>
        <v>0</v>
      </c>
      <c r="BI170" s="191">
        <f t="shared" si="18"/>
        <v>0</v>
      </c>
      <c r="BJ170" s="14" t="s">
        <v>83</v>
      </c>
      <c r="BK170" s="191">
        <f t="shared" si="19"/>
        <v>0</v>
      </c>
      <c r="BL170" s="14" t="s">
        <v>165</v>
      </c>
      <c r="BM170" s="190" t="s">
        <v>1281</v>
      </c>
    </row>
    <row r="171" spans="1:65" s="2" customFormat="1" ht="21.75" customHeight="1">
      <c r="A171" s="31"/>
      <c r="B171" s="32"/>
      <c r="C171" s="192" t="s">
        <v>259</v>
      </c>
      <c r="D171" s="192" t="s">
        <v>450</v>
      </c>
      <c r="E171" s="193" t="s">
        <v>1282</v>
      </c>
      <c r="F171" s="194" t="s">
        <v>1283</v>
      </c>
      <c r="G171" s="195" t="s">
        <v>154</v>
      </c>
      <c r="H171" s="196">
        <v>9</v>
      </c>
      <c r="I171" s="197"/>
      <c r="J171" s="198">
        <f t="shared" si="10"/>
        <v>0</v>
      </c>
      <c r="K171" s="199"/>
      <c r="L171" s="36"/>
      <c r="M171" s="200" t="s">
        <v>1</v>
      </c>
      <c r="N171" s="201" t="s">
        <v>41</v>
      </c>
      <c r="O171" s="68"/>
      <c r="P171" s="188">
        <f t="shared" si="11"/>
        <v>0</v>
      </c>
      <c r="Q171" s="188">
        <v>0</v>
      </c>
      <c r="R171" s="188">
        <f t="shared" si="12"/>
        <v>0</v>
      </c>
      <c r="S171" s="188">
        <v>0</v>
      </c>
      <c r="T171" s="189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0" t="s">
        <v>165</v>
      </c>
      <c r="AT171" s="190" t="s">
        <v>450</v>
      </c>
      <c r="AU171" s="190" t="s">
        <v>83</v>
      </c>
      <c r="AY171" s="14" t="s">
        <v>150</v>
      </c>
      <c r="BE171" s="191">
        <f t="shared" si="14"/>
        <v>0</v>
      </c>
      <c r="BF171" s="191">
        <f t="shared" si="15"/>
        <v>0</v>
      </c>
      <c r="BG171" s="191">
        <f t="shared" si="16"/>
        <v>0</v>
      </c>
      <c r="BH171" s="191">
        <f t="shared" si="17"/>
        <v>0</v>
      </c>
      <c r="BI171" s="191">
        <f t="shared" si="18"/>
        <v>0</v>
      </c>
      <c r="BJ171" s="14" t="s">
        <v>83</v>
      </c>
      <c r="BK171" s="191">
        <f t="shared" si="19"/>
        <v>0</v>
      </c>
      <c r="BL171" s="14" t="s">
        <v>165</v>
      </c>
      <c r="BM171" s="190" t="s">
        <v>1284</v>
      </c>
    </row>
    <row r="172" spans="1:65" s="2" customFormat="1" ht="21.75" customHeight="1">
      <c r="A172" s="31"/>
      <c r="B172" s="32"/>
      <c r="C172" s="192" t="s">
        <v>255</v>
      </c>
      <c r="D172" s="192" t="s">
        <v>450</v>
      </c>
      <c r="E172" s="193" t="s">
        <v>1285</v>
      </c>
      <c r="F172" s="194" t="s">
        <v>1286</v>
      </c>
      <c r="G172" s="195" t="s">
        <v>154</v>
      </c>
      <c r="H172" s="196">
        <v>9</v>
      </c>
      <c r="I172" s="197"/>
      <c r="J172" s="198">
        <f t="shared" si="10"/>
        <v>0</v>
      </c>
      <c r="K172" s="199"/>
      <c r="L172" s="36"/>
      <c r="M172" s="200" t="s">
        <v>1</v>
      </c>
      <c r="N172" s="201" t="s">
        <v>41</v>
      </c>
      <c r="O172" s="68"/>
      <c r="P172" s="188">
        <f t="shared" si="11"/>
        <v>0</v>
      </c>
      <c r="Q172" s="188">
        <v>0</v>
      </c>
      <c r="R172" s="188">
        <f t="shared" si="12"/>
        <v>0</v>
      </c>
      <c r="S172" s="188">
        <v>0</v>
      </c>
      <c r="T172" s="189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0" t="s">
        <v>165</v>
      </c>
      <c r="AT172" s="190" t="s">
        <v>450</v>
      </c>
      <c r="AU172" s="190" t="s">
        <v>83</v>
      </c>
      <c r="AY172" s="14" t="s">
        <v>150</v>
      </c>
      <c r="BE172" s="191">
        <f t="shared" si="14"/>
        <v>0</v>
      </c>
      <c r="BF172" s="191">
        <f t="shared" si="15"/>
        <v>0</v>
      </c>
      <c r="BG172" s="191">
        <f t="shared" si="16"/>
        <v>0</v>
      </c>
      <c r="BH172" s="191">
        <f t="shared" si="17"/>
        <v>0</v>
      </c>
      <c r="BI172" s="191">
        <f t="shared" si="18"/>
        <v>0</v>
      </c>
      <c r="BJ172" s="14" t="s">
        <v>83</v>
      </c>
      <c r="BK172" s="191">
        <f t="shared" si="19"/>
        <v>0</v>
      </c>
      <c r="BL172" s="14" t="s">
        <v>165</v>
      </c>
      <c r="BM172" s="190" t="s">
        <v>1287</v>
      </c>
    </row>
    <row r="173" spans="1:65" s="2" customFormat="1" ht="16.5" customHeight="1">
      <c r="A173" s="31"/>
      <c r="B173" s="32"/>
      <c r="C173" s="192" t="s">
        <v>251</v>
      </c>
      <c r="D173" s="192" t="s">
        <v>450</v>
      </c>
      <c r="E173" s="193" t="s">
        <v>1288</v>
      </c>
      <c r="F173" s="194" t="s">
        <v>1289</v>
      </c>
      <c r="G173" s="195" t="s">
        <v>154</v>
      </c>
      <c r="H173" s="196">
        <v>1</v>
      </c>
      <c r="I173" s="197"/>
      <c r="J173" s="198">
        <f t="shared" si="10"/>
        <v>0</v>
      </c>
      <c r="K173" s="199"/>
      <c r="L173" s="36"/>
      <c r="M173" s="206" t="s">
        <v>1</v>
      </c>
      <c r="N173" s="207" t="s">
        <v>41</v>
      </c>
      <c r="O173" s="208"/>
      <c r="P173" s="209">
        <f t="shared" si="11"/>
        <v>0</v>
      </c>
      <c r="Q173" s="209">
        <v>0</v>
      </c>
      <c r="R173" s="209">
        <f t="shared" si="12"/>
        <v>0</v>
      </c>
      <c r="S173" s="209">
        <v>0</v>
      </c>
      <c r="T173" s="210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0" t="s">
        <v>165</v>
      </c>
      <c r="AT173" s="190" t="s">
        <v>450</v>
      </c>
      <c r="AU173" s="190" t="s">
        <v>83</v>
      </c>
      <c r="AY173" s="14" t="s">
        <v>150</v>
      </c>
      <c r="BE173" s="191">
        <f t="shared" si="14"/>
        <v>0</v>
      </c>
      <c r="BF173" s="191">
        <f t="shared" si="15"/>
        <v>0</v>
      </c>
      <c r="BG173" s="191">
        <f t="shared" si="16"/>
        <v>0</v>
      </c>
      <c r="BH173" s="191">
        <f t="shared" si="17"/>
        <v>0</v>
      </c>
      <c r="BI173" s="191">
        <f t="shared" si="18"/>
        <v>0</v>
      </c>
      <c r="BJ173" s="14" t="s">
        <v>83</v>
      </c>
      <c r="BK173" s="191">
        <f t="shared" si="19"/>
        <v>0</v>
      </c>
      <c r="BL173" s="14" t="s">
        <v>165</v>
      </c>
      <c r="BM173" s="190" t="s">
        <v>1290</v>
      </c>
    </row>
    <row r="174" spans="1:65" s="2" customFormat="1" ht="6.95" customHeight="1">
      <c r="A174" s="31"/>
      <c r="B174" s="51"/>
      <c r="C174" s="52"/>
      <c r="D174" s="52"/>
      <c r="E174" s="52"/>
      <c r="F174" s="52"/>
      <c r="G174" s="52"/>
      <c r="H174" s="52"/>
      <c r="I174" s="155"/>
      <c r="J174" s="52"/>
      <c r="K174" s="52"/>
      <c r="L174" s="36"/>
      <c r="M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</row>
  </sheetData>
  <sheetProtection algorithmName="SHA-512" hashValue="Y5o75cZrNxWSk0ZJrVM/nXWU/kZB9rEbEPIjpqJ7GSQXaobkdU2h1ueCenLfEuGB9tYop+emXQcS6/7dhE5T9w==" saltValue="pjcI/CFBYW9/LZh/U48w5ZPznz8D5iy8ek+khEnXTpmaOyS6/QiESN7k1+qZz7qcq0xI5b/EsSfrd4K9PI7s6w==" spinCount="100000" sheet="1" objects="1" scenarios="1" formatColumns="0" formatRows="0" autoFilter="0"/>
  <autoFilter ref="C118:K17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104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2" customFormat="1" ht="12" customHeight="1">
      <c r="A8" s="31"/>
      <c r="B8" s="36"/>
      <c r="C8" s="31"/>
      <c r="D8" s="118" t="s">
        <v>122</v>
      </c>
      <c r="E8" s="31"/>
      <c r="F8" s="31"/>
      <c r="G8" s="31"/>
      <c r="H8" s="31"/>
      <c r="I8" s="119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9" t="s">
        <v>1291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18</v>
      </c>
      <c r="E11" s="31"/>
      <c r="F11" s="107" t="s">
        <v>1</v>
      </c>
      <c r="G11" s="31"/>
      <c r="H11" s="31"/>
      <c r="I11" s="120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20</v>
      </c>
      <c r="E12" s="31"/>
      <c r="F12" s="107" t="s">
        <v>1075</v>
      </c>
      <c r="G12" s="31"/>
      <c r="H12" s="31"/>
      <c r="I12" s="120" t="s">
        <v>22</v>
      </c>
      <c r="J12" s="121" t="str">
        <f>'Rekapitulace stavby'!AN8</f>
        <v>19. 12. 2019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9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20" t="s">
        <v>25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>SŽ s.o.</v>
      </c>
      <c r="F15" s="31"/>
      <c r="G15" s="31"/>
      <c r="H15" s="31"/>
      <c r="I15" s="120" t="s">
        <v>27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9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28</v>
      </c>
      <c r="E17" s="31"/>
      <c r="F17" s="31"/>
      <c r="G17" s="31"/>
      <c r="H17" s="31"/>
      <c r="I17" s="12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2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9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30</v>
      </c>
      <c r="E20" s="31"/>
      <c r="F20" s="31"/>
      <c r="G20" s="31"/>
      <c r="H20" s="31"/>
      <c r="I20" s="120" t="s">
        <v>25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127</v>
      </c>
      <c r="F21" s="31"/>
      <c r="G21" s="31"/>
      <c r="H21" s="31"/>
      <c r="I21" s="120" t="s">
        <v>27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9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33</v>
      </c>
      <c r="E23" s="31"/>
      <c r="F23" s="31"/>
      <c r="G23" s="31"/>
      <c r="H23" s="31"/>
      <c r="I23" s="120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127</v>
      </c>
      <c r="F24" s="31"/>
      <c r="G24" s="31"/>
      <c r="H24" s="31"/>
      <c r="I24" s="120" t="s">
        <v>27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9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35</v>
      </c>
      <c r="E26" s="31"/>
      <c r="F26" s="31"/>
      <c r="G26" s="31"/>
      <c r="H26" s="31"/>
      <c r="I26" s="119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92" t="s">
        <v>1</v>
      </c>
      <c r="F27" s="292"/>
      <c r="G27" s="292"/>
      <c r="H27" s="29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6"/>
      <c r="E29" s="126"/>
      <c r="F29" s="126"/>
      <c r="G29" s="126"/>
      <c r="H29" s="126"/>
      <c r="I29" s="127"/>
      <c r="J29" s="126"/>
      <c r="K29" s="12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8" t="s">
        <v>36</v>
      </c>
      <c r="E30" s="31"/>
      <c r="F30" s="31"/>
      <c r="G30" s="31"/>
      <c r="H30" s="31"/>
      <c r="I30" s="119"/>
      <c r="J30" s="129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30" t="s">
        <v>38</v>
      </c>
      <c r="G32" s="31"/>
      <c r="H32" s="31"/>
      <c r="I32" s="131" t="s">
        <v>37</v>
      </c>
      <c r="J32" s="13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32" t="s">
        <v>40</v>
      </c>
      <c r="E33" s="118" t="s">
        <v>41</v>
      </c>
      <c r="F33" s="133">
        <f>ROUND((SUM(BE117:BE130)),  2)</f>
        <v>0</v>
      </c>
      <c r="G33" s="31"/>
      <c r="H33" s="31"/>
      <c r="I33" s="134">
        <v>0.21</v>
      </c>
      <c r="J33" s="133">
        <f>ROUND(((SUM(BE117:BE130))*I33),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8" t="s">
        <v>42</v>
      </c>
      <c r="F34" s="133">
        <f>ROUND((SUM(BF117:BF130)),  2)</f>
        <v>0</v>
      </c>
      <c r="G34" s="31"/>
      <c r="H34" s="31"/>
      <c r="I34" s="134">
        <v>0.15</v>
      </c>
      <c r="J34" s="133">
        <f>ROUND(((SUM(BF117:BF130))*I34),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8" t="s">
        <v>43</v>
      </c>
      <c r="F35" s="133">
        <f>ROUND((SUM(BG117:BG130)),  2)</f>
        <v>0</v>
      </c>
      <c r="G35" s="31"/>
      <c r="H35" s="31"/>
      <c r="I35" s="134">
        <v>0.21</v>
      </c>
      <c r="J35" s="13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8" t="s">
        <v>44</v>
      </c>
      <c r="F36" s="133">
        <f>ROUND((SUM(BH117:BH130)),  2)</f>
        <v>0</v>
      </c>
      <c r="G36" s="31"/>
      <c r="H36" s="31"/>
      <c r="I36" s="134">
        <v>0.15</v>
      </c>
      <c r="J36" s="13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45</v>
      </c>
      <c r="F37" s="133">
        <f>ROUND((SUM(BI117:BI130)),  2)</f>
        <v>0</v>
      </c>
      <c r="G37" s="31"/>
      <c r="H37" s="31"/>
      <c r="I37" s="134">
        <v>0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9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12"/>
      <c r="L41" s="17"/>
    </row>
    <row r="42" spans="1:31" s="1" customFormat="1" ht="14.45" customHeight="1">
      <c r="B42" s="17"/>
      <c r="I42" s="112"/>
      <c r="L42" s="17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122</v>
      </c>
      <c r="D86" s="33"/>
      <c r="E86" s="33"/>
      <c r="F86" s="33"/>
      <c r="G86" s="33"/>
      <c r="H86" s="33"/>
      <c r="I86" s="119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PS 02-03 - žst.Chotětov, informační zařízení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žst. Chotětov</v>
      </c>
      <c r="G89" s="33"/>
      <c r="H89" s="33"/>
      <c r="I89" s="120" t="s">
        <v>22</v>
      </c>
      <c r="J89" s="63" t="str">
        <f>IF(J12="","",J12)</f>
        <v>19. 12. 2019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 s.o.</v>
      </c>
      <c r="G91" s="33"/>
      <c r="H91" s="33"/>
      <c r="I91" s="120" t="s">
        <v>30</v>
      </c>
      <c r="J91" s="29" t="str">
        <f>E21</f>
        <v>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20" t="s">
        <v>33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9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9" t="s">
        <v>129</v>
      </c>
      <c r="D94" s="160"/>
      <c r="E94" s="160"/>
      <c r="F94" s="160"/>
      <c r="G94" s="160"/>
      <c r="H94" s="160"/>
      <c r="I94" s="161"/>
      <c r="J94" s="162" t="s">
        <v>130</v>
      </c>
      <c r="K94" s="16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63" t="s">
        <v>131</v>
      </c>
      <c r="D96" s="33"/>
      <c r="E96" s="33"/>
      <c r="F96" s="33"/>
      <c r="G96" s="33"/>
      <c r="H96" s="33"/>
      <c r="I96" s="119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132</v>
      </c>
    </row>
    <row r="97" spans="1:31" s="10" customFormat="1" ht="24.95" customHeight="1">
      <c r="B97" s="211"/>
      <c r="C97" s="212"/>
      <c r="D97" s="213" t="s">
        <v>981</v>
      </c>
      <c r="E97" s="214"/>
      <c r="F97" s="214"/>
      <c r="G97" s="214"/>
      <c r="H97" s="214"/>
      <c r="I97" s="215"/>
      <c r="J97" s="216">
        <f>J121</f>
        <v>0</v>
      </c>
      <c r="K97" s="212"/>
      <c r="L97" s="217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9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55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8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133</v>
      </c>
      <c r="D104" s="33"/>
      <c r="E104" s="33"/>
      <c r="F104" s="33"/>
      <c r="G104" s="33"/>
      <c r="H104" s="33"/>
      <c r="I104" s="119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9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9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93" t="str">
        <f>E7</f>
        <v>Oprava zabezpečovacího zařízení v žst. Chotětov</v>
      </c>
      <c r="F107" s="294"/>
      <c r="G107" s="294"/>
      <c r="H107" s="294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122</v>
      </c>
      <c r="D108" s="33"/>
      <c r="E108" s="33"/>
      <c r="F108" s="33"/>
      <c r="G108" s="33"/>
      <c r="H108" s="33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46" t="str">
        <f>E9</f>
        <v>PS 02-03 - žst.Chotětov, informační zařízení</v>
      </c>
      <c r="F109" s="295"/>
      <c r="G109" s="295"/>
      <c r="H109" s="295"/>
      <c r="I109" s="119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žst. Chotětov</v>
      </c>
      <c r="G111" s="33"/>
      <c r="H111" s="33"/>
      <c r="I111" s="120" t="s">
        <v>22</v>
      </c>
      <c r="J111" s="63" t="str">
        <f>IF(J12="","",J12)</f>
        <v>19. 12. 2019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SŽ s.o.</v>
      </c>
      <c r="G113" s="33"/>
      <c r="H113" s="33"/>
      <c r="I113" s="120" t="s">
        <v>30</v>
      </c>
      <c r="J113" s="29" t="str">
        <f>E21</f>
        <v>Signal Projekt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28</v>
      </c>
      <c r="D114" s="33"/>
      <c r="E114" s="33"/>
      <c r="F114" s="24" t="str">
        <f>IF(E18="","",E18)</f>
        <v>Vyplň údaj</v>
      </c>
      <c r="G114" s="33"/>
      <c r="H114" s="33"/>
      <c r="I114" s="120" t="s">
        <v>33</v>
      </c>
      <c r="J114" s="29" t="str">
        <f>E24</f>
        <v>Signal Projekt s.r.o.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9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9" customFormat="1" ht="29.25" customHeight="1">
      <c r="A116" s="164"/>
      <c r="B116" s="165"/>
      <c r="C116" s="166" t="s">
        <v>134</v>
      </c>
      <c r="D116" s="167" t="s">
        <v>61</v>
      </c>
      <c r="E116" s="167" t="s">
        <v>57</v>
      </c>
      <c r="F116" s="167" t="s">
        <v>58</v>
      </c>
      <c r="G116" s="167" t="s">
        <v>135</v>
      </c>
      <c r="H116" s="167" t="s">
        <v>136</v>
      </c>
      <c r="I116" s="168" t="s">
        <v>137</v>
      </c>
      <c r="J116" s="169" t="s">
        <v>130</v>
      </c>
      <c r="K116" s="170" t="s">
        <v>138</v>
      </c>
      <c r="L116" s="171"/>
      <c r="M116" s="72" t="s">
        <v>1</v>
      </c>
      <c r="N116" s="73" t="s">
        <v>40</v>
      </c>
      <c r="O116" s="73" t="s">
        <v>139</v>
      </c>
      <c r="P116" s="73" t="s">
        <v>140</v>
      </c>
      <c r="Q116" s="73" t="s">
        <v>141</v>
      </c>
      <c r="R116" s="73" t="s">
        <v>142</v>
      </c>
      <c r="S116" s="73" t="s">
        <v>143</v>
      </c>
      <c r="T116" s="74" t="s">
        <v>144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>
      <c r="A117" s="31"/>
      <c r="B117" s="32"/>
      <c r="C117" s="79" t="s">
        <v>145</v>
      </c>
      <c r="D117" s="33"/>
      <c r="E117" s="33"/>
      <c r="F117" s="33"/>
      <c r="G117" s="33"/>
      <c r="H117" s="33"/>
      <c r="I117" s="119"/>
      <c r="J117" s="172">
        <f>BK117</f>
        <v>0</v>
      </c>
      <c r="K117" s="33"/>
      <c r="L117" s="36"/>
      <c r="M117" s="75"/>
      <c r="N117" s="173"/>
      <c r="O117" s="76"/>
      <c r="P117" s="174">
        <f>P118+SUM(P119:P121)</f>
        <v>0</v>
      </c>
      <c r="Q117" s="76"/>
      <c r="R117" s="174">
        <f>R118+SUM(R119:R121)</f>
        <v>0</v>
      </c>
      <c r="S117" s="76"/>
      <c r="T117" s="175">
        <f>T118+SUM(T119:T121)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75</v>
      </c>
      <c r="AU117" s="14" t="s">
        <v>132</v>
      </c>
      <c r="BK117" s="176">
        <f>BK118+SUM(BK119:BK121)</f>
        <v>0</v>
      </c>
    </row>
    <row r="118" spans="1:65" s="2" customFormat="1" ht="16.5" customHeight="1">
      <c r="A118" s="31"/>
      <c r="B118" s="32"/>
      <c r="C118" s="177" t="s">
        <v>83</v>
      </c>
      <c r="D118" s="177" t="s">
        <v>146</v>
      </c>
      <c r="E118" s="178" t="s">
        <v>1292</v>
      </c>
      <c r="F118" s="179" t="s">
        <v>1293</v>
      </c>
      <c r="G118" s="180" t="s">
        <v>154</v>
      </c>
      <c r="H118" s="181">
        <v>1</v>
      </c>
      <c r="I118" s="182"/>
      <c r="J118" s="183">
        <f>ROUND(I118*H118,2)</f>
        <v>0</v>
      </c>
      <c r="K118" s="184"/>
      <c r="L118" s="185"/>
      <c r="M118" s="186" t="s">
        <v>1</v>
      </c>
      <c r="N118" s="187" t="s">
        <v>41</v>
      </c>
      <c r="O118" s="68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9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0" t="s">
        <v>170</v>
      </c>
      <c r="AT118" s="190" t="s">
        <v>146</v>
      </c>
      <c r="AU118" s="190" t="s">
        <v>76</v>
      </c>
      <c r="AY118" s="14" t="s">
        <v>150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4" t="s">
        <v>83</v>
      </c>
      <c r="BK118" s="191">
        <f>ROUND(I118*H118,2)</f>
        <v>0</v>
      </c>
      <c r="BL118" s="14" t="s">
        <v>162</v>
      </c>
      <c r="BM118" s="190" t="s">
        <v>1294</v>
      </c>
    </row>
    <row r="119" spans="1:65" s="2" customFormat="1" ht="21.75" customHeight="1">
      <c r="A119" s="31"/>
      <c r="B119" s="32"/>
      <c r="C119" s="177" t="s">
        <v>85</v>
      </c>
      <c r="D119" s="177" t="s">
        <v>146</v>
      </c>
      <c r="E119" s="178" t="s">
        <v>1295</v>
      </c>
      <c r="F119" s="179" t="s">
        <v>1296</v>
      </c>
      <c r="G119" s="180" t="s">
        <v>154</v>
      </c>
      <c r="H119" s="181">
        <v>1</v>
      </c>
      <c r="I119" s="182"/>
      <c r="J119" s="183">
        <f>ROUND(I119*H119,2)</f>
        <v>0</v>
      </c>
      <c r="K119" s="184"/>
      <c r="L119" s="185"/>
      <c r="M119" s="186" t="s">
        <v>1</v>
      </c>
      <c r="N119" s="187" t="s">
        <v>41</v>
      </c>
      <c r="O119" s="68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0" t="s">
        <v>170</v>
      </c>
      <c r="AT119" s="190" t="s">
        <v>146</v>
      </c>
      <c r="AU119" s="190" t="s">
        <v>76</v>
      </c>
      <c r="AY119" s="14" t="s">
        <v>150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4" t="s">
        <v>83</v>
      </c>
      <c r="BK119" s="191">
        <f>ROUND(I119*H119,2)</f>
        <v>0</v>
      </c>
      <c r="BL119" s="14" t="s">
        <v>162</v>
      </c>
      <c r="BM119" s="190" t="s">
        <v>1297</v>
      </c>
    </row>
    <row r="120" spans="1:65" s="2" customFormat="1" ht="44.25" customHeight="1">
      <c r="A120" s="31"/>
      <c r="B120" s="32"/>
      <c r="C120" s="177" t="s">
        <v>156</v>
      </c>
      <c r="D120" s="177" t="s">
        <v>146</v>
      </c>
      <c r="E120" s="178" t="s">
        <v>1298</v>
      </c>
      <c r="F120" s="179" t="s">
        <v>1299</v>
      </c>
      <c r="G120" s="180" t="s">
        <v>154</v>
      </c>
      <c r="H120" s="181">
        <v>1</v>
      </c>
      <c r="I120" s="182"/>
      <c r="J120" s="183">
        <f>ROUND(I120*H120,2)</f>
        <v>0</v>
      </c>
      <c r="K120" s="184"/>
      <c r="L120" s="185"/>
      <c r="M120" s="186" t="s">
        <v>1</v>
      </c>
      <c r="N120" s="187" t="s">
        <v>41</v>
      </c>
      <c r="O120" s="68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0" t="s">
        <v>170</v>
      </c>
      <c r="AT120" s="190" t="s">
        <v>146</v>
      </c>
      <c r="AU120" s="190" t="s">
        <v>76</v>
      </c>
      <c r="AY120" s="14" t="s">
        <v>150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4" t="s">
        <v>83</v>
      </c>
      <c r="BK120" s="191">
        <f>ROUND(I120*H120,2)</f>
        <v>0</v>
      </c>
      <c r="BL120" s="14" t="s">
        <v>162</v>
      </c>
      <c r="BM120" s="190" t="s">
        <v>1300</v>
      </c>
    </row>
    <row r="121" spans="1:65" s="12" customFormat="1" ht="25.9" customHeight="1">
      <c r="B121" s="224"/>
      <c r="C121" s="225"/>
      <c r="D121" s="226" t="s">
        <v>75</v>
      </c>
      <c r="E121" s="227" t="s">
        <v>996</v>
      </c>
      <c r="F121" s="227" t="s">
        <v>985</v>
      </c>
      <c r="G121" s="225"/>
      <c r="H121" s="225"/>
      <c r="I121" s="228"/>
      <c r="J121" s="229">
        <f>BK121</f>
        <v>0</v>
      </c>
      <c r="K121" s="225"/>
      <c r="L121" s="230"/>
      <c r="M121" s="231"/>
      <c r="N121" s="232"/>
      <c r="O121" s="232"/>
      <c r="P121" s="233">
        <f>SUM(P122:P130)</f>
        <v>0</v>
      </c>
      <c r="Q121" s="232"/>
      <c r="R121" s="233">
        <f>SUM(R122:R130)</f>
        <v>0</v>
      </c>
      <c r="S121" s="232"/>
      <c r="T121" s="234">
        <f>SUM(T122:T130)</f>
        <v>0</v>
      </c>
      <c r="AR121" s="235" t="s">
        <v>162</v>
      </c>
      <c r="AT121" s="236" t="s">
        <v>75</v>
      </c>
      <c r="AU121" s="236" t="s">
        <v>76</v>
      </c>
      <c r="AY121" s="235" t="s">
        <v>150</v>
      </c>
      <c r="BK121" s="237">
        <f>SUM(BK122:BK130)</f>
        <v>0</v>
      </c>
    </row>
    <row r="122" spans="1:65" s="2" customFormat="1" ht="21.75" customHeight="1">
      <c r="A122" s="31"/>
      <c r="B122" s="32"/>
      <c r="C122" s="192" t="s">
        <v>197</v>
      </c>
      <c r="D122" s="192" t="s">
        <v>450</v>
      </c>
      <c r="E122" s="193" t="s">
        <v>1301</v>
      </c>
      <c r="F122" s="194" t="s">
        <v>1302</v>
      </c>
      <c r="G122" s="195" t="s">
        <v>187</v>
      </c>
      <c r="H122" s="196">
        <v>100</v>
      </c>
      <c r="I122" s="197"/>
      <c r="J122" s="198">
        <f t="shared" ref="J122:J130" si="0">ROUND(I122*H122,2)</f>
        <v>0</v>
      </c>
      <c r="K122" s="199"/>
      <c r="L122" s="36"/>
      <c r="M122" s="200" t="s">
        <v>1</v>
      </c>
      <c r="N122" s="201" t="s">
        <v>41</v>
      </c>
      <c r="O122" s="68"/>
      <c r="P122" s="188">
        <f t="shared" ref="P122:P130" si="1">O122*H122</f>
        <v>0</v>
      </c>
      <c r="Q122" s="188">
        <v>0</v>
      </c>
      <c r="R122" s="188">
        <f t="shared" ref="R122:R130" si="2">Q122*H122</f>
        <v>0</v>
      </c>
      <c r="S122" s="188">
        <v>0</v>
      </c>
      <c r="T122" s="189">
        <f t="shared" ref="T122:T130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0" t="s">
        <v>165</v>
      </c>
      <c r="AT122" s="190" t="s">
        <v>450</v>
      </c>
      <c r="AU122" s="190" t="s">
        <v>83</v>
      </c>
      <c r="AY122" s="14" t="s">
        <v>150</v>
      </c>
      <c r="BE122" s="191">
        <f t="shared" ref="BE122:BE130" si="4">IF(N122="základní",J122,0)</f>
        <v>0</v>
      </c>
      <c r="BF122" s="191">
        <f t="shared" ref="BF122:BF130" si="5">IF(N122="snížená",J122,0)</f>
        <v>0</v>
      </c>
      <c r="BG122" s="191">
        <f t="shared" ref="BG122:BG130" si="6">IF(N122="zákl. přenesená",J122,0)</f>
        <v>0</v>
      </c>
      <c r="BH122" s="191">
        <f t="shared" ref="BH122:BH130" si="7">IF(N122="sníž. přenesená",J122,0)</f>
        <v>0</v>
      </c>
      <c r="BI122" s="191">
        <f t="shared" ref="BI122:BI130" si="8">IF(N122="nulová",J122,0)</f>
        <v>0</v>
      </c>
      <c r="BJ122" s="14" t="s">
        <v>83</v>
      </c>
      <c r="BK122" s="191">
        <f t="shared" ref="BK122:BK130" si="9">ROUND(I122*H122,2)</f>
        <v>0</v>
      </c>
      <c r="BL122" s="14" t="s">
        <v>165</v>
      </c>
      <c r="BM122" s="190" t="s">
        <v>1303</v>
      </c>
    </row>
    <row r="123" spans="1:65" s="2" customFormat="1" ht="16.5" customHeight="1">
      <c r="A123" s="31"/>
      <c r="B123" s="32"/>
      <c r="C123" s="177" t="s">
        <v>201</v>
      </c>
      <c r="D123" s="177" t="s">
        <v>146</v>
      </c>
      <c r="E123" s="178" t="s">
        <v>1304</v>
      </c>
      <c r="F123" s="179" t="s">
        <v>1305</v>
      </c>
      <c r="G123" s="180" t="s">
        <v>154</v>
      </c>
      <c r="H123" s="181">
        <v>1</v>
      </c>
      <c r="I123" s="182"/>
      <c r="J123" s="183">
        <f t="shared" si="0"/>
        <v>0</v>
      </c>
      <c r="K123" s="184"/>
      <c r="L123" s="185"/>
      <c r="M123" s="186" t="s">
        <v>1</v>
      </c>
      <c r="N123" s="187" t="s">
        <v>41</v>
      </c>
      <c r="O123" s="68"/>
      <c r="P123" s="188">
        <f t="shared" si="1"/>
        <v>0</v>
      </c>
      <c r="Q123" s="188">
        <v>0</v>
      </c>
      <c r="R123" s="188">
        <f t="shared" si="2"/>
        <v>0</v>
      </c>
      <c r="S123" s="188">
        <v>0</v>
      </c>
      <c r="T123" s="189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182</v>
      </c>
      <c r="AT123" s="190" t="s">
        <v>146</v>
      </c>
      <c r="AU123" s="190" t="s">
        <v>83</v>
      </c>
      <c r="AY123" s="14" t="s">
        <v>150</v>
      </c>
      <c r="BE123" s="191">
        <f t="shared" si="4"/>
        <v>0</v>
      </c>
      <c r="BF123" s="191">
        <f t="shared" si="5"/>
        <v>0</v>
      </c>
      <c r="BG123" s="191">
        <f t="shared" si="6"/>
        <v>0</v>
      </c>
      <c r="BH123" s="191">
        <f t="shared" si="7"/>
        <v>0</v>
      </c>
      <c r="BI123" s="191">
        <f t="shared" si="8"/>
        <v>0</v>
      </c>
      <c r="BJ123" s="14" t="s">
        <v>83</v>
      </c>
      <c r="BK123" s="191">
        <f t="shared" si="9"/>
        <v>0</v>
      </c>
      <c r="BL123" s="14" t="s">
        <v>182</v>
      </c>
      <c r="BM123" s="190" t="s">
        <v>1306</v>
      </c>
    </row>
    <row r="124" spans="1:65" s="2" customFormat="1" ht="16.5" customHeight="1">
      <c r="A124" s="31"/>
      <c r="B124" s="32"/>
      <c r="C124" s="192" t="s">
        <v>162</v>
      </c>
      <c r="D124" s="192" t="s">
        <v>450</v>
      </c>
      <c r="E124" s="193" t="s">
        <v>1307</v>
      </c>
      <c r="F124" s="194" t="s">
        <v>1308</v>
      </c>
      <c r="G124" s="195" t="s">
        <v>154</v>
      </c>
      <c r="H124" s="196">
        <v>1</v>
      </c>
      <c r="I124" s="197"/>
      <c r="J124" s="198">
        <f t="shared" si="0"/>
        <v>0</v>
      </c>
      <c r="K124" s="199"/>
      <c r="L124" s="36"/>
      <c r="M124" s="200" t="s">
        <v>1</v>
      </c>
      <c r="N124" s="201" t="s">
        <v>41</v>
      </c>
      <c r="O124" s="68"/>
      <c r="P124" s="188">
        <f t="shared" si="1"/>
        <v>0</v>
      </c>
      <c r="Q124" s="188">
        <v>0</v>
      </c>
      <c r="R124" s="188">
        <f t="shared" si="2"/>
        <v>0</v>
      </c>
      <c r="S124" s="188">
        <v>0</v>
      </c>
      <c r="T124" s="18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165</v>
      </c>
      <c r="AT124" s="190" t="s">
        <v>450</v>
      </c>
      <c r="AU124" s="190" t="s">
        <v>83</v>
      </c>
      <c r="AY124" s="14" t="s">
        <v>150</v>
      </c>
      <c r="BE124" s="191">
        <f t="shared" si="4"/>
        <v>0</v>
      </c>
      <c r="BF124" s="191">
        <f t="shared" si="5"/>
        <v>0</v>
      </c>
      <c r="BG124" s="191">
        <f t="shared" si="6"/>
        <v>0</v>
      </c>
      <c r="BH124" s="191">
        <f t="shared" si="7"/>
        <v>0</v>
      </c>
      <c r="BI124" s="191">
        <f t="shared" si="8"/>
        <v>0</v>
      </c>
      <c r="BJ124" s="14" t="s">
        <v>83</v>
      </c>
      <c r="BK124" s="191">
        <f t="shared" si="9"/>
        <v>0</v>
      </c>
      <c r="BL124" s="14" t="s">
        <v>165</v>
      </c>
      <c r="BM124" s="190" t="s">
        <v>1309</v>
      </c>
    </row>
    <row r="125" spans="1:65" s="2" customFormat="1" ht="21.75" customHeight="1">
      <c r="A125" s="31"/>
      <c r="B125" s="32"/>
      <c r="C125" s="192" t="s">
        <v>172</v>
      </c>
      <c r="D125" s="192" t="s">
        <v>450</v>
      </c>
      <c r="E125" s="193" t="s">
        <v>1310</v>
      </c>
      <c r="F125" s="194" t="s">
        <v>1311</v>
      </c>
      <c r="G125" s="195" t="s">
        <v>154</v>
      </c>
      <c r="H125" s="196">
        <v>1</v>
      </c>
      <c r="I125" s="197"/>
      <c r="J125" s="198">
        <f t="shared" si="0"/>
        <v>0</v>
      </c>
      <c r="K125" s="199"/>
      <c r="L125" s="36"/>
      <c r="M125" s="200" t="s">
        <v>1</v>
      </c>
      <c r="N125" s="201" t="s">
        <v>41</v>
      </c>
      <c r="O125" s="68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165</v>
      </c>
      <c r="AT125" s="190" t="s">
        <v>450</v>
      </c>
      <c r="AU125" s="190" t="s">
        <v>83</v>
      </c>
      <c r="AY125" s="14" t="s">
        <v>150</v>
      </c>
      <c r="BE125" s="191">
        <f t="shared" si="4"/>
        <v>0</v>
      </c>
      <c r="BF125" s="191">
        <f t="shared" si="5"/>
        <v>0</v>
      </c>
      <c r="BG125" s="191">
        <f t="shared" si="6"/>
        <v>0</v>
      </c>
      <c r="BH125" s="191">
        <f t="shared" si="7"/>
        <v>0</v>
      </c>
      <c r="BI125" s="191">
        <f t="shared" si="8"/>
        <v>0</v>
      </c>
      <c r="BJ125" s="14" t="s">
        <v>83</v>
      </c>
      <c r="BK125" s="191">
        <f t="shared" si="9"/>
        <v>0</v>
      </c>
      <c r="BL125" s="14" t="s">
        <v>165</v>
      </c>
      <c r="BM125" s="190" t="s">
        <v>1312</v>
      </c>
    </row>
    <row r="126" spans="1:65" s="2" customFormat="1" ht="21.75" customHeight="1">
      <c r="A126" s="31"/>
      <c r="B126" s="32"/>
      <c r="C126" s="192" t="s">
        <v>167</v>
      </c>
      <c r="D126" s="192" t="s">
        <v>450</v>
      </c>
      <c r="E126" s="193" t="s">
        <v>1313</v>
      </c>
      <c r="F126" s="194" t="s">
        <v>1314</v>
      </c>
      <c r="G126" s="195" t="s">
        <v>154</v>
      </c>
      <c r="H126" s="196">
        <v>1</v>
      </c>
      <c r="I126" s="197"/>
      <c r="J126" s="198">
        <f t="shared" si="0"/>
        <v>0</v>
      </c>
      <c r="K126" s="199"/>
      <c r="L126" s="36"/>
      <c r="M126" s="200" t="s">
        <v>1</v>
      </c>
      <c r="N126" s="201" t="s">
        <v>41</v>
      </c>
      <c r="O126" s="68"/>
      <c r="P126" s="188">
        <f t="shared" si="1"/>
        <v>0</v>
      </c>
      <c r="Q126" s="188">
        <v>0</v>
      </c>
      <c r="R126" s="188">
        <f t="shared" si="2"/>
        <v>0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165</v>
      </c>
      <c r="AT126" s="190" t="s">
        <v>450</v>
      </c>
      <c r="AU126" s="190" t="s">
        <v>83</v>
      </c>
      <c r="AY126" s="14" t="s">
        <v>150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83</v>
      </c>
      <c r="BK126" s="191">
        <f t="shared" si="9"/>
        <v>0</v>
      </c>
      <c r="BL126" s="14" t="s">
        <v>165</v>
      </c>
      <c r="BM126" s="190" t="s">
        <v>1315</v>
      </c>
    </row>
    <row r="127" spans="1:65" s="2" customFormat="1" ht="16.5" customHeight="1">
      <c r="A127" s="31"/>
      <c r="B127" s="32"/>
      <c r="C127" s="192" t="s">
        <v>176</v>
      </c>
      <c r="D127" s="192" t="s">
        <v>450</v>
      </c>
      <c r="E127" s="193" t="s">
        <v>1316</v>
      </c>
      <c r="F127" s="194" t="s">
        <v>1317</v>
      </c>
      <c r="G127" s="195" t="s">
        <v>154</v>
      </c>
      <c r="H127" s="196">
        <v>2</v>
      </c>
      <c r="I127" s="197"/>
      <c r="J127" s="198">
        <f t="shared" si="0"/>
        <v>0</v>
      </c>
      <c r="K127" s="199"/>
      <c r="L127" s="36"/>
      <c r="M127" s="200" t="s">
        <v>1</v>
      </c>
      <c r="N127" s="201" t="s">
        <v>41</v>
      </c>
      <c r="O127" s="68"/>
      <c r="P127" s="188">
        <f t="shared" si="1"/>
        <v>0</v>
      </c>
      <c r="Q127" s="188">
        <v>0</v>
      </c>
      <c r="R127" s="188">
        <f t="shared" si="2"/>
        <v>0</v>
      </c>
      <c r="S127" s="188">
        <v>0</v>
      </c>
      <c r="T127" s="18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165</v>
      </c>
      <c r="AT127" s="190" t="s">
        <v>450</v>
      </c>
      <c r="AU127" s="190" t="s">
        <v>83</v>
      </c>
      <c r="AY127" s="14" t="s">
        <v>150</v>
      </c>
      <c r="BE127" s="191">
        <f t="shared" si="4"/>
        <v>0</v>
      </c>
      <c r="BF127" s="191">
        <f t="shared" si="5"/>
        <v>0</v>
      </c>
      <c r="BG127" s="191">
        <f t="shared" si="6"/>
        <v>0</v>
      </c>
      <c r="BH127" s="191">
        <f t="shared" si="7"/>
        <v>0</v>
      </c>
      <c r="BI127" s="191">
        <f t="shared" si="8"/>
        <v>0</v>
      </c>
      <c r="BJ127" s="14" t="s">
        <v>83</v>
      </c>
      <c r="BK127" s="191">
        <f t="shared" si="9"/>
        <v>0</v>
      </c>
      <c r="BL127" s="14" t="s">
        <v>165</v>
      </c>
      <c r="BM127" s="190" t="s">
        <v>1318</v>
      </c>
    </row>
    <row r="128" spans="1:65" s="2" customFormat="1" ht="21.75" customHeight="1">
      <c r="A128" s="31"/>
      <c r="B128" s="32"/>
      <c r="C128" s="192" t="s">
        <v>184</v>
      </c>
      <c r="D128" s="192" t="s">
        <v>450</v>
      </c>
      <c r="E128" s="193" t="s">
        <v>1319</v>
      </c>
      <c r="F128" s="194" t="s">
        <v>1320</v>
      </c>
      <c r="G128" s="195" t="s">
        <v>154</v>
      </c>
      <c r="H128" s="196">
        <v>1</v>
      </c>
      <c r="I128" s="197"/>
      <c r="J128" s="198">
        <f t="shared" si="0"/>
        <v>0</v>
      </c>
      <c r="K128" s="199"/>
      <c r="L128" s="36"/>
      <c r="M128" s="200" t="s">
        <v>1</v>
      </c>
      <c r="N128" s="201" t="s">
        <v>41</v>
      </c>
      <c r="O128" s="68"/>
      <c r="P128" s="188">
        <f t="shared" si="1"/>
        <v>0</v>
      </c>
      <c r="Q128" s="188">
        <v>0</v>
      </c>
      <c r="R128" s="188">
        <f t="shared" si="2"/>
        <v>0</v>
      </c>
      <c r="S128" s="188">
        <v>0</v>
      </c>
      <c r="T128" s="18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165</v>
      </c>
      <c r="AT128" s="190" t="s">
        <v>450</v>
      </c>
      <c r="AU128" s="190" t="s">
        <v>83</v>
      </c>
      <c r="AY128" s="14" t="s">
        <v>150</v>
      </c>
      <c r="BE128" s="191">
        <f t="shared" si="4"/>
        <v>0</v>
      </c>
      <c r="BF128" s="191">
        <f t="shared" si="5"/>
        <v>0</v>
      </c>
      <c r="BG128" s="191">
        <f t="shared" si="6"/>
        <v>0</v>
      </c>
      <c r="BH128" s="191">
        <f t="shared" si="7"/>
        <v>0</v>
      </c>
      <c r="BI128" s="191">
        <f t="shared" si="8"/>
        <v>0</v>
      </c>
      <c r="BJ128" s="14" t="s">
        <v>83</v>
      </c>
      <c r="BK128" s="191">
        <f t="shared" si="9"/>
        <v>0</v>
      </c>
      <c r="BL128" s="14" t="s">
        <v>165</v>
      </c>
      <c r="BM128" s="190" t="s">
        <v>1321</v>
      </c>
    </row>
    <row r="129" spans="1:65" s="2" customFormat="1" ht="21.75" customHeight="1">
      <c r="A129" s="31"/>
      <c r="B129" s="32"/>
      <c r="C129" s="177" t="s">
        <v>193</v>
      </c>
      <c r="D129" s="177" t="s">
        <v>146</v>
      </c>
      <c r="E129" s="178" t="s">
        <v>1322</v>
      </c>
      <c r="F129" s="179" t="s">
        <v>1323</v>
      </c>
      <c r="G129" s="180" t="s">
        <v>187</v>
      </c>
      <c r="H129" s="181">
        <v>100</v>
      </c>
      <c r="I129" s="182"/>
      <c r="J129" s="183">
        <f t="shared" si="0"/>
        <v>0</v>
      </c>
      <c r="K129" s="184"/>
      <c r="L129" s="185"/>
      <c r="M129" s="186" t="s">
        <v>1</v>
      </c>
      <c r="N129" s="187" t="s">
        <v>41</v>
      </c>
      <c r="O129" s="68"/>
      <c r="P129" s="188">
        <f t="shared" si="1"/>
        <v>0</v>
      </c>
      <c r="Q129" s="188">
        <v>0</v>
      </c>
      <c r="R129" s="188">
        <f t="shared" si="2"/>
        <v>0</v>
      </c>
      <c r="S129" s="188">
        <v>0</v>
      </c>
      <c r="T129" s="18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182</v>
      </c>
      <c r="AT129" s="190" t="s">
        <v>146</v>
      </c>
      <c r="AU129" s="190" t="s">
        <v>83</v>
      </c>
      <c r="AY129" s="14" t="s">
        <v>150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14" t="s">
        <v>83</v>
      </c>
      <c r="BK129" s="191">
        <f t="shared" si="9"/>
        <v>0</v>
      </c>
      <c r="BL129" s="14" t="s">
        <v>182</v>
      </c>
      <c r="BM129" s="190" t="s">
        <v>1324</v>
      </c>
    </row>
    <row r="130" spans="1:65" s="2" customFormat="1" ht="16.5" customHeight="1">
      <c r="A130" s="31"/>
      <c r="B130" s="32"/>
      <c r="C130" s="192" t="s">
        <v>189</v>
      </c>
      <c r="D130" s="192" t="s">
        <v>450</v>
      </c>
      <c r="E130" s="193" t="s">
        <v>1325</v>
      </c>
      <c r="F130" s="194" t="s">
        <v>1326</v>
      </c>
      <c r="G130" s="195" t="s">
        <v>154</v>
      </c>
      <c r="H130" s="196">
        <v>1</v>
      </c>
      <c r="I130" s="197"/>
      <c r="J130" s="198">
        <f t="shared" si="0"/>
        <v>0</v>
      </c>
      <c r="K130" s="199"/>
      <c r="L130" s="36"/>
      <c r="M130" s="206" t="s">
        <v>1</v>
      </c>
      <c r="N130" s="207" t="s">
        <v>41</v>
      </c>
      <c r="O130" s="208"/>
      <c r="P130" s="209">
        <f t="shared" si="1"/>
        <v>0</v>
      </c>
      <c r="Q130" s="209">
        <v>0</v>
      </c>
      <c r="R130" s="209">
        <f t="shared" si="2"/>
        <v>0</v>
      </c>
      <c r="S130" s="209">
        <v>0</v>
      </c>
      <c r="T130" s="210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0" t="s">
        <v>165</v>
      </c>
      <c r="AT130" s="190" t="s">
        <v>450</v>
      </c>
      <c r="AU130" s="190" t="s">
        <v>83</v>
      </c>
      <c r="AY130" s="14" t="s">
        <v>150</v>
      </c>
      <c r="BE130" s="191">
        <f t="shared" si="4"/>
        <v>0</v>
      </c>
      <c r="BF130" s="191">
        <f t="shared" si="5"/>
        <v>0</v>
      </c>
      <c r="BG130" s="191">
        <f t="shared" si="6"/>
        <v>0</v>
      </c>
      <c r="BH130" s="191">
        <f t="shared" si="7"/>
        <v>0</v>
      </c>
      <c r="BI130" s="191">
        <f t="shared" si="8"/>
        <v>0</v>
      </c>
      <c r="BJ130" s="14" t="s">
        <v>83</v>
      </c>
      <c r="BK130" s="191">
        <f t="shared" si="9"/>
        <v>0</v>
      </c>
      <c r="BL130" s="14" t="s">
        <v>165</v>
      </c>
      <c r="BM130" s="190" t="s">
        <v>1327</v>
      </c>
    </row>
    <row r="131" spans="1:65" s="2" customFormat="1" ht="6.95" customHeight="1">
      <c r="A131" s="31"/>
      <c r="B131" s="51"/>
      <c r="C131" s="52"/>
      <c r="D131" s="52"/>
      <c r="E131" s="52"/>
      <c r="F131" s="52"/>
      <c r="G131" s="52"/>
      <c r="H131" s="52"/>
      <c r="I131" s="155"/>
      <c r="J131" s="52"/>
      <c r="K131" s="52"/>
      <c r="L131" s="36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sheetProtection algorithmName="SHA-512" hashValue="EIOi8PlsZi0Yj3pFOK3gPGpnz5sOwM+SCNngHslj63nVmiV6yjbH6mBu6bCLg0rF5dLbYb5EiL8L4LMlcrtiJg==" saltValue="CEGkwtd9UmRPxnWrtBJOLtbnsSOwmW+VBtGZT/17wIjb7qx6xmmWz8VPXIrMwe59jBPjo3xlXZEX5oKZVFSmRg==" spinCount="100000" sheet="1" objects="1" scenarios="1" formatColumns="0" formatRows="0" autoFilter="0"/>
  <autoFilter ref="C116:K130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107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2" customFormat="1" ht="12" customHeight="1">
      <c r="A8" s="31"/>
      <c r="B8" s="36"/>
      <c r="C8" s="31"/>
      <c r="D8" s="118" t="s">
        <v>122</v>
      </c>
      <c r="E8" s="31"/>
      <c r="F8" s="31"/>
      <c r="G8" s="31"/>
      <c r="H8" s="31"/>
      <c r="I8" s="119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9" t="s">
        <v>1328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18</v>
      </c>
      <c r="E11" s="31"/>
      <c r="F11" s="107" t="s">
        <v>1</v>
      </c>
      <c r="G11" s="31"/>
      <c r="H11" s="31"/>
      <c r="I11" s="120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20</v>
      </c>
      <c r="E12" s="31"/>
      <c r="F12" s="107" t="s">
        <v>1075</v>
      </c>
      <c r="G12" s="31"/>
      <c r="H12" s="31"/>
      <c r="I12" s="120" t="s">
        <v>22</v>
      </c>
      <c r="J12" s="121" t="str">
        <f>'Rekapitulace stavby'!AN8</f>
        <v>19. 12. 2019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9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20" t="s">
        <v>25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>SŽ s.o.</v>
      </c>
      <c r="F15" s="31"/>
      <c r="G15" s="31"/>
      <c r="H15" s="31"/>
      <c r="I15" s="120" t="s">
        <v>27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9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28</v>
      </c>
      <c r="E17" s="31"/>
      <c r="F17" s="31"/>
      <c r="G17" s="31"/>
      <c r="H17" s="31"/>
      <c r="I17" s="12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2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9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30</v>
      </c>
      <c r="E20" s="31"/>
      <c r="F20" s="31"/>
      <c r="G20" s="31"/>
      <c r="H20" s="31"/>
      <c r="I20" s="120" t="s">
        <v>25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127</v>
      </c>
      <c r="F21" s="31"/>
      <c r="G21" s="31"/>
      <c r="H21" s="31"/>
      <c r="I21" s="120" t="s">
        <v>27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9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33</v>
      </c>
      <c r="E23" s="31"/>
      <c r="F23" s="31"/>
      <c r="G23" s="31"/>
      <c r="H23" s="31"/>
      <c r="I23" s="120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127</v>
      </c>
      <c r="F24" s="31"/>
      <c r="G24" s="31"/>
      <c r="H24" s="31"/>
      <c r="I24" s="120" t="s">
        <v>27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9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35</v>
      </c>
      <c r="E26" s="31"/>
      <c r="F26" s="31"/>
      <c r="G26" s="31"/>
      <c r="H26" s="31"/>
      <c r="I26" s="119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92" t="s">
        <v>1</v>
      </c>
      <c r="F27" s="292"/>
      <c r="G27" s="292"/>
      <c r="H27" s="29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6"/>
      <c r="E29" s="126"/>
      <c r="F29" s="126"/>
      <c r="G29" s="126"/>
      <c r="H29" s="126"/>
      <c r="I29" s="127"/>
      <c r="J29" s="126"/>
      <c r="K29" s="12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8" t="s">
        <v>36</v>
      </c>
      <c r="E30" s="31"/>
      <c r="F30" s="31"/>
      <c r="G30" s="31"/>
      <c r="H30" s="31"/>
      <c r="I30" s="119"/>
      <c r="J30" s="129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30" t="s">
        <v>38</v>
      </c>
      <c r="G32" s="31"/>
      <c r="H32" s="31"/>
      <c r="I32" s="131" t="s">
        <v>37</v>
      </c>
      <c r="J32" s="13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32" t="s">
        <v>40</v>
      </c>
      <c r="E33" s="118" t="s">
        <v>41</v>
      </c>
      <c r="F33" s="133">
        <f>ROUND((SUM(BE117:BE134)),  2)</f>
        <v>0</v>
      </c>
      <c r="G33" s="31"/>
      <c r="H33" s="31"/>
      <c r="I33" s="134">
        <v>0.21</v>
      </c>
      <c r="J33" s="133">
        <f>ROUND(((SUM(BE117:BE134))*I33),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8" t="s">
        <v>42</v>
      </c>
      <c r="F34" s="133">
        <f>ROUND((SUM(BF117:BF134)),  2)</f>
        <v>0</v>
      </c>
      <c r="G34" s="31"/>
      <c r="H34" s="31"/>
      <c r="I34" s="134">
        <v>0.15</v>
      </c>
      <c r="J34" s="133">
        <f>ROUND(((SUM(BF117:BF134))*I34),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8" t="s">
        <v>43</v>
      </c>
      <c r="F35" s="133">
        <f>ROUND((SUM(BG117:BG134)),  2)</f>
        <v>0</v>
      </c>
      <c r="G35" s="31"/>
      <c r="H35" s="31"/>
      <c r="I35" s="134">
        <v>0.21</v>
      </c>
      <c r="J35" s="13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8" t="s">
        <v>44</v>
      </c>
      <c r="F36" s="133">
        <f>ROUND((SUM(BH117:BH134)),  2)</f>
        <v>0</v>
      </c>
      <c r="G36" s="31"/>
      <c r="H36" s="31"/>
      <c r="I36" s="134">
        <v>0.15</v>
      </c>
      <c r="J36" s="13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45</v>
      </c>
      <c r="F37" s="133">
        <f>ROUND((SUM(BI117:BI134)),  2)</f>
        <v>0</v>
      </c>
      <c r="G37" s="31"/>
      <c r="H37" s="31"/>
      <c r="I37" s="134">
        <v>0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9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12"/>
      <c r="L41" s="17"/>
    </row>
    <row r="42" spans="1:31" s="1" customFormat="1" ht="14.45" customHeight="1">
      <c r="B42" s="17"/>
      <c r="I42" s="112"/>
      <c r="L42" s="17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122</v>
      </c>
      <c r="D86" s="33"/>
      <c r="E86" s="33"/>
      <c r="F86" s="33"/>
      <c r="G86" s="33"/>
      <c r="H86" s="33"/>
      <c r="I86" s="119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PS 02-04 - žst.Chotětov, rozhlasové zařízení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žst. Chotětov</v>
      </c>
      <c r="G89" s="33"/>
      <c r="H89" s="33"/>
      <c r="I89" s="120" t="s">
        <v>22</v>
      </c>
      <c r="J89" s="63" t="str">
        <f>IF(J12="","",J12)</f>
        <v>19. 12. 2019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 s.o.</v>
      </c>
      <c r="G91" s="33"/>
      <c r="H91" s="33"/>
      <c r="I91" s="120" t="s">
        <v>30</v>
      </c>
      <c r="J91" s="29" t="str">
        <f>E21</f>
        <v>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20" t="s">
        <v>33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9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9" t="s">
        <v>129</v>
      </c>
      <c r="D94" s="160"/>
      <c r="E94" s="160"/>
      <c r="F94" s="160"/>
      <c r="G94" s="160"/>
      <c r="H94" s="160"/>
      <c r="I94" s="161"/>
      <c r="J94" s="162" t="s">
        <v>130</v>
      </c>
      <c r="K94" s="16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63" t="s">
        <v>131</v>
      </c>
      <c r="D96" s="33"/>
      <c r="E96" s="33"/>
      <c r="F96" s="33"/>
      <c r="G96" s="33"/>
      <c r="H96" s="33"/>
      <c r="I96" s="119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132</v>
      </c>
    </row>
    <row r="97" spans="1:31" s="10" customFormat="1" ht="24.95" customHeight="1">
      <c r="B97" s="211"/>
      <c r="C97" s="212"/>
      <c r="D97" s="213" t="s">
        <v>981</v>
      </c>
      <c r="E97" s="214"/>
      <c r="F97" s="214"/>
      <c r="G97" s="214"/>
      <c r="H97" s="214"/>
      <c r="I97" s="215"/>
      <c r="J97" s="216">
        <f>J124</f>
        <v>0</v>
      </c>
      <c r="K97" s="212"/>
      <c r="L97" s="217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9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55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8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133</v>
      </c>
      <c r="D104" s="33"/>
      <c r="E104" s="33"/>
      <c r="F104" s="33"/>
      <c r="G104" s="33"/>
      <c r="H104" s="33"/>
      <c r="I104" s="119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9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9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93" t="str">
        <f>E7</f>
        <v>Oprava zabezpečovacího zařízení v žst. Chotětov</v>
      </c>
      <c r="F107" s="294"/>
      <c r="G107" s="294"/>
      <c r="H107" s="294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122</v>
      </c>
      <c r="D108" s="33"/>
      <c r="E108" s="33"/>
      <c r="F108" s="33"/>
      <c r="G108" s="33"/>
      <c r="H108" s="33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46" t="str">
        <f>E9</f>
        <v>PS 02-04 - žst.Chotětov, rozhlasové zařízení</v>
      </c>
      <c r="F109" s="295"/>
      <c r="G109" s="295"/>
      <c r="H109" s="295"/>
      <c r="I109" s="119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žst. Chotětov</v>
      </c>
      <c r="G111" s="33"/>
      <c r="H111" s="33"/>
      <c r="I111" s="120" t="s">
        <v>22</v>
      </c>
      <c r="J111" s="63" t="str">
        <f>IF(J12="","",J12)</f>
        <v>19. 12. 2019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SŽ s.o.</v>
      </c>
      <c r="G113" s="33"/>
      <c r="H113" s="33"/>
      <c r="I113" s="120" t="s">
        <v>30</v>
      </c>
      <c r="J113" s="29" t="str">
        <f>E21</f>
        <v>Signal Projekt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28</v>
      </c>
      <c r="D114" s="33"/>
      <c r="E114" s="33"/>
      <c r="F114" s="24" t="str">
        <f>IF(E18="","",E18)</f>
        <v>Vyplň údaj</v>
      </c>
      <c r="G114" s="33"/>
      <c r="H114" s="33"/>
      <c r="I114" s="120" t="s">
        <v>33</v>
      </c>
      <c r="J114" s="29" t="str">
        <f>E24</f>
        <v>Signal Projekt s.r.o.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9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9" customFormat="1" ht="29.25" customHeight="1">
      <c r="A116" s="164"/>
      <c r="B116" s="165"/>
      <c r="C116" s="166" t="s">
        <v>134</v>
      </c>
      <c r="D116" s="167" t="s">
        <v>61</v>
      </c>
      <c r="E116" s="167" t="s">
        <v>57</v>
      </c>
      <c r="F116" s="167" t="s">
        <v>58</v>
      </c>
      <c r="G116" s="167" t="s">
        <v>135</v>
      </c>
      <c r="H116" s="167" t="s">
        <v>136</v>
      </c>
      <c r="I116" s="168" t="s">
        <v>137</v>
      </c>
      <c r="J116" s="169" t="s">
        <v>130</v>
      </c>
      <c r="K116" s="170" t="s">
        <v>138</v>
      </c>
      <c r="L116" s="171"/>
      <c r="M116" s="72" t="s">
        <v>1</v>
      </c>
      <c r="N116" s="73" t="s">
        <v>40</v>
      </c>
      <c r="O116" s="73" t="s">
        <v>139</v>
      </c>
      <c r="P116" s="73" t="s">
        <v>140</v>
      </c>
      <c r="Q116" s="73" t="s">
        <v>141</v>
      </c>
      <c r="R116" s="73" t="s">
        <v>142</v>
      </c>
      <c r="S116" s="73" t="s">
        <v>143</v>
      </c>
      <c r="T116" s="74" t="s">
        <v>144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>
      <c r="A117" s="31"/>
      <c r="B117" s="32"/>
      <c r="C117" s="79" t="s">
        <v>145</v>
      </c>
      <c r="D117" s="33"/>
      <c r="E117" s="33"/>
      <c r="F117" s="33"/>
      <c r="G117" s="33"/>
      <c r="H117" s="33"/>
      <c r="I117" s="119"/>
      <c r="J117" s="172">
        <f>BK117</f>
        <v>0</v>
      </c>
      <c r="K117" s="33"/>
      <c r="L117" s="36"/>
      <c r="M117" s="75"/>
      <c r="N117" s="173"/>
      <c r="O117" s="76"/>
      <c r="P117" s="174">
        <f>P118+SUM(P119:P124)</f>
        <v>0</v>
      </c>
      <c r="Q117" s="76"/>
      <c r="R117" s="174">
        <f>R118+SUM(R119:R124)</f>
        <v>0</v>
      </c>
      <c r="S117" s="76"/>
      <c r="T117" s="175">
        <f>T118+SUM(T119:T124)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75</v>
      </c>
      <c r="AU117" s="14" t="s">
        <v>132</v>
      </c>
      <c r="BK117" s="176">
        <f>BK118+SUM(BK119:BK124)</f>
        <v>0</v>
      </c>
    </row>
    <row r="118" spans="1:65" s="2" customFormat="1" ht="21.75" customHeight="1">
      <c r="A118" s="31"/>
      <c r="B118" s="32"/>
      <c r="C118" s="177" t="s">
        <v>83</v>
      </c>
      <c r="D118" s="177" t="s">
        <v>146</v>
      </c>
      <c r="E118" s="178" t="s">
        <v>1329</v>
      </c>
      <c r="F118" s="179" t="s">
        <v>1330</v>
      </c>
      <c r="G118" s="180" t="s">
        <v>154</v>
      </c>
      <c r="H118" s="181">
        <v>1</v>
      </c>
      <c r="I118" s="182"/>
      <c r="J118" s="183">
        <f t="shared" ref="J118:J123" si="0">ROUND(I118*H118,2)</f>
        <v>0</v>
      </c>
      <c r="K118" s="184"/>
      <c r="L118" s="185"/>
      <c r="M118" s="186" t="s">
        <v>1</v>
      </c>
      <c r="N118" s="187" t="s">
        <v>41</v>
      </c>
      <c r="O118" s="68"/>
      <c r="P118" s="188">
        <f t="shared" ref="P118:P123" si="1">O118*H118</f>
        <v>0</v>
      </c>
      <c r="Q118" s="188">
        <v>0</v>
      </c>
      <c r="R118" s="188">
        <f t="shared" ref="R118:R123" si="2">Q118*H118</f>
        <v>0</v>
      </c>
      <c r="S118" s="188">
        <v>0</v>
      </c>
      <c r="T118" s="189">
        <f t="shared" ref="T118:T123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0" t="s">
        <v>170</v>
      </c>
      <c r="AT118" s="190" t="s">
        <v>146</v>
      </c>
      <c r="AU118" s="190" t="s">
        <v>76</v>
      </c>
      <c r="AY118" s="14" t="s">
        <v>150</v>
      </c>
      <c r="BE118" s="191">
        <f t="shared" ref="BE118:BE123" si="4">IF(N118="základní",J118,0)</f>
        <v>0</v>
      </c>
      <c r="BF118" s="191">
        <f t="shared" ref="BF118:BF123" si="5">IF(N118="snížená",J118,0)</f>
        <v>0</v>
      </c>
      <c r="BG118" s="191">
        <f t="shared" ref="BG118:BG123" si="6">IF(N118="zákl. přenesená",J118,0)</f>
        <v>0</v>
      </c>
      <c r="BH118" s="191">
        <f t="shared" ref="BH118:BH123" si="7">IF(N118="sníž. přenesená",J118,0)</f>
        <v>0</v>
      </c>
      <c r="BI118" s="191">
        <f t="shared" ref="BI118:BI123" si="8">IF(N118="nulová",J118,0)</f>
        <v>0</v>
      </c>
      <c r="BJ118" s="14" t="s">
        <v>83</v>
      </c>
      <c r="BK118" s="191">
        <f t="shared" ref="BK118:BK123" si="9">ROUND(I118*H118,2)</f>
        <v>0</v>
      </c>
      <c r="BL118" s="14" t="s">
        <v>162</v>
      </c>
      <c r="BM118" s="190" t="s">
        <v>1331</v>
      </c>
    </row>
    <row r="119" spans="1:65" s="2" customFormat="1" ht="21.75" customHeight="1">
      <c r="A119" s="31"/>
      <c r="B119" s="32"/>
      <c r="C119" s="177" t="s">
        <v>85</v>
      </c>
      <c r="D119" s="177" t="s">
        <v>146</v>
      </c>
      <c r="E119" s="178" t="s">
        <v>1322</v>
      </c>
      <c r="F119" s="179" t="s">
        <v>1323</v>
      </c>
      <c r="G119" s="180" t="s">
        <v>187</v>
      </c>
      <c r="H119" s="181">
        <v>300</v>
      </c>
      <c r="I119" s="182"/>
      <c r="J119" s="183">
        <f t="shared" si="0"/>
        <v>0</v>
      </c>
      <c r="K119" s="184"/>
      <c r="L119" s="185"/>
      <c r="M119" s="186" t="s">
        <v>1</v>
      </c>
      <c r="N119" s="187" t="s">
        <v>41</v>
      </c>
      <c r="O119" s="68"/>
      <c r="P119" s="188">
        <f t="shared" si="1"/>
        <v>0</v>
      </c>
      <c r="Q119" s="188">
        <v>0</v>
      </c>
      <c r="R119" s="188">
        <f t="shared" si="2"/>
        <v>0</v>
      </c>
      <c r="S119" s="188">
        <v>0</v>
      </c>
      <c r="T119" s="189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0" t="s">
        <v>170</v>
      </c>
      <c r="AT119" s="190" t="s">
        <v>146</v>
      </c>
      <c r="AU119" s="190" t="s">
        <v>76</v>
      </c>
      <c r="AY119" s="14" t="s">
        <v>150</v>
      </c>
      <c r="BE119" s="191">
        <f t="shared" si="4"/>
        <v>0</v>
      </c>
      <c r="BF119" s="191">
        <f t="shared" si="5"/>
        <v>0</v>
      </c>
      <c r="BG119" s="191">
        <f t="shared" si="6"/>
        <v>0</v>
      </c>
      <c r="BH119" s="191">
        <f t="shared" si="7"/>
        <v>0</v>
      </c>
      <c r="BI119" s="191">
        <f t="shared" si="8"/>
        <v>0</v>
      </c>
      <c r="BJ119" s="14" t="s">
        <v>83</v>
      </c>
      <c r="BK119" s="191">
        <f t="shared" si="9"/>
        <v>0</v>
      </c>
      <c r="BL119" s="14" t="s">
        <v>162</v>
      </c>
      <c r="BM119" s="190" t="s">
        <v>1332</v>
      </c>
    </row>
    <row r="120" spans="1:65" s="2" customFormat="1" ht="33" customHeight="1">
      <c r="A120" s="31"/>
      <c r="B120" s="32"/>
      <c r="C120" s="177" t="s">
        <v>156</v>
      </c>
      <c r="D120" s="177" t="s">
        <v>146</v>
      </c>
      <c r="E120" s="178" t="s">
        <v>1333</v>
      </c>
      <c r="F120" s="179" t="s">
        <v>1334</v>
      </c>
      <c r="G120" s="180" t="s">
        <v>154</v>
      </c>
      <c r="H120" s="181">
        <v>8</v>
      </c>
      <c r="I120" s="182"/>
      <c r="J120" s="183">
        <f t="shared" si="0"/>
        <v>0</v>
      </c>
      <c r="K120" s="184"/>
      <c r="L120" s="185"/>
      <c r="M120" s="186" t="s">
        <v>1</v>
      </c>
      <c r="N120" s="187" t="s">
        <v>41</v>
      </c>
      <c r="O120" s="68"/>
      <c r="P120" s="188">
        <f t="shared" si="1"/>
        <v>0</v>
      </c>
      <c r="Q120" s="188">
        <v>0</v>
      </c>
      <c r="R120" s="188">
        <f t="shared" si="2"/>
        <v>0</v>
      </c>
      <c r="S120" s="188">
        <v>0</v>
      </c>
      <c r="T120" s="189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0" t="s">
        <v>170</v>
      </c>
      <c r="AT120" s="190" t="s">
        <v>146</v>
      </c>
      <c r="AU120" s="190" t="s">
        <v>76</v>
      </c>
      <c r="AY120" s="14" t="s">
        <v>150</v>
      </c>
      <c r="BE120" s="191">
        <f t="shared" si="4"/>
        <v>0</v>
      </c>
      <c r="BF120" s="191">
        <f t="shared" si="5"/>
        <v>0</v>
      </c>
      <c r="BG120" s="191">
        <f t="shared" si="6"/>
        <v>0</v>
      </c>
      <c r="BH120" s="191">
        <f t="shared" si="7"/>
        <v>0</v>
      </c>
      <c r="BI120" s="191">
        <f t="shared" si="8"/>
        <v>0</v>
      </c>
      <c r="BJ120" s="14" t="s">
        <v>83</v>
      </c>
      <c r="BK120" s="191">
        <f t="shared" si="9"/>
        <v>0</v>
      </c>
      <c r="BL120" s="14" t="s">
        <v>162</v>
      </c>
      <c r="BM120" s="190" t="s">
        <v>1335</v>
      </c>
    </row>
    <row r="121" spans="1:65" s="2" customFormat="1" ht="21.75" customHeight="1">
      <c r="A121" s="31"/>
      <c r="B121" s="32"/>
      <c r="C121" s="177" t="s">
        <v>162</v>
      </c>
      <c r="D121" s="177" t="s">
        <v>146</v>
      </c>
      <c r="E121" s="178" t="s">
        <v>1336</v>
      </c>
      <c r="F121" s="179" t="s">
        <v>1337</v>
      </c>
      <c r="G121" s="180" t="s">
        <v>154</v>
      </c>
      <c r="H121" s="181">
        <v>1</v>
      </c>
      <c r="I121" s="182"/>
      <c r="J121" s="183">
        <f t="shared" si="0"/>
        <v>0</v>
      </c>
      <c r="K121" s="184"/>
      <c r="L121" s="185"/>
      <c r="M121" s="186" t="s">
        <v>1</v>
      </c>
      <c r="N121" s="187" t="s">
        <v>41</v>
      </c>
      <c r="O121" s="68"/>
      <c r="P121" s="188">
        <f t="shared" si="1"/>
        <v>0</v>
      </c>
      <c r="Q121" s="188">
        <v>0</v>
      </c>
      <c r="R121" s="188">
        <f t="shared" si="2"/>
        <v>0</v>
      </c>
      <c r="S121" s="188">
        <v>0</v>
      </c>
      <c r="T121" s="189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0" t="s">
        <v>170</v>
      </c>
      <c r="AT121" s="190" t="s">
        <v>146</v>
      </c>
      <c r="AU121" s="190" t="s">
        <v>76</v>
      </c>
      <c r="AY121" s="14" t="s">
        <v>150</v>
      </c>
      <c r="BE121" s="191">
        <f t="shared" si="4"/>
        <v>0</v>
      </c>
      <c r="BF121" s="191">
        <f t="shared" si="5"/>
        <v>0</v>
      </c>
      <c r="BG121" s="191">
        <f t="shared" si="6"/>
        <v>0</v>
      </c>
      <c r="BH121" s="191">
        <f t="shared" si="7"/>
        <v>0</v>
      </c>
      <c r="BI121" s="191">
        <f t="shared" si="8"/>
        <v>0</v>
      </c>
      <c r="BJ121" s="14" t="s">
        <v>83</v>
      </c>
      <c r="BK121" s="191">
        <f t="shared" si="9"/>
        <v>0</v>
      </c>
      <c r="BL121" s="14" t="s">
        <v>162</v>
      </c>
      <c r="BM121" s="190" t="s">
        <v>1338</v>
      </c>
    </row>
    <row r="122" spans="1:65" s="2" customFormat="1" ht="21.75" customHeight="1">
      <c r="A122" s="31"/>
      <c r="B122" s="32"/>
      <c r="C122" s="177" t="s">
        <v>167</v>
      </c>
      <c r="D122" s="177" t="s">
        <v>146</v>
      </c>
      <c r="E122" s="178" t="s">
        <v>1339</v>
      </c>
      <c r="F122" s="179" t="s">
        <v>1340</v>
      </c>
      <c r="G122" s="180" t="s">
        <v>154</v>
      </c>
      <c r="H122" s="181">
        <v>1</v>
      </c>
      <c r="I122" s="182"/>
      <c r="J122" s="183">
        <f t="shared" si="0"/>
        <v>0</v>
      </c>
      <c r="K122" s="184"/>
      <c r="L122" s="185"/>
      <c r="M122" s="186" t="s">
        <v>1</v>
      </c>
      <c r="N122" s="187" t="s">
        <v>41</v>
      </c>
      <c r="O122" s="68"/>
      <c r="P122" s="188">
        <f t="shared" si="1"/>
        <v>0</v>
      </c>
      <c r="Q122" s="188">
        <v>0</v>
      </c>
      <c r="R122" s="188">
        <f t="shared" si="2"/>
        <v>0</v>
      </c>
      <c r="S122" s="188">
        <v>0</v>
      </c>
      <c r="T122" s="189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0" t="s">
        <v>170</v>
      </c>
      <c r="AT122" s="190" t="s">
        <v>146</v>
      </c>
      <c r="AU122" s="190" t="s">
        <v>76</v>
      </c>
      <c r="AY122" s="14" t="s">
        <v>150</v>
      </c>
      <c r="BE122" s="191">
        <f t="shared" si="4"/>
        <v>0</v>
      </c>
      <c r="BF122" s="191">
        <f t="shared" si="5"/>
        <v>0</v>
      </c>
      <c r="BG122" s="191">
        <f t="shared" si="6"/>
        <v>0</v>
      </c>
      <c r="BH122" s="191">
        <f t="shared" si="7"/>
        <v>0</v>
      </c>
      <c r="BI122" s="191">
        <f t="shared" si="8"/>
        <v>0</v>
      </c>
      <c r="BJ122" s="14" t="s">
        <v>83</v>
      </c>
      <c r="BK122" s="191">
        <f t="shared" si="9"/>
        <v>0</v>
      </c>
      <c r="BL122" s="14" t="s">
        <v>162</v>
      </c>
      <c r="BM122" s="190" t="s">
        <v>1341</v>
      </c>
    </row>
    <row r="123" spans="1:65" s="2" customFormat="1" ht="21.75" customHeight="1">
      <c r="A123" s="31"/>
      <c r="B123" s="32"/>
      <c r="C123" s="177" t="s">
        <v>172</v>
      </c>
      <c r="D123" s="177" t="s">
        <v>146</v>
      </c>
      <c r="E123" s="178" t="s">
        <v>1202</v>
      </c>
      <c r="F123" s="179" t="s">
        <v>1203</v>
      </c>
      <c r="G123" s="180" t="s">
        <v>187</v>
      </c>
      <c r="H123" s="181">
        <v>300</v>
      </c>
      <c r="I123" s="182"/>
      <c r="J123" s="183">
        <f t="shared" si="0"/>
        <v>0</v>
      </c>
      <c r="K123" s="184"/>
      <c r="L123" s="185"/>
      <c r="M123" s="186" t="s">
        <v>1</v>
      </c>
      <c r="N123" s="187" t="s">
        <v>41</v>
      </c>
      <c r="O123" s="68"/>
      <c r="P123" s="188">
        <f t="shared" si="1"/>
        <v>0</v>
      </c>
      <c r="Q123" s="188">
        <v>0</v>
      </c>
      <c r="R123" s="188">
        <f t="shared" si="2"/>
        <v>0</v>
      </c>
      <c r="S123" s="188">
        <v>0</v>
      </c>
      <c r="T123" s="189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170</v>
      </c>
      <c r="AT123" s="190" t="s">
        <v>146</v>
      </c>
      <c r="AU123" s="190" t="s">
        <v>76</v>
      </c>
      <c r="AY123" s="14" t="s">
        <v>150</v>
      </c>
      <c r="BE123" s="191">
        <f t="shared" si="4"/>
        <v>0</v>
      </c>
      <c r="BF123" s="191">
        <f t="shared" si="5"/>
        <v>0</v>
      </c>
      <c r="BG123" s="191">
        <f t="shared" si="6"/>
        <v>0</v>
      </c>
      <c r="BH123" s="191">
        <f t="shared" si="7"/>
        <v>0</v>
      </c>
      <c r="BI123" s="191">
        <f t="shared" si="8"/>
        <v>0</v>
      </c>
      <c r="BJ123" s="14" t="s">
        <v>83</v>
      </c>
      <c r="BK123" s="191">
        <f t="shared" si="9"/>
        <v>0</v>
      </c>
      <c r="BL123" s="14" t="s">
        <v>162</v>
      </c>
      <c r="BM123" s="190" t="s">
        <v>1342</v>
      </c>
    </row>
    <row r="124" spans="1:65" s="12" customFormat="1" ht="25.9" customHeight="1">
      <c r="B124" s="224"/>
      <c r="C124" s="225"/>
      <c r="D124" s="226" t="s">
        <v>75</v>
      </c>
      <c r="E124" s="227" t="s">
        <v>996</v>
      </c>
      <c r="F124" s="227" t="s">
        <v>985</v>
      </c>
      <c r="G124" s="225"/>
      <c r="H124" s="225"/>
      <c r="I124" s="228"/>
      <c r="J124" s="229">
        <f>BK124</f>
        <v>0</v>
      </c>
      <c r="K124" s="225"/>
      <c r="L124" s="230"/>
      <c r="M124" s="231"/>
      <c r="N124" s="232"/>
      <c r="O124" s="232"/>
      <c r="P124" s="233">
        <f>SUM(P125:P134)</f>
        <v>0</v>
      </c>
      <c r="Q124" s="232"/>
      <c r="R124" s="233">
        <f>SUM(R125:R134)</f>
        <v>0</v>
      </c>
      <c r="S124" s="232"/>
      <c r="T124" s="234">
        <f>SUM(T125:T134)</f>
        <v>0</v>
      </c>
      <c r="AR124" s="235" t="s">
        <v>162</v>
      </c>
      <c r="AT124" s="236" t="s">
        <v>75</v>
      </c>
      <c r="AU124" s="236" t="s">
        <v>76</v>
      </c>
      <c r="AY124" s="235" t="s">
        <v>150</v>
      </c>
      <c r="BK124" s="237">
        <f>SUM(BK125:BK134)</f>
        <v>0</v>
      </c>
    </row>
    <row r="125" spans="1:65" s="2" customFormat="1" ht="16.5" customHeight="1">
      <c r="A125" s="31"/>
      <c r="B125" s="32"/>
      <c r="C125" s="192" t="s">
        <v>201</v>
      </c>
      <c r="D125" s="192" t="s">
        <v>450</v>
      </c>
      <c r="E125" s="193" t="s">
        <v>1343</v>
      </c>
      <c r="F125" s="194" t="s">
        <v>1344</v>
      </c>
      <c r="G125" s="195" t="s">
        <v>187</v>
      </c>
      <c r="H125" s="196">
        <v>300</v>
      </c>
      <c r="I125" s="197"/>
      <c r="J125" s="198">
        <f t="shared" ref="J125:J134" si="10">ROUND(I125*H125,2)</f>
        <v>0</v>
      </c>
      <c r="K125" s="199"/>
      <c r="L125" s="36"/>
      <c r="M125" s="200" t="s">
        <v>1</v>
      </c>
      <c r="N125" s="201" t="s">
        <v>41</v>
      </c>
      <c r="O125" s="68"/>
      <c r="P125" s="188">
        <f t="shared" ref="P125:P134" si="11">O125*H125</f>
        <v>0</v>
      </c>
      <c r="Q125" s="188">
        <v>0</v>
      </c>
      <c r="R125" s="188">
        <f t="shared" ref="R125:R134" si="12">Q125*H125</f>
        <v>0</v>
      </c>
      <c r="S125" s="188">
        <v>0</v>
      </c>
      <c r="T125" s="189">
        <f t="shared" ref="T125:T134" si="1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165</v>
      </c>
      <c r="AT125" s="190" t="s">
        <v>450</v>
      </c>
      <c r="AU125" s="190" t="s">
        <v>83</v>
      </c>
      <c r="AY125" s="14" t="s">
        <v>150</v>
      </c>
      <c r="BE125" s="191">
        <f t="shared" ref="BE125:BE134" si="14">IF(N125="základní",J125,0)</f>
        <v>0</v>
      </c>
      <c r="BF125" s="191">
        <f t="shared" ref="BF125:BF134" si="15">IF(N125="snížená",J125,0)</f>
        <v>0</v>
      </c>
      <c r="BG125" s="191">
        <f t="shared" ref="BG125:BG134" si="16">IF(N125="zákl. přenesená",J125,0)</f>
        <v>0</v>
      </c>
      <c r="BH125" s="191">
        <f t="shared" ref="BH125:BH134" si="17">IF(N125="sníž. přenesená",J125,0)</f>
        <v>0</v>
      </c>
      <c r="BI125" s="191">
        <f t="shared" ref="BI125:BI134" si="18">IF(N125="nulová",J125,0)</f>
        <v>0</v>
      </c>
      <c r="BJ125" s="14" t="s">
        <v>83</v>
      </c>
      <c r="BK125" s="191">
        <f t="shared" ref="BK125:BK134" si="19">ROUND(I125*H125,2)</f>
        <v>0</v>
      </c>
      <c r="BL125" s="14" t="s">
        <v>165</v>
      </c>
      <c r="BM125" s="190" t="s">
        <v>1345</v>
      </c>
    </row>
    <row r="126" spans="1:65" s="2" customFormat="1" ht="21.75" customHeight="1">
      <c r="A126" s="31"/>
      <c r="B126" s="32"/>
      <c r="C126" s="177" t="s">
        <v>205</v>
      </c>
      <c r="D126" s="177" t="s">
        <v>146</v>
      </c>
      <c r="E126" s="178" t="s">
        <v>1099</v>
      </c>
      <c r="F126" s="179" t="s">
        <v>1100</v>
      </c>
      <c r="G126" s="180" t="s">
        <v>154</v>
      </c>
      <c r="H126" s="181">
        <v>5</v>
      </c>
      <c r="I126" s="182"/>
      <c r="J126" s="183">
        <f t="shared" si="10"/>
        <v>0</v>
      </c>
      <c r="K126" s="184"/>
      <c r="L126" s="185"/>
      <c r="M126" s="186" t="s">
        <v>1</v>
      </c>
      <c r="N126" s="187" t="s">
        <v>41</v>
      </c>
      <c r="O126" s="68"/>
      <c r="P126" s="188">
        <f t="shared" si="11"/>
        <v>0</v>
      </c>
      <c r="Q126" s="188">
        <v>0</v>
      </c>
      <c r="R126" s="188">
        <f t="shared" si="12"/>
        <v>0</v>
      </c>
      <c r="S126" s="188">
        <v>0</v>
      </c>
      <c r="T126" s="189">
        <f t="shared" si="1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182</v>
      </c>
      <c r="AT126" s="190" t="s">
        <v>146</v>
      </c>
      <c r="AU126" s="190" t="s">
        <v>83</v>
      </c>
      <c r="AY126" s="14" t="s">
        <v>150</v>
      </c>
      <c r="BE126" s="191">
        <f t="shared" si="14"/>
        <v>0</v>
      </c>
      <c r="BF126" s="191">
        <f t="shared" si="15"/>
        <v>0</v>
      </c>
      <c r="BG126" s="191">
        <f t="shared" si="16"/>
        <v>0</v>
      </c>
      <c r="BH126" s="191">
        <f t="shared" si="17"/>
        <v>0</v>
      </c>
      <c r="BI126" s="191">
        <f t="shared" si="18"/>
        <v>0</v>
      </c>
      <c r="BJ126" s="14" t="s">
        <v>83</v>
      </c>
      <c r="BK126" s="191">
        <f t="shared" si="19"/>
        <v>0</v>
      </c>
      <c r="BL126" s="14" t="s">
        <v>182</v>
      </c>
      <c r="BM126" s="190" t="s">
        <v>1346</v>
      </c>
    </row>
    <row r="127" spans="1:65" s="2" customFormat="1" ht="21.75" customHeight="1">
      <c r="A127" s="31"/>
      <c r="B127" s="32"/>
      <c r="C127" s="177" t="s">
        <v>8</v>
      </c>
      <c r="D127" s="177" t="s">
        <v>146</v>
      </c>
      <c r="E127" s="178" t="s">
        <v>1096</v>
      </c>
      <c r="F127" s="179" t="s">
        <v>1097</v>
      </c>
      <c r="G127" s="180" t="s">
        <v>154</v>
      </c>
      <c r="H127" s="181">
        <v>20</v>
      </c>
      <c r="I127" s="182"/>
      <c r="J127" s="183">
        <f t="shared" si="10"/>
        <v>0</v>
      </c>
      <c r="K127" s="184"/>
      <c r="L127" s="185"/>
      <c r="M127" s="186" t="s">
        <v>1</v>
      </c>
      <c r="N127" s="187" t="s">
        <v>41</v>
      </c>
      <c r="O127" s="68"/>
      <c r="P127" s="188">
        <f t="shared" si="11"/>
        <v>0</v>
      </c>
      <c r="Q127" s="188">
        <v>0</v>
      </c>
      <c r="R127" s="188">
        <f t="shared" si="12"/>
        <v>0</v>
      </c>
      <c r="S127" s="188">
        <v>0</v>
      </c>
      <c r="T127" s="189">
        <f t="shared" si="1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182</v>
      </c>
      <c r="AT127" s="190" t="s">
        <v>146</v>
      </c>
      <c r="AU127" s="190" t="s">
        <v>83</v>
      </c>
      <c r="AY127" s="14" t="s">
        <v>150</v>
      </c>
      <c r="BE127" s="191">
        <f t="shared" si="14"/>
        <v>0</v>
      </c>
      <c r="BF127" s="191">
        <f t="shared" si="15"/>
        <v>0</v>
      </c>
      <c r="BG127" s="191">
        <f t="shared" si="16"/>
        <v>0</v>
      </c>
      <c r="BH127" s="191">
        <f t="shared" si="17"/>
        <v>0</v>
      </c>
      <c r="BI127" s="191">
        <f t="shared" si="18"/>
        <v>0</v>
      </c>
      <c r="BJ127" s="14" t="s">
        <v>83</v>
      </c>
      <c r="BK127" s="191">
        <f t="shared" si="19"/>
        <v>0</v>
      </c>
      <c r="BL127" s="14" t="s">
        <v>182</v>
      </c>
      <c r="BM127" s="190" t="s">
        <v>1347</v>
      </c>
    </row>
    <row r="128" spans="1:65" s="2" customFormat="1" ht="33" customHeight="1">
      <c r="A128" s="31"/>
      <c r="B128" s="32"/>
      <c r="C128" s="177" t="s">
        <v>212</v>
      </c>
      <c r="D128" s="177" t="s">
        <v>146</v>
      </c>
      <c r="E128" s="178" t="s">
        <v>1348</v>
      </c>
      <c r="F128" s="179" t="s">
        <v>1349</v>
      </c>
      <c r="G128" s="180" t="s">
        <v>154</v>
      </c>
      <c r="H128" s="181">
        <v>10</v>
      </c>
      <c r="I128" s="182"/>
      <c r="J128" s="183">
        <f t="shared" si="10"/>
        <v>0</v>
      </c>
      <c r="K128" s="184"/>
      <c r="L128" s="185"/>
      <c r="M128" s="186" t="s">
        <v>1</v>
      </c>
      <c r="N128" s="187" t="s">
        <v>41</v>
      </c>
      <c r="O128" s="68"/>
      <c r="P128" s="188">
        <f t="shared" si="11"/>
        <v>0</v>
      </c>
      <c r="Q128" s="188">
        <v>0</v>
      </c>
      <c r="R128" s="188">
        <f t="shared" si="12"/>
        <v>0</v>
      </c>
      <c r="S128" s="188">
        <v>0</v>
      </c>
      <c r="T128" s="189">
        <f t="shared" si="1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182</v>
      </c>
      <c r="AT128" s="190" t="s">
        <v>146</v>
      </c>
      <c r="AU128" s="190" t="s">
        <v>83</v>
      </c>
      <c r="AY128" s="14" t="s">
        <v>150</v>
      </c>
      <c r="BE128" s="191">
        <f t="shared" si="14"/>
        <v>0</v>
      </c>
      <c r="BF128" s="191">
        <f t="shared" si="15"/>
        <v>0</v>
      </c>
      <c r="BG128" s="191">
        <f t="shared" si="16"/>
        <v>0</v>
      </c>
      <c r="BH128" s="191">
        <f t="shared" si="17"/>
        <v>0</v>
      </c>
      <c r="BI128" s="191">
        <f t="shared" si="18"/>
        <v>0</v>
      </c>
      <c r="BJ128" s="14" t="s">
        <v>83</v>
      </c>
      <c r="BK128" s="191">
        <f t="shared" si="19"/>
        <v>0</v>
      </c>
      <c r="BL128" s="14" t="s">
        <v>182</v>
      </c>
      <c r="BM128" s="190" t="s">
        <v>1350</v>
      </c>
    </row>
    <row r="129" spans="1:65" s="2" customFormat="1" ht="21.75" customHeight="1">
      <c r="A129" s="31"/>
      <c r="B129" s="32"/>
      <c r="C129" s="192" t="s">
        <v>197</v>
      </c>
      <c r="D129" s="192" t="s">
        <v>450</v>
      </c>
      <c r="E129" s="193" t="s">
        <v>1301</v>
      </c>
      <c r="F129" s="194" t="s">
        <v>1302</v>
      </c>
      <c r="G129" s="195" t="s">
        <v>187</v>
      </c>
      <c r="H129" s="196">
        <v>300</v>
      </c>
      <c r="I129" s="197"/>
      <c r="J129" s="198">
        <f t="shared" si="10"/>
        <v>0</v>
      </c>
      <c r="K129" s="199"/>
      <c r="L129" s="36"/>
      <c r="M129" s="200" t="s">
        <v>1</v>
      </c>
      <c r="N129" s="201" t="s">
        <v>41</v>
      </c>
      <c r="O129" s="68"/>
      <c r="P129" s="188">
        <f t="shared" si="11"/>
        <v>0</v>
      </c>
      <c r="Q129" s="188">
        <v>0</v>
      </c>
      <c r="R129" s="188">
        <f t="shared" si="12"/>
        <v>0</v>
      </c>
      <c r="S129" s="188">
        <v>0</v>
      </c>
      <c r="T129" s="189">
        <f t="shared" si="1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165</v>
      </c>
      <c r="AT129" s="190" t="s">
        <v>450</v>
      </c>
      <c r="AU129" s="190" t="s">
        <v>83</v>
      </c>
      <c r="AY129" s="14" t="s">
        <v>150</v>
      </c>
      <c r="BE129" s="191">
        <f t="shared" si="14"/>
        <v>0</v>
      </c>
      <c r="BF129" s="191">
        <f t="shared" si="15"/>
        <v>0</v>
      </c>
      <c r="BG129" s="191">
        <f t="shared" si="16"/>
        <v>0</v>
      </c>
      <c r="BH129" s="191">
        <f t="shared" si="17"/>
        <v>0</v>
      </c>
      <c r="BI129" s="191">
        <f t="shared" si="18"/>
        <v>0</v>
      </c>
      <c r="BJ129" s="14" t="s">
        <v>83</v>
      </c>
      <c r="BK129" s="191">
        <f t="shared" si="19"/>
        <v>0</v>
      </c>
      <c r="BL129" s="14" t="s">
        <v>165</v>
      </c>
      <c r="BM129" s="190" t="s">
        <v>1351</v>
      </c>
    </row>
    <row r="130" spans="1:65" s="2" customFormat="1" ht="33" customHeight="1">
      <c r="A130" s="31"/>
      <c r="B130" s="32"/>
      <c r="C130" s="192" t="s">
        <v>193</v>
      </c>
      <c r="D130" s="192" t="s">
        <v>450</v>
      </c>
      <c r="E130" s="193" t="s">
        <v>1352</v>
      </c>
      <c r="F130" s="194" t="s">
        <v>1353</v>
      </c>
      <c r="G130" s="195" t="s">
        <v>154</v>
      </c>
      <c r="H130" s="196">
        <v>16</v>
      </c>
      <c r="I130" s="197"/>
      <c r="J130" s="198">
        <f t="shared" si="10"/>
        <v>0</v>
      </c>
      <c r="K130" s="199"/>
      <c r="L130" s="36"/>
      <c r="M130" s="200" t="s">
        <v>1</v>
      </c>
      <c r="N130" s="201" t="s">
        <v>41</v>
      </c>
      <c r="O130" s="68"/>
      <c r="P130" s="188">
        <f t="shared" si="11"/>
        <v>0</v>
      </c>
      <c r="Q130" s="188">
        <v>0</v>
      </c>
      <c r="R130" s="188">
        <f t="shared" si="12"/>
        <v>0</v>
      </c>
      <c r="S130" s="188">
        <v>0</v>
      </c>
      <c r="T130" s="189">
        <f t="shared" si="1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0" t="s">
        <v>165</v>
      </c>
      <c r="AT130" s="190" t="s">
        <v>450</v>
      </c>
      <c r="AU130" s="190" t="s">
        <v>83</v>
      </c>
      <c r="AY130" s="14" t="s">
        <v>150</v>
      </c>
      <c r="BE130" s="191">
        <f t="shared" si="14"/>
        <v>0</v>
      </c>
      <c r="BF130" s="191">
        <f t="shared" si="15"/>
        <v>0</v>
      </c>
      <c r="BG130" s="191">
        <f t="shared" si="16"/>
        <v>0</v>
      </c>
      <c r="BH130" s="191">
        <f t="shared" si="17"/>
        <v>0</v>
      </c>
      <c r="BI130" s="191">
        <f t="shared" si="18"/>
        <v>0</v>
      </c>
      <c r="BJ130" s="14" t="s">
        <v>83</v>
      </c>
      <c r="BK130" s="191">
        <f t="shared" si="19"/>
        <v>0</v>
      </c>
      <c r="BL130" s="14" t="s">
        <v>165</v>
      </c>
      <c r="BM130" s="190" t="s">
        <v>1354</v>
      </c>
    </row>
    <row r="131" spans="1:65" s="2" customFormat="1" ht="16.5" customHeight="1">
      <c r="A131" s="31"/>
      <c r="B131" s="32"/>
      <c r="C131" s="192" t="s">
        <v>189</v>
      </c>
      <c r="D131" s="192" t="s">
        <v>450</v>
      </c>
      <c r="E131" s="193" t="s">
        <v>1114</v>
      </c>
      <c r="F131" s="194" t="s">
        <v>1115</v>
      </c>
      <c r="G131" s="195" t="s">
        <v>154</v>
      </c>
      <c r="H131" s="196">
        <v>5</v>
      </c>
      <c r="I131" s="197"/>
      <c r="J131" s="198">
        <f t="shared" si="10"/>
        <v>0</v>
      </c>
      <c r="K131" s="199"/>
      <c r="L131" s="36"/>
      <c r="M131" s="200" t="s">
        <v>1</v>
      </c>
      <c r="N131" s="201" t="s">
        <v>41</v>
      </c>
      <c r="O131" s="68"/>
      <c r="P131" s="188">
        <f t="shared" si="11"/>
        <v>0</v>
      </c>
      <c r="Q131" s="188">
        <v>0</v>
      </c>
      <c r="R131" s="188">
        <f t="shared" si="12"/>
        <v>0</v>
      </c>
      <c r="S131" s="188">
        <v>0</v>
      </c>
      <c r="T131" s="189">
        <f t="shared" si="1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165</v>
      </c>
      <c r="AT131" s="190" t="s">
        <v>450</v>
      </c>
      <c r="AU131" s="190" t="s">
        <v>83</v>
      </c>
      <c r="AY131" s="14" t="s">
        <v>150</v>
      </c>
      <c r="BE131" s="191">
        <f t="shared" si="14"/>
        <v>0</v>
      </c>
      <c r="BF131" s="191">
        <f t="shared" si="15"/>
        <v>0</v>
      </c>
      <c r="BG131" s="191">
        <f t="shared" si="16"/>
        <v>0</v>
      </c>
      <c r="BH131" s="191">
        <f t="shared" si="17"/>
        <v>0</v>
      </c>
      <c r="BI131" s="191">
        <f t="shared" si="18"/>
        <v>0</v>
      </c>
      <c r="BJ131" s="14" t="s">
        <v>83</v>
      </c>
      <c r="BK131" s="191">
        <f t="shared" si="19"/>
        <v>0</v>
      </c>
      <c r="BL131" s="14" t="s">
        <v>165</v>
      </c>
      <c r="BM131" s="190" t="s">
        <v>1355</v>
      </c>
    </row>
    <row r="132" spans="1:65" s="2" customFormat="1" ht="16.5" customHeight="1">
      <c r="A132" s="31"/>
      <c r="B132" s="32"/>
      <c r="C132" s="192" t="s">
        <v>184</v>
      </c>
      <c r="D132" s="192" t="s">
        <v>450</v>
      </c>
      <c r="E132" s="193" t="s">
        <v>1117</v>
      </c>
      <c r="F132" s="194" t="s">
        <v>1118</v>
      </c>
      <c r="G132" s="195" t="s">
        <v>154</v>
      </c>
      <c r="H132" s="196">
        <v>5</v>
      </c>
      <c r="I132" s="197"/>
      <c r="J132" s="198">
        <f t="shared" si="10"/>
        <v>0</v>
      </c>
      <c r="K132" s="199"/>
      <c r="L132" s="36"/>
      <c r="M132" s="200" t="s">
        <v>1</v>
      </c>
      <c r="N132" s="201" t="s">
        <v>41</v>
      </c>
      <c r="O132" s="68"/>
      <c r="P132" s="188">
        <f t="shared" si="11"/>
        <v>0</v>
      </c>
      <c r="Q132" s="188">
        <v>0</v>
      </c>
      <c r="R132" s="188">
        <f t="shared" si="12"/>
        <v>0</v>
      </c>
      <c r="S132" s="188">
        <v>0</v>
      </c>
      <c r="T132" s="189">
        <f t="shared" si="1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165</v>
      </c>
      <c r="AT132" s="190" t="s">
        <v>450</v>
      </c>
      <c r="AU132" s="190" t="s">
        <v>83</v>
      </c>
      <c r="AY132" s="14" t="s">
        <v>150</v>
      </c>
      <c r="BE132" s="191">
        <f t="shared" si="14"/>
        <v>0</v>
      </c>
      <c r="BF132" s="191">
        <f t="shared" si="15"/>
        <v>0</v>
      </c>
      <c r="BG132" s="191">
        <f t="shared" si="16"/>
        <v>0</v>
      </c>
      <c r="BH132" s="191">
        <f t="shared" si="17"/>
        <v>0</v>
      </c>
      <c r="BI132" s="191">
        <f t="shared" si="18"/>
        <v>0</v>
      </c>
      <c r="BJ132" s="14" t="s">
        <v>83</v>
      </c>
      <c r="BK132" s="191">
        <f t="shared" si="19"/>
        <v>0</v>
      </c>
      <c r="BL132" s="14" t="s">
        <v>165</v>
      </c>
      <c r="BM132" s="190" t="s">
        <v>1356</v>
      </c>
    </row>
    <row r="133" spans="1:65" s="2" customFormat="1" ht="16.5" customHeight="1">
      <c r="A133" s="31"/>
      <c r="B133" s="32"/>
      <c r="C133" s="192" t="s">
        <v>170</v>
      </c>
      <c r="D133" s="192" t="s">
        <v>450</v>
      </c>
      <c r="E133" s="193" t="s">
        <v>1357</v>
      </c>
      <c r="F133" s="194" t="s">
        <v>1358</v>
      </c>
      <c r="G133" s="195" t="s">
        <v>154</v>
      </c>
      <c r="H133" s="196">
        <v>1</v>
      </c>
      <c r="I133" s="197"/>
      <c r="J133" s="198">
        <f t="shared" si="10"/>
        <v>0</v>
      </c>
      <c r="K133" s="199"/>
      <c r="L133" s="36"/>
      <c r="M133" s="200" t="s">
        <v>1</v>
      </c>
      <c r="N133" s="201" t="s">
        <v>41</v>
      </c>
      <c r="O133" s="68"/>
      <c r="P133" s="188">
        <f t="shared" si="11"/>
        <v>0</v>
      </c>
      <c r="Q133" s="188">
        <v>0</v>
      </c>
      <c r="R133" s="188">
        <f t="shared" si="12"/>
        <v>0</v>
      </c>
      <c r="S133" s="188">
        <v>0</v>
      </c>
      <c r="T133" s="189">
        <f t="shared" si="1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0" t="s">
        <v>165</v>
      </c>
      <c r="AT133" s="190" t="s">
        <v>450</v>
      </c>
      <c r="AU133" s="190" t="s">
        <v>83</v>
      </c>
      <c r="AY133" s="14" t="s">
        <v>150</v>
      </c>
      <c r="BE133" s="191">
        <f t="shared" si="14"/>
        <v>0</v>
      </c>
      <c r="BF133" s="191">
        <f t="shared" si="15"/>
        <v>0</v>
      </c>
      <c r="BG133" s="191">
        <f t="shared" si="16"/>
        <v>0</v>
      </c>
      <c r="BH133" s="191">
        <f t="shared" si="17"/>
        <v>0</v>
      </c>
      <c r="BI133" s="191">
        <f t="shared" si="18"/>
        <v>0</v>
      </c>
      <c r="BJ133" s="14" t="s">
        <v>83</v>
      </c>
      <c r="BK133" s="191">
        <f t="shared" si="19"/>
        <v>0</v>
      </c>
      <c r="BL133" s="14" t="s">
        <v>165</v>
      </c>
      <c r="BM133" s="190" t="s">
        <v>1359</v>
      </c>
    </row>
    <row r="134" spans="1:65" s="2" customFormat="1" ht="16.5" customHeight="1">
      <c r="A134" s="31"/>
      <c r="B134" s="32"/>
      <c r="C134" s="192" t="s">
        <v>176</v>
      </c>
      <c r="D134" s="192" t="s">
        <v>450</v>
      </c>
      <c r="E134" s="193" t="s">
        <v>1360</v>
      </c>
      <c r="F134" s="194" t="s">
        <v>1361</v>
      </c>
      <c r="G134" s="195" t="s">
        <v>154</v>
      </c>
      <c r="H134" s="196">
        <v>8</v>
      </c>
      <c r="I134" s="197"/>
      <c r="J134" s="198">
        <f t="shared" si="10"/>
        <v>0</v>
      </c>
      <c r="K134" s="199"/>
      <c r="L134" s="36"/>
      <c r="M134" s="206" t="s">
        <v>1</v>
      </c>
      <c r="N134" s="207" t="s">
        <v>41</v>
      </c>
      <c r="O134" s="208"/>
      <c r="P134" s="209">
        <f t="shared" si="11"/>
        <v>0</v>
      </c>
      <c r="Q134" s="209">
        <v>0</v>
      </c>
      <c r="R134" s="209">
        <f t="shared" si="12"/>
        <v>0</v>
      </c>
      <c r="S134" s="209">
        <v>0</v>
      </c>
      <c r="T134" s="210">
        <f t="shared" si="1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165</v>
      </c>
      <c r="AT134" s="190" t="s">
        <v>450</v>
      </c>
      <c r="AU134" s="190" t="s">
        <v>83</v>
      </c>
      <c r="AY134" s="14" t="s">
        <v>150</v>
      </c>
      <c r="BE134" s="191">
        <f t="shared" si="14"/>
        <v>0</v>
      </c>
      <c r="BF134" s="191">
        <f t="shared" si="15"/>
        <v>0</v>
      </c>
      <c r="BG134" s="191">
        <f t="shared" si="16"/>
        <v>0</v>
      </c>
      <c r="BH134" s="191">
        <f t="shared" si="17"/>
        <v>0</v>
      </c>
      <c r="BI134" s="191">
        <f t="shared" si="18"/>
        <v>0</v>
      </c>
      <c r="BJ134" s="14" t="s">
        <v>83</v>
      </c>
      <c r="BK134" s="191">
        <f t="shared" si="19"/>
        <v>0</v>
      </c>
      <c r="BL134" s="14" t="s">
        <v>165</v>
      </c>
      <c r="BM134" s="190" t="s">
        <v>1362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55"/>
      <c r="J135" s="52"/>
      <c r="K135" s="52"/>
      <c r="L135" s="36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j/5F85Yau8AqbX61IAfFHhyOEPZ+uG0SaG7NkyEgzQqjOtKDOwpPkgT//0DnmRBAnARzrLPpvLZQy6oti+gmYw==" saltValue="FfJQqJz8CupgOBIcyNbshseD3TdkTKErJxwTV5r6sYlPIzwzimrFBsr2smCi6tsBPlelTwYFUg/RMyCRiZF9VQ==" spinCount="100000" sheet="1" objects="1" scenarios="1" formatColumns="0" formatRows="0" autoFilter="0"/>
  <autoFilter ref="C116:K13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2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4" t="s">
        <v>110</v>
      </c>
    </row>
    <row r="3" spans="1:46" s="1" customFormat="1" ht="6.95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7"/>
      <c r="AT3" s="14" t="s">
        <v>85</v>
      </c>
    </row>
    <row r="4" spans="1:46" s="1" customFormat="1" ht="24.95" customHeight="1">
      <c r="B4" s="17"/>
      <c r="D4" s="116" t="s">
        <v>121</v>
      </c>
      <c r="I4" s="112"/>
      <c r="L4" s="17"/>
      <c r="M4" s="117" t="s">
        <v>10</v>
      </c>
      <c r="AT4" s="14" t="s">
        <v>4</v>
      </c>
    </row>
    <row r="5" spans="1:46" s="1" customFormat="1" ht="6.95" customHeight="1">
      <c r="B5" s="17"/>
      <c r="I5" s="112"/>
      <c r="L5" s="17"/>
    </row>
    <row r="6" spans="1:46" s="1" customFormat="1" ht="12" customHeight="1">
      <c r="B6" s="17"/>
      <c r="D6" s="118" t="s">
        <v>16</v>
      </c>
      <c r="I6" s="112"/>
      <c r="L6" s="17"/>
    </row>
    <row r="7" spans="1:46" s="1" customFormat="1" ht="16.5" customHeight="1">
      <c r="B7" s="17"/>
      <c r="E7" s="286" t="str">
        <f>'Rekapitulace stavby'!K6</f>
        <v>Oprava zabezpečovacího zařízení v žst. Chotětov</v>
      </c>
      <c r="F7" s="287"/>
      <c r="G7" s="287"/>
      <c r="H7" s="287"/>
      <c r="I7" s="112"/>
      <c r="L7" s="17"/>
    </row>
    <row r="8" spans="1:46" s="2" customFormat="1" ht="12" customHeight="1">
      <c r="A8" s="31"/>
      <c r="B8" s="36"/>
      <c r="C8" s="31"/>
      <c r="D8" s="118" t="s">
        <v>122</v>
      </c>
      <c r="E8" s="31"/>
      <c r="F8" s="31"/>
      <c r="G8" s="31"/>
      <c r="H8" s="31"/>
      <c r="I8" s="119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9" t="s">
        <v>1363</v>
      </c>
      <c r="F9" s="288"/>
      <c r="G9" s="288"/>
      <c r="H9" s="288"/>
      <c r="I9" s="119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119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8" t="s">
        <v>18</v>
      </c>
      <c r="E11" s="31"/>
      <c r="F11" s="107" t="s">
        <v>1</v>
      </c>
      <c r="G11" s="31"/>
      <c r="H11" s="31"/>
      <c r="I11" s="120" t="s">
        <v>19</v>
      </c>
      <c r="J11" s="107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8" t="s">
        <v>20</v>
      </c>
      <c r="E12" s="31"/>
      <c r="F12" s="107" t="s">
        <v>1075</v>
      </c>
      <c r="G12" s="31"/>
      <c r="H12" s="31"/>
      <c r="I12" s="120" t="s">
        <v>22</v>
      </c>
      <c r="J12" s="121" t="str">
        <f>'Rekapitulace stavby'!AN8</f>
        <v>19. 12. 2019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9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8" t="s">
        <v>24</v>
      </c>
      <c r="E14" s="31"/>
      <c r="F14" s="31"/>
      <c r="G14" s="31"/>
      <c r="H14" s="31"/>
      <c r="I14" s="120" t="s">
        <v>25</v>
      </c>
      <c r="J14" s="107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tr">
        <f>IF('Rekapitulace stavby'!E11="","",'Rekapitulace stavby'!E11)</f>
        <v>SŽ s.o.</v>
      </c>
      <c r="F15" s="31"/>
      <c r="G15" s="31"/>
      <c r="H15" s="31"/>
      <c r="I15" s="120" t="s">
        <v>27</v>
      </c>
      <c r="J15" s="107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9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8" t="s">
        <v>28</v>
      </c>
      <c r="E17" s="31"/>
      <c r="F17" s="31"/>
      <c r="G17" s="31"/>
      <c r="H17" s="31"/>
      <c r="I17" s="120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90" t="str">
        <f>'Rekapitulace stavby'!E14</f>
        <v>Vyplň údaj</v>
      </c>
      <c r="F18" s="291"/>
      <c r="G18" s="291"/>
      <c r="H18" s="291"/>
      <c r="I18" s="120" t="s">
        <v>27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9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8" t="s">
        <v>30</v>
      </c>
      <c r="E20" s="31"/>
      <c r="F20" s="31"/>
      <c r="G20" s="31"/>
      <c r="H20" s="31"/>
      <c r="I20" s="120" t="s">
        <v>25</v>
      </c>
      <c r="J20" s="107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">
        <v>127</v>
      </c>
      <c r="F21" s="31"/>
      <c r="G21" s="31"/>
      <c r="H21" s="31"/>
      <c r="I21" s="120" t="s">
        <v>27</v>
      </c>
      <c r="J21" s="107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9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8" t="s">
        <v>33</v>
      </c>
      <c r="E23" s="31"/>
      <c r="F23" s="31"/>
      <c r="G23" s="31"/>
      <c r="H23" s="31"/>
      <c r="I23" s="120" t="s">
        <v>25</v>
      </c>
      <c r="J23" s="107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">
        <v>127</v>
      </c>
      <c r="F24" s="31"/>
      <c r="G24" s="31"/>
      <c r="H24" s="31"/>
      <c r="I24" s="120" t="s">
        <v>27</v>
      </c>
      <c r="J24" s="107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9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8" t="s">
        <v>35</v>
      </c>
      <c r="E26" s="31"/>
      <c r="F26" s="31"/>
      <c r="G26" s="31"/>
      <c r="H26" s="31"/>
      <c r="I26" s="119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92" t="s">
        <v>1</v>
      </c>
      <c r="F27" s="292"/>
      <c r="G27" s="292"/>
      <c r="H27" s="292"/>
      <c r="I27" s="124"/>
      <c r="J27" s="122"/>
      <c r="K27" s="122"/>
      <c r="L27" s="125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9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6"/>
      <c r="E29" s="126"/>
      <c r="F29" s="126"/>
      <c r="G29" s="126"/>
      <c r="H29" s="126"/>
      <c r="I29" s="127"/>
      <c r="J29" s="126"/>
      <c r="K29" s="126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8" t="s">
        <v>36</v>
      </c>
      <c r="E30" s="31"/>
      <c r="F30" s="31"/>
      <c r="G30" s="31"/>
      <c r="H30" s="31"/>
      <c r="I30" s="119"/>
      <c r="J30" s="129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6"/>
      <c r="E31" s="126"/>
      <c r="F31" s="126"/>
      <c r="G31" s="126"/>
      <c r="H31" s="126"/>
      <c r="I31" s="127"/>
      <c r="J31" s="126"/>
      <c r="K31" s="126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30" t="s">
        <v>38</v>
      </c>
      <c r="G32" s="31"/>
      <c r="H32" s="31"/>
      <c r="I32" s="131" t="s">
        <v>37</v>
      </c>
      <c r="J32" s="130" t="s">
        <v>39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32" t="s">
        <v>40</v>
      </c>
      <c r="E33" s="118" t="s">
        <v>41</v>
      </c>
      <c r="F33" s="133">
        <f>ROUND((SUM(BE117:BE146)),  2)</f>
        <v>0</v>
      </c>
      <c r="G33" s="31"/>
      <c r="H33" s="31"/>
      <c r="I33" s="134">
        <v>0.21</v>
      </c>
      <c r="J33" s="133">
        <f>ROUND(((SUM(BE117:BE146))*I33),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8" t="s">
        <v>42</v>
      </c>
      <c r="F34" s="133">
        <f>ROUND((SUM(BF117:BF146)),  2)</f>
        <v>0</v>
      </c>
      <c r="G34" s="31"/>
      <c r="H34" s="31"/>
      <c r="I34" s="134">
        <v>0.15</v>
      </c>
      <c r="J34" s="133">
        <f>ROUND(((SUM(BF117:BF146))*I34),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8" t="s">
        <v>43</v>
      </c>
      <c r="F35" s="133">
        <f>ROUND((SUM(BG117:BG146)),  2)</f>
        <v>0</v>
      </c>
      <c r="G35" s="31"/>
      <c r="H35" s="31"/>
      <c r="I35" s="134">
        <v>0.21</v>
      </c>
      <c r="J35" s="133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8" t="s">
        <v>44</v>
      </c>
      <c r="F36" s="133">
        <f>ROUND((SUM(BH117:BH146)),  2)</f>
        <v>0</v>
      </c>
      <c r="G36" s="31"/>
      <c r="H36" s="31"/>
      <c r="I36" s="134">
        <v>0.15</v>
      </c>
      <c r="J36" s="133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8" t="s">
        <v>45</v>
      </c>
      <c r="F37" s="133">
        <f>ROUND((SUM(BI117:BI146)),  2)</f>
        <v>0</v>
      </c>
      <c r="G37" s="31"/>
      <c r="H37" s="31"/>
      <c r="I37" s="134">
        <v>0</v>
      </c>
      <c r="J37" s="133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9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40"/>
      <c r="J39" s="141">
        <f>SUM(J30:J37)</f>
        <v>0</v>
      </c>
      <c r="K39" s="142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9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12"/>
      <c r="L41" s="17"/>
    </row>
    <row r="42" spans="1:31" s="1" customFormat="1" ht="14.45" customHeight="1">
      <c r="B42" s="17"/>
      <c r="I42" s="112"/>
      <c r="L42" s="17"/>
    </row>
    <row r="43" spans="1:31" s="1" customFormat="1" ht="14.45" customHeight="1">
      <c r="B43" s="17"/>
      <c r="I43" s="112"/>
      <c r="L43" s="17"/>
    </row>
    <row r="44" spans="1:31" s="1" customFormat="1" ht="14.45" customHeight="1">
      <c r="B44" s="17"/>
      <c r="I44" s="112"/>
      <c r="L44" s="17"/>
    </row>
    <row r="45" spans="1:31" s="1" customFormat="1" ht="14.45" customHeight="1">
      <c r="B45" s="17"/>
      <c r="I45" s="112"/>
      <c r="L45" s="17"/>
    </row>
    <row r="46" spans="1:31" s="1" customFormat="1" ht="14.45" customHeight="1">
      <c r="B46" s="17"/>
      <c r="I46" s="112"/>
      <c r="L46" s="17"/>
    </row>
    <row r="47" spans="1:31" s="1" customFormat="1" ht="14.45" customHeight="1">
      <c r="B47" s="17"/>
      <c r="I47" s="112"/>
      <c r="L47" s="17"/>
    </row>
    <row r="48" spans="1:31" s="1" customFormat="1" ht="14.45" customHeight="1">
      <c r="B48" s="17"/>
      <c r="I48" s="112"/>
      <c r="L48" s="17"/>
    </row>
    <row r="49" spans="1:31" s="1" customFormat="1" ht="14.45" customHeight="1">
      <c r="B49" s="17"/>
      <c r="I49" s="112"/>
      <c r="L49" s="17"/>
    </row>
    <row r="50" spans="1:31" s="2" customFormat="1" ht="14.45" customHeight="1">
      <c r="B50" s="48"/>
      <c r="D50" s="143" t="s">
        <v>49</v>
      </c>
      <c r="E50" s="144"/>
      <c r="F50" s="144"/>
      <c r="G50" s="143" t="s">
        <v>50</v>
      </c>
      <c r="H50" s="144"/>
      <c r="I50" s="145"/>
      <c r="J50" s="144"/>
      <c r="K50" s="144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46" t="s">
        <v>51</v>
      </c>
      <c r="E61" s="147"/>
      <c r="F61" s="148" t="s">
        <v>52</v>
      </c>
      <c r="G61" s="146" t="s">
        <v>51</v>
      </c>
      <c r="H61" s="147"/>
      <c r="I61" s="149"/>
      <c r="J61" s="150" t="s">
        <v>52</v>
      </c>
      <c r="K61" s="14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43" t="s">
        <v>53</v>
      </c>
      <c r="E65" s="151"/>
      <c r="F65" s="151"/>
      <c r="G65" s="143" t="s">
        <v>54</v>
      </c>
      <c r="H65" s="151"/>
      <c r="I65" s="152"/>
      <c r="J65" s="151"/>
      <c r="K65" s="15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46" t="s">
        <v>51</v>
      </c>
      <c r="E76" s="147"/>
      <c r="F76" s="148" t="s">
        <v>52</v>
      </c>
      <c r="G76" s="146" t="s">
        <v>51</v>
      </c>
      <c r="H76" s="147"/>
      <c r="I76" s="149"/>
      <c r="J76" s="150" t="s">
        <v>52</v>
      </c>
      <c r="K76" s="14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3"/>
      <c r="C77" s="154"/>
      <c r="D77" s="154"/>
      <c r="E77" s="154"/>
      <c r="F77" s="154"/>
      <c r="G77" s="154"/>
      <c r="H77" s="154"/>
      <c r="I77" s="155"/>
      <c r="J77" s="154"/>
      <c r="K77" s="154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6"/>
      <c r="C81" s="157"/>
      <c r="D81" s="157"/>
      <c r="E81" s="157"/>
      <c r="F81" s="157"/>
      <c r="G81" s="157"/>
      <c r="H81" s="157"/>
      <c r="I81" s="158"/>
      <c r="J81" s="157"/>
      <c r="K81" s="157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128</v>
      </c>
      <c r="D82" s="33"/>
      <c r="E82" s="33"/>
      <c r="F82" s="33"/>
      <c r="G82" s="33"/>
      <c r="H82" s="33"/>
      <c r="I82" s="119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9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9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93" t="str">
        <f>E7</f>
        <v>Oprava zabezpečovacího zařízení v žst. Chotětov</v>
      </c>
      <c r="F85" s="294"/>
      <c r="G85" s="294"/>
      <c r="H85" s="294"/>
      <c r="I85" s="119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122</v>
      </c>
      <c r="D86" s="33"/>
      <c r="E86" s="33"/>
      <c r="F86" s="33"/>
      <c r="G86" s="33"/>
      <c r="H86" s="33"/>
      <c r="I86" s="119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6" t="str">
        <f>E9</f>
        <v>PS 02-05 - žst.Chotětov, PZTS</v>
      </c>
      <c r="F87" s="295"/>
      <c r="G87" s="295"/>
      <c r="H87" s="295"/>
      <c r="I87" s="119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9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žst. Chotětov</v>
      </c>
      <c r="G89" s="33"/>
      <c r="H89" s="33"/>
      <c r="I89" s="120" t="s">
        <v>22</v>
      </c>
      <c r="J89" s="63" t="str">
        <f>IF(J12="","",J12)</f>
        <v>19. 12. 2019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9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SŽ s.o.</v>
      </c>
      <c r="G91" s="33"/>
      <c r="H91" s="33"/>
      <c r="I91" s="120" t="s">
        <v>30</v>
      </c>
      <c r="J91" s="29" t="str">
        <f>E21</f>
        <v>Signal Projekt s.r.o.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3"/>
      <c r="E92" s="33"/>
      <c r="F92" s="24" t="str">
        <f>IF(E18="","",E18)</f>
        <v>Vyplň údaj</v>
      </c>
      <c r="G92" s="33"/>
      <c r="H92" s="33"/>
      <c r="I92" s="120" t="s">
        <v>33</v>
      </c>
      <c r="J92" s="29" t="str">
        <f>E24</f>
        <v>Signal Projekt s.r.o.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9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9" t="s">
        <v>129</v>
      </c>
      <c r="D94" s="160"/>
      <c r="E94" s="160"/>
      <c r="F94" s="160"/>
      <c r="G94" s="160"/>
      <c r="H94" s="160"/>
      <c r="I94" s="161"/>
      <c r="J94" s="162" t="s">
        <v>130</v>
      </c>
      <c r="K94" s="160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9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63" t="s">
        <v>131</v>
      </c>
      <c r="D96" s="33"/>
      <c r="E96" s="33"/>
      <c r="F96" s="33"/>
      <c r="G96" s="33"/>
      <c r="H96" s="33"/>
      <c r="I96" s="119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132</v>
      </c>
    </row>
    <row r="97" spans="1:31" s="10" customFormat="1" ht="24.95" customHeight="1">
      <c r="B97" s="211"/>
      <c r="C97" s="212"/>
      <c r="D97" s="213" t="s">
        <v>981</v>
      </c>
      <c r="E97" s="214"/>
      <c r="F97" s="214"/>
      <c r="G97" s="214"/>
      <c r="H97" s="214"/>
      <c r="I97" s="215"/>
      <c r="J97" s="216">
        <f>J133</f>
        <v>0</v>
      </c>
      <c r="K97" s="212"/>
      <c r="L97" s="217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19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155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158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133</v>
      </c>
      <c r="D104" s="33"/>
      <c r="E104" s="33"/>
      <c r="F104" s="33"/>
      <c r="G104" s="33"/>
      <c r="H104" s="33"/>
      <c r="I104" s="119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119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119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93" t="str">
        <f>E7</f>
        <v>Oprava zabezpečovacího zařízení v žst. Chotětov</v>
      </c>
      <c r="F107" s="294"/>
      <c r="G107" s="294"/>
      <c r="H107" s="294"/>
      <c r="I107" s="119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122</v>
      </c>
      <c r="D108" s="33"/>
      <c r="E108" s="33"/>
      <c r="F108" s="33"/>
      <c r="G108" s="33"/>
      <c r="H108" s="33"/>
      <c r="I108" s="119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46" t="str">
        <f>E9</f>
        <v>PS 02-05 - žst.Chotětov, PZTS</v>
      </c>
      <c r="F109" s="295"/>
      <c r="G109" s="295"/>
      <c r="H109" s="295"/>
      <c r="I109" s="119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19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žst. Chotětov</v>
      </c>
      <c r="G111" s="33"/>
      <c r="H111" s="33"/>
      <c r="I111" s="120" t="s">
        <v>22</v>
      </c>
      <c r="J111" s="63" t="str">
        <f>IF(J12="","",J12)</f>
        <v>19. 12. 2019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9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SŽ s.o.</v>
      </c>
      <c r="G113" s="33"/>
      <c r="H113" s="33"/>
      <c r="I113" s="120" t="s">
        <v>30</v>
      </c>
      <c r="J113" s="29" t="str">
        <f>E21</f>
        <v>Signal Projekt s.r.o.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28</v>
      </c>
      <c r="D114" s="33"/>
      <c r="E114" s="33"/>
      <c r="F114" s="24" t="str">
        <f>IF(E18="","",E18)</f>
        <v>Vyplň údaj</v>
      </c>
      <c r="G114" s="33"/>
      <c r="H114" s="33"/>
      <c r="I114" s="120" t="s">
        <v>33</v>
      </c>
      <c r="J114" s="29" t="str">
        <f>E24</f>
        <v>Signal Projekt s.r.o.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119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9" customFormat="1" ht="29.25" customHeight="1">
      <c r="A116" s="164"/>
      <c r="B116" s="165"/>
      <c r="C116" s="166" t="s">
        <v>134</v>
      </c>
      <c r="D116" s="167" t="s">
        <v>61</v>
      </c>
      <c r="E116" s="167" t="s">
        <v>57</v>
      </c>
      <c r="F116" s="167" t="s">
        <v>58</v>
      </c>
      <c r="G116" s="167" t="s">
        <v>135</v>
      </c>
      <c r="H116" s="167" t="s">
        <v>136</v>
      </c>
      <c r="I116" s="168" t="s">
        <v>137</v>
      </c>
      <c r="J116" s="169" t="s">
        <v>130</v>
      </c>
      <c r="K116" s="170" t="s">
        <v>138</v>
      </c>
      <c r="L116" s="171"/>
      <c r="M116" s="72" t="s">
        <v>1</v>
      </c>
      <c r="N116" s="73" t="s">
        <v>40</v>
      </c>
      <c r="O116" s="73" t="s">
        <v>139</v>
      </c>
      <c r="P116" s="73" t="s">
        <v>140</v>
      </c>
      <c r="Q116" s="73" t="s">
        <v>141</v>
      </c>
      <c r="R116" s="73" t="s">
        <v>142</v>
      </c>
      <c r="S116" s="73" t="s">
        <v>143</v>
      </c>
      <c r="T116" s="74" t="s">
        <v>144</v>
      </c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/>
    </row>
    <row r="117" spans="1:65" s="2" customFormat="1" ht="22.9" customHeight="1">
      <c r="A117" s="31"/>
      <c r="B117" s="32"/>
      <c r="C117" s="79" t="s">
        <v>145</v>
      </c>
      <c r="D117" s="33"/>
      <c r="E117" s="33"/>
      <c r="F117" s="33"/>
      <c r="G117" s="33"/>
      <c r="H117" s="33"/>
      <c r="I117" s="119"/>
      <c r="J117" s="172">
        <f>BK117</f>
        <v>0</v>
      </c>
      <c r="K117" s="33"/>
      <c r="L117" s="36"/>
      <c r="M117" s="75"/>
      <c r="N117" s="173"/>
      <c r="O117" s="76"/>
      <c r="P117" s="174">
        <f>P118+SUM(P119:P133)</f>
        <v>0</v>
      </c>
      <c r="Q117" s="76"/>
      <c r="R117" s="174">
        <f>R118+SUM(R119:R133)</f>
        <v>0</v>
      </c>
      <c r="S117" s="76"/>
      <c r="T117" s="175">
        <f>T118+SUM(T119:T133)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75</v>
      </c>
      <c r="AU117" s="14" t="s">
        <v>132</v>
      </c>
      <c r="BK117" s="176">
        <f>BK118+SUM(BK119:BK133)</f>
        <v>0</v>
      </c>
    </row>
    <row r="118" spans="1:65" s="2" customFormat="1" ht="33" customHeight="1">
      <c r="A118" s="31"/>
      <c r="B118" s="32"/>
      <c r="C118" s="177" t="s">
        <v>83</v>
      </c>
      <c r="D118" s="177" t="s">
        <v>146</v>
      </c>
      <c r="E118" s="178" t="s">
        <v>1160</v>
      </c>
      <c r="F118" s="179" t="s">
        <v>1161</v>
      </c>
      <c r="G118" s="180" t="s">
        <v>154</v>
      </c>
      <c r="H118" s="181">
        <v>1</v>
      </c>
      <c r="I118" s="182"/>
      <c r="J118" s="183">
        <f t="shared" ref="J118:J132" si="0">ROUND(I118*H118,2)</f>
        <v>0</v>
      </c>
      <c r="K118" s="184"/>
      <c r="L118" s="185"/>
      <c r="M118" s="186" t="s">
        <v>1</v>
      </c>
      <c r="N118" s="187" t="s">
        <v>41</v>
      </c>
      <c r="O118" s="68"/>
      <c r="P118" s="188">
        <f t="shared" ref="P118:P132" si="1">O118*H118</f>
        <v>0</v>
      </c>
      <c r="Q118" s="188">
        <v>0</v>
      </c>
      <c r="R118" s="188">
        <f t="shared" ref="R118:R132" si="2">Q118*H118</f>
        <v>0</v>
      </c>
      <c r="S118" s="188">
        <v>0</v>
      </c>
      <c r="T118" s="189">
        <f t="shared" ref="T118:T132" si="3"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90" t="s">
        <v>170</v>
      </c>
      <c r="AT118" s="190" t="s">
        <v>146</v>
      </c>
      <c r="AU118" s="190" t="s">
        <v>76</v>
      </c>
      <c r="AY118" s="14" t="s">
        <v>150</v>
      </c>
      <c r="BE118" s="191">
        <f t="shared" ref="BE118:BE132" si="4">IF(N118="základní",J118,0)</f>
        <v>0</v>
      </c>
      <c r="BF118" s="191">
        <f t="shared" ref="BF118:BF132" si="5">IF(N118="snížená",J118,0)</f>
        <v>0</v>
      </c>
      <c r="BG118" s="191">
        <f t="shared" ref="BG118:BG132" si="6">IF(N118="zákl. přenesená",J118,0)</f>
        <v>0</v>
      </c>
      <c r="BH118" s="191">
        <f t="shared" ref="BH118:BH132" si="7">IF(N118="sníž. přenesená",J118,0)</f>
        <v>0</v>
      </c>
      <c r="BI118" s="191">
        <f t="shared" ref="BI118:BI132" si="8">IF(N118="nulová",J118,0)</f>
        <v>0</v>
      </c>
      <c r="BJ118" s="14" t="s">
        <v>83</v>
      </c>
      <c r="BK118" s="191">
        <f t="shared" ref="BK118:BK132" si="9">ROUND(I118*H118,2)</f>
        <v>0</v>
      </c>
      <c r="BL118" s="14" t="s">
        <v>162</v>
      </c>
      <c r="BM118" s="190" t="s">
        <v>1364</v>
      </c>
    </row>
    <row r="119" spans="1:65" s="2" customFormat="1" ht="33" customHeight="1">
      <c r="A119" s="31"/>
      <c r="B119" s="32"/>
      <c r="C119" s="177" t="s">
        <v>85</v>
      </c>
      <c r="D119" s="177" t="s">
        <v>146</v>
      </c>
      <c r="E119" s="178" t="s">
        <v>1163</v>
      </c>
      <c r="F119" s="179" t="s">
        <v>1164</v>
      </c>
      <c r="G119" s="180" t="s">
        <v>154</v>
      </c>
      <c r="H119" s="181">
        <v>1</v>
      </c>
      <c r="I119" s="182"/>
      <c r="J119" s="183">
        <f t="shared" si="0"/>
        <v>0</v>
      </c>
      <c r="K119" s="184"/>
      <c r="L119" s="185"/>
      <c r="M119" s="186" t="s">
        <v>1</v>
      </c>
      <c r="N119" s="187" t="s">
        <v>41</v>
      </c>
      <c r="O119" s="68"/>
      <c r="P119" s="188">
        <f t="shared" si="1"/>
        <v>0</v>
      </c>
      <c r="Q119" s="188">
        <v>0</v>
      </c>
      <c r="R119" s="188">
        <f t="shared" si="2"/>
        <v>0</v>
      </c>
      <c r="S119" s="188">
        <v>0</v>
      </c>
      <c r="T119" s="189">
        <f t="shared" si="3"/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0" t="s">
        <v>170</v>
      </c>
      <c r="AT119" s="190" t="s">
        <v>146</v>
      </c>
      <c r="AU119" s="190" t="s">
        <v>76</v>
      </c>
      <c r="AY119" s="14" t="s">
        <v>150</v>
      </c>
      <c r="BE119" s="191">
        <f t="shared" si="4"/>
        <v>0</v>
      </c>
      <c r="BF119" s="191">
        <f t="shared" si="5"/>
        <v>0</v>
      </c>
      <c r="BG119" s="191">
        <f t="shared" si="6"/>
        <v>0</v>
      </c>
      <c r="BH119" s="191">
        <f t="shared" si="7"/>
        <v>0</v>
      </c>
      <c r="BI119" s="191">
        <f t="shared" si="8"/>
        <v>0</v>
      </c>
      <c r="BJ119" s="14" t="s">
        <v>83</v>
      </c>
      <c r="BK119" s="191">
        <f t="shared" si="9"/>
        <v>0</v>
      </c>
      <c r="BL119" s="14" t="s">
        <v>162</v>
      </c>
      <c r="BM119" s="190" t="s">
        <v>1365</v>
      </c>
    </row>
    <row r="120" spans="1:65" s="2" customFormat="1" ht="21.75" customHeight="1">
      <c r="A120" s="31"/>
      <c r="B120" s="32"/>
      <c r="C120" s="177" t="s">
        <v>156</v>
      </c>
      <c r="D120" s="177" t="s">
        <v>146</v>
      </c>
      <c r="E120" s="178" t="s">
        <v>1205</v>
      </c>
      <c r="F120" s="179" t="s">
        <v>1206</v>
      </c>
      <c r="G120" s="180" t="s">
        <v>154</v>
      </c>
      <c r="H120" s="181">
        <v>40</v>
      </c>
      <c r="I120" s="182"/>
      <c r="J120" s="183">
        <f t="shared" si="0"/>
        <v>0</v>
      </c>
      <c r="K120" s="184"/>
      <c r="L120" s="185"/>
      <c r="M120" s="186" t="s">
        <v>1</v>
      </c>
      <c r="N120" s="187" t="s">
        <v>41</v>
      </c>
      <c r="O120" s="68"/>
      <c r="P120" s="188">
        <f t="shared" si="1"/>
        <v>0</v>
      </c>
      <c r="Q120" s="188">
        <v>0</v>
      </c>
      <c r="R120" s="188">
        <f t="shared" si="2"/>
        <v>0</v>
      </c>
      <c r="S120" s="188">
        <v>0</v>
      </c>
      <c r="T120" s="189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0" t="s">
        <v>170</v>
      </c>
      <c r="AT120" s="190" t="s">
        <v>146</v>
      </c>
      <c r="AU120" s="190" t="s">
        <v>76</v>
      </c>
      <c r="AY120" s="14" t="s">
        <v>150</v>
      </c>
      <c r="BE120" s="191">
        <f t="shared" si="4"/>
        <v>0</v>
      </c>
      <c r="BF120" s="191">
        <f t="shared" si="5"/>
        <v>0</v>
      </c>
      <c r="BG120" s="191">
        <f t="shared" si="6"/>
        <v>0</v>
      </c>
      <c r="BH120" s="191">
        <f t="shared" si="7"/>
        <v>0</v>
      </c>
      <c r="BI120" s="191">
        <f t="shared" si="8"/>
        <v>0</v>
      </c>
      <c r="BJ120" s="14" t="s">
        <v>83</v>
      </c>
      <c r="BK120" s="191">
        <f t="shared" si="9"/>
        <v>0</v>
      </c>
      <c r="BL120" s="14" t="s">
        <v>162</v>
      </c>
      <c r="BM120" s="190" t="s">
        <v>1366</v>
      </c>
    </row>
    <row r="121" spans="1:65" s="2" customFormat="1" ht="21.75" customHeight="1">
      <c r="A121" s="31"/>
      <c r="B121" s="32"/>
      <c r="C121" s="177" t="s">
        <v>162</v>
      </c>
      <c r="D121" s="177" t="s">
        <v>146</v>
      </c>
      <c r="E121" s="178" t="s">
        <v>1367</v>
      </c>
      <c r="F121" s="179" t="s">
        <v>1368</v>
      </c>
      <c r="G121" s="180" t="s">
        <v>154</v>
      </c>
      <c r="H121" s="181">
        <v>10</v>
      </c>
      <c r="I121" s="182"/>
      <c r="J121" s="183">
        <f t="shared" si="0"/>
        <v>0</v>
      </c>
      <c r="K121" s="184"/>
      <c r="L121" s="185"/>
      <c r="M121" s="186" t="s">
        <v>1</v>
      </c>
      <c r="N121" s="187" t="s">
        <v>41</v>
      </c>
      <c r="O121" s="68"/>
      <c r="P121" s="188">
        <f t="shared" si="1"/>
        <v>0</v>
      </c>
      <c r="Q121" s="188">
        <v>0</v>
      </c>
      <c r="R121" s="188">
        <f t="shared" si="2"/>
        <v>0</v>
      </c>
      <c r="S121" s="188">
        <v>0</v>
      </c>
      <c r="T121" s="189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0" t="s">
        <v>170</v>
      </c>
      <c r="AT121" s="190" t="s">
        <v>146</v>
      </c>
      <c r="AU121" s="190" t="s">
        <v>76</v>
      </c>
      <c r="AY121" s="14" t="s">
        <v>150</v>
      </c>
      <c r="BE121" s="191">
        <f t="shared" si="4"/>
        <v>0</v>
      </c>
      <c r="BF121" s="191">
        <f t="shared" si="5"/>
        <v>0</v>
      </c>
      <c r="BG121" s="191">
        <f t="shared" si="6"/>
        <v>0</v>
      </c>
      <c r="BH121" s="191">
        <f t="shared" si="7"/>
        <v>0</v>
      </c>
      <c r="BI121" s="191">
        <f t="shared" si="8"/>
        <v>0</v>
      </c>
      <c r="BJ121" s="14" t="s">
        <v>83</v>
      </c>
      <c r="BK121" s="191">
        <f t="shared" si="9"/>
        <v>0</v>
      </c>
      <c r="BL121" s="14" t="s">
        <v>162</v>
      </c>
      <c r="BM121" s="190" t="s">
        <v>1369</v>
      </c>
    </row>
    <row r="122" spans="1:65" s="2" customFormat="1" ht="21.75" customHeight="1">
      <c r="A122" s="31"/>
      <c r="B122" s="32"/>
      <c r="C122" s="177" t="s">
        <v>167</v>
      </c>
      <c r="D122" s="177" t="s">
        <v>146</v>
      </c>
      <c r="E122" s="178" t="s">
        <v>1370</v>
      </c>
      <c r="F122" s="179" t="s">
        <v>1371</v>
      </c>
      <c r="G122" s="180" t="s">
        <v>154</v>
      </c>
      <c r="H122" s="181">
        <v>5</v>
      </c>
      <c r="I122" s="182"/>
      <c r="J122" s="183">
        <f t="shared" si="0"/>
        <v>0</v>
      </c>
      <c r="K122" s="184"/>
      <c r="L122" s="185"/>
      <c r="M122" s="186" t="s">
        <v>1</v>
      </c>
      <c r="N122" s="187" t="s">
        <v>41</v>
      </c>
      <c r="O122" s="68"/>
      <c r="P122" s="188">
        <f t="shared" si="1"/>
        <v>0</v>
      </c>
      <c r="Q122" s="188">
        <v>0</v>
      </c>
      <c r="R122" s="188">
        <f t="shared" si="2"/>
        <v>0</v>
      </c>
      <c r="S122" s="188">
        <v>0</v>
      </c>
      <c r="T122" s="189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0" t="s">
        <v>170</v>
      </c>
      <c r="AT122" s="190" t="s">
        <v>146</v>
      </c>
      <c r="AU122" s="190" t="s">
        <v>76</v>
      </c>
      <c r="AY122" s="14" t="s">
        <v>150</v>
      </c>
      <c r="BE122" s="191">
        <f t="shared" si="4"/>
        <v>0</v>
      </c>
      <c r="BF122" s="191">
        <f t="shared" si="5"/>
        <v>0</v>
      </c>
      <c r="BG122" s="191">
        <f t="shared" si="6"/>
        <v>0</v>
      </c>
      <c r="BH122" s="191">
        <f t="shared" si="7"/>
        <v>0</v>
      </c>
      <c r="BI122" s="191">
        <f t="shared" si="8"/>
        <v>0</v>
      </c>
      <c r="BJ122" s="14" t="s">
        <v>83</v>
      </c>
      <c r="BK122" s="191">
        <f t="shared" si="9"/>
        <v>0</v>
      </c>
      <c r="BL122" s="14" t="s">
        <v>162</v>
      </c>
      <c r="BM122" s="190" t="s">
        <v>1372</v>
      </c>
    </row>
    <row r="123" spans="1:65" s="2" customFormat="1" ht="33" customHeight="1">
      <c r="A123" s="31"/>
      <c r="B123" s="32"/>
      <c r="C123" s="177" t="s">
        <v>172</v>
      </c>
      <c r="D123" s="177" t="s">
        <v>146</v>
      </c>
      <c r="E123" s="178" t="s">
        <v>1373</v>
      </c>
      <c r="F123" s="179" t="s">
        <v>1374</v>
      </c>
      <c r="G123" s="180" t="s">
        <v>154</v>
      </c>
      <c r="H123" s="181">
        <v>1</v>
      </c>
      <c r="I123" s="182"/>
      <c r="J123" s="183">
        <f t="shared" si="0"/>
        <v>0</v>
      </c>
      <c r="K123" s="184"/>
      <c r="L123" s="185"/>
      <c r="M123" s="186" t="s">
        <v>1</v>
      </c>
      <c r="N123" s="187" t="s">
        <v>41</v>
      </c>
      <c r="O123" s="68"/>
      <c r="P123" s="188">
        <f t="shared" si="1"/>
        <v>0</v>
      </c>
      <c r="Q123" s="188">
        <v>0</v>
      </c>
      <c r="R123" s="188">
        <f t="shared" si="2"/>
        <v>0</v>
      </c>
      <c r="S123" s="188">
        <v>0</v>
      </c>
      <c r="T123" s="189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0" t="s">
        <v>170</v>
      </c>
      <c r="AT123" s="190" t="s">
        <v>146</v>
      </c>
      <c r="AU123" s="190" t="s">
        <v>76</v>
      </c>
      <c r="AY123" s="14" t="s">
        <v>150</v>
      </c>
      <c r="BE123" s="191">
        <f t="shared" si="4"/>
        <v>0</v>
      </c>
      <c r="BF123" s="191">
        <f t="shared" si="5"/>
        <v>0</v>
      </c>
      <c r="BG123" s="191">
        <f t="shared" si="6"/>
        <v>0</v>
      </c>
      <c r="BH123" s="191">
        <f t="shared" si="7"/>
        <v>0</v>
      </c>
      <c r="BI123" s="191">
        <f t="shared" si="8"/>
        <v>0</v>
      </c>
      <c r="BJ123" s="14" t="s">
        <v>83</v>
      </c>
      <c r="BK123" s="191">
        <f t="shared" si="9"/>
        <v>0</v>
      </c>
      <c r="BL123" s="14" t="s">
        <v>162</v>
      </c>
      <c r="BM123" s="190" t="s">
        <v>1375</v>
      </c>
    </row>
    <row r="124" spans="1:65" s="2" customFormat="1" ht="16.5" customHeight="1">
      <c r="A124" s="31"/>
      <c r="B124" s="32"/>
      <c r="C124" s="177" t="s">
        <v>176</v>
      </c>
      <c r="D124" s="177" t="s">
        <v>146</v>
      </c>
      <c r="E124" s="178" t="s">
        <v>1376</v>
      </c>
      <c r="F124" s="179" t="s">
        <v>1377</v>
      </c>
      <c r="G124" s="180" t="s">
        <v>154</v>
      </c>
      <c r="H124" s="181">
        <v>3</v>
      </c>
      <c r="I124" s="182"/>
      <c r="J124" s="183">
        <f t="shared" si="0"/>
        <v>0</v>
      </c>
      <c r="K124" s="184"/>
      <c r="L124" s="185"/>
      <c r="M124" s="186" t="s">
        <v>1</v>
      </c>
      <c r="N124" s="187" t="s">
        <v>41</v>
      </c>
      <c r="O124" s="68"/>
      <c r="P124" s="188">
        <f t="shared" si="1"/>
        <v>0</v>
      </c>
      <c r="Q124" s="188">
        <v>0</v>
      </c>
      <c r="R124" s="188">
        <f t="shared" si="2"/>
        <v>0</v>
      </c>
      <c r="S124" s="188">
        <v>0</v>
      </c>
      <c r="T124" s="189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0" t="s">
        <v>170</v>
      </c>
      <c r="AT124" s="190" t="s">
        <v>146</v>
      </c>
      <c r="AU124" s="190" t="s">
        <v>76</v>
      </c>
      <c r="AY124" s="14" t="s">
        <v>150</v>
      </c>
      <c r="BE124" s="191">
        <f t="shared" si="4"/>
        <v>0</v>
      </c>
      <c r="BF124" s="191">
        <f t="shared" si="5"/>
        <v>0</v>
      </c>
      <c r="BG124" s="191">
        <f t="shared" si="6"/>
        <v>0</v>
      </c>
      <c r="BH124" s="191">
        <f t="shared" si="7"/>
        <v>0</v>
      </c>
      <c r="BI124" s="191">
        <f t="shared" si="8"/>
        <v>0</v>
      </c>
      <c r="BJ124" s="14" t="s">
        <v>83</v>
      </c>
      <c r="BK124" s="191">
        <f t="shared" si="9"/>
        <v>0</v>
      </c>
      <c r="BL124" s="14" t="s">
        <v>162</v>
      </c>
      <c r="BM124" s="190" t="s">
        <v>1378</v>
      </c>
    </row>
    <row r="125" spans="1:65" s="2" customFormat="1" ht="21.75" customHeight="1">
      <c r="A125" s="31"/>
      <c r="B125" s="32"/>
      <c r="C125" s="177" t="s">
        <v>170</v>
      </c>
      <c r="D125" s="177" t="s">
        <v>146</v>
      </c>
      <c r="E125" s="178" t="s">
        <v>1379</v>
      </c>
      <c r="F125" s="179" t="s">
        <v>1380</v>
      </c>
      <c r="G125" s="180" t="s">
        <v>154</v>
      </c>
      <c r="H125" s="181">
        <v>3</v>
      </c>
      <c r="I125" s="182"/>
      <c r="J125" s="183">
        <f t="shared" si="0"/>
        <v>0</v>
      </c>
      <c r="K125" s="184"/>
      <c r="L125" s="185"/>
      <c r="M125" s="186" t="s">
        <v>1</v>
      </c>
      <c r="N125" s="187" t="s">
        <v>41</v>
      </c>
      <c r="O125" s="68"/>
      <c r="P125" s="188">
        <f t="shared" si="1"/>
        <v>0</v>
      </c>
      <c r="Q125" s="188">
        <v>0</v>
      </c>
      <c r="R125" s="188">
        <f t="shared" si="2"/>
        <v>0</v>
      </c>
      <c r="S125" s="188">
        <v>0</v>
      </c>
      <c r="T125" s="189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0" t="s">
        <v>170</v>
      </c>
      <c r="AT125" s="190" t="s">
        <v>146</v>
      </c>
      <c r="AU125" s="190" t="s">
        <v>76</v>
      </c>
      <c r="AY125" s="14" t="s">
        <v>150</v>
      </c>
      <c r="BE125" s="191">
        <f t="shared" si="4"/>
        <v>0</v>
      </c>
      <c r="BF125" s="191">
        <f t="shared" si="5"/>
        <v>0</v>
      </c>
      <c r="BG125" s="191">
        <f t="shared" si="6"/>
        <v>0</v>
      </c>
      <c r="BH125" s="191">
        <f t="shared" si="7"/>
        <v>0</v>
      </c>
      <c r="BI125" s="191">
        <f t="shared" si="8"/>
        <v>0</v>
      </c>
      <c r="BJ125" s="14" t="s">
        <v>83</v>
      </c>
      <c r="BK125" s="191">
        <f t="shared" si="9"/>
        <v>0</v>
      </c>
      <c r="BL125" s="14" t="s">
        <v>162</v>
      </c>
      <c r="BM125" s="190" t="s">
        <v>1381</v>
      </c>
    </row>
    <row r="126" spans="1:65" s="2" customFormat="1" ht="21.75" customHeight="1">
      <c r="A126" s="31"/>
      <c r="B126" s="32"/>
      <c r="C126" s="177" t="s">
        <v>184</v>
      </c>
      <c r="D126" s="177" t="s">
        <v>146</v>
      </c>
      <c r="E126" s="178" t="s">
        <v>1382</v>
      </c>
      <c r="F126" s="179" t="s">
        <v>1383</v>
      </c>
      <c r="G126" s="180" t="s">
        <v>154</v>
      </c>
      <c r="H126" s="181">
        <v>20</v>
      </c>
      <c r="I126" s="182"/>
      <c r="J126" s="183">
        <f t="shared" si="0"/>
        <v>0</v>
      </c>
      <c r="K126" s="184"/>
      <c r="L126" s="185"/>
      <c r="M126" s="186" t="s">
        <v>1</v>
      </c>
      <c r="N126" s="187" t="s">
        <v>41</v>
      </c>
      <c r="O126" s="68"/>
      <c r="P126" s="188">
        <f t="shared" si="1"/>
        <v>0</v>
      </c>
      <c r="Q126" s="188">
        <v>0</v>
      </c>
      <c r="R126" s="188">
        <f t="shared" si="2"/>
        <v>0</v>
      </c>
      <c r="S126" s="188">
        <v>0</v>
      </c>
      <c r="T126" s="189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170</v>
      </c>
      <c r="AT126" s="190" t="s">
        <v>146</v>
      </c>
      <c r="AU126" s="190" t="s">
        <v>76</v>
      </c>
      <c r="AY126" s="14" t="s">
        <v>150</v>
      </c>
      <c r="BE126" s="191">
        <f t="shared" si="4"/>
        <v>0</v>
      </c>
      <c r="BF126" s="191">
        <f t="shared" si="5"/>
        <v>0</v>
      </c>
      <c r="BG126" s="191">
        <f t="shared" si="6"/>
        <v>0</v>
      </c>
      <c r="BH126" s="191">
        <f t="shared" si="7"/>
        <v>0</v>
      </c>
      <c r="BI126" s="191">
        <f t="shared" si="8"/>
        <v>0</v>
      </c>
      <c r="BJ126" s="14" t="s">
        <v>83</v>
      </c>
      <c r="BK126" s="191">
        <f t="shared" si="9"/>
        <v>0</v>
      </c>
      <c r="BL126" s="14" t="s">
        <v>162</v>
      </c>
      <c r="BM126" s="190" t="s">
        <v>1384</v>
      </c>
    </row>
    <row r="127" spans="1:65" s="2" customFormat="1" ht="21.75" customHeight="1">
      <c r="A127" s="31"/>
      <c r="B127" s="32"/>
      <c r="C127" s="177" t="s">
        <v>189</v>
      </c>
      <c r="D127" s="177" t="s">
        <v>146</v>
      </c>
      <c r="E127" s="178" t="s">
        <v>1385</v>
      </c>
      <c r="F127" s="179" t="s">
        <v>1386</v>
      </c>
      <c r="G127" s="180" t="s">
        <v>154</v>
      </c>
      <c r="H127" s="181">
        <v>20</v>
      </c>
      <c r="I127" s="182"/>
      <c r="J127" s="183">
        <f t="shared" si="0"/>
        <v>0</v>
      </c>
      <c r="K127" s="184"/>
      <c r="L127" s="185"/>
      <c r="M127" s="186" t="s">
        <v>1</v>
      </c>
      <c r="N127" s="187" t="s">
        <v>41</v>
      </c>
      <c r="O127" s="68"/>
      <c r="P127" s="188">
        <f t="shared" si="1"/>
        <v>0</v>
      </c>
      <c r="Q127" s="188">
        <v>0</v>
      </c>
      <c r="R127" s="188">
        <f t="shared" si="2"/>
        <v>0</v>
      </c>
      <c r="S127" s="188">
        <v>0</v>
      </c>
      <c r="T127" s="189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0" t="s">
        <v>170</v>
      </c>
      <c r="AT127" s="190" t="s">
        <v>146</v>
      </c>
      <c r="AU127" s="190" t="s">
        <v>76</v>
      </c>
      <c r="AY127" s="14" t="s">
        <v>150</v>
      </c>
      <c r="BE127" s="191">
        <f t="shared" si="4"/>
        <v>0</v>
      </c>
      <c r="BF127" s="191">
        <f t="shared" si="5"/>
        <v>0</v>
      </c>
      <c r="BG127" s="191">
        <f t="shared" si="6"/>
        <v>0</v>
      </c>
      <c r="BH127" s="191">
        <f t="shared" si="7"/>
        <v>0</v>
      </c>
      <c r="BI127" s="191">
        <f t="shared" si="8"/>
        <v>0</v>
      </c>
      <c r="BJ127" s="14" t="s">
        <v>83</v>
      </c>
      <c r="BK127" s="191">
        <f t="shared" si="9"/>
        <v>0</v>
      </c>
      <c r="BL127" s="14" t="s">
        <v>162</v>
      </c>
      <c r="BM127" s="190" t="s">
        <v>1387</v>
      </c>
    </row>
    <row r="128" spans="1:65" s="2" customFormat="1" ht="21.75" customHeight="1">
      <c r="A128" s="31"/>
      <c r="B128" s="32"/>
      <c r="C128" s="177" t="s">
        <v>193</v>
      </c>
      <c r="D128" s="177" t="s">
        <v>146</v>
      </c>
      <c r="E128" s="178" t="s">
        <v>1388</v>
      </c>
      <c r="F128" s="179" t="s">
        <v>1389</v>
      </c>
      <c r="G128" s="180" t="s">
        <v>187</v>
      </c>
      <c r="H128" s="181">
        <v>150</v>
      </c>
      <c r="I128" s="182"/>
      <c r="J128" s="183">
        <f t="shared" si="0"/>
        <v>0</v>
      </c>
      <c r="K128" s="184"/>
      <c r="L128" s="185"/>
      <c r="M128" s="186" t="s">
        <v>1</v>
      </c>
      <c r="N128" s="187" t="s">
        <v>41</v>
      </c>
      <c r="O128" s="68"/>
      <c r="P128" s="188">
        <f t="shared" si="1"/>
        <v>0</v>
      </c>
      <c r="Q128" s="188">
        <v>0</v>
      </c>
      <c r="R128" s="188">
        <f t="shared" si="2"/>
        <v>0</v>
      </c>
      <c r="S128" s="188">
        <v>0</v>
      </c>
      <c r="T128" s="189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170</v>
      </c>
      <c r="AT128" s="190" t="s">
        <v>146</v>
      </c>
      <c r="AU128" s="190" t="s">
        <v>76</v>
      </c>
      <c r="AY128" s="14" t="s">
        <v>150</v>
      </c>
      <c r="BE128" s="191">
        <f t="shared" si="4"/>
        <v>0</v>
      </c>
      <c r="BF128" s="191">
        <f t="shared" si="5"/>
        <v>0</v>
      </c>
      <c r="BG128" s="191">
        <f t="shared" si="6"/>
        <v>0</v>
      </c>
      <c r="BH128" s="191">
        <f t="shared" si="7"/>
        <v>0</v>
      </c>
      <c r="BI128" s="191">
        <f t="shared" si="8"/>
        <v>0</v>
      </c>
      <c r="BJ128" s="14" t="s">
        <v>83</v>
      </c>
      <c r="BK128" s="191">
        <f t="shared" si="9"/>
        <v>0</v>
      </c>
      <c r="BL128" s="14" t="s">
        <v>162</v>
      </c>
      <c r="BM128" s="190" t="s">
        <v>1390</v>
      </c>
    </row>
    <row r="129" spans="1:65" s="2" customFormat="1" ht="44.25" customHeight="1">
      <c r="A129" s="31"/>
      <c r="B129" s="32"/>
      <c r="C129" s="177" t="s">
        <v>197</v>
      </c>
      <c r="D129" s="177" t="s">
        <v>146</v>
      </c>
      <c r="E129" s="178" t="s">
        <v>359</v>
      </c>
      <c r="F129" s="179" t="s">
        <v>360</v>
      </c>
      <c r="G129" s="180" t="s">
        <v>187</v>
      </c>
      <c r="H129" s="181">
        <v>150</v>
      </c>
      <c r="I129" s="182"/>
      <c r="J129" s="183">
        <f t="shared" si="0"/>
        <v>0</v>
      </c>
      <c r="K129" s="184"/>
      <c r="L129" s="185"/>
      <c r="M129" s="186" t="s">
        <v>1</v>
      </c>
      <c r="N129" s="187" t="s">
        <v>41</v>
      </c>
      <c r="O129" s="68"/>
      <c r="P129" s="188">
        <f t="shared" si="1"/>
        <v>0</v>
      </c>
      <c r="Q129" s="188">
        <v>0</v>
      </c>
      <c r="R129" s="188">
        <f t="shared" si="2"/>
        <v>0</v>
      </c>
      <c r="S129" s="188">
        <v>0</v>
      </c>
      <c r="T129" s="189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0" t="s">
        <v>170</v>
      </c>
      <c r="AT129" s="190" t="s">
        <v>146</v>
      </c>
      <c r="AU129" s="190" t="s">
        <v>76</v>
      </c>
      <c r="AY129" s="14" t="s">
        <v>150</v>
      </c>
      <c r="BE129" s="191">
        <f t="shared" si="4"/>
        <v>0</v>
      </c>
      <c r="BF129" s="191">
        <f t="shared" si="5"/>
        <v>0</v>
      </c>
      <c r="BG129" s="191">
        <f t="shared" si="6"/>
        <v>0</v>
      </c>
      <c r="BH129" s="191">
        <f t="shared" si="7"/>
        <v>0</v>
      </c>
      <c r="BI129" s="191">
        <f t="shared" si="8"/>
        <v>0</v>
      </c>
      <c r="BJ129" s="14" t="s">
        <v>83</v>
      </c>
      <c r="BK129" s="191">
        <f t="shared" si="9"/>
        <v>0</v>
      </c>
      <c r="BL129" s="14" t="s">
        <v>162</v>
      </c>
      <c r="BM129" s="190" t="s">
        <v>1391</v>
      </c>
    </row>
    <row r="130" spans="1:65" s="2" customFormat="1" ht="21.75" customHeight="1">
      <c r="A130" s="31"/>
      <c r="B130" s="32"/>
      <c r="C130" s="177" t="s">
        <v>201</v>
      </c>
      <c r="D130" s="177" t="s">
        <v>146</v>
      </c>
      <c r="E130" s="178" t="s">
        <v>1392</v>
      </c>
      <c r="F130" s="179" t="s">
        <v>1393</v>
      </c>
      <c r="G130" s="180" t="s">
        <v>187</v>
      </c>
      <c r="H130" s="181">
        <v>150</v>
      </c>
      <c r="I130" s="182"/>
      <c r="J130" s="183">
        <f t="shared" si="0"/>
        <v>0</v>
      </c>
      <c r="K130" s="184"/>
      <c r="L130" s="185"/>
      <c r="M130" s="186" t="s">
        <v>1</v>
      </c>
      <c r="N130" s="187" t="s">
        <v>41</v>
      </c>
      <c r="O130" s="68"/>
      <c r="P130" s="188">
        <f t="shared" si="1"/>
        <v>0</v>
      </c>
      <c r="Q130" s="188">
        <v>0</v>
      </c>
      <c r="R130" s="188">
        <f t="shared" si="2"/>
        <v>0</v>
      </c>
      <c r="S130" s="188">
        <v>0</v>
      </c>
      <c r="T130" s="189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0" t="s">
        <v>170</v>
      </c>
      <c r="AT130" s="190" t="s">
        <v>146</v>
      </c>
      <c r="AU130" s="190" t="s">
        <v>76</v>
      </c>
      <c r="AY130" s="14" t="s">
        <v>150</v>
      </c>
      <c r="BE130" s="191">
        <f t="shared" si="4"/>
        <v>0</v>
      </c>
      <c r="BF130" s="191">
        <f t="shared" si="5"/>
        <v>0</v>
      </c>
      <c r="BG130" s="191">
        <f t="shared" si="6"/>
        <v>0</v>
      </c>
      <c r="BH130" s="191">
        <f t="shared" si="7"/>
        <v>0</v>
      </c>
      <c r="BI130" s="191">
        <f t="shared" si="8"/>
        <v>0</v>
      </c>
      <c r="BJ130" s="14" t="s">
        <v>83</v>
      </c>
      <c r="BK130" s="191">
        <f t="shared" si="9"/>
        <v>0</v>
      </c>
      <c r="BL130" s="14" t="s">
        <v>162</v>
      </c>
      <c r="BM130" s="190" t="s">
        <v>1394</v>
      </c>
    </row>
    <row r="131" spans="1:65" s="2" customFormat="1" ht="21.75" customHeight="1">
      <c r="A131" s="31"/>
      <c r="B131" s="32"/>
      <c r="C131" s="177" t="s">
        <v>205</v>
      </c>
      <c r="D131" s="177" t="s">
        <v>146</v>
      </c>
      <c r="E131" s="178" t="s">
        <v>1395</v>
      </c>
      <c r="F131" s="179" t="s">
        <v>1396</v>
      </c>
      <c r="G131" s="180" t="s">
        <v>154</v>
      </c>
      <c r="H131" s="181">
        <v>6</v>
      </c>
      <c r="I131" s="182"/>
      <c r="J131" s="183">
        <f t="shared" si="0"/>
        <v>0</v>
      </c>
      <c r="K131" s="184"/>
      <c r="L131" s="185"/>
      <c r="M131" s="186" t="s">
        <v>1</v>
      </c>
      <c r="N131" s="187" t="s">
        <v>41</v>
      </c>
      <c r="O131" s="68"/>
      <c r="P131" s="188">
        <f t="shared" si="1"/>
        <v>0</v>
      </c>
      <c r="Q131" s="188">
        <v>0</v>
      </c>
      <c r="R131" s="188">
        <f t="shared" si="2"/>
        <v>0</v>
      </c>
      <c r="S131" s="188">
        <v>0</v>
      </c>
      <c r="T131" s="189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0" t="s">
        <v>170</v>
      </c>
      <c r="AT131" s="190" t="s">
        <v>146</v>
      </c>
      <c r="AU131" s="190" t="s">
        <v>76</v>
      </c>
      <c r="AY131" s="14" t="s">
        <v>150</v>
      </c>
      <c r="BE131" s="191">
        <f t="shared" si="4"/>
        <v>0</v>
      </c>
      <c r="BF131" s="191">
        <f t="shared" si="5"/>
        <v>0</v>
      </c>
      <c r="BG131" s="191">
        <f t="shared" si="6"/>
        <v>0</v>
      </c>
      <c r="BH131" s="191">
        <f t="shared" si="7"/>
        <v>0</v>
      </c>
      <c r="BI131" s="191">
        <f t="shared" si="8"/>
        <v>0</v>
      </c>
      <c r="BJ131" s="14" t="s">
        <v>83</v>
      </c>
      <c r="BK131" s="191">
        <f t="shared" si="9"/>
        <v>0</v>
      </c>
      <c r="BL131" s="14" t="s">
        <v>162</v>
      </c>
      <c r="BM131" s="190" t="s">
        <v>1397</v>
      </c>
    </row>
    <row r="132" spans="1:65" s="2" customFormat="1" ht="16.5" customHeight="1">
      <c r="A132" s="31"/>
      <c r="B132" s="32"/>
      <c r="C132" s="177" t="s">
        <v>8</v>
      </c>
      <c r="D132" s="177" t="s">
        <v>146</v>
      </c>
      <c r="E132" s="178" t="s">
        <v>1398</v>
      </c>
      <c r="F132" s="179" t="s">
        <v>1399</v>
      </c>
      <c r="G132" s="180" t="s">
        <v>154</v>
      </c>
      <c r="H132" s="181">
        <v>6</v>
      </c>
      <c r="I132" s="182"/>
      <c r="J132" s="183">
        <f t="shared" si="0"/>
        <v>0</v>
      </c>
      <c r="K132" s="184"/>
      <c r="L132" s="185"/>
      <c r="M132" s="186" t="s">
        <v>1</v>
      </c>
      <c r="N132" s="187" t="s">
        <v>41</v>
      </c>
      <c r="O132" s="68"/>
      <c r="P132" s="188">
        <f t="shared" si="1"/>
        <v>0</v>
      </c>
      <c r="Q132" s="188">
        <v>0</v>
      </c>
      <c r="R132" s="188">
        <f t="shared" si="2"/>
        <v>0</v>
      </c>
      <c r="S132" s="188">
        <v>0</v>
      </c>
      <c r="T132" s="189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170</v>
      </c>
      <c r="AT132" s="190" t="s">
        <v>146</v>
      </c>
      <c r="AU132" s="190" t="s">
        <v>76</v>
      </c>
      <c r="AY132" s="14" t="s">
        <v>150</v>
      </c>
      <c r="BE132" s="191">
        <f t="shared" si="4"/>
        <v>0</v>
      </c>
      <c r="BF132" s="191">
        <f t="shared" si="5"/>
        <v>0</v>
      </c>
      <c r="BG132" s="191">
        <f t="shared" si="6"/>
        <v>0</v>
      </c>
      <c r="BH132" s="191">
        <f t="shared" si="7"/>
        <v>0</v>
      </c>
      <c r="BI132" s="191">
        <f t="shared" si="8"/>
        <v>0</v>
      </c>
      <c r="BJ132" s="14" t="s">
        <v>83</v>
      </c>
      <c r="BK132" s="191">
        <f t="shared" si="9"/>
        <v>0</v>
      </c>
      <c r="BL132" s="14" t="s">
        <v>162</v>
      </c>
      <c r="BM132" s="190" t="s">
        <v>1400</v>
      </c>
    </row>
    <row r="133" spans="1:65" s="12" customFormat="1" ht="25.9" customHeight="1">
      <c r="B133" s="224"/>
      <c r="C133" s="225"/>
      <c r="D133" s="226" t="s">
        <v>75</v>
      </c>
      <c r="E133" s="227" t="s">
        <v>996</v>
      </c>
      <c r="F133" s="227" t="s">
        <v>985</v>
      </c>
      <c r="G133" s="225"/>
      <c r="H133" s="225"/>
      <c r="I133" s="228"/>
      <c r="J133" s="229">
        <f>BK133</f>
        <v>0</v>
      </c>
      <c r="K133" s="225"/>
      <c r="L133" s="230"/>
      <c r="M133" s="231"/>
      <c r="N133" s="232"/>
      <c r="O133" s="232"/>
      <c r="P133" s="233">
        <f>SUM(P134:P146)</f>
        <v>0</v>
      </c>
      <c r="Q133" s="232"/>
      <c r="R133" s="233">
        <f>SUM(R134:R146)</f>
        <v>0</v>
      </c>
      <c r="S133" s="232"/>
      <c r="T133" s="234">
        <f>SUM(T134:T146)</f>
        <v>0</v>
      </c>
      <c r="AR133" s="235" t="s">
        <v>162</v>
      </c>
      <c r="AT133" s="236" t="s">
        <v>75</v>
      </c>
      <c r="AU133" s="236" t="s">
        <v>76</v>
      </c>
      <c r="AY133" s="235" t="s">
        <v>150</v>
      </c>
      <c r="BK133" s="237">
        <f>SUM(BK134:BK146)</f>
        <v>0</v>
      </c>
    </row>
    <row r="134" spans="1:65" s="2" customFormat="1" ht="33" customHeight="1">
      <c r="A134" s="31"/>
      <c r="B134" s="32"/>
      <c r="C134" s="192" t="s">
        <v>212</v>
      </c>
      <c r="D134" s="192" t="s">
        <v>450</v>
      </c>
      <c r="E134" s="193" t="s">
        <v>1222</v>
      </c>
      <c r="F134" s="194" t="s">
        <v>1223</v>
      </c>
      <c r="G134" s="195" t="s">
        <v>187</v>
      </c>
      <c r="H134" s="196">
        <v>150</v>
      </c>
      <c r="I134" s="197"/>
      <c r="J134" s="198">
        <f t="shared" ref="J134:J146" si="10">ROUND(I134*H134,2)</f>
        <v>0</v>
      </c>
      <c r="K134" s="199"/>
      <c r="L134" s="36"/>
      <c r="M134" s="200" t="s">
        <v>1</v>
      </c>
      <c r="N134" s="201" t="s">
        <v>41</v>
      </c>
      <c r="O134" s="68"/>
      <c r="P134" s="188">
        <f t="shared" ref="P134:P146" si="11">O134*H134</f>
        <v>0</v>
      </c>
      <c r="Q134" s="188">
        <v>0</v>
      </c>
      <c r="R134" s="188">
        <f t="shared" ref="R134:R146" si="12">Q134*H134</f>
        <v>0</v>
      </c>
      <c r="S134" s="188">
        <v>0</v>
      </c>
      <c r="T134" s="189">
        <f t="shared" ref="T134:T146" si="13"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165</v>
      </c>
      <c r="AT134" s="190" t="s">
        <v>450</v>
      </c>
      <c r="AU134" s="190" t="s">
        <v>83</v>
      </c>
      <c r="AY134" s="14" t="s">
        <v>150</v>
      </c>
      <c r="BE134" s="191">
        <f t="shared" ref="BE134:BE146" si="14">IF(N134="základní",J134,0)</f>
        <v>0</v>
      </c>
      <c r="BF134" s="191">
        <f t="shared" ref="BF134:BF146" si="15">IF(N134="snížená",J134,0)</f>
        <v>0</v>
      </c>
      <c r="BG134" s="191">
        <f t="shared" ref="BG134:BG146" si="16">IF(N134="zákl. přenesená",J134,0)</f>
        <v>0</v>
      </c>
      <c r="BH134" s="191">
        <f t="shared" ref="BH134:BH146" si="17">IF(N134="sníž. přenesená",J134,0)</f>
        <v>0</v>
      </c>
      <c r="BI134" s="191">
        <f t="shared" ref="BI134:BI146" si="18">IF(N134="nulová",J134,0)</f>
        <v>0</v>
      </c>
      <c r="BJ134" s="14" t="s">
        <v>83</v>
      </c>
      <c r="BK134" s="191">
        <f t="shared" ref="BK134:BK146" si="19">ROUND(I134*H134,2)</f>
        <v>0</v>
      </c>
      <c r="BL134" s="14" t="s">
        <v>165</v>
      </c>
      <c r="BM134" s="190" t="s">
        <v>1401</v>
      </c>
    </row>
    <row r="135" spans="1:65" s="2" customFormat="1" ht="21.75" customHeight="1">
      <c r="A135" s="31"/>
      <c r="B135" s="32"/>
      <c r="C135" s="192" t="s">
        <v>216</v>
      </c>
      <c r="D135" s="192" t="s">
        <v>450</v>
      </c>
      <c r="E135" s="193" t="s">
        <v>1402</v>
      </c>
      <c r="F135" s="194" t="s">
        <v>1403</v>
      </c>
      <c r="G135" s="195" t="s">
        <v>154</v>
      </c>
      <c r="H135" s="196">
        <v>40</v>
      </c>
      <c r="I135" s="197"/>
      <c r="J135" s="198">
        <f t="shared" si="10"/>
        <v>0</v>
      </c>
      <c r="K135" s="199"/>
      <c r="L135" s="36"/>
      <c r="M135" s="200" t="s">
        <v>1</v>
      </c>
      <c r="N135" s="201" t="s">
        <v>41</v>
      </c>
      <c r="O135" s="68"/>
      <c r="P135" s="188">
        <f t="shared" si="11"/>
        <v>0</v>
      </c>
      <c r="Q135" s="188">
        <v>0</v>
      </c>
      <c r="R135" s="188">
        <f t="shared" si="12"/>
        <v>0</v>
      </c>
      <c r="S135" s="188">
        <v>0</v>
      </c>
      <c r="T135" s="189">
        <f t="shared" si="1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0" t="s">
        <v>165</v>
      </c>
      <c r="AT135" s="190" t="s">
        <v>450</v>
      </c>
      <c r="AU135" s="190" t="s">
        <v>83</v>
      </c>
      <c r="AY135" s="14" t="s">
        <v>150</v>
      </c>
      <c r="BE135" s="191">
        <f t="shared" si="14"/>
        <v>0</v>
      </c>
      <c r="BF135" s="191">
        <f t="shared" si="15"/>
        <v>0</v>
      </c>
      <c r="BG135" s="191">
        <f t="shared" si="16"/>
        <v>0</v>
      </c>
      <c r="BH135" s="191">
        <f t="shared" si="17"/>
        <v>0</v>
      </c>
      <c r="BI135" s="191">
        <f t="shared" si="18"/>
        <v>0</v>
      </c>
      <c r="BJ135" s="14" t="s">
        <v>83</v>
      </c>
      <c r="BK135" s="191">
        <f t="shared" si="19"/>
        <v>0</v>
      </c>
      <c r="BL135" s="14" t="s">
        <v>165</v>
      </c>
      <c r="BM135" s="190" t="s">
        <v>1404</v>
      </c>
    </row>
    <row r="136" spans="1:65" s="2" customFormat="1" ht="16.5" customHeight="1">
      <c r="A136" s="31"/>
      <c r="B136" s="32"/>
      <c r="C136" s="192" t="s">
        <v>224</v>
      </c>
      <c r="D136" s="192" t="s">
        <v>450</v>
      </c>
      <c r="E136" s="193" t="s">
        <v>1405</v>
      </c>
      <c r="F136" s="194" t="s">
        <v>1406</v>
      </c>
      <c r="G136" s="195" t="s">
        <v>154</v>
      </c>
      <c r="H136" s="196">
        <v>1</v>
      </c>
      <c r="I136" s="197"/>
      <c r="J136" s="198">
        <f t="shared" si="10"/>
        <v>0</v>
      </c>
      <c r="K136" s="199"/>
      <c r="L136" s="36"/>
      <c r="M136" s="200" t="s">
        <v>1</v>
      </c>
      <c r="N136" s="201" t="s">
        <v>41</v>
      </c>
      <c r="O136" s="68"/>
      <c r="P136" s="188">
        <f t="shared" si="11"/>
        <v>0</v>
      </c>
      <c r="Q136" s="188">
        <v>0</v>
      </c>
      <c r="R136" s="188">
        <f t="shared" si="12"/>
        <v>0</v>
      </c>
      <c r="S136" s="188">
        <v>0</v>
      </c>
      <c r="T136" s="189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165</v>
      </c>
      <c r="AT136" s="190" t="s">
        <v>450</v>
      </c>
      <c r="AU136" s="190" t="s">
        <v>83</v>
      </c>
      <c r="AY136" s="14" t="s">
        <v>150</v>
      </c>
      <c r="BE136" s="191">
        <f t="shared" si="14"/>
        <v>0</v>
      </c>
      <c r="BF136" s="191">
        <f t="shared" si="15"/>
        <v>0</v>
      </c>
      <c r="BG136" s="191">
        <f t="shared" si="16"/>
        <v>0</v>
      </c>
      <c r="BH136" s="191">
        <f t="shared" si="17"/>
        <v>0</v>
      </c>
      <c r="BI136" s="191">
        <f t="shared" si="18"/>
        <v>0</v>
      </c>
      <c r="BJ136" s="14" t="s">
        <v>83</v>
      </c>
      <c r="BK136" s="191">
        <f t="shared" si="19"/>
        <v>0</v>
      </c>
      <c r="BL136" s="14" t="s">
        <v>165</v>
      </c>
      <c r="BM136" s="190" t="s">
        <v>1407</v>
      </c>
    </row>
    <row r="137" spans="1:65" s="2" customFormat="1" ht="21.75" customHeight="1">
      <c r="A137" s="31"/>
      <c r="B137" s="32"/>
      <c r="C137" s="177" t="s">
        <v>228</v>
      </c>
      <c r="D137" s="177" t="s">
        <v>146</v>
      </c>
      <c r="E137" s="178" t="s">
        <v>1408</v>
      </c>
      <c r="F137" s="179" t="s">
        <v>1409</v>
      </c>
      <c r="G137" s="180" t="s">
        <v>154</v>
      </c>
      <c r="H137" s="181">
        <v>3</v>
      </c>
      <c r="I137" s="182"/>
      <c r="J137" s="183">
        <f t="shared" si="10"/>
        <v>0</v>
      </c>
      <c r="K137" s="184"/>
      <c r="L137" s="185"/>
      <c r="M137" s="186" t="s">
        <v>1</v>
      </c>
      <c r="N137" s="187" t="s">
        <v>41</v>
      </c>
      <c r="O137" s="68"/>
      <c r="P137" s="188">
        <f t="shared" si="11"/>
        <v>0</v>
      </c>
      <c r="Q137" s="188">
        <v>0</v>
      </c>
      <c r="R137" s="188">
        <f t="shared" si="12"/>
        <v>0</v>
      </c>
      <c r="S137" s="188">
        <v>0</v>
      </c>
      <c r="T137" s="189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0" t="s">
        <v>182</v>
      </c>
      <c r="AT137" s="190" t="s">
        <v>146</v>
      </c>
      <c r="AU137" s="190" t="s">
        <v>83</v>
      </c>
      <c r="AY137" s="14" t="s">
        <v>150</v>
      </c>
      <c r="BE137" s="191">
        <f t="shared" si="14"/>
        <v>0</v>
      </c>
      <c r="BF137" s="191">
        <f t="shared" si="15"/>
        <v>0</v>
      </c>
      <c r="BG137" s="191">
        <f t="shared" si="16"/>
        <v>0</v>
      </c>
      <c r="BH137" s="191">
        <f t="shared" si="17"/>
        <v>0</v>
      </c>
      <c r="BI137" s="191">
        <f t="shared" si="18"/>
        <v>0</v>
      </c>
      <c r="BJ137" s="14" t="s">
        <v>83</v>
      </c>
      <c r="BK137" s="191">
        <f t="shared" si="19"/>
        <v>0</v>
      </c>
      <c r="BL137" s="14" t="s">
        <v>182</v>
      </c>
      <c r="BM137" s="190" t="s">
        <v>1410</v>
      </c>
    </row>
    <row r="138" spans="1:65" s="2" customFormat="1" ht="16.5" customHeight="1">
      <c r="A138" s="31"/>
      <c r="B138" s="32"/>
      <c r="C138" s="192" t="s">
        <v>7</v>
      </c>
      <c r="D138" s="192" t="s">
        <v>450</v>
      </c>
      <c r="E138" s="193" t="s">
        <v>1411</v>
      </c>
      <c r="F138" s="194" t="s">
        <v>1412</v>
      </c>
      <c r="G138" s="195" t="s">
        <v>154</v>
      </c>
      <c r="H138" s="196">
        <v>4</v>
      </c>
      <c r="I138" s="197"/>
      <c r="J138" s="198">
        <f t="shared" si="10"/>
        <v>0</v>
      </c>
      <c r="K138" s="199"/>
      <c r="L138" s="36"/>
      <c r="M138" s="200" t="s">
        <v>1</v>
      </c>
      <c r="N138" s="201" t="s">
        <v>41</v>
      </c>
      <c r="O138" s="68"/>
      <c r="P138" s="188">
        <f t="shared" si="11"/>
        <v>0</v>
      </c>
      <c r="Q138" s="188">
        <v>0</v>
      </c>
      <c r="R138" s="188">
        <f t="shared" si="12"/>
        <v>0</v>
      </c>
      <c r="S138" s="188">
        <v>0</v>
      </c>
      <c r="T138" s="189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165</v>
      </c>
      <c r="AT138" s="190" t="s">
        <v>450</v>
      </c>
      <c r="AU138" s="190" t="s">
        <v>83</v>
      </c>
      <c r="AY138" s="14" t="s">
        <v>150</v>
      </c>
      <c r="BE138" s="191">
        <f t="shared" si="14"/>
        <v>0</v>
      </c>
      <c r="BF138" s="191">
        <f t="shared" si="15"/>
        <v>0</v>
      </c>
      <c r="BG138" s="191">
        <f t="shared" si="16"/>
        <v>0</v>
      </c>
      <c r="BH138" s="191">
        <f t="shared" si="17"/>
        <v>0</v>
      </c>
      <c r="BI138" s="191">
        <f t="shared" si="18"/>
        <v>0</v>
      </c>
      <c r="BJ138" s="14" t="s">
        <v>83</v>
      </c>
      <c r="BK138" s="191">
        <f t="shared" si="19"/>
        <v>0</v>
      </c>
      <c r="BL138" s="14" t="s">
        <v>165</v>
      </c>
      <c r="BM138" s="190" t="s">
        <v>1413</v>
      </c>
    </row>
    <row r="139" spans="1:65" s="2" customFormat="1" ht="21.75" customHeight="1">
      <c r="A139" s="31"/>
      <c r="B139" s="32"/>
      <c r="C139" s="192" t="s">
        <v>243</v>
      </c>
      <c r="D139" s="192" t="s">
        <v>450</v>
      </c>
      <c r="E139" s="193" t="s">
        <v>1414</v>
      </c>
      <c r="F139" s="194" t="s">
        <v>1415</v>
      </c>
      <c r="G139" s="195" t="s">
        <v>154</v>
      </c>
      <c r="H139" s="196">
        <v>3</v>
      </c>
      <c r="I139" s="197"/>
      <c r="J139" s="198">
        <f t="shared" si="10"/>
        <v>0</v>
      </c>
      <c r="K139" s="199"/>
      <c r="L139" s="36"/>
      <c r="M139" s="200" t="s">
        <v>1</v>
      </c>
      <c r="N139" s="201" t="s">
        <v>41</v>
      </c>
      <c r="O139" s="68"/>
      <c r="P139" s="188">
        <f t="shared" si="11"/>
        <v>0</v>
      </c>
      <c r="Q139" s="188">
        <v>0</v>
      </c>
      <c r="R139" s="188">
        <f t="shared" si="12"/>
        <v>0</v>
      </c>
      <c r="S139" s="188">
        <v>0</v>
      </c>
      <c r="T139" s="189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0" t="s">
        <v>165</v>
      </c>
      <c r="AT139" s="190" t="s">
        <v>450</v>
      </c>
      <c r="AU139" s="190" t="s">
        <v>83</v>
      </c>
      <c r="AY139" s="14" t="s">
        <v>150</v>
      </c>
      <c r="BE139" s="191">
        <f t="shared" si="14"/>
        <v>0</v>
      </c>
      <c r="BF139" s="191">
        <f t="shared" si="15"/>
        <v>0</v>
      </c>
      <c r="BG139" s="191">
        <f t="shared" si="16"/>
        <v>0</v>
      </c>
      <c r="BH139" s="191">
        <f t="shared" si="17"/>
        <v>0</v>
      </c>
      <c r="BI139" s="191">
        <f t="shared" si="18"/>
        <v>0</v>
      </c>
      <c r="BJ139" s="14" t="s">
        <v>83</v>
      </c>
      <c r="BK139" s="191">
        <f t="shared" si="19"/>
        <v>0</v>
      </c>
      <c r="BL139" s="14" t="s">
        <v>165</v>
      </c>
      <c r="BM139" s="190" t="s">
        <v>1416</v>
      </c>
    </row>
    <row r="140" spans="1:65" s="2" customFormat="1" ht="21.75" customHeight="1">
      <c r="A140" s="31"/>
      <c r="B140" s="32"/>
      <c r="C140" s="192" t="s">
        <v>247</v>
      </c>
      <c r="D140" s="192" t="s">
        <v>450</v>
      </c>
      <c r="E140" s="193" t="s">
        <v>1417</v>
      </c>
      <c r="F140" s="194" t="s">
        <v>1418</v>
      </c>
      <c r="G140" s="195" t="s">
        <v>154</v>
      </c>
      <c r="H140" s="196">
        <v>1</v>
      </c>
      <c r="I140" s="197"/>
      <c r="J140" s="198">
        <f t="shared" si="10"/>
        <v>0</v>
      </c>
      <c r="K140" s="199"/>
      <c r="L140" s="36"/>
      <c r="M140" s="200" t="s">
        <v>1</v>
      </c>
      <c r="N140" s="201" t="s">
        <v>41</v>
      </c>
      <c r="O140" s="68"/>
      <c r="P140" s="188">
        <f t="shared" si="11"/>
        <v>0</v>
      </c>
      <c r="Q140" s="188">
        <v>0</v>
      </c>
      <c r="R140" s="188">
        <f t="shared" si="12"/>
        <v>0</v>
      </c>
      <c r="S140" s="188">
        <v>0</v>
      </c>
      <c r="T140" s="189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165</v>
      </c>
      <c r="AT140" s="190" t="s">
        <v>450</v>
      </c>
      <c r="AU140" s="190" t="s">
        <v>83</v>
      </c>
      <c r="AY140" s="14" t="s">
        <v>150</v>
      </c>
      <c r="BE140" s="191">
        <f t="shared" si="14"/>
        <v>0</v>
      </c>
      <c r="BF140" s="191">
        <f t="shared" si="15"/>
        <v>0</v>
      </c>
      <c r="BG140" s="191">
        <f t="shared" si="16"/>
        <v>0</v>
      </c>
      <c r="BH140" s="191">
        <f t="shared" si="17"/>
        <v>0</v>
      </c>
      <c r="BI140" s="191">
        <f t="shared" si="18"/>
        <v>0</v>
      </c>
      <c r="BJ140" s="14" t="s">
        <v>83</v>
      </c>
      <c r="BK140" s="191">
        <f t="shared" si="19"/>
        <v>0</v>
      </c>
      <c r="BL140" s="14" t="s">
        <v>165</v>
      </c>
      <c r="BM140" s="190" t="s">
        <v>1419</v>
      </c>
    </row>
    <row r="141" spans="1:65" s="2" customFormat="1" ht="21.75" customHeight="1">
      <c r="A141" s="31"/>
      <c r="B141" s="32"/>
      <c r="C141" s="192" t="s">
        <v>235</v>
      </c>
      <c r="D141" s="192" t="s">
        <v>450</v>
      </c>
      <c r="E141" s="193" t="s">
        <v>1420</v>
      </c>
      <c r="F141" s="194" t="s">
        <v>1421</v>
      </c>
      <c r="G141" s="195" t="s">
        <v>1422</v>
      </c>
      <c r="H141" s="196">
        <v>1</v>
      </c>
      <c r="I141" s="197"/>
      <c r="J141" s="198">
        <f t="shared" si="10"/>
        <v>0</v>
      </c>
      <c r="K141" s="199"/>
      <c r="L141" s="36"/>
      <c r="M141" s="200" t="s">
        <v>1</v>
      </c>
      <c r="N141" s="201" t="s">
        <v>41</v>
      </c>
      <c r="O141" s="68"/>
      <c r="P141" s="188">
        <f t="shared" si="11"/>
        <v>0</v>
      </c>
      <c r="Q141" s="188">
        <v>0</v>
      </c>
      <c r="R141" s="188">
        <f t="shared" si="12"/>
        <v>0</v>
      </c>
      <c r="S141" s="188">
        <v>0</v>
      </c>
      <c r="T141" s="189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0" t="s">
        <v>165</v>
      </c>
      <c r="AT141" s="190" t="s">
        <v>450</v>
      </c>
      <c r="AU141" s="190" t="s">
        <v>83</v>
      </c>
      <c r="AY141" s="14" t="s">
        <v>150</v>
      </c>
      <c r="BE141" s="191">
        <f t="shared" si="14"/>
        <v>0</v>
      </c>
      <c r="BF141" s="191">
        <f t="shared" si="15"/>
        <v>0</v>
      </c>
      <c r="BG141" s="191">
        <f t="shared" si="16"/>
        <v>0</v>
      </c>
      <c r="BH141" s="191">
        <f t="shared" si="17"/>
        <v>0</v>
      </c>
      <c r="BI141" s="191">
        <f t="shared" si="18"/>
        <v>0</v>
      </c>
      <c r="BJ141" s="14" t="s">
        <v>83</v>
      </c>
      <c r="BK141" s="191">
        <f t="shared" si="19"/>
        <v>0</v>
      </c>
      <c r="BL141" s="14" t="s">
        <v>165</v>
      </c>
      <c r="BM141" s="190" t="s">
        <v>1423</v>
      </c>
    </row>
    <row r="142" spans="1:65" s="2" customFormat="1" ht="21.75" customHeight="1">
      <c r="A142" s="31"/>
      <c r="B142" s="32"/>
      <c r="C142" s="192" t="s">
        <v>239</v>
      </c>
      <c r="D142" s="192" t="s">
        <v>450</v>
      </c>
      <c r="E142" s="193" t="s">
        <v>1424</v>
      </c>
      <c r="F142" s="194" t="s">
        <v>1425</v>
      </c>
      <c r="G142" s="195" t="s">
        <v>154</v>
      </c>
      <c r="H142" s="196">
        <v>1</v>
      </c>
      <c r="I142" s="197"/>
      <c r="J142" s="198">
        <f t="shared" si="10"/>
        <v>0</v>
      </c>
      <c r="K142" s="199"/>
      <c r="L142" s="36"/>
      <c r="M142" s="200" t="s">
        <v>1</v>
      </c>
      <c r="N142" s="201" t="s">
        <v>41</v>
      </c>
      <c r="O142" s="68"/>
      <c r="P142" s="188">
        <f t="shared" si="11"/>
        <v>0</v>
      </c>
      <c r="Q142" s="188">
        <v>0</v>
      </c>
      <c r="R142" s="188">
        <f t="shared" si="12"/>
        <v>0</v>
      </c>
      <c r="S142" s="188">
        <v>0</v>
      </c>
      <c r="T142" s="189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165</v>
      </c>
      <c r="AT142" s="190" t="s">
        <v>450</v>
      </c>
      <c r="AU142" s="190" t="s">
        <v>83</v>
      </c>
      <c r="AY142" s="14" t="s">
        <v>150</v>
      </c>
      <c r="BE142" s="191">
        <f t="shared" si="14"/>
        <v>0</v>
      </c>
      <c r="BF142" s="191">
        <f t="shared" si="15"/>
        <v>0</v>
      </c>
      <c r="BG142" s="191">
        <f t="shared" si="16"/>
        <v>0</v>
      </c>
      <c r="BH142" s="191">
        <f t="shared" si="17"/>
        <v>0</v>
      </c>
      <c r="BI142" s="191">
        <f t="shared" si="18"/>
        <v>0</v>
      </c>
      <c r="BJ142" s="14" t="s">
        <v>83</v>
      </c>
      <c r="BK142" s="191">
        <f t="shared" si="19"/>
        <v>0</v>
      </c>
      <c r="BL142" s="14" t="s">
        <v>165</v>
      </c>
      <c r="BM142" s="190" t="s">
        <v>1426</v>
      </c>
    </row>
    <row r="143" spans="1:65" s="2" customFormat="1" ht="16.5" customHeight="1">
      <c r="A143" s="31"/>
      <c r="B143" s="32"/>
      <c r="C143" s="192" t="s">
        <v>251</v>
      </c>
      <c r="D143" s="192" t="s">
        <v>450</v>
      </c>
      <c r="E143" s="193" t="s">
        <v>1427</v>
      </c>
      <c r="F143" s="194" t="s">
        <v>1428</v>
      </c>
      <c r="G143" s="195" t="s">
        <v>154</v>
      </c>
      <c r="H143" s="196">
        <v>30</v>
      </c>
      <c r="I143" s="197"/>
      <c r="J143" s="198">
        <f t="shared" si="10"/>
        <v>0</v>
      </c>
      <c r="K143" s="199"/>
      <c r="L143" s="36"/>
      <c r="M143" s="200" t="s">
        <v>1</v>
      </c>
      <c r="N143" s="201" t="s">
        <v>41</v>
      </c>
      <c r="O143" s="68"/>
      <c r="P143" s="188">
        <f t="shared" si="11"/>
        <v>0</v>
      </c>
      <c r="Q143" s="188">
        <v>0</v>
      </c>
      <c r="R143" s="188">
        <f t="shared" si="12"/>
        <v>0</v>
      </c>
      <c r="S143" s="188">
        <v>0</v>
      </c>
      <c r="T143" s="189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0" t="s">
        <v>165</v>
      </c>
      <c r="AT143" s="190" t="s">
        <v>450</v>
      </c>
      <c r="AU143" s="190" t="s">
        <v>83</v>
      </c>
      <c r="AY143" s="14" t="s">
        <v>150</v>
      </c>
      <c r="BE143" s="191">
        <f t="shared" si="14"/>
        <v>0</v>
      </c>
      <c r="BF143" s="191">
        <f t="shared" si="15"/>
        <v>0</v>
      </c>
      <c r="BG143" s="191">
        <f t="shared" si="16"/>
        <v>0</v>
      </c>
      <c r="BH143" s="191">
        <f t="shared" si="17"/>
        <v>0</v>
      </c>
      <c r="BI143" s="191">
        <f t="shared" si="18"/>
        <v>0</v>
      </c>
      <c r="BJ143" s="14" t="s">
        <v>83</v>
      </c>
      <c r="BK143" s="191">
        <f t="shared" si="19"/>
        <v>0</v>
      </c>
      <c r="BL143" s="14" t="s">
        <v>165</v>
      </c>
      <c r="BM143" s="190" t="s">
        <v>1429</v>
      </c>
    </row>
    <row r="144" spans="1:65" s="2" customFormat="1" ht="16.5" customHeight="1">
      <c r="A144" s="31"/>
      <c r="B144" s="32"/>
      <c r="C144" s="192" t="s">
        <v>259</v>
      </c>
      <c r="D144" s="192" t="s">
        <v>450</v>
      </c>
      <c r="E144" s="193" t="s">
        <v>1430</v>
      </c>
      <c r="F144" s="194" t="s">
        <v>1431</v>
      </c>
      <c r="G144" s="195" t="s">
        <v>154</v>
      </c>
      <c r="H144" s="196">
        <v>1</v>
      </c>
      <c r="I144" s="197"/>
      <c r="J144" s="198">
        <f t="shared" si="10"/>
        <v>0</v>
      </c>
      <c r="K144" s="199"/>
      <c r="L144" s="36"/>
      <c r="M144" s="200" t="s">
        <v>1</v>
      </c>
      <c r="N144" s="201" t="s">
        <v>41</v>
      </c>
      <c r="O144" s="68"/>
      <c r="P144" s="188">
        <f t="shared" si="11"/>
        <v>0</v>
      </c>
      <c r="Q144" s="188">
        <v>0</v>
      </c>
      <c r="R144" s="188">
        <f t="shared" si="12"/>
        <v>0</v>
      </c>
      <c r="S144" s="188">
        <v>0</v>
      </c>
      <c r="T144" s="189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0" t="s">
        <v>165</v>
      </c>
      <c r="AT144" s="190" t="s">
        <v>450</v>
      </c>
      <c r="AU144" s="190" t="s">
        <v>83</v>
      </c>
      <c r="AY144" s="14" t="s">
        <v>150</v>
      </c>
      <c r="BE144" s="191">
        <f t="shared" si="14"/>
        <v>0</v>
      </c>
      <c r="BF144" s="191">
        <f t="shared" si="15"/>
        <v>0</v>
      </c>
      <c r="BG144" s="191">
        <f t="shared" si="16"/>
        <v>0</v>
      </c>
      <c r="BH144" s="191">
        <f t="shared" si="17"/>
        <v>0</v>
      </c>
      <c r="BI144" s="191">
        <f t="shared" si="18"/>
        <v>0</v>
      </c>
      <c r="BJ144" s="14" t="s">
        <v>83</v>
      </c>
      <c r="BK144" s="191">
        <f t="shared" si="19"/>
        <v>0</v>
      </c>
      <c r="BL144" s="14" t="s">
        <v>165</v>
      </c>
      <c r="BM144" s="190" t="s">
        <v>1432</v>
      </c>
    </row>
    <row r="145" spans="1:65" s="2" customFormat="1" ht="16.5" customHeight="1">
      <c r="A145" s="31"/>
      <c r="B145" s="32"/>
      <c r="C145" s="192" t="s">
        <v>255</v>
      </c>
      <c r="D145" s="192" t="s">
        <v>450</v>
      </c>
      <c r="E145" s="193" t="s">
        <v>1433</v>
      </c>
      <c r="F145" s="194" t="s">
        <v>1434</v>
      </c>
      <c r="G145" s="195" t="s">
        <v>154</v>
      </c>
      <c r="H145" s="196">
        <v>1</v>
      </c>
      <c r="I145" s="197"/>
      <c r="J145" s="198">
        <f t="shared" si="10"/>
        <v>0</v>
      </c>
      <c r="K145" s="199"/>
      <c r="L145" s="36"/>
      <c r="M145" s="200" t="s">
        <v>1</v>
      </c>
      <c r="N145" s="201" t="s">
        <v>41</v>
      </c>
      <c r="O145" s="68"/>
      <c r="P145" s="188">
        <f t="shared" si="11"/>
        <v>0</v>
      </c>
      <c r="Q145" s="188">
        <v>0</v>
      </c>
      <c r="R145" s="188">
        <f t="shared" si="12"/>
        <v>0</v>
      </c>
      <c r="S145" s="188">
        <v>0</v>
      </c>
      <c r="T145" s="189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0" t="s">
        <v>165</v>
      </c>
      <c r="AT145" s="190" t="s">
        <v>450</v>
      </c>
      <c r="AU145" s="190" t="s">
        <v>83</v>
      </c>
      <c r="AY145" s="14" t="s">
        <v>150</v>
      </c>
      <c r="BE145" s="191">
        <f t="shared" si="14"/>
        <v>0</v>
      </c>
      <c r="BF145" s="191">
        <f t="shared" si="15"/>
        <v>0</v>
      </c>
      <c r="BG145" s="191">
        <f t="shared" si="16"/>
        <v>0</v>
      </c>
      <c r="BH145" s="191">
        <f t="shared" si="17"/>
        <v>0</v>
      </c>
      <c r="BI145" s="191">
        <f t="shared" si="18"/>
        <v>0</v>
      </c>
      <c r="BJ145" s="14" t="s">
        <v>83</v>
      </c>
      <c r="BK145" s="191">
        <f t="shared" si="19"/>
        <v>0</v>
      </c>
      <c r="BL145" s="14" t="s">
        <v>165</v>
      </c>
      <c r="BM145" s="190" t="s">
        <v>1435</v>
      </c>
    </row>
    <row r="146" spans="1:65" s="2" customFormat="1" ht="16.5" customHeight="1">
      <c r="A146" s="31"/>
      <c r="B146" s="32"/>
      <c r="C146" s="192" t="s">
        <v>263</v>
      </c>
      <c r="D146" s="192" t="s">
        <v>450</v>
      </c>
      <c r="E146" s="193" t="s">
        <v>1436</v>
      </c>
      <c r="F146" s="194" t="s">
        <v>1437</v>
      </c>
      <c r="G146" s="195" t="s">
        <v>154</v>
      </c>
      <c r="H146" s="196">
        <v>1</v>
      </c>
      <c r="I146" s="197"/>
      <c r="J146" s="198">
        <f t="shared" si="10"/>
        <v>0</v>
      </c>
      <c r="K146" s="199"/>
      <c r="L146" s="36"/>
      <c r="M146" s="206" t="s">
        <v>1</v>
      </c>
      <c r="N146" s="207" t="s">
        <v>41</v>
      </c>
      <c r="O146" s="208"/>
      <c r="P146" s="209">
        <f t="shared" si="11"/>
        <v>0</v>
      </c>
      <c r="Q146" s="209">
        <v>0</v>
      </c>
      <c r="R146" s="209">
        <f t="shared" si="12"/>
        <v>0</v>
      </c>
      <c r="S146" s="209">
        <v>0</v>
      </c>
      <c r="T146" s="210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0" t="s">
        <v>165</v>
      </c>
      <c r="AT146" s="190" t="s">
        <v>450</v>
      </c>
      <c r="AU146" s="190" t="s">
        <v>83</v>
      </c>
      <c r="AY146" s="14" t="s">
        <v>150</v>
      </c>
      <c r="BE146" s="191">
        <f t="shared" si="14"/>
        <v>0</v>
      </c>
      <c r="BF146" s="191">
        <f t="shared" si="15"/>
        <v>0</v>
      </c>
      <c r="BG146" s="191">
        <f t="shared" si="16"/>
        <v>0</v>
      </c>
      <c r="BH146" s="191">
        <f t="shared" si="17"/>
        <v>0</v>
      </c>
      <c r="BI146" s="191">
        <f t="shared" si="18"/>
        <v>0</v>
      </c>
      <c r="BJ146" s="14" t="s">
        <v>83</v>
      </c>
      <c r="BK146" s="191">
        <f t="shared" si="19"/>
        <v>0</v>
      </c>
      <c r="BL146" s="14" t="s">
        <v>165</v>
      </c>
      <c r="BM146" s="190" t="s">
        <v>1438</v>
      </c>
    </row>
    <row r="147" spans="1:65" s="2" customFormat="1" ht="6.95" customHeight="1">
      <c r="A147" s="31"/>
      <c r="B147" s="51"/>
      <c r="C147" s="52"/>
      <c r="D147" s="52"/>
      <c r="E147" s="52"/>
      <c r="F147" s="52"/>
      <c r="G147" s="52"/>
      <c r="H147" s="52"/>
      <c r="I147" s="155"/>
      <c r="J147" s="52"/>
      <c r="K147" s="52"/>
      <c r="L147" s="36"/>
      <c r="M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</sheetData>
  <sheetProtection algorithmName="SHA-512" hashValue="gXrgKLH7sh6M3WkUhS7+fXkY+lm5kFkGBwVk8E9T+0DT6EcIrD6UaZiCSaX0z8CbVcvvNJVzOdVEZJAPzVwElA==" saltValue="caiAUZcghUVrzAgeqcTgpGX2UzNGekXDsLLODaQbjRIMXoQomLLNtXx4Ggywow5gFx9P5WLMxa0n7/ceLZw98g==" spinCount="100000" sheet="1" objects="1" scenarios="1" formatColumns="0" formatRows="0" autoFilter="0"/>
  <autoFilter ref="C116:K14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01-1 - sborník UOŽI</vt:lpstr>
      <vt:lpstr>01-2 - URS</vt:lpstr>
      <vt:lpstr>VON - VON</vt:lpstr>
      <vt:lpstr>PS 02-01 - žst. Chotětov,...</vt:lpstr>
      <vt:lpstr>PS 02-02 - žst.Chotětov, ...</vt:lpstr>
      <vt:lpstr>PS 02-03 - žst.Chotětov, ...</vt:lpstr>
      <vt:lpstr>PS 02-04 - žst.Chotětov, ...</vt:lpstr>
      <vt:lpstr>PS 02-05 - žst.Chotětov, ...</vt:lpstr>
      <vt:lpstr>SO 03-01 - Úprava napájen...</vt:lpstr>
      <vt:lpstr>SO 03-02 - EOV v ŽST Chot...</vt:lpstr>
      <vt:lpstr>PS 03-01 - ŽST Chotětov -...</vt:lpstr>
      <vt:lpstr>'01-1 - sborník UOŽI'!Názvy_tisku</vt:lpstr>
      <vt:lpstr>'01-2 - URS'!Názvy_tisku</vt:lpstr>
      <vt:lpstr>'PS 02-01 - žst. Chotětov,...'!Názvy_tisku</vt:lpstr>
      <vt:lpstr>'PS 02-02 - žst.Chotětov, ...'!Názvy_tisku</vt:lpstr>
      <vt:lpstr>'PS 02-03 - žst.Chotětov, ...'!Názvy_tisku</vt:lpstr>
      <vt:lpstr>'PS 02-04 - žst.Chotětov, ...'!Názvy_tisku</vt:lpstr>
      <vt:lpstr>'PS 02-05 - žst.Chotětov, ...'!Názvy_tisku</vt:lpstr>
      <vt:lpstr>'PS 03-01 - ŽST Chotětov -...'!Názvy_tisku</vt:lpstr>
      <vt:lpstr>'Rekapitulace stavby'!Názvy_tisku</vt:lpstr>
      <vt:lpstr>'SO 03-01 - Úprava napájen...'!Názvy_tisku</vt:lpstr>
      <vt:lpstr>'SO 03-02 - EOV v ŽST Chot...'!Názvy_tisku</vt:lpstr>
      <vt:lpstr>'VON - VON'!Názvy_tisku</vt:lpstr>
      <vt:lpstr>'01-1 - sborník UOŽI'!Oblast_tisku</vt:lpstr>
      <vt:lpstr>'01-2 - URS'!Oblast_tisku</vt:lpstr>
      <vt:lpstr>'PS 02-01 - žst. Chotětov,...'!Oblast_tisku</vt:lpstr>
      <vt:lpstr>'PS 02-02 - žst.Chotětov, ...'!Oblast_tisku</vt:lpstr>
      <vt:lpstr>'PS 02-03 - žst.Chotětov, ...'!Oblast_tisku</vt:lpstr>
      <vt:lpstr>'PS 02-04 - žst.Chotětov, ...'!Oblast_tisku</vt:lpstr>
      <vt:lpstr>'PS 02-05 - žst.Chotětov, ...'!Oblast_tisku</vt:lpstr>
      <vt:lpstr>'PS 03-01 - ŽST Chotětov -...'!Oblast_tisku</vt:lpstr>
      <vt:lpstr>'Rekapitulace stavby'!Oblast_tisku</vt:lpstr>
      <vt:lpstr>'SO 03-01 - Úprava napájen...'!Oblast_tisku</vt:lpstr>
      <vt:lpstr>'SO 03-02 - EOV v ŽST Chot...'!Oblast_tisku</vt:lpstr>
      <vt:lpstr>'VON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Ondřej, Ing.</dc:creator>
  <cp:lastModifiedBy>Bartoňová Simona, Ing.</cp:lastModifiedBy>
  <dcterms:created xsi:type="dcterms:W3CDTF">2020-03-27T09:50:09Z</dcterms:created>
  <dcterms:modified xsi:type="dcterms:W3CDTF">2020-03-30T09:07:57Z</dcterms:modified>
</cp:coreProperties>
</file>