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Výměna oken" sheetId="2" r:id="rId2"/>
    <sheet name="SO 02 - Oprava fasády" sheetId="3" r:id="rId3"/>
    <sheet name="SO 03 - Přípojky" sheetId="4" r:id="rId4"/>
    <sheet name="SO 04 - Oprava WC" sheetId="5" r:id="rId5"/>
    <sheet name="SO 05 - WC, čekárna - ele..." sheetId="6" r:id="rId6"/>
    <sheet name="SO 06 - Oprava čekárny" sheetId="7" r:id="rId7"/>
    <sheet name="SO 07 - Oprava kabelová s..." sheetId="8" r:id="rId8"/>
    <sheet name="SO 08 - Demolice stavědla..." sheetId="9" r:id="rId9"/>
    <sheet name="VRN - Ostatní a vedlejší ..." sheetId="10" r:id="rId10"/>
    <sheet name="Pokyny pro vyplnění" sheetId="11" r:id="rId11"/>
  </sheets>
  <definedNames>
    <definedName name="_xlnm.Print_Area" localSheetId="0">'Rekapitulace stavby'!$D$4:$AO$36,'Rekapitulace stavby'!$C$42:$AQ$64</definedName>
    <definedName name="_xlnm._FilterDatabase" localSheetId="1" hidden="1">'SO 01 - Výměna oken'!$C$89:$K$265</definedName>
    <definedName name="_xlnm.Print_Area" localSheetId="1">'SO 01 - Výměna oken'!$C$4:$J$39,'SO 01 - Výměna oken'!$C$45:$J$71,'SO 01 - Výměna oken'!$C$77:$K$265</definedName>
    <definedName name="_xlnm._FilterDatabase" localSheetId="2" hidden="1">'SO 02 - Oprava fasády'!$C$100:$K$404</definedName>
    <definedName name="_xlnm.Print_Area" localSheetId="2">'SO 02 - Oprava fasády'!$C$4:$J$39,'SO 02 - Oprava fasády'!$C$45:$J$82,'SO 02 - Oprava fasády'!$C$88:$K$404</definedName>
    <definedName name="_xlnm._FilterDatabase" localSheetId="3" hidden="1">'SO 03 - Přípojky'!$C$92:$K$190</definedName>
    <definedName name="_xlnm.Print_Area" localSheetId="3">'SO 03 - Přípojky'!$C$4:$J$39,'SO 03 - Přípojky'!$C$45:$J$74,'SO 03 - Přípojky'!$C$80:$K$190</definedName>
    <definedName name="_xlnm._FilterDatabase" localSheetId="4" hidden="1">'SO 04 - Oprava WC'!$C$101:$K$470</definedName>
    <definedName name="_xlnm.Print_Area" localSheetId="4">'SO 04 - Oprava WC'!$C$4:$J$39,'SO 04 - Oprava WC'!$C$45:$J$83,'SO 04 - Oprava WC'!$C$89:$K$470</definedName>
    <definedName name="_xlnm._FilterDatabase" localSheetId="5" hidden="1">'SO 05 - WC, čekárna - ele...'!$C$79:$K$122</definedName>
    <definedName name="_xlnm.Print_Area" localSheetId="5">'SO 05 - WC, čekárna - ele...'!$C$4:$J$39,'SO 05 - WC, čekárna - ele...'!$C$45:$J$61,'SO 05 - WC, čekárna - ele...'!$C$67:$K$122</definedName>
    <definedName name="_xlnm._FilterDatabase" localSheetId="6" hidden="1">'SO 06 - Oprava čekárny'!$C$91:$K$196</definedName>
    <definedName name="_xlnm.Print_Area" localSheetId="6">'SO 06 - Oprava čekárny'!$C$4:$J$39,'SO 06 - Oprava čekárny'!$C$45:$J$73,'SO 06 - Oprava čekárny'!$C$79:$K$196</definedName>
    <definedName name="_xlnm._FilterDatabase" localSheetId="7" hidden="1">'SO 07 - Oprava kabelová s...'!$C$79:$K$103</definedName>
    <definedName name="_xlnm.Print_Area" localSheetId="7">'SO 07 - Oprava kabelová s...'!$C$4:$J$39,'SO 07 - Oprava kabelová s...'!$C$45:$J$61,'SO 07 - Oprava kabelová s...'!$C$67:$K$103</definedName>
    <definedName name="_xlnm._FilterDatabase" localSheetId="8" hidden="1">'SO 08 - Demolice stavědla...'!$C$83:$K$103</definedName>
    <definedName name="_xlnm.Print_Area" localSheetId="8">'SO 08 - Demolice stavědla...'!$C$4:$J$39,'SO 08 - Demolice stavědla...'!$C$45:$J$65,'SO 08 - Demolice stavědla...'!$C$71:$K$103</definedName>
    <definedName name="_xlnm._FilterDatabase" localSheetId="9" hidden="1">'VRN - Ostatní a vedlejší ...'!$C$84:$K$109</definedName>
    <definedName name="_xlnm.Print_Area" localSheetId="9">'VRN - Ostatní a vedlejší ...'!$C$4:$J$39,'VRN - Ostatní a vedlejší ...'!$C$45:$J$66,'VRN - Ostatní a vedlejší ...'!$C$72:$K$109</definedName>
    <definedName name="_xlnm.Print_Area" localSheetId="10">'Pokyny pro vyplnění'!$B$2:$K$71,'Pokyny pro vyplnění'!$B$74:$K$118,'Pokyny pro vyplnění'!$B$121:$K$190,'Pokyny pro vyplnění'!$B$198:$K$218</definedName>
    <definedName name="_xlnm.Print_Titles" localSheetId="0">'Rekapitulace stavby'!$52:$52</definedName>
    <definedName name="_xlnm.Print_Titles" localSheetId="1">'SO 01 - Výměna oken'!$89:$89</definedName>
    <definedName name="_xlnm.Print_Titles" localSheetId="2">'SO 02 - Oprava fasády'!$100:$100</definedName>
    <definedName name="_xlnm.Print_Titles" localSheetId="3">'SO 03 - Přípojky'!$92:$92</definedName>
    <definedName name="_xlnm.Print_Titles" localSheetId="4">'SO 04 - Oprava WC'!$101:$101</definedName>
    <definedName name="_xlnm.Print_Titles" localSheetId="6">'SO 06 - Oprava čekárny'!$91:$91</definedName>
    <definedName name="_xlnm.Print_Titles" localSheetId="7">'SO 07 - Oprava kabelová s...'!$79:$79</definedName>
    <definedName name="_xlnm.Print_Titles" localSheetId="8">'SO 08 - Demolice stavědla...'!$83:$83</definedName>
    <definedName name="_xlnm.Print_Titles" localSheetId="9">'VRN - Ostatní a vedlejší ...'!$84:$84</definedName>
  </definedNames>
  <calcPr fullCalcOnLoad="1"/>
</workbook>
</file>

<file path=xl/sharedStrings.xml><?xml version="1.0" encoding="utf-8"?>
<sst xmlns="http://schemas.openxmlformats.org/spreadsheetml/2006/main" count="15116" uniqueCount="2630">
  <si>
    <t>Export Komplet</t>
  </si>
  <si>
    <t>VZ</t>
  </si>
  <si>
    <t>2.0</t>
  </si>
  <si>
    <t>ZAMOK</t>
  </si>
  <si>
    <t>False</t>
  </si>
  <si>
    <t>{18b16f53-0849-4ad1-b111-a7f98623b6ad}</t>
  </si>
  <si>
    <t>0,01</t>
  </si>
  <si>
    <t>21</t>
  </si>
  <si>
    <t>15</t>
  </si>
  <si>
    <t>REKAPITULACE STAVBY</t>
  </si>
  <si>
    <t>v ---  níže se nacházejí doplnkové a pomocné údaje k sestavám  --- v</t>
  </si>
  <si>
    <t>Návod na vyplnění</t>
  </si>
  <si>
    <t>0,001</t>
  </si>
  <si>
    <t>Kód:</t>
  </si>
  <si>
    <t>65420115</t>
  </si>
  <si>
    <t>Měnit lze pouze buňky se žlutým podbarvením!
1) v Rekapitulaci stavby vyplňte údaje o Uchazeči (přenesou se do ostatních sestav i v jiných listech)
2) na vybraných listech vyplňte v sestavě Soupis prací ceny u položek</t>
  </si>
  <si>
    <t>Stavba:</t>
  </si>
  <si>
    <t>Kardašova Řečice ON - oprava výpraví budovy</t>
  </si>
  <si>
    <t>KSO:</t>
  </si>
  <si>
    <t/>
  </si>
  <si>
    <t>CC-CZ:</t>
  </si>
  <si>
    <t>Místo:</t>
  </si>
  <si>
    <t xml:space="preserve"> </t>
  </si>
  <si>
    <t>Datum:</t>
  </si>
  <si>
    <t>28. 1. 2020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</si>
  <si>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</si>
  <si>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</si>
  <si>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</si>
  <si>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</si>
  <si>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</si>
  <si>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</si>
  <si>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</si>
  <si>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</si>
  <si>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</si>
  <si>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</si>
  <si>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</si>
  <si>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</si>
  <si>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</si>
  <si>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</si>
  <si>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</si>
  <si>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</si>
  <si>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</si>
  <si>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</si>
  <si>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</si>
  <si>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</si>
  <si>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</si>
  <si>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</si>
  <si>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</si>
  <si>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</si>
  <si>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</si>
  <si>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</si>
  <si>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</si>
  <si>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</si>
  <si>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</si>
  <si>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</si>
  <si>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</si>
  <si>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</si>
  <si>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</si>
  <si>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</si>
  <si>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</si>
  <si>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</si>
  <si>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</si>
  <si>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</si>
  <si>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</si>
  <si>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</si>
  <si>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</si>
  <si>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</si>
  <si>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</si>
  <si>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</si>
  <si>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</si>
  <si>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</si>
  <si>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</si>
  <si>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</si>
  <si>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</si>
  <si>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</si>
  <si>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Výměna oken</t>
  </si>
  <si>
    <t>STA</t>
  </si>
  <si>
    <t>1</t>
  </si>
  <si>
    <t>{8774645f-78fb-470d-aeba-e0bc771960cd}</t>
  </si>
  <si>
    <t>2</t>
  </si>
  <si>
    <t>SO 02</t>
  </si>
  <si>
    <t>Oprava fasády</t>
  </si>
  <si>
    <t>{90999014-328b-41b6-8935-eafbae725c85}</t>
  </si>
  <si>
    <t>SO 03</t>
  </si>
  <si>
    <t>Přípojky</t>
  </si>
  <si>
    <t>{a0fa73f3-9b64-423c-911d-ea1ce111ff1b}</t>
  </si>
  <si>
    <t>SO 04</t>
  </si>
  <si>
    <t>Oprava WC</t>
  </si>
  <si>
    <t>{3a21e9ea-4d6c-4208-b294-1873c45c74e5}</t>
  </si>
  <si>
    <t>SO 05</t>
  </si>
  <si>
    <t>WC, čekárna - elektromontáže</t>
  </si>
  <si>
    <t>{50bbd51c-d2d4-4529-ba8a-bd4cee988b00}</t>
  </si>
  <si>
    <t>SO 06</t>
  </si>
  <si>
    <t>Oprava čekárny</t>
  </si>
  <si>
    <t>{cc27f95a-bbe4-4a6c-8601-14849adf47e9}</t>
  </si>
  <si>
    <t>SO 07</t>
  </si>
  <si>
    <t>Oprava kabelová skříně - elektromontáže</t>
  </si>
  <si>
    <t>{5aac533e-77d9-4b52-88f8-0203bc40f31a}</t>
  </si>
  <si>
    <t>SO 08</t>
  </si>
  <si>
    <t>Demolice stavědla č. 2</t>
  </si>
  <si>
    <t>{c4f38db2-724a-4c95-8ed6-c1589ef36c2a}</t>
  </si>
  <si>
    <t>VRN</t>
  </si>
  <si>
    <t>Ostatní a vedlejší náklady</t>
  </si>
  <si>
    <t>{e3976211-ceab-4f10-b596-a213149fcf66}</t>
  </si>
  <si>
    <t>KRYCÍ LIST SOUPISU PRACÍ</t>
  </si>
  <si>
    <t>Objekt:</t>
  </si>
  <si>
    <t>SO 01 - Výměna oken</t>
  </si>
  <si>
    <t>REKAPITULACE ČLENĚNÍ SOUPISU PRACÍ</t>
  </si>
  <si>
    <t>Kód dílu - Popis</t>
  </si>
  <si>
    <t>Cena celkem [CZK]</t>
  </si>
  <si>
    <t>-1</t>
  </si>
  <si>
    <t>6 - Úpravy povrchů, podlahy a osazování výplní</t>
  </si>
  <si>
    <t>9 - Ostatní konstrukce a práce, bourání</t>
  </si>
  <si>
    <t>94 - Lešení a stavební výtahy</t>
  </si>
  <si>
    <t>997 - Přesun sutě</t>
  </si>
  <si>
    <t>998 - Přesun hmot</t>
  </si>
  <si>
    <t>PSV - Práce a dodávky PSV</t>
  </si>
  <si>
    <t xml:space="preserve">    766 - Konstrukce truhlářské</t>
  </si>
  <si>
    <t xml:space="preserve">    767 - Konstrukce zámečnické</t>
  </si>
  <si>
    <t xml:space="preserve">    771 - Podlahy z dlaždic</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</si>
  <si>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</si>
  <si>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</si>
  <si>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</si>
  <si>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</si>
  <si>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</si>
  <si>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</si>
  <si>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</si>
  <si>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</si>
  <si>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</si>
  <si>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</si>
  <si>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</si>
  <si>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</si>
  <si>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</si>
  <si>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</si>
  <si>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</si>
  <si>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6</t>
  </si>
  <si>
    <t>Úpravy povrchů, podlahy a osazování výplní</t>
  </si>
  <si>
    <t>ROZPOCET</t>
  </si>
  <si>
    <t>K</t>
  </si>
  <si>
    <t>612131101</t>
  </si>
  <si>
    <t>Podkladní a spojovací vrstva vnitřních omítaných ploch cementový postřik nanášený ručně celoplošně stěn</t>
  </si>
  <si>
    <t>m2</t>
  </si>
  <si>
    <t>CS ÚRS 2020 01</t>
  </si>
  <si>
    <t>4</t>
  </si>
  <si>
    <t>2043816686</t>
  </si>
  <si>
    <t>VV</t>
  </si>
  <si>
    <t>63,44*1,2 "Přepočtené koeficientem množství</t>
  </si>
  <si>
    <t>Součet</t>
  </si>
  <si>
    <t>622143003</t>
  </si>
  <si>
    <t>Montáž omítkových profilů plastových, pozinkovaných nebo dřevěných upevněných vtlačením do podkladní vrstvy nebo přibitím rohových s tkaninou</t>
  </si>
  <si>
    <t>m</t>
  </si>
  <si>
    <t>-1840856925</t>
  </si>
  <si>
    <t>226,660</t>
  </si>
  <si>
    <t>3</t>
  </si>
  <si>
    <t>M</t>
  </si>
  <si>
    <t>63127464</t>
  </si>
  <si>
    <t>profil rohový Al 15x15mm s výztužnou tkaninou š 100mm pro ETICS</t>
  </si>
  <si>
    <t>8</t>
  </si>
  <si>
    <t>1754198092</t>
  </si>
  <si>
    <t>239,81*1,05 "Přepočtené koeficientem množství</t>
  </si>
  <si>
    <t>622143004</t>
  </si>
  <si>
    <t>Montáž omítkových profilů plastových, pozinkovaných nebo dřevěných upevněných vtlačením do podkladní vrstvy nebo přibitím začišťovacích samolepících pro vytvoření dilatujícího spoje s okenním rámem</t>
  </si>
  <si>
    <t>1533742777</t>
  </si>
  <si>
    <t>239,81-2,85-2,4-5,5-2,4</t>
  </si>
  <si>
    <t>5</t>
  </si>
  <si>
    <t>28342205</t>
  </si>
  <si>
    <t>profil začišťovací PVC 6mm s výztužnou tkaninou pro ostění ETICS</t>
  </si>
  <si>
    <t>1448578065</t>
  </si>
  <si>
    <t>629991012</t>
  </si>
  <si>
    <t>Zakrytí vnějších ploch před znečištěním včetně pozdějšího odkrytí výplní otvorů a svislých ploch fólií přilepenou na začišťovací lištu</t>
  </si>
  <si>
    <t>848054240</t>
  </si>
  <si>
    <t>7</t>
  </si>
  <si>
    <t>612325302</t>
  </si>
  <si>
    <t>Vápenocementová omítka ostění nebo nadpraží štuková</t>
  </si>
  <si>
    <t>28589692</t>
  </si>
  <si>
    <t>73,458</t>
  </si>
  <si>
    <t>612321191</t>
  </si>
  <si>
    <t>Omítka vápenocementová vnitřních ploch nanášená ručně Příplatek k cenám za každých dalších i započatých 5 mm tloušťky omítky přes 10 mm stěn</t>
  </si>
  <si>
    <t>-269123582</t>
  </si>
  <si>
    <t>73,458*4 "Přepočtené koeficientem množství</t>
  </si>
  <si>
    <t>9</t>
  </si>
  <si>
    <t>632450122</t>
  </si>
  <si>
    <t>Potěr cementový vyrovnávací ze suchých směsí v pásu o průměrné (střední) tl. přes 20 do 30 mm</t>
  </si>
  <si>
    <t>-111441885</t>
  </si>
  <si>
    <t>Ostatní konstrukce a práce, bourání</t>
  </si>
  <si>
    <t>10</t>
  </si>
  <si>
    <t>968062374</t>
  </si>
  <si>
    <t>Vybourání dřevěných rámů oken s křídly, dveřních zárubní, vrat, stěn, ostění nebo obkladů rámů oken s křídly zdvojených, plochy do 1 m2</t>
  </si>
  <si>
    <t>-8041495</t>
  </si>
  <si>
    <t>2*0,35*1,2+0,6*0,6+6*0,35*0,6</t>
  </si>
  <si>
    <t>11</t>
  </si>
  <si>
    <t>968062375</t>
  </si>
  <si>
    <t>Vybourání dřevěných rámů oken s křídly, dveřních zárubní, vrat, stěn, ostění nebo obkladů rámů oken s křídly zdvojených, plochy do 2 m2</t>
  </si>
  <si>
    <t>-194301195</t>
  </si>
  <si>
    <t>8*1*1,8+5*1*1,4</t>
  </si>
  <si>
    <t>12</t>
  </si>
  <si>
    <t>968062376</t>
  </si>
  <si>
    <t>Vybourání dřevěných rámů oken s křídly, dveřních zárubní, vrat, stěn, ostění nebo obkladů rámů oken s křídly zdvojených, plochy do 4 m2</t>
  </si>
  <si>
    <t>220089481</t>
  </si>
  <si>
    <t>6*1,2*2+2*1,2*1,9+2*2,1*1,5+2*1,9*1,5</t>
  </si>
  <si>
    <t>13</t>
  </si>
  <si>
    <t>968072455</t>
  </si>
  <si>
    <t>Vybourání kovových rámů oken s křídly, dveřních zárubní, vrat, stěn, ostění nebo obkladů dveřních zárubní, plochy do 2 m2</t>
  </si>
  <si>
    <t>443012646</t>
  </si>
  <si>
    <t>3*0,7*2,05</t>
  </si>
  <si>
    <t>14</t>
  </si>
  <si>
    <t>968072456</t>
  </si>
  <si>
    <t>Vybourání kovových rámů oken s křídly, dveřních zárubní, vrat, stěn, ostění nebo obkladů dveřních zárubní, plochy přes 2 m2</t>
  </si>
  <si>
    <t>-1692396174</t>
  </si>
  <si>
    <t>1,2*3,25+2*1,2*3+5*1*2,65+1,65*3,1+1*2,055</t>
  </si>
  <si>
    <t>978013191</t>
  </si>
  <si>
    <t>Otlučení vápenných nebo vápenocementových omítek vnitřních ploch stěn s vyškrabáním spar, s očištěním zdiva, v rozsahu přes 50 do 100 %</t>
  </si>
  <si>
    <t>-417687588</t>
  </si>
  <si>
    <t>OKNA</t>
  </si>
  <si>
    <t>6*0,5*(1,2+2*2)+2*0,4*(0,35+2*1,2)+2*0,5*(1,2+2*1,9)</t>
  </si>
  <si>
    <t>8*0,3*(1+2*1,8)+0,3*(2,1+2*1,5)+0,3*(0,6+2*0,5)+6*0,45*(0,35+2*0,6)+0,3*(2,1+2*1,5)+2*0,3*(1,9+2*1,5)+5*0,3*(1+2*1,4)+0,15*(0,5+2*0,9)</t>
  </si>
  <si>
    <t>DVEŘE</t>
  </si>
  <si>
    <t>0,3*((1,2+2*3,25)+2*(1,2+2*3)+5*(1+2*2,65)+(1,65+2*3,1)+(1+2*2,055)+(0,9+2*2,05)+(0,7+2*2,05))</t>
  </si>
  <si>
    <t>16</t>
  </si>
  <si>
    <t>978021191</t>
  </si>
  <si>
    <t>Otlučení cementových vnitřních ploch stěn, v rozsahu do 100 %</t>
  </si>
  <si>
    <t>-1283466702</t>
  </si>
  <si>
    <t>parapet</t>
  </si>
  <si>
    <t>6*1,2+2*0,35+2*1,2+8*1+2*2,1+0,6+6*0,35+2*1,9+5*1+0,5+2,85+5,5</t>
  </si>
  <si>
    <t>94</t>
  </si>
  <si>
    <t>Lešení a stavební výtahy</t>
  </si>
  <si>
    <t>17</t>
  </si>
  <si>
    <t>945412112</t>
  </si>
  <si>
    <t>Teleskopická hydraulická montážní plošina na samohybném podvozku, s otočným košem výšky zdvihu do 21 m</t>
  </si>
  <si>
    <t>den</t>
  </si>
  <si>
    <t>-918050755</t>
  </si>
  <si>
    <t>18</t>
  </si>
  <si>
    <t>949101111</t>
  </si>
  <si>
    <t>Lešení pomocné pracovní pro objekty pozemních staveb pro zatížení do 150 kg/m2, o výšce lešeňové podlahy do 1,9 m</t>
  </si>
  <si>
    <t>1881373015</t>
  </si>
  <si>
    <t>997</t>
  </si>
  <si>
    <t>Přesun sutě</t>
  </si>
  <si>
    <t>19</t>
  </si>
  <si>
    <t>997013214</t>
  </si>
  <si>
    <t>Vnitrostaveništní doprava suti a vybouraných hmot vodorovně do 50 m svisle ručně pro budovy a haly výšky přes 12 do 15 m</t>
  </si>
  <si>
    <t>t</t>
  </si>
  <si>
    <t>589078445</t>
  </si>
  <si>
    <t>20</t>
  </si>
  <si>
    <t>997013501</t>
  </si>
  <si>
    <t>Odvoz suti a vybouraných hmot na skládku nebo meziskládku se složením, na vzdálenost do 1 km</t>
  </si>
  <si>
    <t>-1245613854</t>
  </si>
  <si>
    <t>997013509</t>
  </si>
  <si>
    <t>Odvoz suti a vybouraných hmot na skládku nebo meziskládku se složením, na vzdálenost Příplatek k ceně za každý další i započatý 1 km přes 1 km</t>
  </si>
  <si>
    <t>-398597144</t>
  </si>
  <si>
    <t>11,025*50 "Přepočtené koeficientem množství</t>
  </si>
  <si>
    <t>22</t>
  </si>
  <si>
    <t>997013831</t>
  </si>
  <si>
    <t>Poplatek za uložení stavebního odpadu na skládce (skládkovné) směsného</t>
  </si>
  <si>
    <t>CS ÚRS 2019 02</t>
  </si>
  <si>
    <t>393001074</t>
  </si>
  <si>
    <t>998</t>
  </si>
  <si>
    <t>Přesun hmot</t>
  </si>
  <si>
    <t>23</t>
  </si>
  <si>
    <t>998018003</t>
  </si>
  <si>
    <t>Přesun hmot pro budovy občanské výstavby, bydlení, výrobu a služby ruční - bez užití mechanizace vodorovná dopravní vzdálenost do 100 m pro budovy s jakoukoliv nosnou konstrukcí výšky přes 12 do 24 m</t>
  </si>
  <si>
    <t>-691216661</t>
  </si>
  <si>
    <t>PSV</t>
  </si>
  <si>
    <t>Práce a dodávky PSV</t>
  </si>
  <si>
    <t>766</t>
  </si>
  <si>
    <t>Konstrukce truhlářské</t>
  </si>
  <si>
    <t>24</t>
  </si>
  <si>
    <t>766441812</t>
  </si>
  <si>
    <t>Demontáž parapetních desek dřevěných nebo plastových šířky přes 300 mm délky do 1 m</t>
  </si>
  <si>
    <t>kus</t>
  </si>
  <si>
    <t>2124196786</t>
  </si>
  <si>
    <t>25</t>
  </si>
  <si>
    <t>766441822</t>
  </si>
  <si>
    <t>Demontáž parapetních desek dřevěných nebo plastových šířky přes 300 mm délky přes 1 m</t>
  </si>
  <si>
    <t>631916902</t>
  </si>
  <si>
    <t>26</t>
  </si>
  <si>
    <t>766492100</t>
  </si>
  <si>
    <t>Ostatní práce při obkládání montáž dřevěného obložení ostění</t>
  </si>
  <si>
    <t>-947122279</t>
  </si>
  <si>
    <t>27</t>
  </si>
  <si>
    <t>60627018</t>
  </si>
  <si>
    <t>laťovka topol/ceiba tl 18mm jakost I.</t>
  </si>
  <si>
    <t>32</t>
  </si>
  <si>
    <t>1214492678</t>
  </si>
  <si>
    <t>28</t>
  </si>
  <si>
    <t>766622216</t>
  </si>
  <si>
    <t>Montáž oken plastových plochy do 1 m2 včetně montáže rámu otevíravých do zdiva</t>
  </si>
  <si>
    <t>-1224650243</t>
  </si>
  <si>
    <t>2*0,35*1,2+6*0,35*0,6+0,6*0,5</t>
  </si>
  <si>
    <t>29</t>
  </si>
  <si>
    <t>61140049.O3</t>
  </si>
  <si>
    <t>okno plastové otevíravé/sklopné dvojsklo do plochy 1m2</t>
  </si>
  <si>
    <t>-1909273106</t>
  </si>
  <si>
    <t>P</t>
  </si>
  <si>
    <t>Poznámka k položce:
Poznámka k položce: Okno dle tabulky oken a dveří - O3,O13</t>
  </si>
  <si>
    <t>2*0,35*1,2</t>
  </si>
  <si>
    <t>30</t>
  </si>
  <si>
    <t>61140049.O20</t>
  </si>
  <si>
    <t>-1250316646</t>
  </si>
  <si>
    <t>Poznámka k položce:
Poznámka k položce: Okno dle tabulky oken a dveří - O20</t>
  </si>
  <si>
    <t>0,6*0,5</t>
  </si>
  <si>
    <t>31</t>
  </si>
  <si>
    <t>61140049.O21</t>
  </si>
  <si>
    <t>1933151403</t>
  </si>
  <si>
    <t>Poznámka k položce:
Poznámka k položce: Okno dle tabulky oken a dveří - O21,O23,O24,O26,O27,O29</t>
  </si>
  <si>
    <t>6*0,35*0,6</t>
  </si>
  <si>
    <t>766622131</t>
  </si>
  <si>
    <t>Montáž oken plastových včetně montáže rámu plochy přes 1 m2 otevíravých do zdiva, výšky do 1,5 m</t>
  </si>
  <si>
    <t>720000060</t>
  </si>
  <si>
    <t>2*2,1*1,5+2*1,9*1,5+5*1*1,4</t>
  </si>
  <si>
    <t>33</t>
  </si>
  <si>
    <t>61140051.O19</t>
  </si>
  <si>
    <t>okno plastové otevíravé/sklopné dvojsklo přes plochu 1m2 do v1,5m</t>
  </si>
  <si>
    <t>cena dodavatele</t>
  </si>
  <si>
    <t>-344354686</t>
  </si>
  <si>
    <t>Poznámka k položce:
Poznámka k položce: Okno dle tabulky oken a dveřÍ - O19</t>
  </si>
  <si>
    <t>2,1*1,5</t>
  </si>
  <si>
    <t>34</t>
  </si>
  <si>
    <t>61140051.O25</t>
  </si>
  <si>
    <t>1416638195</t>
  </si>
  <si>
    <t>Poznámka k položce:
Poznámka k položce: Okno dle tabulky oken a dveřÍ - O25</t>
  </si>
  <si>
    <t>35</t>
  </si>
  <si>
    <t>61140051.O22</t>
  </si>
  <si>
    <t>-840037735</t>
  </si>
  <si>
    <t>Poznámka k položce:
Poznámka k položce: Okno dle tabulky oken a dveřÍ - O22,O28</t>
  </si>
  <si>
    <t>2*1,9*1,5</t>
  </si>
  <si>
    <t>36</t>
  </si>
  <si>
    <t>61140051.O30</t>
  </si>
  <si>
    <t>-243854289</t>
  </si>
  <si>
    <t>Poznámka k položce:
Poznámka k položce: Okno dle tabulky oken a dveřÍ - O30,O31,O32,O36,O37</t>
  </si>
  <si>
    <t>5*1*1,4</t>
  </si>
  <si>
    <t>37</t>
  </si>
  <si>
    <t>766622132</t>
  </si>
  <si>
    <t>Montáž oken plastových včetně montáže rámu plochy přes 1 m2 otevíravých do zdiva, výšky přes 1,5 do 2,5 m</t>
  </si>
  <si>
    <t>-1194989620</t>
  </si>
  <si>
    <t>6*1,2*2+2*1,2*1,9+8*1*1,8</t>
  </si>
  <si>
    <t>38</t>
  </si>
  <si>
    <t>61140053.O1</t>
  </si>
  <si>
    <t>okno plastové otevíravé/sklopné dvojsklo přes plochu 1m2 v1,5-2,5m</t>
  </si>
  <si>
    <t>-1940640146</t>
  </si>
  <si>
    <t>Poznámka k položce:
Poznámka k položce: Okno dle tabulky oken a dveří - O1,O2,O04,O05,O06,O09</t>
  </si>
  <si>
    <t>6*1,2*2</t>
  </si>
  <si>
    <t>39</t>
  </si>
  <si>
    <t>61140053.O07</t>
  </si>
  <si>
    <t>-341903775</t>
  </si>
  <si>
    <t>Poznámka k položce:
Poznámka k položce: Okno dle tabulky oken a dveří - O07,O08</t>
  </si>
  <si>
    <t>2*1,2*1,9</t>
  </si>
  <si>
    <t>40</t>
  </si>
  <si>
    <t>61140053.O10</t>
  </si>
  <si>
    <t>2133568469</t>
  </si>
  <si>
    <t>Poznámka k položce:
Poznámka k položce: Okno dle tabulky oken a dveří - O10,O11,O12,O14,O15,O16,O17,O18</t>
  </si>
  <si>
    <t>8*1*1,8</t>
  </si>
  <si>
    <t>41</t>
  </si>
  <si>
    <t>766641131</t>
  </si>
  <si>
    <t>Montáž balkónových dveří dřevěných nebo plastových včetně rámu zdvojených do zdiva jednokřídlových bez nadsvětlíku</t>
  </si>
  <si>
    <t>-594729481</t>
  </si>
  <si>
    <t>42</t>
  </si>
  <si>
    <t>61144160.D10</t>
  </si>
  <si>
    <t>dveře plastové vchodové jednokřídlé otvíravé 700x2000mm</t>
  </si>
  <si>
    <t>-609455077</t>
  </si>
  <si>
    <t>Poznámka k položce:
Poznámka k položce: Okno dle tabulky oken a dveří - D11,D12,D13</t>
  </si>
  <si>
    <t>43</t>
  </si>
  <si>
    <t>61144164.D06</t>
  </si>
  <si>
    <t>dveře plastové vchodové jednokřídlé otvíravé 1000x2055mm</t>
  </si>
  <si>
    <t>-266552800</t>
  </si>
  <si>
    <t>Poznámka k položce:
Poznámka k položce: Okno dle tabulky oken a dveří - D06</t>
  </si>
  <si>
    <t>44</t>
  </si>
  <si>
    <t>766641132</t>
  </si>
  <si>
    <t>Montáž balkónových dveří dřevěných nebo plastových včetně rámu zdvojených do zdiva jednokřídlových s nadsvětlíkem</t>
  </si>
  <si>
    <t>-2139664303</t>
  </si>
  <si>
    <t>45</t>
  </si>
  <si>
    <t>61140059.D04</t>
  </si>
  <si>
    <t>dveře plastové balkonové jednokřídlové s nadsvětlíkem dvojsklo</t>
  </si>
  <si>
    <t>-1443376199</t>
  </si>
  <si>
    <t>Poznámka k položce:
Poznámka k položce: Okno dle tabulky oken a dveří - D04,D07,D08,D14,D15 - rozměr 1 x 2,65m</t>
  </si>
  <si>
    <t>46</t>
  </si>
  <si>
    <t>766694111</t>
  </si>
  <si>
    <t>Montáž ostatních truhlářských konstrukcí parapetních desek dřevěných nebo plastových šířky do 300 mm, délky do 1000 mm</t>
  </si>
  <si>
    <t>-1945198997</t>
  </si>
  <si>
    <t>47</t>
  </si>
  <si>
    <t>766694122</t>
  </si>
  <si>
    <t>Montáž ostatních truhlářských konstrukcí parapetních desek dřevěných nebo plastových šířky přes 300 mm, délky přes 1000 do 1600 mm</t>
  </si>
  <si>
    <t>999501709</t>
  </si>
  <si>
    <t>48</t>
  </si>
  <si>
    <t>766694123</t>
  </si>
  <si>
    <t>Montáž ostatních truhlářských konstrukcí parapetních desek dřevěných nebo plastových šířky přes 300 mm, délky přes 1600 do 2600 mm</t>
  </si>
  <si>
    <t>938830571</t>
  </si>
  <si>
    <t>49</t>
  </si>
  <si>
    <t>61144405</t>
  </si>
  <si>
    <t>parapet plastový vnitřní komůrkový 500x20x1000mm</t>
  </si>
  <si>
    <t>-12362891</t>
  </si>
  <si>
    <t>50</t>
  </si>
  <si>
    <t>61144402</t>
  </si>
  <si>
    <t>parapet plastový vnitřní komůrkový 305x20x1000mm</t>
  </si>
  <si>
    <t>57169404</t>
  </si>
  <si>
    <t>51</t>
  </si>
  <si>
    <t>61144019</t>
  </si>
  <si>
    <t>koncovka k parapetu plastovému vnitřnímu 1 pár</t>
  </si>
  <si>
    <t>sada</t>
  </si>
  <si>
    <t>-714912835</t>
  </si>
  <si>
    <t>66</t>
  </si>
  <si>
    <t>52</t>
  </si>
  <si>
    <t>998766203</t>
  </si>
  <si>
    <t>Přesun hmot pro konstrukce truhlářské stanovený procentní sazbou (%) z ceny vodorovná dopravní vzdálenost do 50 m v objektech výšky přes 12 do 24 m</t>
  </si>
  <si>
    <t>%</t>
  </si>
  <si>
    <t>1518638610</t>
  </si>
  <si>
    <t>767</t>
  </si>
  <si>
    <t>Konstrukce zámečnické</t>
  </si>
  <si>
    <t>53</t>
  </si>
  <si>
    <t>767640112</t>
  </si>
  <si>
    <t>Montáž dveří ocelových vchodových jednokřídlových s nadsvětlíkem</t>
  </si>
  <si>
    <t>-1247327528</t>
  </si>
  <si>
    <t>54</t>
  </si>
  <si>
    <t>55341246.D01</t>
  </si>
  <si>
    <t>dveře Al vchodové jednokřídlové</t>
  </si>
  <si>
    <t>-1849749285</t>
  </si>
  <si>
    <t>Poznámka k položce:
Poznámka k položce: Okno dle tabulky oken a dveří - D01</t>
  </si>
  <si>
    <t>55</t>
  </si>
  <si>
    <t>55341246.D02</t>
  </si>
  <si>
    <t>151257426</t>
  </si>
  <si>
    <t>Poznámka k položce:
Poznámka k položce: Okno dle tabulky oken a dveří - D02,D03</t>
  </si>
  <si>
    <t>56</t>
  </si>
  <si>
    <t>55341311.D05</t>
  </si>
  <si>
    <t>dveře Al vchodové dvoukřídlové</t>
  </si>
  <si>
    <t>-197360589</t>
  </si>
  <si>
    <t>Poznámka k položce:
Poznámka k položce: Okno dle tabulky oken a dveří - D05</t>
  </si>
  <si>
    <t>771</t>
  </si>
  <si>
    <t>Podlahy z dlaždic</t>
  </si>
  <si>
    <t>57</t>
  </si>
  <si>
    <t>771571810</t>
  </si>
  <si>
    <t>Demontáž podlah z dlaždic keramických kladených do malty</t>
  </si>
  <si>
    <t>1443417069</t>
  </si>
  <si>
    <t>58</t>
  </si>
  <si>
    <t>771121011</t>
  </si>
  <si>
    <t>Příprava podkladu před provedením dlažby nátěr penetrační na podlahu</t>
  </si>
  <si>
    <t>877400264</t>
  </si>
  <si>
    <t>59</t>
  </si>
  <si>
    <t>771574118</t>
  </si>
  <si>
    <t>Montáž podlah z dlaždic keramických lepených flexibilním lepidlem maloformátových hladkých přes 45 do 50 ks/m2</t>
  </si>
  <si>
    <t>-2095737988</t>
  </si>
  <si>
    <t>60</t>
  </si>
  <si>
    <t>59761408</t>
  </si>
  <si>
    <t>dlažba keramická hutná hladká do interiéru přes 45 do 50ks/m2</t>
  </si>
  <si>
    <t>-648610196</t>
  </si>
  <si>
    <t>7,475*1,1 "Přepočtené koeficientem množství</t>
  </si>
  <si>
    <t>61</t>
  </si>
  <si>
    <t>771591115</t>
  </si>
  <si>
    <t>Podlahy - dokončovací práce spárování silikonem</t>
  </si>
  <si>
    <t>266812048</t>
  </si>
  <si>
    <t>62</t>
  </si>
  <si>
    <t>998771203</t>
  </si>
  <si>
    <t>Přesun hmot pro podlahy z dlaždic stanovený procentní sazbou (%) z ceny vodorovná dopravní vzdálenost do 50 m v objektech výšky přes 12 do 24 m</t>
  </si>
  <si>
    <t>823236525</t>
  </si>
  <si>
    <t>781</t>
  </si>
  <si>
    <t>Dokončovací práce - obklady</t>
  </si>
  <si>
    <t>63</t>
  </si>
  <si>
    <t>781471810</t>
  </si>
  <si>
    <t>Demontáž obkladů z dlaždic keramických kladených do malty</t>
  </si>
  <si>
    <t>-1405980067</t>
  </si>
  <si>
    <t>64</t>
  </si>
  <si>
    <t>781474117</t>
  </si>
  <si>
    <t>Montáž obkladů vnitřních stěn z dlaždic keramických lepených flexibilním lepidlem maloformátových hladkých přes 35 do 45 ks/m2</t>
  </si>
  <si>
    <t>-962291226</t>
  </si>
  <si>
    <t>65</t>
  </si>
  <si>
    <t>59761255</t>
  </si>
  <si>
    <t>obklad keramický hladký přes 35 do 45ks/m2</t>
  </si>
  <si>
    <t>1530549442</t>
  </si>
  <si>
    <t>5,04*1,1 "Přepočtené koeficientem množství</t>
  </si>
  <si>
    <t>781494111</t>
  </si>
  <si>
    <t>Obklad - dokončující práce profily ukončovací lepené flexibilním lepidlem rohové</t>
  </si>
  <si>
    <t>-1937455434</t>
  </si>
  <si>
    <t>67</t>
  </si>
  <si>
    <t>781121011</t>
  </si>
  <si>
    <t>Příprava podkladu před provedením obkladu nátěr penetrační na stěnu</t>
  </si>
  <si>
    <t>1164489260</t>
  </si>
  <si>
    <t>68</t>
  </si>
  <si>
    <t>781495115</t>
  </si>
  <si>
    <t>Obklad - dokončující práce ostatní práce spárování silikonem</t>
  </si>
  <si>
    <t>837645884</t>
  </si>
  <si>
    <t>69</t>
  </si>
  <si>
    <t>998781203</t>
  </si>
  <si>
    <t>Přesun hmot pro obklady keramické stanovený procentní sazbou (%) z ceny vodorovná dopravní vzdálenost do 50 m v objektech výšky přes 12 do 24 m</t>
  </si>
  <si>
    <t>633084820</t>
  </si>
  <si>
    <t>784</t>
  </si>
  <si>
    <t>Dokončovací práce - malby a tapety</t>
  </si>
  <si>
    <t>70</t>
  </si>
  <si>
    <t>784111031</t>
  </si>
  <si>
    <t>Omytí podkladu omytí v místnostech výšky do 3,80 m</t>
  </si>
  <si>
    <t>-2046314636</t>
  </si>
  <si>
    <t>71</t>
  </si>
  <si>
    <t>784121001</t>
  </si>
  <si>
    <t>Oškrabání malby v místnostech výšky do 3,80 m</t>
  </si>
  <si>
    <t>1830033824</t>
  </si>
  <si>
    <t>72</t>
  </si>
  <si>
    <t>784161331</t>
  </si>
  <si>
    <t>Lokální vyrovnání podkladu disperzní stěrkou, tloušťky do 3 mm, plochy přes 0,5 do 1,0 m2 v místnostech výšky do 3,80 m</t>
  </si>
  <si>
    <t>2012943600</t>
  </si>
  <si>
    <t>73</t>
  </si>
  <si>
    <t>784171121</t>
  </si>
  <si>
    <t>Zakrytí nemalovaných ploch (materiál ve specifikaci) včetně pozdějšího odkrytí konstrukcí nebo samostatných prvků např. schodišť, nábytku, radiátorů, zábradlí v místnostech výšky do 3,80</t>
  </si>
  <si>
    <t>1859515233</t>
  </si>
  <si>
    <t>74</t>
  </si>
  <si>
    <t>58124844</t>
  </si>
  <si>
    <t>fólie pro malířské potřeby zakrývací tl 25µ 4x5m</t>
  </si>
  <si>
    <t>-955819886</t>
  </si>
  <si>
    <t>298*1,05 "Přepočtené koeficientem množství</t>
  </si>
  <si>
    <t>75</t>
  </si>
  <si>
    <t>784181101</t>
  </si>
  <si>
    <t>Penetrace podkladu jednonásobná základní akrylátová v místnostech výšky do 3,80 m</t>
  </si>
  <si>
    <t>89738269</t>
  </si>
  <si>
    <t>351,5+76,128</t>
  </si>
  <si>
    <t>76</t>
  </si>
  <si>
    <t>784221101</t>
  </si>
  <si>
    <t>Malby z malířských směsí otěruvzdorných za sucha dvojnásobné, bílé za sucha otěruvzdorné dobře v místnostech výšky do 3,80 m</t>
  </si>
  <si>
    <t>-412377840</t>
  </si>
  <si>
    <t>SO 02 - Oprava fasády</t>
  </si>
  <si>
    <t>4 - Vodorovné konstrukce</t>
  </si>
  <si>
    <t>HSV - Práce a dodávky HSV</t>
  </si>
  <si>
    <t xml:space="preserve">    1 - Zemní práce</t>
  </si>
  <si>
    <t xml:space="preserve">    62 - Úprava povrchů vnějších</t>
  </si>
  <si>
    <t xml:space="preserve">    9 - Ostatní konstrukce a práce, bourání</t>
  </si>
  <si>
    <t xml:space="preserve">    94 - Lešení a stavební výtahy</t>
  </si>
  <si>
    <t xml:space="preserve">    997 - Přesun sutě</t>
  </si>
  <si>
    <t xml:space="preserve">    998 - Přesun hmot</t>
  </si>
  <si>
    <t xml:space="preserve">    725 - Zdravotechnika - zařizovací předměty</t>
  </si>
  <si>
    <t xml:space="preserve">    731 - Ústřední vytápění - kotelny</t>
  </si>
  <si>
    <t xml:space="preserve">    741 - Elektroinstalace - silnoproud</t>
  </si>
  <si>
    <t xml:space="preserve">    742 - Elektroinstalace - slaboproud</t>
  </si>
  <si>
    <t xml:space="preserve">    751 - Vzduchotechnika</t>
  </si>
  <si>
    <t xml:space="preserve">    764 - Konstrukce klempířské</t>
  </si>
  <si>
    <t xml:space="preserve">    783 - Dokončovací práce - nátěry</t>
  </si>
  <si>
    <t xml:space="preserve">    789 - Povrchové úpravy ocelových konstrukcí a technologických zařízení</t>
  </si>
  <si>
    <t>M - Práce a dodávky M</t>
  </si>
  <si>
    <t xml:space="preserve">    22-M - Montáže technologických zařízení pro dopravní stavby</t>
  </si>
  <si>
    <t>HZS - Hodinové zúčtovací sazby</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</si>
  <si>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</si>
  <si>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</si>
  <si>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</si>
  <si>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228552893</t>
  </si>
  <si>
    <t>Poznámka k položce:
Poznámka k položce: římsa</t>
  </si>
  <si>
    <t>HSV</t>
  </si>
  <si>
    <t>Práce a dodávky HSV</t>
  </si>
  <si>
    <t>Zemní práce</t>
  </si>
  <si>
    <t>113107130</t>
  </si>
  <si>
    <t>Odstranění podkladů nebo krytů ručně s přemístěním hmot na skládku na vzdálenost do 3 m nebo s naložením na dopravní prostředek z betonu prostého, o tl. vrstvy do 100 mm</t>
  </si>
  <si>
    <t>-2075398612</t>
  </si>
  <si>
    <t>132212112</t>
  </si>
  <si>
    <t>Hloubení rýh šířky do 800 mm ručně zapažených i nezapažených, s urovnáním dna do předepsaného profilu a spádu v hornině třídy těžitelnosti I skupiny 3 nesoudržných</t>
  </si>
  <si>
    <t>m3</t>
  </si>
  <si>
    <t>1357000282</t>
  </si>
  <si>
    <t>174101101</t>
  </si>
  <si>
    <t>Zásyp sypaninou z jakékoliv horniny strojně s uložením výkopku ve vrstvách se zhutněním jam, šachet, rýh nebo kolem objektů v těchto vykopávkách</t>
  </si>
  <si>
    <t>276359811</t>
  </si>
  <si>
    <t>Úprava povrchů vnějších</t>
  </si>
  <si>
    <t>622142001</t>
  </si>
  <si>
    <t>Potažení vnějších ploch pletivem v ploše nebo pruzích, na plném podkladu sklovláknitým vtlačením do tmelu stěn</t>
  </si>
  <si>
    <t>1362482350</t>
  </si>
  <si>
    <t>211,903-7,2*3,5*2-4,2*3,5*2+2,85*1,2+2*1+0,7*2+5,5*1,25</t>
  </si>
  <si>
    <t>-1166186175</t>
  </si>
  <si>
    <t>-1276231542</t>
  </si>
  <si>
    <t>239,810-1,9-2,4-2,85-5,5-1,25-1,25</t>
  </si>
  <si>
    <t>277057311</t>
  </si>
  <si>
    <t>-34274782</t>
  </si>
  <si>
    <t>629991011</t>
  </si>
  <si>
    <t>Zakrytí vnějších ploch před znečištěním včetně pozdějšího odkrytí výplní otvorů a svislých ploch fólií přilepenou lepící páskou</t>
  </si>
  <si>
    <t>2127513276</t>
  </si>
  <si>
    <t>622131121</t>
  </si>
  <si>
    <t>Podkladní a spojovací vrstva vnějších omítaných ploch penetrace akrylát-silikonová nanášená ručně stěn</t>
  </si>
  <si>
    <t>1411602247</t>
  </si>
  <si>
    <t>629995213</t>
  </si>
  <si>
    <t>Očištění vnějších ploch tryskáním křemičitým pískem nesušeným ( metodou torbo tryskání), povrchu kamenného přírodního tvrdého</t>
  </si>
  <si>
    <t>-1195141623</t>
  </si>
  <si>
    <t>Poznámka k položce:
Poznámka k položce: Očištění kamenných ploch tryskáním</t>
  </si>
  <si>
    <t>782991422</t>
  </si>
  <si>
    <t>Obklady z kamene - ostatní práce impregnační nátěr včetně základního čištění dvouvrstvý</t>
  </si>
  <si>
    <t>-992858297</t>
  </si>
  <si>
    <t>Poznámka k položce:
Poznámka k položce: kamenné plochy</t>
  </si>
  <si>
    <t>-680630544</t>
  </si>
  <si>
    <t>624631211</t>
  </si>
  <si>
    <t>Úprava vnějších spár obvodového pláště z prefabrikovaných dílců tmelení spáry včetně penetračního nátěru tmelem akrylátovým, šířky spáry do 15 mm</t>
  </si>
  <si>
    <t>2099390755</t>
  </si>
  <si>
    <t>Poznámka k položce:
Poznámka k položce: Utěsnění spáry mezi parapetem a zdivem akrylátovým tmelem</t>
  </si>
  <si>
    <t>624631221</t>
  </si>
  <si>
    <t>Úprava vnějších spár obvodového pláště z prefabrikovaných dílců tmelení spáry včetně penetračního nátěru tmelem silikonovým, šířky spáry do 15 mm</t>
  </si>
  <si>
    <t>-1589836286</t>
  </si>
  <si>
    <t>Poznámka k položce:
Poznámka k položce: Utěsnění spáry mezi parapetem a oknem silikonovým tmelem</t>
  </si>
  <si>
    <t>622135011</t>
  </si>
  <si>
    <t>Vyrovnání nerovností podkladu vnějších omítaných ploch tmelem, tloušťky do 2 mm stěn</t>
  </si>
  <si>
    <t>-1956707114</t>
  </si>
  <si>
    <t>622135095</t>
  </si>
  <si>
    <t>Vyrovnání nerovností podkladu vnějších omítaných ploch tmelem, tloušťky do 2 mm Příplatek k ceně za každý další 1 mm tloušťky podkladní vrstvy přes 2 mm tmelem stěn</t>
  </si>
  <si>
    <t>-686160938</t>
  </si>
  <si>
    <t>622511111</t>
  </si>
  <si>
    <t>Omítka tenkovrstvá akrylátová vnějších ploch probarvená, včetně penetrace podkladu mozaiková střednězrnná stěn</t>
  </si>
  <si>
    <t>1821893914</t>
  </si>
  <si>
    <t>629991001</t>
  </si>
  <si>
    <t>Zakrytí vnějších ploch před znečištěním včetně pozdějšího odkrytí ploch podélných rovných (např. chodníků) fólií položenou volně</t>
  </si>
  <si>
    <t>1611653180</t>
  </si>
  <si>
    <t>629995101</t>
  </si>
  <si>
    <t>Očištění vnějších ploch tlakovou vodou omytím</t>
  </si>
  <si>
    <t>1423730341</t>
  </si>
  <si>
    <t>622631001</t>
  </si>
  <si>
    <t>Spárování vnějších ploch pohledového zdiva z cihel, spárovací maltou stěn</t>
  </si>
  <si>
    <t>-1993111751</t>
  </si>
  <si>
    <t>621131121</t>
  </si>
  <si>
    <t>Podkladní a spojovací vrstva vnějších omítaných ploch penetrace akrylát-silikonová nanášená ručně podhledů</t>
  </si>
  <si>
    <t>-1555785261</t>
  </si>
  <si>
    <t>53,375-1,2*9,6-0,3*7,8-4,2*0,7*2</t>
  </si>
  <si>
    <t>621135011</t>
  </si>
  <si>
    <t>Vyrovnání nerovností podkladu vnějších omítaných ploch tmelem, tloušťky do 2 mm podhledů</t>
  </si>
  <si>
    <t>1147233728</t>
  </si>
  <si>
    <t>621135095</t>
  </si>
  <si>
    <t>Vyrovnání nerovností podkladu vnějších omítaných ploch tmelem, tloušťky do 2 mm Příplatek k ceně za každý další 1 mm tloušťky podkladní vrstvy přes 2 mm tmelem podhledů</t>
  </si>
  <si>
    <t>170341577</t>
  </si>
  <si>
    <t>621325107</t>
  </si>
  <si>
    <t>Oprava vápenocementové omítky vnějších ploch stupně členitosti 1 hladké podhledů, v rozsahu opravované plochy přes 50 do 65%</t>
  </si>
  <si>
    <t>-1240537647</t>
  </si>
  <si>
    <t>622325107</t>
  </si>
  <si>
    <t>Oprava vápenocementové omítky vnějších ploch stupně členitosti 1 hladké stěn, v rozsahu opravované plochy přes 50 do 65%</t>
  </si>
  <si>
    <t>959173811</t>
  </si>
  <si>
    <t>1594947873</t>
  </si>
  <si>
    <t>-1978308743</t>
  </si>
  <si>
    <t>205,6*1,05 "Přepočtené koeficientem množství</t>
  </si>
  <si>
    <t>622321131</t>
  </si>
  <si>
    <t>Potažení vnějších ploch štukem vápenocementovým, tloušťky do 3 mm stěn</t>
  </si>
  <si>
    <t>651365184</t>
  </si>
  <si>
    <t>622325302</t>
  </si>
  <si>
    <t>Oprava vápenné omítky vnějších ploch stupně členitosti 2 štukové, v rozsahu opravované plochy přes 10 do 20%</t>
  </si>
  <si>
    <t>196110431</t>
  </si>
  <si>
    <t>622325305</t>
  </si>
  <si>
    <t>Oprava vápenné omítky vnějších ploch stupně členitosti 2 štukové, v rozsahu opravované plochy přes 30 do 40%</t>
  </si>
  <si>
    <t>40814940</t>
  </si>
  <si>
    <t>622325509</t>
  </si>
  <si>
    <t>Oprava vápenné omítky vnějších ploch stupně členitosti 4 štukové, v rozsahu opravované plochy přes 80 do 100%</t>
  </si>
  <si>
    <t>983028369</t>
  </si>
  <si>
    <t>622635041</t>
  </si>
  <si>
    <t>Oprava spárování cihelného zdiva cementovou maltou včetně vysekání a vyčištění spár stěn, v rozsahu opravované plochy přes 40 do 50 %</t>
  </si>
  <si>
    <t>1321084492</t>
  </si>
  <si>
    <t>622325212</t>
  </si>
  <si>
    <t>Oprava vápenné omítky vnějších ploch stupně členitosti 1 štukové stěn, v rozsahu opravované plochy přes 10 do 30%</t>
  </si>
  <si>
    <t>-1370553838</t>
  </si>
  <si>
    <t>962032253</t>
  </si>
  <si>
    <t>Bourání zdiva nadzákladového z cihel nebo tvárnic z tvárnic cementových, na maltu cementovou, objemu do 1 m3</t>
  </si>
  <si>
    <t>443234604</t>
  </si>
  <si>
    <t>Poznámka k položce:
Poznámka k položce: el. pilíř</t>
  </si>
  <si>
    <t>973042451</t>
  </si>
  <si>
    <t>Vysekání výklenků nebo kapes ve zdivu betonovém kapes, plochy do 0,25 m2, hl. do 300 mm</t>
  </si>
  <si>
    <t>867405317</t>
  </si>
  <si>
    <t>Poznámka k položce:
Poznámka k položce: kabelové vedení telekomunikační infrastruktury-římsa</t>
  </si>
  <si>
    <t>974031153</t>
  </si>
  <si>
    <t>Vysekání rýh ve zdivu cihelném na maltu vápennou nebo vápenocementovou do hl. 100 mm a šířky do 100 mm</t>
  </si>
  <si>
    <t>-1326225302</t>
  </si>
  <si>
    <t>Poznámka k položce:
Poznámka k položce: kabelové vedení telekomunikační infrastruktury</t>
  </si>
  <si>
    <t>978015391</t>
  </si>
  <si>
    <t>Otlučení vápenných nebo vápenocementových omítek vnějších ploch s vyškrabáním spar a s očištěním zdiva stupně členitosti 1 a 2, v rozsahu přes 80 do 100 %</t>
  </si>
  <si>
    <t>-1103111340</t>
  </si>
  <si>
    <t>978015341</t>
  </si>
  <si>
    <t>Otlučení vápenných nebo vápenocementových omítek vnějších ploch s vyškrabáním spar a s očištěním zdiva stupně členitosti 1 a 2, v rozsahu přes 10 do 30 %</t>
  </si>
  <si>
    <t>-1989208307</t>
  </si>
  <si>
    <t>978015361</t>
  </si>
  <si>
    <t>Otlučení vápenných nebo vápenocementových omítek vnějších ploch s vyškrabáním spar a s očištěním zdiva stupně členitosti 1 a 2, v rozsahu přes 30 do 50 %</t>
  </si>
  <si>
    <t>1263934301</t>
  </si>
  <si>
    <t>978015321</t>
  </si>
  <si>
    <t>Otlučení vápenných nebo vápenocementových omítek vnějších ploch s vyškrabáním spar a s očištěním zdiva stupně členitosti 1 a 2, v rozsahu do 10 %</t>
  </si>
  <si>
    <t>-174655080</t>
  </si>
  <si>
    <t>978019391</t>
  </si>
  <si>
    <t>Otlučení vápenných nebo vápenocementových omítek vnějších ploch s vyškrabáním spar a s očištěním zdiva stupně členitosti 3 až 5, v rozsahu přes 80 do 100 %</t>
  </si>
  <si>
    <t>-1817195452</t>
  </si>
  <si>
    <t>919735122</t>
  </si>
  <si>
    <t>Řezání stávajícího betonového krytu nebo podkladu hloubky přes 50 do 100 mm</t>
  </si>
  <si>
    <t>-1495931109</t>
  </si>
  <si>
    <t>936104213</t>
  </si>
  <si>
    <t>Montáž odpadkového koše přichycením kotevními šrouby</t>
  </si>
  <si>
    <t>14493631</t>
  </si>
  <si>
    <t>74910133.1</t>
  </si>
  <si>
    <t>Odpadkový koš se stříškou, rozměr 390x390x940, obsah 52 l</t>
  </si>
  <si>
    <t>1194416753</t>
  </si>
  <si>
    <t>Poznámka k položce:
Poznámka k položce: Odpadkový koš se stříškou,ocelové tělo, opláštění drážkovaným ocelovým nebo nerezovým plechem, rozměr 390x390x940, obsah 52 l</t>
  </si>
  <si>
    <t>936124113</t>
  </si>
  <si>
    <t>Montáž lavičky parkové stabilní přichycené kotevními šrouby</t>
  </si>
  <si>
    <t>-2046403163</t>
  </si>
  <si>
    <t>74910106.1</t>
  </si>
  <si>
    <t>OS7 VENKOVNÍ LAVIČKA</t>
  </si>
  <si>
    <t>1258442879</t>
  </si>
  <si>
    <t>Poznámka k položce:
Poznámka k položce: OS7 VENKOVNÍ LAVIČKA - TYP VERA LV 250 - OCELOVÁ KONSTRUKCE - SEDÁK I OPĚRADLO Z OCELOVÝCH NEBO NEREZOVÝCH KULATIN 700x1500 x820mm PŘESNÝ TYP A VELIKOST ZVOLÍ STAVEBNÍK PŘED ZAHÁJENÍM PRACÍ. SOUČÁSTÍ DODÁVKY KOTEVNÍ MATERIÁL</t>
  </si>
  <si>
    <t>976072321</t>
  </si>
  <si>
    <t>Vybourání kovových madel, zábradlí, dvířek, zděří, kotevních želez komínových a topných dvířek, ventilací apod., plochy přes 0,30 m2, ze zdiva cihelného nebo kamenného</t>
  </si>
  <si>
    <t>1539320130</t>
  </si>
  <si>
    <t>953941209</t>
  </si>
  <si>
    <t>Osazování drobných kovových předmětů se zalitím maltou cementovou, do vysekaných kapes nebo připravených otvorů komínových dvířek</t>
  </si>
  <si>
    <t>-1011507780</t>
  </si>
  <si>
    <t>59882561</t>
  </si>
  <si>
    <t>dvířka komínová nerezová</t>
  </si>
  <si>
    <t>-169155853</t>
  </si>
  <si>
    <t>985112111</t>
  </si>
  <si>
    <t>Odsekání degradovaného betonu stěn, tloušťky do 10 mm</t>
  </si>
  <si>
    <t>677443128</t>
  </si>
  <si>
    <t>Poznámka k položce:
Poznámka k položce: betonový sloup</t>
  </si>
  <si>
    <t>985112112</t>
  </si>
  <si>
    <t>Odsekání degradovaného betonu stěn, tloušťky přes 10 do 30 mm</t>
  </si>
  <si>
    <t>-228030350</t>
  </si>
  <si>
    <t>Poznámka k položce:
Poznámka k položce: betonové schody</t>
  </si>
  <si>
    <t>985142111</t>
  </si>
  <si>
    <t>Vysekání spojovací hmoty ze spár zdiva včetně vyčištění hloubky spáry do 40 mm délky spáry na 1 m2 upravované plochy do 6 m</t>
  </si>
  <si>
    <t>1786206854</t>
  </si>
  <si>
    <t>Poznámka k položce:
Poznámka k položce: Oprava spárování kamenného zdiva, v rozsahu opravované plochy do 50 %</t>
  </si>
  <si>
    <t>101,96*0,5 "Přepočtené koeficientem množství</t>
  </si>
  <si>
    <t>985231111</t>
  </si>
  <si>
    <t>Spárování zdiva hloubky do 40 mm aktivovanou maltou délky spáry na 1 m2 upravované plochy do 6 m</t>
  </si>
  <si>
    <t>1189163407</t>
  </si>
  <si>
    <t>985233111</t>
  </si>
  <si>
    <t>Úprava spár po spárování zdiva kamenného nebo cihelného délky spáry na 1 m2 upravované plochy do 6 m uhlazením</t>
  </si>
  <si>
    <t>-335464432</t>
  </si>
  <si>
    <t>985311111</t>
  </si>
  <si>
    <t>Reprofilace betonu sanačními maltami na cementové bázi ručně stěn, tloušťky do 10 mm</t>
  </si>
  <si>
    <t>545392237</t>
  </si>
  <si>
    <t>985311112</t>
  </si>
  <si>
    <t>Reprofilace betonu sanačními maltami na cementové bázi ručně stěn, tloušťky přes 10 do 20 mm</t>
  </si>
  <si>
    <t>-111900301</t>
  </si>
  <si>
    <t>Poznámka k položce:
Poznámka k položce: Reprofilace cihel pomocí minerální malty do původní profilace z 10%</t>
  </si>
  <si>
    <t>1544*0,1 "Přepočtené koeficientem množství</t>
  </si>
  <si>
    <t>985311313</t>
  </si>
  <si>
    <t>Reprofilace betonu sanačními maltami na cementové bázi ručně rubu kleneb a podlah, tloušťky přes 20 do 30 mm</t>
  </si>
  <si>
    <t>1067941650</t>
  </si>
  <si>
    <t>985311912</t>
  </si>
  <si>
    <t>Reprofilace betonu sanačními maltami na cementové bázi ručně Příplatek k cenám za plochu do 10 m2 jednotlivě</t>
  </si>
  <si>
    <t>-1389541512</t>
  </si>
  <si>
    <t>985312122</t>
  </si>
  <si>
    <t>Stěrka k vyrovnání ploch reprofilovaného betonu líce kleneb a podhledů, tloušťky přes 2 do 3 mm</t>
  </si>
  <si>
    <t>-95000373</t>
  </si>
  <si>
    <t>985323211</t>
  </si>
  <si>
    <t>Spojovací můstek reprofilovaného betonu na epoxidové bázi, tloušťky 1 mm</t>
  </si>
  <si>
    <t>1296489105</t>
  </si>
  <si>
    <t>3,36+3,5</t>
  </si>
  <si>
    <t>985324221</t>
  </si>
  <si>
    <t>Ochranný nátěr betonu akrylátový dvojnásobný se stěrkou (OS-C)</t>
  </si>
  <si>
    <t>191258960</t>
  </si>
  <si>
    <t>985324912</t>
  </si>
  <si>
    <t>Ochranný nátěr betonu Příplatek k cenám za plochu do 10 m2 jednotlivě</t>
  </si>
  <si>
    <t>-1446474749</t>
  </si>
  <si>
    <t>985331111</t>
  </si>
  <si>
    <t>Dodatečné vlepování betonářské výztuže včetně vyvrtání a vyčištění otvoru cementovou aktivovanou maltou průměr výztuže 8 mm</t>
  </si>
  <si>
    <t>472414560</t>
  </si>
  <si>
    <t>13021011</t>
  </si>
  <si>
    <t>tyč ocelová žebírková jakost BSt 500S výztuž do betonu D 8mm</t>
  </si>
  <si>
    <t>974950327</t>
  </si>
  <si>
    <t>985323212</t>
  </si>
  <si>
    <t>Spojovací můstek reprofilovaného betonu na epoxidové bázi, tloušťky 2 mm</t>
  </si>
  <si>
    <t>483914560</t>
  </si>
  <si>
    <t>941211112</t>
  </si>
  <si>
    <t>Montáž lešení řadového rámového lehkého pracovního s podlahami s provozním zatížením tř. 3 do 200 kg/m2 šířky tř. SW06 přes 0,6 do 0,9 m, výšky přes 10 do 25 m</t>
  </si>
  <si>
    <t>1744189223</t>
  </si>
  <si>
    <t>941211211</t>
  </si>
  <si>
    <t>Montáž lešení řadového rámového lehkého pracovního s podlahami s provozním zatížením tř. 3 do 200 kg/m2 Příplatek za první a každý další den použití lešení k ceně -1111 nebo -1112</t>
  </si>
  <si>
    <t>1193319651</t>
  </si>
  <si>
    <t>941211812</t>
  </si>
  <si>
    <t>Demontáž lešení řadového rámového lehkého pracovního s provozním zatížením tř. 3 do 200 kg/m2 šířky tř. SW06 přes 0,6 do 0,9 m, výšky přes 10 do 25 m</t>
  </si>
  <si>
    <t>-1341915338</t>
  </si>
  <si>
    <t>944511111</t>
  </si>
  <si>
    <t>Montáž ochranné sítě zavěšené na konstrukci lešení z textilie z umělých vláken</t>
  </si>
  <si>
    <t>1982824321</t>
  </si>
  <si>
    <t>944511211</t>
  </si>
  <si>
    <t>Montáž ochranné sítě Příplatek za první a každý další den použití sítě k ceně -1111</t>
  </si>
  <si>
    <t>1455344740</t>
  </si>
  <si>
    <t>944511811</t>
  </si>
  <si>
    <t>Demontáž ochranné sítě zavěšené na konstrukci lešení z textilie z umělých vláken</t>
  </si>
  <si>
    <t>217451152</t>
  </si>
  <si>
    <t>17550937</t>
  </si>
  <si>
    <t>-1376976172</t>
  </si>
  <si>
    <t>2048410721</t>
  </si>
  <si>
    <t>77</t>
  </si>
  <si>
    <t>1212436724</t>
  </si>
  <si>
    <t>20,121*50 "Přepočtené koeficientem množství"</t>
  </si>
  <si>
    <t>78</t>
  </si>
  <si>
    <t>997013631</t>
  </si>
  <si>
    <t>Poplatek za uložení stavebního odpadu na skládce (skládkovné) směsného stavebního a demoličního zatříděného do Katalogu odpadů pod kódem 17 09 04</t>
  </si>
  <si>
    <t>1350276867</t>
  </si>
  <si>
    <t>79</t>
  </si>
  <si>
    <t>-1907436386</t>
  </si>
  <si>
    <t>725</t>
  </si>
  <si>
    <t>Zdravotechnika - zařizovací předměty</t>
  </si>
  <si>
    <t>80</t>
  </si>
  <si>
    <t>725650805</t>
  </si>
  <si>
    <t>Demontáž plynových otopných těles podokenních nebo bezpečnostních pro garáže</t>
  </si>
  <si>
    <t>soubor</t>
  </si>
  <si>
    <t>289113285</t>
  </si>
  <si>
    <t>Poznámka k položce:
Poznámka k položce: karma</t>
  </si>
  <si>
    <t>81</t>
  </si>
  <si>
    <t>725659103</t>
  </si>
  <si>
    <t>Otopná tělesa plynová montáž těles s odtahem obvodovou stěnou dvouotvorovým</t>
  </si>
  <si>
    <t>-1205825060</t>
  </si>
  <si>
    <t>82</t>
  </si>
  <si>
    <t>998725201</t>
  </si>
  <si>
    <t>Přesun hmot pro zařizovací předměty stanovený procentní sazbou (%) z ceny vodorovná dopravní vzdálenost do 50 m v objektech výšky do 6 m</t>
  </si>
  <si>
    <t>-1632191297</t>
  </si>
  <si>
    <t>731</t>
  </si>
  <si>
    <t>Ústřední vytápění - kotelny</t>
  </si>
  <si>
    <t>83</t>
  </si>
  <si>
    <t>731810312</t>
  </si>
  <si>
    <t>Nucené odtahy spalin od kondenzačních kotlů soustředným potrubím vedeným vodorovně vnější stěnou, průměru 80/125 mm</t>
  </si>
  <si>
    <t>-1314208693</t>
  </si>
  <si>
    <t>Poznámka k položce:
Poznámka k položce: OS9 VÝDECH PLYNOVÉHO TOPIDLA - SESTAVA OBSAHUJE ZÁVĚSNÝ PLECH, NASÁVACÍ A VÝDECHOVOU TRUBKU, TŘMENY, VENKOVNÍ KRYCÍ KOŠ, PŘÍRUBU KOŠE, SPOJOVACÍ MATERIÁL PŘESNÝ TYP A VELIKOST ZVOLÍ STAVEBNÍK PŘED ZAHÁJENÍM PRACÍ. SOUČÁSTÍ DODÁVKY KOTEVNÍ MATERI</t>
  </si>
  <si>
    <t>84</t>
  </si>
  <si>
    <t>731810342</t>
  </si>
  <si>
    <t>Nucené odtahy spalin od kondenzačních kotlů prodloužení soustředného potrubí, průměru 80/125 mm</t>
  </si>
  <si>
    <t>-2107101462</t>
  </si>
  <si>
    <t>85</t>
  </si>
  <si>
    <t>998731201</t>
  </si>
  <si>
    <t>Přesun hmot pro kotelny stanovený procentní sazbou (%) z ceny vodorovná dopravní vzdálenost do 50 m v objektech výšky do 6 m</t>
  </si>
  <si>
    <t>-1140259804</t>
  </si>
  <si>
    <t>741</t>
  </si>
  <si>
    <t>Elektroinstalace - silnoproud</t>
  </si>
  <si>
    <t>86</t>
  </si>
  <si>
    <t>741110511</t>
  </si>
  <si>
    <t>Montáž lišt a kanálků elektroinstalačních se spojkami, ohyby a rohy a s nasunutím do krabic vkládacích s víčkem, šířky do 60 mm</t>
  </si>
  <si>
    <t>-2053450786</t>
  </si>
  <si>
    <t>87</t>
  </si>
  <si>
    <t>34571001.1</t>
  </si>
  <si>
    <t>lišta elektroinstalační hranatá s krytem - hnědá 15 x 15 mm</t>
  </si>
  <si>
    <t>1379780168</t>
  </si>
  <si>
    <t>88</t>
  </si>
  <si>
    <t>741310251</t>
  </si>
  <si>
    <t>Montáž spínačů jedno nebo dvoupólových polozapuštěných nebo zapuštěných se zapojením vodičů šroubové připojení, pro prostředí venkovní nebo mokré vypínačů, řazení 1-jednopólových</t>
  </si>
  <si>
    <t>-1379211190</t>
  </si>
  <si>
    <t>89</t>
  </si>
  <si>
    <t>34535516</t>
  </si>
  <si>
    <t>spínač jednopólový 10A ostatní barvy</t>
  </si>
  <si>
    <t>-947494265</t>
  </si>
  <si>
    <t>90</t>
  </si>
  <si>
    <t>741370131</t>
  </si>
  <si>
    <t>Montáž svítidel žárovkových se zapojením vodičů průmyslových nástěnných přisazených 1 zdroj s košem</t>
  </si>
  <si>
    <t>-1318638273</t>
  </si>
  <si>
    <t>91</t>
  </si>
  <si>
    <t>34774200.1</t>
  </si>
  <si>
    <t>OS1 NÁSTĚNNÉ SVĚTLO</t>
  </si>
  <si>
    <t>587217242</t>
  </si>
  <si>
    <t>Poznámka k položce:
Poznámka k položce: OS1 NÁSTĚNNÉ SVĚTLO</t>
  </si>
  <si>
    <t>92</t>
  </si>
  <si>
    <t>741372801</t>
  </si>
  <si>
    <t>Demontáž svítidel bez zachování funkčnosti (do suti) průmyslových výbojkových přisazených 1 zdroj</t>
  </si>
  <si>
    <t>-2027040070</t>
  </si>
  <si>
    <t>93</t>
  </si>
  <si>
    <t>741372821</t>
  </si>
  <si>
    <t>Demontáž svítidel bez zachování funkčnosti (do suti) průmyslových výbojkových venkovních na výložníku do 3 m</t>
  </si>
  <si>
    <t>-485132137</t>
  </si>
  <si>
    <t>741373001</t>
  </si>
  <si>
    <t>Montáž svítidel výbojkových se zapojením vodičů průmyslových nebo venkovních raménkových</t>
  </si>
  <si>
    <t>-840805217</t>
  </si>
  <si>
    <t>95</t>
  </si>
  <si>
    <t>34774200.2</t>
  </si>
  <si>
    <t>OS2 LED VEŘEJNÉ OSVĚTLENÍ - MATERIÁL HLINÍK A TVRZENÉ SKLO - IP65 495x305 x80mm PŘESNÝ TYP A VELIKOST SVÍTIDLA ZVOLÍ STAVEBNÍK PŘED ZAHÁJENÍM PRACÍ. SOUČÁSTÍ DODÁVKY REVIZNÍ ZPRÁVA, DOPRAVA A MONTÁŽ VČETNĚ KOTEVNÍHO MATERIÁLU.</t>
  </si>
  <si>
    <t>747947905</t>
  </si>
  <si>
    <t>Poznámka k položce:
Poznámka k položce: OS2 LED VEŘEJNÉ OSVĚTLENÍ - MATERIÁL HLINÍK A TVRZENÉ SKLO - IP65 495x305 x80mm PŘESNÝ TYP A VELIKOST SVÍTIDLA ZVOLÍ STAVEBNÍK PŘED ZAHÁJENÍM PRACÍ. SOUČÁSTÍ DODÁVKY REVIZNÍ ZPRÁVA, DOPRAVA A MONTÁŽ VČETNĚ KOTEVNÍHO MATERIÁLU.</t>
  </si>
  <si>
    <t>96</t>
  </si>
  <si>
    <t>741810002</t>
  </si>
  <si>
    <t>Zkoušky a prohlídky elektrických rozvodů a zařízení celková prohlídka a vyhotovení revizní zprávy pro objem montážních prací přes 100 do 500 tis. Kč</t>
  </si>
  <si>
    <t>-1290324299</t>
  </si>
  <si>
    <t>97</t>
  </si>
  <si>
    <t>388818224</t>
  </si>
  <si>
    <t>98</t>
  </si>
  <si>
    <t>741122032</t>
  </si>
  <si>
    <t>Montáž kabelů měděných bez ukončení uložených pod omítku plných kulatých (CYKY), počtu a průřezu žil 5x4 až 6 mm2</t>
  </si>
  <si>
    <t>1936679557</t>
  </si>
  <si>
    <t>99</t>
  </si>
  <si>
    <t>741112801</t>
  </si>
  <si>
    <t>Demotáž elektroinstalačních lišt a kanálů nástěnných uložených pevně vkládacích</t>
  </si>
  <si>
    <t>1591859872</t>
  </si>
  <si>
    <t>100</t>
  </si>
  <si>
    <t>741110501</t>
  </si>
  <si>
    <t>Montáž lišt a kanálků elektroinstalačních se spojkami, ohyby a rohy a s nasunutím do krabic protahovacích, šířky do 60 mm</t>
  </si>
  <si>
    <t>1685114413</t>
  </si>
  <si>
    <t>101</t>
  </si>
  <si>
    <t>741130001</t>
  </si>
  <si>
    <t>Ukončení vodičů izolovaných s označením a zapojením v rozváděči nebo na přístroji, průřezu žíly do 2,5 mm2</t>
  </si>
  <si>
    <t>1891737911</t>
  </si>
  <si>
    <t>102</t>
  </si>
  <si>
    <t>210800411</t>
  </si>
  <si>
    <t>Montáž izolovaných vodičů měděných do 1 kV bez ukončení uložených v trubkách nebo lištách zatažených plných a laněných s PVC pláštěm, bezhalogenových, ohniodolných (CY, CHAH-R(V),...) průřezu žíly 0,5 až 16 mm2</t>
  </si>
  <si>
    <t>1739715369</t>
  </si>
  <si>
    <t>103</t>
  </si>
  <si>
    <t>741130003</t>
  </si>
  <si>
    <t>Ukončení vodičů izolovaných s označením a zapojením v rozváděči nebo na přístroji, průřezu žíly do 4 mm2</t>
  </si>
  <si>
    <t>-467008484</t>
  </si>
  <si>
    <t>104</t>
  </si>
  <si>
    <t>34571004</t>
  </si>
  <si>
    <t>lišta elektroinstalační hranatá bílá 20 x 20</t>
  </si>
  <si>
    <t>-1992081171</t>
  </si>
  <si>
    <t>105</t>
  </si>
  <si>
    <t>34571025.1</t>
  </si>
  <si>
    <t>Elektroinstalační lišta vkládací hliníková 80 x 20 mm</t>
  </si>
  <si>
    <t>-1244245319</t>
  </si>
  <si>
    <t>106</t>
  </si>
  <si>
    <t>PKB.711017</t>
  </si>
  <si>
    <t>CYKY-O 2x1,5</t>
  </si>
  <si>
    <t>km</t>
  </si>
  <si>
    <t>-1730254031</t>
  </si>
  <si>
    <t>107</t>
  </si>
  <si>
    <t>34111030</t>
  </si>
  <si>
    <t>kabel silový s Cu jádrem 1 kV 3x1,5mm2</t>
  </si>
  <si>
    <t>658627936</t>
  </si>
  <si>
    <t>108</t>
  </si>
  <si>
    <t>34111036</t>
  </si>
  <si>
    <t>kabel silový s Cu jádrem 1 kV 3x2,5mm2</t>
  </si>
  <si>
    <t>1646281448</t>
  </si>
  <si>
    <t>109</t>
  </si>
  <si>
    <t>34111060</t>
  </si>
  <si>
    <t>kabel silový s Cu jádrem 1 kV 4x1,5mm2</t>
  </si>
  <si>
    <t>80741174</t>
  </si>
  <si>
    <t>110</t>
  </si>
  <si>
    <t>34111098</t>
  </si>
  <si>
    <t>kabel silový s Cu jádrem 1 kV 5x4mm2</t>
  </si>
  <si>
    <t>1923630239</t>
  </si>
  <si>
    <t>111</t>
  </si>
  <si>
    <t>741316825</t>
  </si>
  <si>
    <t>Demontáž zásuvek se zachováním funkčnosti domovních polozapuštěných nebo zapuštěných, pro prostředí normální do 16 A, připojení šroubové 2P+PE pro průběžnou montáž</t>
  </si>
  <si>
    <t>-1075879606</t>
  </si>
  <si>
    <t>112</t>
  </si>
  <si>
    <t>741112001</t>
  </si>
  <si>
    <t>Montáž krabic elektroinstalačních bez napojení na trubky a lišty, demontáže a montáže víčka a přístroje protahovacích nebo odbočných zapuštěných plastových kruhových</t>
  </si>
  <si>
    <t>-980429880</t>
  </si>
  <si>
    <t>113</t>
  </si>
  <si>
    <t>34571511</t>
  </si>
  <si>
    <t>krabice přístrojová instalační 500 V, D 69 mm x 30mm</t>
  </si>
  <si>
    <t>-687613787</t>
  </si>
  <si>
    <t>114</t>
  </si>
  <si>
    <t>741313031</t>
  </si>
  <si>
    <t>Montáž zásuvek domovních se zapojením vodičů šroubové připojení vestavných 10 popř. 16 A bez odvrtání profilovaného otvoru, provedení 1P zdířka</t>
  </si>
  <si>
    <t>-236130511</t>
  </si>
  <si>
    <t>115</t>
  </si>
  <si>
    <t>34555104</t>
  </si>
  <si>
    <t>zásuvka 1násobná 16A ostatní barvy</t>
  </si>
  <si>
    <t>1757326529</t>
  </si>
  <si>
    <t>116</t>
  </si>
  <si>
    <t>741313152</t>
  </si>
  <si>
    <t>Montáž zásuvek průmyslových se zapojením vodičů spojovacích, provedení IP 44 3P+N+PE 32 A</t>
  </si>
  <si>
    <t>-794914386</t>
  </si>
  <si>
    <t>117</t>
  </si>
  <si>
    <t>35811258</t>
  </si>
  <si>
    <t>zásuvka nástěnná 32 A, 250 V, 4pólová</t>
  </si>
  <si>
    <t>-568773604</t>
  </si>
  <si>
    <t>118</t>
  </si>
  <si>
    <t>998741203</t>
  </si>
  <si>
    <t>Přesun hmot pro silnoproud stanovený procentní sazbou (%) z ceny vodorovná dopravní vzdálenost do 50 m v objektech výšky přes 12 do 24 m</t>
  </si>
  <si>
    <t>-1830988454</t>
  </si>
  <si>
    <t>742</t>
  </si>
  <si>
    <t>Elektroinstalace - slaboproud</t>
  </si>
  <si>
    <t>119</t>
  </si>
  <si>
    <t>742340803</t>
  </si>
  <si>
    <t>Demontáž jednotného času hodin hlavních jednotného času</t>
  </si>
  <si>
    <t>853814362</t>
  </si>
  <si>
    <t>120</t>
  </si>
  <si>
    <t>742410201</t>
  </si>
  <si>
    <t>Montáž rozhlasu nastavení a oživení ústředny rozhlasu a naprogramování</t>
  </si>
  <si>
    <t>965815016</t>
  </si>
  <si>
    <t>121</t>
  </si>
  <si>
    <t>742410801</t>
  </si>
  <si>
    <t>Demontáž rozhlasu reproduktoru podhledového, nástěnného, směrového</t>
  </si>
  <si>
    <t>1445421149</t>
  </si>
  <si>
    <t>122</t>
  </si>
  <si>
    <t>742410064</t>
  </si>
  <si>
    <t>Montáž rozhlasu reproduktoru směrového</t>
  </si>
  <si>
    <t>-638484137</t>
  </si>
  <si>
    <t>123</t>
  </si>
  <si>
    <t>K111</t>
  </si>
  <si>
    <t>OS10 ROZHLAS - REPRODUKTOR - TYP SC 20 AH - IP66 - OCELOVÁ KONZOLE S NASMĚROVÁNÍM 222x162x 232 mm PŘESNÝ TYP A VELIKOST ZVOLÍ STAVEBNÍK PŘED ZAHÁJENÍM PRACÍ.</t>
  </si>
  <si>
    <t>43100456</t>
  </si>
  <si>
    <t>124</t>
  </si>
  <si>
    <t>998742201</t>
  </si>
  <si>
    <t>Přesun hmot pro slaboproud stanovený procentní sazbou (%) z ceny vodorovná dopravní vzdálenost do 50 m v objektech výšky do 6 m</t>
  </si>
  <si>
    <t>1992190573</t>
  </si>
  <si>
    <t>751</t>
  </si>
  <si>
    <t>Vzduchotechnika</t>
  </si>
  <si>
    <t>125</t>
  </si>
  <si>
    <t>751398012</t>
  </si>
  <si>
    <t>Montáž ostatních zařízení větrací mřížky na kruhové potrubí, průměru přes 100 do 200 mm</t>
  </si>
  <si>
    <t>-1467374726</t>
  </si>
  <si>
    <t>126</t>
  </si>
  <si>
    <t>K123</t>
  </si>
  <si>
    <t>Z6 VĚTRACÍ MŘÍŽKA - POZINKOVANÁ NEBO NEREZOVÁ MŘÍŽKA - KOTVENA DO ZDI - OPATŘENA SÍŤKOU PROTI HMYZU Ř150mm PŘESNÉ ROZMĚRY PŘEMĚŘENY PŘED ZAHÁJENÍM PRACÍ. SOUČÁSTÍ DODÁVKY KOTEVNÍ MATERIÁL.</t>
  </si>
  <si>
    <t>1586261767</t>
  </si>
  <si>
    <t>Poznámka k položce:
Poznámka k položce: tabulka PSV výrobků</t>
  </si>
  <si>
    <t>127</t>
  </si>
  <si>
    <t>751398021</t>
  </si>
  <si>
    <t>Montáž ostatních zařízení větrací mřížky stěnové, průřezu do 0,040 m2</t>
  </si>
  <si>
    <t>1514856205</t>
  </si>
  <si>
    <t>128</t>
  </si>
  <si>
    <t>K120</t>
  </si>
  <si>
    <t>Z3 VĚTRACÍ MŘÍŽKA - POZINKOVANÁ NEBO NEREZOVÁ MŘÍŽKA - KOTVENA DO ZDI - OPATŘENA SÍŤKOU PROTI HMYZU 200x150mm PŘESNÉ ROZMĚRY PŘEMĚŘENY PŘED ZAHÁJENÍM PRACÍ. SOUČÁSTÍ DODÁVKY KOTEVNÍ MATERIÁL.</t>
  </si>
  <si>
    <t>-835630542</t>
  </si>
  <si>
    <t>129</t>
  </si>
  <si>
    <t>751398022</t>
  </si>
  <si>
    <t>Montáž ostatních zařízení větrací mřížky stěnové, průřezu přes 0,04 do 0,100 m2</t>
  </si>
  <si>
    <t>1885461352</t>
  </si>
  <si>
    <t>130</t>
  </si>
  <si>
    <t>K121</t>
  </si>
  <si>
    <t>Z4 VĚTRACÍ MŘÍŽKA - POZINKOVANÁ NEBO NEREZOVÁ MŘÍŽKA - KOTVENA DO ZDI - OPATŘENA SÍŤKOU PROTI HMYZU 200x400mm PŘESNÉ ROZMĚRY PŘEMĚŘENY PŘED ZAHÁJENÍM PRACÍ. SOUČÁSTÍ DODÁVKY KOTEVNÍ MATERIÁL.</t>
  </si>
  <si>
    <t>-340325879</t>
  </si>
  <si>
    <t>131</t>
  </si>
  <si>
    <t>751398023</t>
  </si>
  <si>
    <t>Montáž ostatních zařízení větrací mřížky stěnové, průřezu přes 0,100 do 0,150 m2</t>
  </si>
  <si>
    <t>-471596347</t>
  </si>
  <si>
    <t>132</t>
  </si>
  <si>
    <t>K122</t>
  </si>
  <si>
    <t>Z5 VĚTRACÍ MŘÍŽKA - POZINKOVANÁ NEBO NEREZOVÁ MŘÍŽKA - KOTVENA DO ZDI - OPATŘENA SÍŤKOU PROTI HMYZU 350x350mm PŘESNÉ ROZMĚRY PŘEMĚŘENY PŘED ZAHÁJENÍM PRACÍ. SOUČÁSTÍ DODÁVKY  KOTEVNÍ MATERIÁL.</t>
  </si>
  <si>
    <t>1300358161</t>
  </si>
  <si>
    <t>133</t>
  </si>
  <si>
    <t>998751201</t>
  </si>
  <si>
    <t>Přesun hmot pro vzduchotechniku stanovený procentní sazbou (%) z ceny vodorovná dopravní vzdálenost do 50 m v objektech výšky do 12 m</t>
  </si>
  <si>
    <t>584762431</t>
  </si>
  <si>
    <t>764</t>
  </si>
  <si>
    <t>Konstrukce klempířské</t>
  </si>
  <si>
    <t>134</t>
  </si>
  <si>
    <t>764002851</t>
  </si>
  <si>
    <t>Demontáž klempířských konstrukcí oplechování parapetů do suti</t>
  </si>
  <si>
    <t>1186524307</t>
  </si>
  <si>
    <t>135</t>
  </si>
  <si>
    <t>764002861</t>
  </si>
  <si>
    <t>Demontáž klempířských konstrukcí oplechování říms do suti</t>
  </si>
  <si>
    <t>-492181696</t>
  </si>
  <si>
    <t>136</t>
  </si>
  <si>
    <t>764004863</t>
  </si>
  <si>
    <t>Demontáž klempířských konstrukcí svodu k dalšímu použití</t>
  </si>
  <si>
    <t>1434037789</t>
  </si>
  <si>
    <t>Poznámka k položce:
Poznámka k položce: Demontáž a zpětná montáž dešťových svodů</t>
  </si>
  <si>
    <t>137</t>
  </si>
  <si>
    <t>764508131</t>
  </si>
  <si>
    <t>Montáž svodu kruhového, průměru svodu</t>
  </si>
  <si>
    <t>-154503044</t>
  </si>
  <si>
    <t>138</t>
  </si>
  <si>
    <t>764216400</t>
  </si>
  <si>
    <t>Oplechování parapetů z pozinkovaného plechu rovných mechanicky kotvené, bez rohů rš 100 mm</t>
  </si>
  <si>
    <t>-1808777638</t>
  </si>
  <si>
    <t>Poznámka k položce:
Poznámka k položce: stavědlo K4,K5 - POZINKOVANÝ PLECH S POLYESTEROVÝM POVLAKEM - BARVA HNĚDÁ RAL 8007</t>
  </si>
  <si>
    <t>139</t>
  </si>
  <si>
    <t>764216402</t>
  </si>
  <si>
    <t>Oplechování parapetů z pozinkovaného plechu rovných mechanicky kotvené, bez rohů rš 200 mm</t>
  </si>
  <si>
    <t>-1848804287</t>
  </si>
  <si>
    <t>Poznámka k položce:
Poznámka k položce: K3 - POZINKOVANÝ PLECH S POLYESTEROVÝM POVLAKEM - BARVA HNĚDÁ RAL 8007</t>
  </si>
  <si>
    <t>140</t>
  </si>
  <si>
    <t>764216405</t>
  </si>
  <si>
    <t>Oplechování parapetů z pozinkovaného plechu rovných mechanicky kotvené, bez rohů rš 400 mm</t>
  </si>
  <si>
    <t>2085674551</t>
  </si>
  <si>
    <t>Poznámka k položce:
Poznámka k položce: VB K2  - POZINKOVANÝ PLECH S POLYESTEROVÝM POVLAKEM - BARVA HNĚDÁ RAL 8007</t>
  </si>
  <si>
    <t>141</t>
  </si>
  <si>
    <t>764216465</t>
  </si>
  <si>
    <t>Oplechování parapetů z pozinkovaného plechu rovných celoplošně lepené, bez rohů Příplatek k cenám za zvýšenou pracnost při provedení rohu nebo koutu do rš 400 mm</t>
  </si>
  <si>
    <t>-150800648</t>
  </si>
  <si>
    <t>142</t>
  </si>
  <si>
    <t>764218405</t>
  </si>
  <si>
    <t>Oplechování říms a ozdobných prvků z pozinkovaného plechu rovných, bez rohů mechanicky kotvené rš 400 mm</t>
  </si>
  <si>
    <t>-877879569</t>
  </si>
  <si>
    <t>Poznámka k položce:
Poznámka k položce: K1 - POZINKOVANÝ PLECH S POLYESTEROVÝM POVLAKEM - BARVA HNĚDÁ RAL 8007</t>
  </si>
  <si>
    <t>143</t>
  </si>
  <si>
    <t>764218445</t>
  </si>
  <si>
    <t>Oplechování říms a ozdobných prvků z pozinkovaného plechu rovných, bez rohů Příplatek k cenám za zvýšenou pracnost při provedení rohu nebo koutu rovné římsy do rš 400 mm</t>
  </si>
  <si>
    <t>652579626</t>
  </si>
  <si>
    <t>144</t>
  </si>
  <si>
    <t>998764203</t>
  </si>
  <si>
    <t>Přesun hmot pro konstrukce klempířské stanovený procentní sazbou (%) z ceny vodorovná dopravní vzdálenost do 50 m v objektech výšky přes 12 do 24 m</t>
  </si>
  <si>
    <t>-1990606909</t>
  </si>
  <si>
    <t>145</t>
  </si>
  <si>
    <t>767646401</t>
  </si>
  <si>
    <t>Montáž dveří ocelových revizních dvířek s rámem jednokřídlových, výšky do 1000 mm</t>
  </si>
  <si>
    <t>806830572</t>
  </si>
  <si>
    <t>146</t>
  </si>
  <si>
    <t>K118</t>
  </si>
  <si>
    <t>D+M prvku Z1 DVÍŘKA DO SKLEPA - KONSTRUKCE DVÍŘEK - ŽÁROVĚ ZINKOVANÝ VÁLCOVANÝ PROFIL L 30x20x3mm - KONSTRUKCE ZÁRUBNÍ - ŽÁROVĚ ZINKOVANÝ VÁLCOVANÝ PROFIL L 30x30x3mm - VÝPLŇ Z TAHOKOVU - TYP OKA SQ/6, VELIKOST OKA 6x4,5mm, POZINKOVANÝ - 2x DVOUDÍLNÝ PANT POZINKOVANÝ 80mm - 1x CYLINDRICKÁ VLOŽKA - OPATŘENA SÍŤKOU PROTI HMYZU 640x340mm PŘESNÉ ROZMĚRY PŘEMĚŘENY PŘED ZAHÁJENÍM PRACÍ. SOUČÁSTÍ DODÁVKY KOTEVNÍ MATERIÁL.</t>
  </si>
  <si>
    <t>-1302901164</t>
  </si>
  <si>
    <t>147</t>
  </si>
  <si>
    <t>K119</t>
  </si>
  <si>
    <t>Z2 DVÍŘKA DO SKLEPA - KONSTRUKCE DVÍŘEK - ŽÁROVĚ ZINKOVANÝ VÁLCOVANÝ PROFIL L 30x20x3mm - KONSTRUKCE ZÁRUBNÍ - ŽÁROVĚ ZINKOVANÝ VÁLCOVANÝ PROFIL L 30x30x3mm - VÝPLŇ Z TAHOKOVU - TYP OKA SQ/6, VELIKOST OKA 6x4,5mm, POZINKOVANÝ - 2x DVOUDÍLNÝ PANT POZINKOVANÝ 80mm - 1x CYLINDRICKÁ VLOŽKA - OPATŘENA SÍŤKOU PROTI HMYZU 400x300mm PŘESNÉ ROZMĚRY PŘEMĚŘENY PŘED ZAHÁJENÍM PRACÍ. SOUČÁSTÍ DODÁVKY  KOTEVNÍ MATERIÁL.</t>
  </si>
  <si>
    <t>-1571183531</t>
  </si>
  <si>
    <t>148</t>
  </si>
  <si>
    <t>767810811</t>
  </si>
  <si>
    <t>Demontáž větracích mřížek ocelových čtyřhranných neho kruhových</t>
  </si>
  <si>
    <t>-1609227812</t>
  </si>
  <si>
    <t>149</t>
  </si>
  <si>
    <t>767995112</t>
  </si>
  <si>
    <t>Montáž ostatních atypických zámečnických konstrukcí hmotnosti přes 5 do 10 kg</t>
  </si>
  <si>
    <t>kg</t>
  </si>
  <si>
    <t>1304220379</t>
  </si>
  <si>
    <t>Poznámka k položce:
Poznámka k položce: orientační systém T01 až T04</t>
  </si>
  <si>
    <t>150</t>
  </si>
  <si>
    <t>40413701.3</t>
  </si>
  <si>
    <t>Jednostranná informační cedule - neprosv. tabule s označením kouření zakázáno T01</t>
  </si>
  <si>
    <t>1480323234</t>
  </si>
  <si>
    <t>Poznámka k položce:
Poznámka k položce: Jednostranná informační cedule - neprosv. tabule s označením kouření zakázáno T01, včetně montážního materiálu a závěsné konstrukce</t>
  </si>
  <si>
    <t>151</t>
  </si>
  <si>
    <t>767995114</t>
  </si>
  <si>
    <t>Montáž ostatních atypických zámečnických konstrukcí hmotnosti přes 20 do 50 kg</t>
  </si>
  <si>
    <t>1839613337</t>
  </si>
  <si>
    <t>152</t>
  </si>
  <si>
    <t>40413701.5</t>
  </si>
  <si>
    <t>OS5 TABULE ODJEZDY A PŘÍJEZDY (vývěsní skříň) - MATERIÁL RÁMU HLINÍK - ODLEHČENÉ PLEXISKLO - BEZPEČNOSTNÍ CYLINDRICKÝ ZÁMEK - PERMANENTNÍ ODVĚTRÁNÍ VNITŘNÍHO PROSTORU - KOTVENA DO ZDI cca 750x1000mm</t>
  </si>
  <si>
    <t>451162022</t>
  </si>
  <si>
    <t>Poznámka k položce:
Poznámka k položce: OS5 TABULE ODJEZDY A PŘÍJEZDY (vývěsní skříň) - MATERIÁL RÁMU HLINÍK - ODLEHČENÉ PLEXISKLO - BEZPEČNOSTNÍ CYLINDRICKÝ ZÁMEK - PERMANENTNÍ ODVĚTRÁNÍ VNITŘNÍHO PROSTORU - KOTVENA DO ZDI cca 750x1000mm</t>
  </si>
  <si>
    <t>153</t>
  </si>
  <si>
    <t>40413701.6</t>
  </si>
  <si>
    <t>JEDNOSTRANNÁ INFORMAČNÍ CEDULE ORIENTAČNÍHO SYSTÉMU DLE SMĚRNICE SŽDC 118</t>
  </si>
  <si>
    <t>229600192</t>
  </si>
  <si>
    <t>Poznámka k položce:
Poznámka k položce: Výdej jízdenek, informace, WC, čekárna, východ. Jednostranná informační cedule - neprosv. tabule, včetně montážního materiálu a závěsné konstrukce.</t>
  </si>
  <si>
    <t>154</t>
  </si>
  <si>
    <t>767996801</t>
  </si>
  <si>
    <t>Demontáž ostatních zámečnických konstrukcí o hmotnosti jednotlivých dílů rozebráním do 50 kg</t>
  </si>
  <si>
    <t>1142080625</t>
  </si>
  <si>
    <t>Poznámka k položce:
Poznámka k položce: Držáky na vlajku, držáky na rozhlas, zarážky na dveře, štítky a cedule, kovové prvky na soklu, větrací dvířka, světelná tabule na střeše, směrová tabule, tabule na fasádě, odpadkové koše, kovová dvířka-stavědlo.</t>
  </si>
  <si>
    <t>155</t>
  </si>
  <si>
    <t>998767203</t>
  </si>
  <si>
    <t>Přesun hmot pro zámečnické konstrukce stanovený procentní sazbou (%) z ceny vodorovná dopravní vzdálenost do 50 m v objektech výšky přes 12 do 24 m</t>
  </si>
  <si>
    <t>-855129160</t>
  </si>
  <si>
    <t>783</t>
  </si>
  <si>
    <t>Dokončovací práce - nátěry</t>
  </si>
  <si>
    <t>156</t>
  </si>
  <si>
    <t>783009301</t>
  </si>
  <si>
    <t>Písmomalířské práce výšky písmen nebo číslic přes 500 do 750 mm</t>
  </si>
  <si>
    <t>1478646645</t>
  </si>
  <si>
    <t>157</t>
  </si>
  <si>
    <t>783132211</t>
  </si>
  <si>
    <t>Dotmelení skleněných výplní truhlářských konstrukcí odstranění stávajícího soudržného sklenářského tmelu vysekáním</t>
  </si>
  <si>
    <t>-2007322235</t>
  </si>
  <si>
    <t>4*0,4</t>
  </si>
  <si>
    <t>158</t>
  </si>
  <si>
    <t>783162201</t>
  </si>
  <si>
    <t>Dotmelení skleněných výplní truhlářských konstrukcí tmelem sklenářským</t>
  </si>
  <si>
    <t>1756799418</t>
  </si>
  <si>
    <t>159</t>
  </si>
  <si>
    <t>783101201</t>
  </si>
  <si>
    <t>Příprava podkladu truhlářských konstrukcí před provedením nátěru broušení smirkovým papírem nebo plátnem hrubé</t>
  </si>
  <si>
    <t>547923422</t>
  </si>
  <si>
    <t>2*2*0,5*0,5</t>
  </si>
  <si>
    <t>160</t>
  </si>
  <si>
    <t>783122131</t>
  </si>
  <si>
    <t>Tmelení truhlářských konstrukcí plošné (plné) včetně přebroušení tmelených míst, tmelem disperzním akrylátovým nebo latexovým</t>
  </si>
  <si>
    <t>-158144548</t>
  </si>
  <si>
    <t>161</t>
  </si>
  <si>
    <t>783101203</t>
  </si>
  <si>
    <t>Příprava podkladu truhlářských konstrukcí před provedením nátěru broušení smirkovým papírem nebo plátnem jemné</t>
  </si>
  <si>
    <t>2052933372</t>
  </si>
  <si>
    <t>162</t>
  </si>
  <si>
    <t>783113121</t>
  </si>
  <si>
    <t>Napouštěcí nátěr truhlářských konstrukcí dvojnásobný fungicidní syntetický</t>
  </si>
  <si>
    <t>-698747202</t>
  </si>
  <si>
    <t>163</t>
  </si>
  <si>
    <t>783114101</t>
  </si>
  <si>
    <t>Základní nátěr truhlářských konstrukcí jednonásobný syntetický</t>
  </si>
  <si>
    <t>546094238</t>
  </si>
  <si>
    <t>164</t>
  </si>
  <si>
    <t>783117101</t>
  </si>
  <si>
    <t>Krycí nátěr truhlářských konstrukcí jednonásobný syntetický</t>
  </si>
  <si>
    <t>-2103325484</t>
  </si>
  <si>
    <t>Poznámka k položce:
Poznámka k položce: STÁVAJÍCÍ LUXFERY - ponechány stávající, dřevěná okýnka osazená v luxferách obroušena a poté natřena základovou a finální barvou (odstín RAL 8007 odpovídající barvě oken)</t>
  </si>
  <si>
    <t>165</t>
  </si>
  <si>
    <t>783118211</t>
  </si>
  <si>
    <t>Lakovací nátěr truhlářských konstrukcí dvojnásobný s mezibroušením syntetický</t>
  </si>
  <si>
    <t>-1659508175</t>
  </si>
  <si>
    <t>166</t>
  </si>
  <si>
    <t>783301313</t>
  </si>
  <si>
    <t>Příprava podkladu zámečnických konstrukcí před provedením nátěru odmaštění odmašťovačem ředidlovým</t>
  </si>
  <si>
    <t>-915503341</t>
  </si>
  <si>
    <t>167</t>
  </si>
  <si>
    <t>783306807</t>
  </si>
  <si>
    <t>Odstranění nátěrů ze zámečnických konstrukcí odstraňovačem nátěrů s obroušením</t>
  </si>
  <si>
    <t>1126327608</t>
  </si>
  <si>
    <t>168</t>
  </si>
  <si>
    <t>783344201</t>
  </si>
  <si>
    <t>Základní antikorozní nátěr zámečnických konstrukcí jednonásobný polyuretanový</t>
  </si>
  <si>
    <t>-1733505316</t>
  </si>
  <si>
    <t>Poznámka k položce:
Poznámka k položce: ELEKTROSKŘÍNĚ - stávající dvířka skříní elektro budou obroušeny a poté znovu natřeny nejprve základovou a poté finální barvou (odstín RAL 9002)</t>
  </si>
  <si>
    <t>169</t>
  </si>
  <si>
    <t>783347101</t>
  </si>
  <si>
    <t>Krycí nátěr (email) zámečnických konstrukcí jednonásobný polyuretanový</t>
  </si>
  <si>
    <t>33422317</t>
  </si>
  <si>
    <t>170</t>
  </si>
  <si>
    <t>783806807</t>
  </si>
  <si>
    <t>Odstranění nátěrů z omítek odstraňovačem nátěrů s obroušením</t>
  </si>
  <si>
    <t>671396543</t>
  </si>
  <si>
    <t>171</t>
  </si>
  <si>
    <t>783806811</t>
  </si>
  <si>
    <t>Odstranění nátěrů z omítek oškrábáním</t>
  </si>
  <si>
    <t>1911758791</t>
  </si>
  <si>
    <t>172</t>
  </si>
  <si>
    <t>783806815</t>
  </si>
  <si>
    <t>Odstranění nátěrů z omítek omytím tlakovou vodou</t>
  </si>
  <si>
    <t>765512517</t>
  </si>
  <si>
    <t>173</t>
  </si>
  <si>
    <t>783806817</t>
  </si>
  <si>
    <t>Odstranění nátěrů z omítek otryskáním</t>
  </si>
  <si>
    <t>-1044774156</t>
  </si>
  <si>
    <t>Poznámka k položce:
Poznámka k položce: kamenný sokl</t>
  </si>
  <si>
    <t>174</t>
  </si>
  <si>
    <t>783823133</t>
  </si>
  <si>
    <t>Penetrační nátěr omítek hladkých omítek hladkých, zrnitých tenkovrstvých nebo štukových stupně členitosti 1 a 2 silikátový</t>
  </si>
  <si>
    <t>-61531479</t>
  </si>
  <si>
    <t>175</t>
  </si>
  <si>
    <t>783826655</t>
  </si>
  <si>
    <t>Hydrofobizační nátěr omítek silikonový, transparentní, povrchů hladkých lícového zdiva</t>
  </si>
  <si>
    <t>-1373956141</t>
  </si>
  <si>
    <t>176</t>
  </si>
  <si>
    <t>783827423</t>
  </si>
  <si>
    <t>Krycí (ochranný ) nátěr omítek dvojnásobný hladkých omítek hladkých, zrnitých tenkovrstvých nebo štukových stupně členitosti 1 a 2 silikátový</t>
  </si>
  <si>
    <t>-2030648741</t>
  </si>
  <si>
    <t>177</t>
  </si>
  <si>
    <t>783827465</t>
  </si>
  <si>
    <t>Krycí (ochranný ) nátěr omítek dvojnásobný hladkých omítek hladkých, zrnitých tenkovrstvých nebo štukových stupně členitosti 4 silikonový</t>
  </si>
  <si>
    <t>1101321784</t>
  </si>
  <si>
    <t>178</t>
  </si>
  <si>
    <t>784511021</t>
  </si>
  <si>
    <t>Lepení tapet (materiál ve specifikaci) výšky do 3,00 m stěn vinylových hladkých</t>
  </si>
  <si>
    <t>-2131354689</t>
  </si>
  <si>
    <t>179</t>
  </si>
  <si>
    <t>62468003.1</t>
  </si>
  <si>
    <t>LEPÍCÍ FÓLIE ORIENTAČNÍHO SYSTÉMU</t>
  </si>
  <si>
    <t>-1872615958</t>
  </si>
  <si>
    <t>Poznámka k položce:
Poznámka k položce: WC ženy, WC muži, dopravní kancelář, čekárna-pokladna-informace</t>
  </si>
  <si>
    <t>789</t>
  </si>
  <si>
    <t>Povrchové úpravy ocelových konstrukcí a technologických zařízení</t>
  </si>
  <si>
    <t>180</t>
  </si>
  <si>
    <t>789221522</t>
  </si>
  <si>
    <t>Otryskání povrchů ocelových konstrukcí suché abrazivní tryskání abrazivem ze strusky třídy I stupeň zrezivění B, stupeň přípravy Sa 2½</t>
  </si>
  <si>
    <t>-32140738</t>
  </si>
  <si>
    <t>5*4,76"sloup+květník"</t>
  </si>
  <si>
    <t>4*1,4"litinový svod"</t>
  </si>
  <si>
    <t>181</t>
  </si>
  <si>
    <t>789326311</t>
  </si>
  <si>
    <t>Nátěr ocelových konstrukcí třídy II dvousložkový polyuretanový základní, tloušťky do 80 μm</t>
  </si>
  <si>
    <t>-429408315</t>
  </si>
  <si>
    <t>182</t>
  </si>
  <si>
    <t>789326316</t>
  </si>
  <si>
    <t>Nátěr ocelových konstrukcí třídy II dvousložkový polyuretanový mezivrstva, tloušťky do 80 μm</t>
  </si>
  <si>
    <t>-2023780713</t>
  </si>
  <si>
    <t>183</t>
  </si>
  <si>
    <t>789326321</t>
  </si>
  <si>
    <t>Nátěr ocelových konstrukcí třídy II dvousložkový polyuretanový krycí (vrchní), tloušťky do 80 μm</t>
  </si>
  <si>
    <t>-1402387145</t>
  </si>
  <si>
    <t>Poznámka k položce:
Poznámka k položce: LITINOVÉ SLOUPY -  (odstín RAL 7032), plechové květníky (odstín RAL 3001). OKAPOVÝ SVOD -  stávající litinové části (odstín RAL 7032)</t>
  </si>
  <si>
    <t>Práce a dodávky M</t>
  </si>
  <si>
    <t>22-M</t>
  </si>
  <si>
    <t>Montáže technologických zařízení pro dopravní stavby</t>
  </si>
  <si>
    <t>184</t>
  </si>
  <si>
    <t>220320022</t>
  </si>
  <si>
    <t>Montáž hodin včetně montáže na připravené úchytné body, připojení přívodů, přezkoušení hodin a signalizace, seřízení na jednotný čas hlavních kyvadlových nebo elektronických</t>
  </si>
  <si>
    <t>-587852311</t>
  </si>
  <si>
    <t>185</t>
  </si>
  <si>
    <t>35889829.1</t>
  </si>
  <si>
    <t>OS6 PERONNÍ HODINY</t>
  </si>
  <si>
    <t>256</t>
  </si>
  <si>
    <t>-681630618</t>
  </si>
  <si>
    <t>Poznámka k položce:
Poznámka k položce: OS6 PERONNÍ HODINY -  DVOUSTRANNÉ HODINY - TYP CVD 60/24V - TYP ZÁVĚSU L - TVRZENÉ SKLO - BARVA RAL 9006 200x350mm. SOUČÁSTÍ DODÁVKY DOPRAVA A NOSNÁ KONSTRUKCE S KOTEVNÍM MATERIÁLEM.</t>
  </si>
  <si>
    <t>186</t>
  </si>
  <si>
    <t>220320371</t>
  </si>
  <si>
    <t>Montáž tabule včetně vyvrtání otvorů a připevnění tabule, nosné konstrukce, zatažení kabelů do tabule kontrolní na zeď do hmotnosti tabule 150 kg</t>
  </si>
  <si>
    <t>1745471866</t>
  </si>
  <si>
    <t>187</t>
  </si>
  <si>
    <t>220320392</t>
  </si>
  <si>
    <t>Montáž tabule včetně vyvrtání otvorů a připevnění tabule, nosné konstrukce, zatažení kabelů do tabule informační na nosnou konstrukci do hmotnosti tabule 200 kg</t>
  </si>
  <si>
    <t>1847181353</t>
  </si>
  <si>
    <t>188</t>
  </si>
  <si>
    <t>40413701.2</t>
  </si>
  <si>
    <t>OS3 SVĚTELNÁ TABULE NA STŘEŠE - JEDNOSTRANNÁ S LED OSVĚTLENÍM - NÁPIS KARDAŠOVA ŘEČICE - NÁPIS KOTVEN DO KONSTRUKCE KROVU - KOTVENÍ SKRZ PLECHOVOU STŘEŠNÍ KRYTINU, PROSTUPY ŘÁDNĚ OPLECHOVÁNY A UTĚSNĚNY cca 4x0,5m</t>
  </si>
  <si>
    <t>1328351602</t>
  </si>
  <si>
    <t>Poznámka k položce:
Poznámka k položce: OS3 SVĚTELNÁ TABULE NA STŘEŠE - JEDNOSTRANNÁ S LED OSVĚTLENÍM - NÁPIS KARDAŠOVA ŘEČICE - NÁPIS KOTVEN DO KONSTRUKCE KROVU - KOTVENÍ SKRZ PLECHOVOU STŘEŠNÍ KRYTINU, PROSTUPY ŘÁDNĚ OPLECHOVÁNY A UTĚSNĚNY cca 4x0,5m</t>
  </si>
  <si>
    <t>189</t>
  </si>
  <si>
    <t>220320413</t>
  </si>
  <si>
    <t>Montáž tabule včetně vyvrtání otvorů a připevnění tabule, nosné konstrukce, zatažení kabelů do tabule informační nástupištní na zastřešené nástupiště zavěšením pomocí třmenů do hmotnosti tabule 150 kg</t>
  </si>
  <si>
    <t>2103149134</t>
  </si>
  <si>
    <t>190</t>
  </si>
  <si>
    <t>40413701.1</t>
  </si>
  <si>
    <t>OS4 SMĚROVÁ TABULE - TABULE SE SMĚREM JÍZDY VLAKŮ, KOTVENA K DŘEVĚNÉ VAZNICI VZHLED viz. Příloha Nápisy - Směr, Jihlava, Veselí nad Lužnicí</t>
  </si>
  <si>
    <t>-1180271207</t>
  </si>
  <si>
    <t>Poznámka k položce:
Poznámka k položce: směrová tabule, včetně montážního materiálu a závěsné konstrukce.</t>
  </si>
  <si>
    <t>191</t>
  </si>
  <si>
    <t>4041431.5</t>
  </si>
  <si>
    <t>Tabule označení stanice ze  strany ulice</t>
  </si>
  <si>
    <t>-1627856704</t>
  </si>
  <si>
    <t>192</t>
  </si>
  <si>
    <t>220331004</t>
  </si>
  <si>
    <t>Uvedení do provozu systém pro EPS oživení a nastavení a přezkoušení systému EPS</t>
  </si>
  <si>
    <t>-1397943196</t>
  </si>
  <si>
    <t>193</t>
  </si>
  <si>
    <t>220331007</t>
  </si>
  <si>
    <t>Uvedení do provozu systém pro EPS vyhotovení protokolu o funkční zkoušce EPS</t>
  </si>
  <si>
    <t>1621148170</t>
  </si>
  <si>
    <t>194</t>
  </si>
  <si>
    <t>220370101</t>
  </si>
  <si>
    <t>Funkční dodavatelské přezkoušení železničního rozhlasového zařízení reproduktoru</t>
  </si>
  <si>
    <t>-1247256307</t>
  </si>
  <si>
    <t>HZS</t>
  </si>
  <si>
    <t>Hodinové zúčtovací sazby</t>
  </si>
  <si>
    <t>195</t>
  </si>
  <si>
    <t>HZS2222</t>
  </si>
  <si>
    <t>Hodinové zúčtovací sazby profesí PSV provádění stavebních instalací elektrikář odborný</t>
  </si>
  <si>
    <t>hod</t>
  </si>
  <si>
    <t>262144</t>
  </si>
  <si>
    <t>1408622699</t>
  </si>
  <si>
    <t>Poznámka k položce:
Poznámka k položce: Demontáž a zpětná montáž zvonků, demontáž a zpětná montáž hromosvodu, demontáž el. kabelů - ověření funkčnosti jednotlivých kabelů, demontáž kabelového převěsu</t>
  </si>
  <si>
    <t>SO 03 - Přípojky</t>
  </si>
  <si>
    <t xml:space="preserve">    2 - Zakládání</t>
  </si>
  <si>
    <t xml:space="preserve">    3 - Svislé a kompletní konstrukce</t>
  </si>
  <si>
    <t xml:space="preserve">    4 - Vodorovné konstrukce</t>
  </si>
  <si>
    <t xml:space="preserve">    5 - Komunikace pozemní</t>
  </si>
  <si>
    <t xml:space="preserve">    8 - Trubní vedení</t>
  </si>
  <si>
    <t xml:space="preserve">    96 - Bourání konstrukcí</t>
  </si>
  <si>
    <t xml:space="preserve">    98 - Demolice a sanace</t>
  </si>
  <si>
    <t xml:space="preserve">    721 - Zdravotechnika - vnitřní kanalizace</t>
  </si>
  <si>
    <t>113107125</t>
  </si>
  <si>
    <t>Odstranění podkladů nebo krytů ručně s přemístěním hmot na skládku na vzdálenost do 3 m nebo s naložením na dopravní prostředek z kameniva hrubého drceného, o tl. vrstvy přes 400 do 500 mm</t>
  </si>
  <si>
    <t>1883558076</t>
  </si>
  <si>
    <t>113107143</t>
  </si>
  <si>
    <t>Odstranění podkladů nebo krytů ručně s přemístěním hmot na skládku na vzdálenost do 3 m nebo s naložením na dopravní prostředek živičných, o tl. vrstvy přes 100 do 150 mm</t>
  </si>
  <si>
    <t>-1979449041</t>
  </si>
  <si>
    <t>113151111</t>
  </si>
  <si>
    <t>Rozebírání zpevněných ploch s přemístěním na skládku na vzdálenost do 20 m nebo s naložením na dopravní prostředek ze silničních panelů</t>
  </si>
  <si>
    <t>-973468117</t>
  </si>
  <si>
    <t>115101201</t>
  </si>
  <si>
    <t>Čerpání vody na dopravní výšku do 10 m s uvažovaným průměrným přítokem do 500 l/min</t>
  </si>
  <si>
    <t>-664844025</t>
  </si>
  <si>
    <t>115101301</t>
  </si>
  <si>
    <t>Pohotovost záložní čerpací soupravy pro dopravní výšku do 10 m s uvažovaným průměrným přítokem do 500 l/min</t>
  </si>
  <si>
    <t>-1726816653</t>
  </si>
  <si>
    <t>121151103</t>
  </si>
  <si>
    <t>Sejmutí ornice strojně při souvislé ploše do 100 m2, tl. vrstvy do 200 mm</t>
  </si>
  <si>
    <t>1761895226</t>
  </si>
  <si>
    <t>131251100</t>
  </si>
  <si>
    <t>Hloubení nezapažených jam a zářezů strojně s urovnáním dna do předepsaného profilu a spádu v hornině třídy těžitelnosti I skupiny 3 do 20 m3</t>
  </si>
  <si>
    <t>507611950</t>
  </si>
  <si>
    <t>"plotové sloupky" 3*0,3*0,3*0,8</t>
  </si>
  <si>
    <t>132351253</t>
  </si>
  <si>
    <t>Hloubení nezapažených rýh šířky přes 800 do 2 000 mm strojně s urovnáním dna do předepsaného profilu a spádu v hornině třídy těžitelnosti II skupiny 4 přes 50 do 100 m3</t>
  </si>
  <si>
    <t>-829408741</t>
  </si>
  <si>
    <t>151101101</t>
  </si>
  <si>
    <t>Zřízení pažení a rozepření stěn rýh pro podzemní vedení příložné pro jakoukoliv mezerovitost, hloubky do 2 m</t>
  </si>
  <si>
    <t>-1818474825</t>
  </si>
  <si>
    <t>151101111</t>
  </si>
  <si>
    <t>Odstranění pažení a rozepření stěn rýh pro podzemní vedení s uložením materiálu na vzdálenost do 3 m od kraje výkopu příložné, hloubky do 2 m</t>
  </si>
  <si>
    <t>20712413</t>
  </si>
  <si>
    <t>162251122</t>
  </si>
  <si>
    <t>Vodorovné přemístění výkopku nebo sypaniny po suchu na obvyklém dopravním prostředku, bez naložení výkopku, avšak se složením bez rozhrnutí z horniny třídy těžitelnosti II na vzdálenost skupiny 4 a 5 na vzdálenost přes 20 do 50 m</t>
  </si>
  <si>
    <t>-1972353989</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</si>
  <si>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</si>
  <si>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</si>
  <si>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-711987267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</si>
  <si>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</si>
  <si>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</si>
  <si>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1143157474</t>
  </si>
  <si>
    <t>18,817*40 "Přepočtené koeficientem množství</t>
  </si>
  <si>
    <t>167151102</t>
  </si>
  <si>
    <t>Nakládání, skládání a překládání neulehlého výkopku nebo sypaniny strojně nakládání, množství do 100 m3, z horniny třídy těžitelnosti II, skupiny 4 a 5</t>
  </si>
  <si>
    <t>2076431816</t>
  </si>
  <si>
    <t>171201201</t>
  </si>
  <si>
    <t>Uložení sypaniny na skládky nebo meziskládky bez hutnění s upravením uložené sypaniny do předepsaného tvaru</t>
  </si>
  <si>
    <t>-1775165997</t>
  </si>
  <si>
    <t>997221655</t>
  </si>
  <si>
    <t>Poplatek za uložení stavebního odpadu na skládce (skládkovné) zeminy a kamení zatříděného do Katalogu odpadů pod kódem 17 05 04</t>
  </si>
  <si>
    <t>-8730193</t>
  </si>
  <si>
    <t>18,817*2 "Přepočtené koeficientem množství</t>
  </si>
  <si>
    <t>-1585304210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</si>
  <si>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</si>
  <si>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</si>
  <si>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1193189997</t>
  </si>
  <si>
    <t>58337310</t>
  </si>
  <si>
    <t>štěrkopísek frakce 0/4</t>
  </si>
  <si>
    <t>1893101000</t>
  </si>
  <si>
    <t>21,815*2 "Přepočtené koeficientem množství</t>
  </si>
  <si>
    <t>181351003</t>
  </si>
  <si>
    <t>Rozprostření a urovnání ornice v rovině nebo ve svahu sklonu do 1:5 strojně při souvislé ploše do 100 m2, tl. vrstvy do 200 mm</t>
  </si>
  <si>
    <t>-1704010818</t>
  </si>
  <si>
    <t>181411131</t>
  </si>
  <si>
    <t>Založení trávníku na půdě předem připravené plochy do 1000 m2 výsevem včetně utažení parkového v rovině nebo na svahu do 1:5</t>
  </si>
  <si>
    <t>87692732</t>
  </si>
  <si>
    <t>00572410</t>
  </si>
  <si>
    <t>osivo směs travní parková</t>
  </si>
  <si>
    <t>-483079810</t>
  </si>
  <si>
    <t>Zakládání</t>
  </si>
  <si>
    <t>275316121</t>
  </si>
  <si>
    <t>Základy z betonu prostého patky z betonu se zvýšenými nároky na prostředí tř. C 25/30</t>
  </si>
  <si>
    <t>880814559</t>
  </si>
  <si>
    <t>"základy sloupky" 3*0,3*0,3*0,8</t>
  </si>
  <si>
    <t>Svislé a kompletní konstrukce</t>
  </si>
  <si>
    <t>338171115</t>
  </si>
  <si>
    <t>Montáž sloupků a vzpěr plotových ocelových trubkových nebo profilovaných výšky do 2,00 m ukotvením k pevnému podkladu</t>
  </si>
  <si>
    <t>1428274058</t>
  </si>
  <si>
    <t>553422526.1</t>
  </si>
  <si>
    <t>vzpěra plotová, průřez kruhový, dl. min. 1700mm, prům. 38mm, povrchová úprava pozinkováním a potažením zeleným plastem, vč. koncovky na vzpěru</t>
  </si>
  <si>
    <t>1202514467</t>
  </si>
  <si>
    <t>553422528.1</t>
  </si>
  <si>
    <t>objímka k připevnění vzpěry na sloupek o průměru 48mm</t>
  </si>
  <si>
    <t>-1503902341</t>
  </si>
  <si>
    <t>553422525.1</t>
  </si>
  <si>
    <t>držák vzpěry určený k připevnění na betonovou podhrabovou desku, pozinkovaný, vč. spojovacího materiálu</t>
  </si>
  <si>
    <t>-1017937763</t>
  </si>
  <si>
    <t>348121221</t>
  </si>
  <si>
    <t>Osazení podhrabových desek na ocelové sloupky, délky desek přes 2 do 3 m</t>
  </si>
  <si>
    <t>1942865615</t>
  </si>
  <si>
    <t>59232548</t>
  </si>
  <si>
    <t>držák podhrabové desky typ H pro sloupek D 40-50mm výšky 300mm průběžný povrchová úpraha žárový zinek</t>
  </si>
  <si>
    <t>-1116209304</t>
  </si>
  <si>
    <t>59232550</t>
  </si>
  <si>
    <t>držák podhrabové desky typ U výšky 300mm koncový povrchová úpraha žárový zinek</t>
  </si>
  <si>
    <t>-1243100489</t>
  </si>
  <si>
    <t>592331146.1</t>
  </si>
  <si>
    <t>podhrabová deska betonová, přírodní, rozměrů 2450x250x50 mm, vyztužená ocelí</t>
  </si>
  <si>
    <t>-358570813</t>
  </si>
  <si>
    <t>348401230</t>
  </si>
  <si>
    <t>Montáž oplocení z pletiva strojového bez napínacích drátů přes 1,6 do 2,0 m</t>
  </si>
  <si>
    <t>-76775529</t>
  </si>
  <si>
    <t>31327519.1</t>
  </si>
  <si>
    <t>pletivo drátěné plastifikované, zelené barvy, se čtvercovými oky 50x50mm, tloušťka drátu 2,7mm vč. plastu, min. 1,7mm jádro, výška 1800mm</t>
  </si>
  <si>
    <t>2064052698</t>
  </si>
  <si>
    <t>348401350</t>
  </si>
  <si>
    <t>Montáž oplocení z pletiva rozvinutí, uchycení a napnutí drátu napínacího</t>
  </si>
  <si>
    <t>96028908</t>
  </si>
  <si>
    <t>Poznámka k položce:
Poznámka k položce: Vč. nákladů na ztratné, vč. dodávek materiálu potřebného k napínání drátů a k přichycení pletiva.</t>
  </si>
  <si>
    <t>15615301.1</t>
  </si>
  <si>
    <t>drát kruhový napínací k pletivu, potažený plastem barvy zelené</t>
  </si>
  <si>
    <t>-56059669</t>
  </si>
  <si>
    <t>451573111</t>
  </si>
  <si>
    <t>Lože pod potrubí, stoky a drobné objekty v otevřeném výkopu z písku a štěrkopísku do 63 mm</t>
  </si>
  <si>
    <t>498582555</t>
  </si>
  <si>
    <t>Komunikace pozemní</t>
  </si>
  <si>
    <t>564551111</t>
  </si>
  <si>
    <t>Zřízení podsypu nebo podkladu ze sypaniny s rozprostřením, vlhčením, a zhutněním, po zhutnění tl. 150 mm</t>
  </si>
  <si>
    <t>-1042824944</t>
  </si>
  <si>
    <t>58344229</t>
  </si>
  <si>
    <t>štěrkodrť frakce 0/125</t>
  </si>
  <si>
    <t>1609846883</t>
  </si>
  <si>
    <t>564841112</t>
  </si>
  <si>
    <t>Podklad ze štěrkodrti ŠD s rozprostřením a zhutněním, po zhutnění tl. 130 mm</t>
  </si>
  <si>
    <t>-124624524</t>
  </si>
  <si>
    <t>564851111</t>
  </si>
  <si>
    <t>Podklad ze štěrkodrti ŠD s rozprostřením a zhutněním, po zhutnění tl. 150 mm</t>
  </si>
  <si>
    <t>-2103640030</t>
  </si>
  <si>
    <t>564851112</t>
  </si>
  <si>
    <t>Podklad ze štěrkodrti ŠD s rozprostřením a zhutněním, po zhutnění tl. 160 mm</t>
  </si>
  <si>
    <t>301578175</t>
  </si>
  <si>
    <t>564861111</t>
  </si>
  <si>
    <t>Podklad ze štěrkodrti ŠD s rozprostřením a zhutněním, po zhutnění tl. 200 mm</t>
  </si>
  <si>
    <t>-1516638664</t>
  </si>
  <si>
    <t>564871113</t>
  </si>
  <si>
    <t>Podklad ze štěrkodrti ŠD s rozprostřením a zhutněním, po zhutnění tl. 270 mm</t>
  </si>
  <si>
    <t>560424786</t>
  </si>
  <si>
    <t>564871116</t>
  </si>
  <si>
    <t>Podklad ze štěrkodrti ŠD s rozprostřením a zhutněním, po zhutnění tl. 300 mm</t>
  </si>
  <si>
    <t>-899076154</t>
  </si>
  <si>
    <t>564952111</t>
  </si>
  <si>
    <t>Podklad z mechanicky zpevněného kameniva MZK (minerální beton) s rozprostřením a s hutněním, po zhutnění tl. 150 mm</t>
  </si>
  <si>
    <t>-822567329</t>
  </si>
  <si>
    <t>565145121</t>
  </si>
  <si>
    <t>Asfaltový beton vrstva podkladní ACP 16 (obalované kamenivo střednězrnné - OKS) s rozprostřením a zhutněním v pruhu šířky přes 3 m, po zhutnění tl. 60 mm</t>
  </si>
  <si>
    <t>1337160445</t>
  </si>
  <si>
    <t>573111112</t>
  </si>
  <si>
    <t>Postřik infiltrační PI z asfaltu silničního s posypem kamenivem, v množství 1,00 kg/m2</t>
  </si>
  <si>
    <t>62256214</t>
  </si>
  <si>
    <t>584121111</t>
  </si>
  <si>
    <t>Osazení silničních dílců ze železového betonu s podkladem z kameniva těženého do tl. 40 mm jakéhokoliv druhu a velikosti, na plochu jednotlivě přes 50 do 200 m2</t>
  </si>
  <si>
    <t>2050176353</t>
  </si>
  <si>
    <t>Trubní vedení</t>
  </si>
  <si>
    <t>894811131</t>
  </si>
  <si>
    <t>Revizní šachta z tvrdého PVC v otevřeném výkopu typ přímý (DN šachty/DN trubního vedení) DN 400/160, odolnost vnějšímu tlaku 12,5 t, hloubka od 860 do 1230 mm</t>
  </si>
  <si>
    <t>1121270824</t>
  </si>
  <si>
    <t>894811133</t>
  </si>
  <si>
    <t>Revizní šachta z tvrdého PVC v otevřeném výkopu typ přímý (DN šachty/DN trubního vedení) DN 400/160, odolnost vnějšímu tlaku 12,5 t, hloubka od 1360 do 1730 mm</t>
  </si>
  <si>
    <t>117532259</t>
  </si>
  <si>
    <t>894811135</t>
  </si>
  <si>
    <t>Revizní šachta z tvrdého PVC v otevřeném výkopu typ přímý (DN šachty/DN trubního vedení) DN 400/160, odolnost vnějšímu tlaku 12,5 t, hloubka od 1860 do 2230 mm</t>
  </si>
  <si>
    <t>547770116</t>
  </si>
  <si>
    <t>899722111</t>
  </si>
  <si>
    <t>Krytí potrubí z plastů výstražnou fólií z PVC šířky 20 cm</t>
  </si>
  <si>
    <t>1354651125</t>
  </si>
  <si>
    <t>Bourání konstrukcí</t>
  </si>
  <si>
    <t>966003818</t>
  </si>
  <si>
    <t>Rozebrání dřevěného oplocení se sloupky osové vzdálenosti do 4,00 m, výšky do 2,50 m, osazených do hloubky 1,00 m s příčníky a ocelovými sloupky z prken a latí</t>
  </si>
  <si>
    <t>965052182</t>
  </si>
  <si>
    <t>919735113</t>
  </si>
  <si>
    <t>Řezání stávajícího živičného krytu nebo podkladu hloubky přes 100 do 150 mm</t>
  </si>
  <si>
    <t>2017296277</t>
  </si>
  <si>
    <t>963015161</t>
  </si>
  <si>
    <t>Demontáž prefabrikovaných krycích desek kanálů, šachet nebo žump hmotnosti do 2,0 t</t>
  </si>
  <si>
    <t>-109539839</t>
  </si>
  <si>
    <t>963011111</t>
  </si>
  <si>
    <t>Demontáž základových prefabrikovaných konstrukcí z betonu železového desek hmotnosti jednotlivě do 5 t</t>
  </si>
  <si>
    <t>709482219</t>
  </si>
  <si>
    <t>Poznámka k položce:
Poznámka k položce: žumpa</t>
  </si>
  <si>
    <t>Demolice a sanace</t>
  </si>
  <si>
    <t>981011111</t>
  </si>
  <si>
    <t>Demolice budov postupným rozebíráním dřevěných lehkých jednostranně obitých</t>
  </si>
  <si>
    <t>-510472503</t>
  </si>
  <si>
    <t>997013211</t>
  </si>
  <si>
    <t>Vnitrostaveništní doprava suti a vybouraných hmot vodorovně do 50 m svisle ručně pro budovy a haly výšky do 6 m</t>
  </si>
  <si>
    <t>95433185</t>
  </si>
  <si>
    <t>-1111537014</t>
  </si>
  <si>
    <t>-423132780</t>
  </si>
  <si>
    <t>48,223*40 "Přepočtené koeficientem množství</t>
  </si>
  <si>
    <t>-122921298</t>
  </si>
  <si>
    <t>998225111</t>
  </si>
  <si>
    <t>Přesun hmot pro komunikace s krytem z kameniva, monolitickým betonovým nebo živičným dopravní vzdálenost do 200 m jakékoliv délky objektu</t>
  </si>
  <si>
    <t>-1095609566</t>
  </si>
  <si>
    <t>998225194</t>
  </si>
  <si>
    <t>Přesun hmot pro komunikace s krytem z kameniva, monolitickým betonovým nebo živičným Příplatek k ceně za zvětšený přesun přes vymezenou největší dopravní vzdálenost do 5000 m</t>
  </si>
  <si>
    <t>896964060</t>
  </si>
  <si>
    <t>998225195</t>
  </si>
  <si>
    <t>Přesun hmot pro komunikace s krytem z kameniva, monolitickým betonovým nebo živičným Příplatek k ceně za zvětšený přesun přes vymezenou největší dopravní vzdálenost za každých dalších 5000 m přes 5000 m</t>
  </si>
  <si>
    <t>-932719584</t>
  </si>
  <si>
    <t>721</t>
  </si>
  <si>
    <t>Zdravotechnika - vnitřní kanalizace</t>
  </si>
  <si>
    <t>721110806</t>
  </si>
  <si>
    <t>Demontáž potrubí z kameninových trub normálních nebo kyselinovzdorných přes 100 do DN 200</t>
  </si>
  <si>
    <t>1710425333</t>
  </si>
  <si>
    <t>721173403</t>
  </si>
  <si>
    <t>Potrubí z trub PVC SN4 svodné (ležaté) DN 160</t>
  </si>
  <si>
    <t>-86397161</t>
  </si>
  <si>
    <t>998721101</t>
  </si>
  <si>
    <t>Přesun hmot pro vnitřní kanalizace stanovený z hmotnosti přesunovaného materiálu vodorovná dopravní vzdálenost do 50 m v objektech výšky do 6 m</t>
  </si>
  <si>
    <t>570061894</t>
  </si>
  <si>
    <t>HZS2212</t>
  </si>
  <si>
    <t>Hodinové zúčtovací sazby profesí PSV provádění stavebních instalací instalatér odborný</t>
  </si>
  <si>
    <t>1934455269</t>
  </si>
  <si>
    <t>Poznámka k položce:
Poznámka k položce: Napojení na stávající přípojku osazením odbočovacího kusu ve tvaru Y pod 45° - PVC, zaslepení potrubí</t>
  </si>
  <si>
    <t>SO 04 - Oprava WC</t>
  </si>
  <si>
    <t>3 - Svislé a kompletní konstrukce</t>
  </si>
  <si>
    <t xml:space="preserve">    6 - Úpravy povrchů, podlahy a osazování výplní</t>
  </si>
  <si>
    <t xml:space="preserve">    711 - Izolace proti vodě, vlhkosti a plynům</t>
  </si>
  <si>
    <t xml:space="preserve">    713 - Izolace tepelné</t>
  </si>
  <si>
    <t xml:space="preserve">    722 - Zdravotechnika - vnitřní vodovod</t>
  </si>
  <si>
    <t xml:space="preserve">    726 - Zdravotechnika - předstěnové instalace</t>
  </si>
  <si>
    <t xml:space="preserve">    763 - Konstrukce suché výstavby</t>
  </si>
  <si>
    <t>310278842</t>
  </si>
  <si>
    <t>Zazdívka otvorů ve zdivu nadzákladovém nepálenými tvárnicemi plochy přes 0,25 m2 do 1 m2 , ve zdi tl. do 300 mm</t>
  </si>
  <si>
    <t>-2048604955</t>
  </si>
  <si>
    <t>dozdění po zdemolovaném komínu</t>
  </si>
  <si>
    <t>0,8*2,9*0,2</t>
  </si>
  <si>
    <t>otvor mezi wc ženy a muži</t>
  </si>
  <si>
    <t>0,6*1,3*0,2</t>
  </si>
  <si>
    <t>317142424</t>
  </si>
  <si>
    <t>Překlady nenosné z pórobetonu osazené do tenkého maltového lože, výšky do 250 mm, šířky překladu 100 mm, délky překladu přes 1250 do 1500 mm</t>
  </si>
  <si>
    <t>941126656</t>
  </si>
  <si>
    <t>342272225</t>
  </si>
  <si>
    <t>Příčky z pórobetonových tvárnic hladkých na tenké maltové lože objemová hmotnost do 500 kg/m3, tloušťka příčky 100 mm</t>
  </si>
  <si>
    <t>-1899954267</t>
  </si>
  <si>
    <t>wc muži</t>
  </si>
  <si>
    <t>(2*1,6+2)*2,25</t>
  </si>
  <si>
    <t>-2*0,7*2"dveře"</t>
  </si>
  <si>
    <t>342291121</t>
  </si>
  <si>
    <t>Ukotvení příček plochými kotvami, do konstrukce cihelné</t>
  </si>
  <si>
    <t>980684576</t>
  </si>
  <si>
    <t>346272216</t>
  </si>
  <si>
    <t>Přizdívky z pórobetonových tvárnic objemová hmotnost do 500 kg/m3, na tenké maltové lože, tloušťka přizdívky 50 mm</t>
  </si>
  <si>
    <t>1131997195</t>
  </si>
  <si>
    <t>wc ženy-zazdění istalační předstěny</t>
  </si>
  <si>
    <t>1,2*1,4</t>
  </si>
  <si>
    <t>wc muži-zazdění istalační předstěny</t>
  </si>
  <si>
    <t>0,9*1,4</t>
  </si>
  <si>
    <t>346272266</t>
  </si>
  <si>
    <t>Přizdívky z pórobetonových tvárnic objemová hmotnost do 500 kg/m3, na tenké maltové lože, tloušťka přizdívky 200 mm</t>
  </si>
  <si>
    <t>-1111247173</t>
  </si>
  <si>
    <t>wc ženy-přizdění istalační předstěny</t>
  </si>
  <si>
    <t>0,6*1,4</t>
  </si>
  <si>
    <t>-512823417</t>
  </si>
  <si>
    <t>vnitřní kanalizace</t>
  </si>
  <si>
    <t>16,5*0,8*0,5</t>
  </si>
  <si>
    <t>167111101</t>
  </si>
  <si>
    <t>Nakládání, skládání a překládání neulehlého výkopku nebo sypaniny ručně nakládání, z hornin třídy těžitelnosti I, skupiny 1 až 3</t>
  </si>
  <si>
    <t>1257393579</t>
  </si>
  <si>
    <t>1533197326</t>
  </si>
  <si>
    <t>997013873</t>
  </si>
  <si>
    <t>Poplatek za uložení stavebního odpadu na recyklační skládce (skládkovné) zeminy a kamení zatříděného do Katalogu odpadů pod kódem 17 05 04</t>
  </si>
  <si>
    <t>1989652960</t>
  </si>
  <si>
    <t>-607714944</t>
  </si>
  <si>
    <t>1471620691</t>
  </si>
  <si>
    <t>16,5*0,4*0,5</t>
  </si>
  <si>
    <t>58331200</t>
  </si>
  <si>
    <t>štěrkopísek netříděný zásypový</t>
  </si>
  <si>
    <t>1451752024</t>
  </si>
  <si>
    <t>3,3*2 "Přepočtené koeficientem množství</t>
  </si>
  <si>
    <t>612131121</t>
  </si>
  <si>
    <t>Podkladní a spojovací vrstva vnitřních omítaných ploch penetrace akrylát-silikonová nanášená ručně stěn</t>
  </si>
  <si>
    <t>-431901525</t>
  </si>
  <si>
    <t>wc muži-kabinky</t>
  </si>
  <si>
    <t>2,25*4*1,6+0,4*4+2*0,25*2+2*0,1*2+2*0,1+3,6*0,1</t>
  </si>
  <si>
    <t>612142001</t>
  </si>
  <si>
    <t>Potažení vnitřních ploch pletivem v ploše nebo pruzích, na plném podkladu sklovláknitým vtlačením do tmelu stěn</t>
  </si>
  <si>
    <t>1623125865</t>
  </si>
  <si>
    <t>612315302</t>
  </si>
  <si>
    <t>Vápenná omítka ostění nebo nadpraží štuková</t>
  </si>
  <si>
    <t>1987084577</t>
  </si>
  <si>
    <t>wc ženy</t>
  </si>
  <si>
    <t>1+0,3*0,2+2*0,25*0,2+1,1</t>
  </si>
  <si>
    <t>2*0,25*0,2+1,1</t>
  </si>
  <si>
    <t>612321121</t>
  </si>
  <si>
    <t>Omítka vápenocementová vnitřních ploch nanášená ručně jednovrstvá, tloušťky do 10 mm hladká svislých konstrukcí stěn</t>
  </si>
  <si>
    <t>-1067632507</t>
  </si>
  <si>
    <t>2,25*(2*3,6+2*1,8)-2,5*1-0,6*1-0,6*1,4</t>
  </si>
  <si>
    <t>2,25*(2*3,6+2+2,85)-2,5*1-0,6*2</t>
  </si>
  <si>
    <t>612321141</t>
  </si>
  <si>
    <t>Omítka vápenocementová vnitřních ploch nanášená ručně dvouvrstvá, tloušťky jádrové omítky do 10 mm a tloušťky štuku do 3 mm štuková svislých konstrukcí stěn</t>
  </si>
  <si>
    <t>1985415561</t>
  </si>
  <si>
    <t>0,65*(2*3,6+2*1,8)-2,5*1-0,6*1-0,6*1,4</t>
  </si>
  <si>
    <t>0,65*(2*3,6+2+2,85)-2,5*1-0,6*2</t>
  </si>
  <si>
    <t>612325301</t>
  </si>
  <si>
    <t>Vápenocementová omítka ostění nebo nadpraží hladká</t>
  </si>
  <si>
    <t>1388468981</t>
  </si>
  <si>
    <t>2*0,2*1,4+2*0,2*2,25+0,6*0,2</t>
  </si>
  <si>
    <t>2*0,2*2,251</t>
  </si>
  <si>
    <t>619995001</t>
  </si>
  <si>
    <t>Začištění omítek (s dodáním hmot) kolem oken, dveří, podlah, obkladů apod.</t>
  </si>
  <si>
    <t>1609663146</t>
  </si>
  <si>
    <t>4*2,5+2*1,1+1,1+4++2*0,6</t>
  </si>
  <si>
    <t>631311123</t>
  </si>
  <si>
    <t>Mazanina z betonu prostého bez zvýšených nároků na prostředí tl. přes 80 do 120 mm tř. C 12/15</t>
  </si>
  <si>
    <t>-1626479811</t>
  </si>
  <si>
    <t>(1,8*3,6+1,1*0,2)*0,1</t>
  </si>
  <si>
    <t>(2,85*3,6+1,1*0,2)*0,1</t>
  </si>
  <si>
    <t>631362021</t>
  </si>
  <si>
    <t>Výztuž mazanin ze svařovaných sítí z drátů typu KARI</t>
  </si>
  <si>
    <t>322112318</t>
  </si>
  <si>
    <t>Poznámka k položce:
Poznámka k položce: Svařovaná síť z ocel. drátů žebírkových tvářených za studena, typ KD35, KARI 5 mm, oko 100x100 mm, formát 3x2 m, hmotnost 3,08 kg/m2</t>
  </si>
  <si>
    <t>10,48*0,00308*1,15</t>
  </si>
  <si>
    <t>642943111</t>
  </si>
  <si>
    <t>Osazování ocelových úhelníkových rámů s dveřními křídly na cementovou maltu, o ploše otvoru do 2,5 m2</t>
  </si>
  <si>
    <t>2115625115</t>
  </si>
  <si>
    <t>55331365</t>
  </si>
  <si>
    <t>zárubeň ocelová pro pórobeton 115 900 levá,pravá</t>
  </si>
  <si>
    <t>-113989918</t>
  </si>
  <si>
    <t>61164073</t>
  </si>
  <si>
    <t>dveře jednokřídlé voštinové profilované povrch lakovaný plné 900x1970/2100mm</t>
  </si>
  <si>
    <t>1951857200</t>
  </si>
  <si>
    <t>962031133</t>
  </si>
  <si>
    <t>Bourání příček z cihel, tvárnic nebo příčkovek z cihel pálených, plných nebo dutých na maltu vápennou nebo vápenocementovou, tl. do 150 mm</t>
  </si>
  <si>
    <t>1843488103</t>
  </si>
  <si>
    <t>(1,8+1,2)*2-2*0,6*2</t>
  </si>
  <si>
    <t>(1,95+1,65+1,5)*2,15-2*0,6*2</t>
  </si>
  <si>
    <t>962032240</t>
  </si>
  <si>
    <t>Bourání zdiva nadzákladového z cihel nebo tvárnic z cihel pálených nebo vápenopískových, na maltu cementovou, objemu do 1 m3</t>
  </si>
  <si>
    <t>834417020</t>
  </si>
  <si>
    <t>stěna pisoáry</t>
  </si>
  <si>
    <t>2,85*2,15*0,15</t>
  </si>
  <si>
    <t>komín</t>
  </si>
  <si>
    <t>2,8*0,45*0,45</t>
  </si>
  <si>
    <t>962032641</t>
  </si>
  <si>
    <t>Bourání zdiva nadzákladového z cihel nebo tvárnic komínového z cihel pálených, šamotových nebo vápenopískových nad střechou na maltu cementovou</t>
  </si>
  <si>
    <t>1842776561</t>
  </si>
  <si>
    <t>2,5*0,45*0,45</t>
  </si>
  <si>
    <t>962052210</t>
  </si>
  <si>
    <t>Bourání zdiva železobetonového nadzákladového, objemu do 1 m3</t>
  </si>
  <si>
    <t>-2089124691</t>
  </si>
  <si>
    <t>0,23*2,62*1,1</t>
  </si>
  <si>
    <t>965042141</t>
  </si>
  <si>
    <t>Bourání mazanin betonových nebo z litého asfaltu tl. do 100 mm, plochy přes 4 m2</t>
  </si>
  <si>
    <t>465615635</t>
  </si>
  <si>
    <t>965049111</t>
  </si>
  <si>
    <t>Bourání mazanin Příplatek k cenám za bourání mazanin betonových se svařovanou sítí, tl. do 100 mm</t>
  </si>
  <si>
    <t>1676955685</t>
  </si>
  <si>
    <t>965081213</t>
  </si>
  <si>
    <t>Bourání podlah z dlaždic bez podkladního lože nebo mazaniny, s jakoukoliv výplní spár keramických nebo xylolitových tl. do 10 mm, plochy přes 1 m2</t>
  </si>
  <si>
    <t>-304343787</t>
  </si>
  <si>
    <t>1,8*3,6+1,1*0,2</t>
  </si>
  <si>
    <t>2,85*3,6+1,1*0,2</t>
  </si>
  <si>
    <t>-413546494</t>
  </si>
  <si>
    <t>4*0,6*2</t>
  </si>
  <si>
    <t>969031111</t>
  </si>
  <si>
    <t>Vybourání vnitřního potrubí včetně vysekání drážky ocelového do DN 50</t>
  </si>
  <si>
    <t>1013907516</t>
  </si>
  <si>
    <t>969011112</t>
  </si>
  <si>
    <t>Vybourání vnitřního potrubí včetně vysekání drážky kameninového přes DN 100 do DN 200</t>
  </si>
  <si>
    <t>1095861737</t>
  </si>
  <si>
    <t>4,5+2+3,6+2*1,5+2,4</t>
  </si>
  <si>
    <t>971042441</t>
  </si>
  <si>
    <t>Vybourání otvorů v betonových příčkách a zdech základových nebo nadzákladových plochy do 0,25 m2, tl. do 300 mm</t>
  </si>
  <si>
    <t>-1918490726</t>
  </si>
  <si>
    <t>Poznámka k položce:
Poznámka k položce: prostup kanalizace</t>
  </si>
  <si>
    <t>974031122</t>
  </si>
  <si>
    <t>Vysekání rýh ve zdivu cihelném na maltu vápennou nebo vápenocementovou do hl. 30 mm a šířky do 70 mm</t>
  </si>
  <si>
    <t>1341109657</t>
  </si>
  <si>
    <t>Poznámka k položce:
Poznámka k položce: voda</t>
  </si>
  <si>
    <t>974031143</t>
  </si>
  <si>
    <t>Vysekání rýh ve zdivu cihelném na maltu vápennou nebo vápenocementovou do hl. 70 mm a šířky do 100 mm</t>
  </si>
  <si>
    <t>1621734051</t>
  </si>
  <si>
    <t>Poznámka k položce:
Poznámka k položce: kanalizace</t>
  </si>
  <si>
    <t>974031164</t>
  </si>
  <si>
    <t>Vysekání rýh ve zdivu cihelném na maltu vápennou nebo vápenocementovou do hl. 150 mm a šířky do 150 mm</t>
  </si>
  <si>
    <t>-1163105824</t>
  </si>
  <si>
    <t>Poznámka k položce:
Poznámka k položce: Odvětrání</t>
  </si>
  <si>
    <t>1640959159</t>
  </si>
  <si>
    <t>2,8*(1,2+0,8+0,9+1,2+2*2,3+0,35+0,4)-2,5*1</t>
  </si>
  <si>
    <t>2,8*(2*3,6+2+2,85)-2,5*1</t>
  </si>
  <si>
    <t>978059541</t>
  </si>
  <si>
    <t>Odsekání obkladů stěn včetně otlučení podkladní omítky až na zdivo z obkládaček vnitřních, z jakýchkoliv materiálů, plochy přes 1 m2</t>
  </si>
  <si>
    <t>1594320082</t>
  </si>
  <si>
    <t>2*(1,2+0,8+0,9+1,2)+1,6*(2*2,3+0,35+0,4)-2,5*1</t>
  </si>
  <si>
    <t>2,1*(2*3,6+2+2,85)-2,5*1</t>
  </si>
  <si>
    <t>978071421</t>
  </si>
  <si>
    <t>Odsekání omítky (včetně podkladní) a odstranění tepelné nebo vodotěsné izolace z desek, objemové hmotnosti přes 120 kg/m3, tl. přes 50 mm, plochy přes 1 m2</t>
  </si>
  <si>
    <t>-1329672013</t>
  </si>
  <si>
    <t>wc ženy strop</t>
  </si>
  <si>
    <t>1,8*3,6</t>
  </si>
  <si>
    <t>wc muži strop</t>
  </si>
  <si>
    <t>2,85*3,6</t>
  </si>
  <si>
    <t>-1736941893</t>
  </si>
  <si>
    <t>-1929980258</t>
  </si>
  <si>
    <t>1740965398</t>
  </si>
  <si>
    <t>57,7146666666667*15 "Přepočtené koeficientem množství</t>
  </si>
  <si>
    <t>-216843130</t>
  </si>
  <si>
    <t>998018001</t>
  </si>
  <si>
    <t>Přesun hmot pro budovy občanské výstavby, bydlení, výrobu a služby ruční - bez užití mechanizace vodorovná dopravní vzdálenost do 100 m pro budovy s jakoukoliv nosnou konstrukcí výšky do 6 m</t>
  </si>
  <si>
    <t>-1542642110</t>
  </si>
  <si>
    <t>711</t>
  </si>
  <si>
    <t>Izolace proti vodě, vlhkosti a plynům</t>
  </si>
  <si>
    <t>711111001</t>
  </si>
  <si>
    <t>Provedení izolace proti zemní vlhkosti natěradly a tmely za studena na ploše vodorovné V nátěrem penetračním</t>
  </si>
  <si>
    <t>-1819097585</t>
  </si>
  <si>
    <t>wc ženy podlaha</t>
  </si>
  <si>
    <t>wc muži podlaha</t>
  </si>
  <si>
    <t>RMM.31005</t>
  </si>
  <si>
    <t>KIESOL STANDARD 5kg</t>
  </si>
  <si>
    <t>-1861684490</t>
  </si>
  <si>
    <t>711112051</t>
  </si>
  <si>
    <t>Provedení izolace proti zemní vlhkosti natěradly a tmely za studena na ploše svislé S dvojnásobným nátěrem tekutou elastickou hydroizolací</t>
  </si>
  <si>
    <t>-1677078977</t>
  </si>
  <si>
    <t>RMM.88625</t>
  </si>
  <si>
    <t>PBD 2K 25kg</t>
  </si>
  <si>
    <t>-1920616483</t>
  </si>
  <si>
    <t>998711101</t>
  </si>
  <si>
    <t>Přesun hmot pro izolace proti vodě, vlhkosti a plynům stanovený z hmotnosti přesunovaného materiálu vodorovná dopravní vzdálenost do 50 m v objektech výšky do 6 m</t>
  </si>
  <si>
    <t>136078089</t>
  </si>
  <si>
    <t>713</t>
  </si>
  <si>
    <t>Izolace tepelné</t>
  </si>
  <si>
    <t>713113211</t>
  </si>
  <si>
    <t>Tepelná izolace tvrdou stříkanou PUR pěnou s uzavřenou buněčnou strukturou, objemové hmotnosti 40 kg/m3 stropů ze spodní i horní strany tloušťka vrstvy 20 mm</t>
  </si>
  <si>
    <t>-209512845</t>
  </si>
  <si>
    <t>5,25*4</t>
  </si>
  <si>
    <t>713113229</t>
  </si>
  <si>
    <t>Tepelná izolace tvrdou stříkanou PUR pěnou s uzavřenou buněčnou strukturou, objemové hmotnosti 40 kg/m3 stropů ze spodní i horní strany Příplatek k ceně za každých dalších 10 mm pěny přes 20 mm</t>
  </si>
  <si>
    <t>874141288</t>
  </si>
  <si>
    <t>21*8</t>
  </si>
  <si>
    <t>713191133</t>
  </si>
  <si>
    <t>Montáž tepelné izolace stavebních konstrukcí - doplňky a konstrukční součásti podlah, stropů vrchem nebo střech překrytím fólií položenou volně s přelepením spojů</t>
  </si>
  <si>
    <t>-1095450584</t>
  </si>
  <si>
    <t>28329223</t>
  </si>
  <si>
    <t>fólie difuzně propustné s nakašírovanou strukturovanou rohoží pod hladkou plechovou krytinu</t>
  </si>
  <si>
    <t>1318495469</t>
  </si>
  <si>
    <t>21*1,1 "Přepočtené koeficientem množství</t>
  </si>
  <si>
    <t>1183001323</t>
  </si>
  <si>
    <t>28329274</t>
  </si>
  <si>
    <t>fólie PE vyztužená pro parotěsnou vrstvu (reakce na oheň - třída E) 110g/m2</t>
  </si>
  <si>
    <t>1764897591</t>
  </si>
  <si>
    <t>998713101</t>
  </si>
  <si>
    <t>Přesun hmot pro izolace tepelné stanovený z hmotnosti přesunovaného materiálu vodorovná dopravní vzdálenost do 50 m v objektech výšky do 6 m</t>
  </si>
  <si>
    <t>-1685145242</t>
  </si>
  <si>
    <t>460764590</t>
  </si>
  <si>
    <t>721174025</t>
  </si>
  <si>
    <t>Potrubí z trub polypropylenových odpadní (svislé) DN 110</t>
  </si>
  <si>
    <t>2010368635</t>
  </si>
  <si>
    <t>721174043</t>
  </si>
  <si>
    <t>Potrubí z trub polypropylenových připojovací DN 50</t>
  </si>
  <si>
    <t>-101995659</t>
  </si>
  <si>
    <t>721174045</t>
  </si>
  <si>
    <t>Potrubí z trub polypropylenových připojovací DN 110</t>
  </si>
  <si>
    <t>-1316500277</t>
  </si>
  <si>
    <t>721174063</t>
  </si>
  <si>
    <t>Potrubí z trub polypropylenových větrací DN 110</t>
  </si>
  <si>
    <t>-116061604</t>
  </si>
  <si>
    <t>721194105</t>
  </si>
  <si>
    <t>Vyměření přípojek na potrubí vyvedení a upevnění odpadních výpustek DN 50</t>
  </si>
  <si>
    <t>-1720726596</t>
  </si>
  <si>
    <t>721194109</t>
  </si>
  <si>
    <t>Vyměření přípojek na potrubí vyvedení a upevnění odpadních výpustek DN 100</t>
  </si>
  <si>
    <t>103325478</t>
  </si>
  <si>
    <t>721290111</t>
  </si>
  <si>
    <t>Zkouška těsnosti kanalizace v objektech vodou do DN 125</t>
  </si>
  <si>
    <t>844484758</t>
  </si>
  <si>
    <t>721290112</t>
  </si>
  <si>
    <t>Zkouška těsnosti kanalizace v objektech vodou DN 150 nebo DN 200</t>
  </si>
  <si>
    <t>1287899835</t>
  </si>
  <si>
    <t>998721201</t>
  </si>
  <si>
    <t>Přesun hmot pro vnitřní kanalizace stanovený procentní sazbou (%) z ceny vodorovná dopravní vzdálenost do 50 m v objektech výšky do 6 m</t>
  </si>
  <si>
    <t>-1467400232</t>
  </si>
  <si>
    <t>722</t>
  </si>
  <si>
    <t>Zdravotechnika - vnitřní vodovod</t>
  </si>
  <si>
    <t>722174002</t>
  </si>
  <si>
    <t>Potrubí z plastových trubek z polypropylenu (PPR) svařovaných polyfuzně PN 16 (SDR 7,4) D 20 x 2,8</t>
  </si>
  <si>
    <t>-25305594</t>
  </si>
  <si>
    <t>722174003</t>
  </si>
  <si>
    <t>Potrubí z plastových trubek z polypropylenu (PPR) svařovaných polyfuzně PN 16 (SDR 7,4) D 25 x 3,5</t>
  </si>
  <si>
    <t>-1274009473</t>
  </si>
  <si>
    <t>722179191</t>
  </si>
  <si>
    <t>Příplatek k ceně rozvody vody z plastů za práce malého rozsahu na zakázce do 20 m rozvodu</t>
  </si>
  <si>
    <t>2139507080</t>
  </si>
  <si>
    <t>722181221</t>
  </si>
  <si>
    <t>Ochrana potrubí termoizolačními trubicemi z pěnového polyetylenu PE přilepenými v příčných a podélných spojích, tloušťky izolace přes 6 do 9 mm, vnitřního průměru izolace DN do 22 mm</t>
  </si>
  <si>
    <t>-676355740</t>
  </si>
  <si>
    <t>722181222</t>
  </si>
  <si>
    <t>Ochrana potrubí termoizolačními trubicemi z pěnového polyetylenu PE přilepenými v příčných a podélných spojích, tloušťky izolace přes 6 do 9 mm, vnitřního průměru izolace DN přes 22 do 45 mm</t>
  </si>
  <si>
    <t>1995032679</t>
  </si>
  <si>
    <t>722190401</t>
  </si>
  <si>
    <t>Zřízení přípojek na potrubí vyvedení a upevnění výpustek do DN 25</t>
  </si>
  <si>
    <t>635053376</t>
  </si>
  <si>
    <t>722220111</t>
  </si>
  <si>
    <t>Armatury s jedním závitem nástěnky pro výtokový ventil G 1/2</t>
  </si>
  <si>
    <t>-18539146</t>
  </si>
  <si>
    <t>722220121</t>
  </si>
  <si>
    <t>Armatury s jedním závitem nástěnky pro baterii G 1/2</t>
  </si>
  <si>
    <t>pár</t>
  </si>
  <si>
    <t>676300966</t>
  </si>
  <si>
    <t>722220241</t>
  </si>
  <si>
    <t>Armatury s jedním závitem přechodové tvarovky PPR, PN 20 (SDR 6) s kovovým závitem vnitřním přechodky s převlečnou maticí D 20 x G 3/4</t>
  </si>
  <si>
    <t>-753066551</t>
  </si>
  <si>
    <t>722231211</t>
  </si>
  <si>
    <t>Armatury se dvěma závity ventily k bojleru PN 10 do 100 °C G 1/2</t>
  </si>
  <si>
    <t>-438235616</t>
  </si>
  <si>
    <t>722231221</t>
  </si>
  <si>
    <t>Armatury se dvěma závity ventily pojistné k bojleru mosazné PN 6 do 100°C G 1/2</t>
  </si>
  <si>
    <t>-1149410477</t>
  </si>
  <si>
    <t>722232041</t>
  </si>
  <si>
    <t>Armatury se dvěma závity kulové kohouty PN 42 do 185 °C přímé vnitřní závit G 1/4</t>
  </si>
  <si>
    <t>-176825568</t>
  </si>
  <si>
    <t>722262213</t>
  </si>
  <si>
    <t>Vodoměry pro vodu do 40°C závitové horizontální jednovtokové suchoběžné G 3/4 x 130 mm Qn 1,5</t>
  </si>
  <si>
    <t>178138281</t>
  </si>
  <si>
    <t>722290215</t>
  </si>
  <si>
    <t>Zkoušky, proplach a desinfekce vodovodního potrubí zkoušky těsnosti vodovodního potrubí hrdlového nebo přírubového do DN 100</t>
  </si>
  <si>
    <t>528177439</t>
  </si>
  <si>
    <t>722290234</t>
  </si>
  <si>
    <t>Zkoušky, proplach a desinfekce vodovodního potrubí proplach a desinfekce vodovodního potrubí do DN 80</t>
  </si>
  <si>
    <t>1026289992</t>
  </si>
  <si>
    <t>998722201</t>
  </si>
  <si>
    <t>Přesun hmot pro vnitřní vodovod stanovený procentní sazbou (%) z ceny vodorovná dopravní vzdálenost do 50 m v objektech výšky do 6 m</t>
  </si>
  <si>
    <t>620072450</t>
  </si>
  <si>
    <t>725110811</t>
  </si>
  <si>
    <t>Demontáž klozetů splachovacích s nádrží nebo tlakovým splachovačem</t>
  </si>
  <si>
    <t>2005118529</t>
  </si>
  <si>
    <t>725210821</t>
  </si>
  <si>
    <t>Demontáž umyvadel bez výtokových armatur umyvadel</t>
  </si>
  <si>
    <t>-422569839</t>
  </si>
  <si>
    <t>725532112</t>
  </si>
  <si>
    <t>Elektrické ohřívače zásobníkové beztlakové přepadové akumulační s pojistným ventilem závěsné svislé objem nádrže (příkon) 50 l (2,0 kW) rychloohřev 220V</t>
  </si>
  <si>
    <t>-803055968</t>
  </si>
  <si>
    <t>445934489</t>
  </si>
  <si>
    <t>725820803</t>
  </si>
  <si>
    <t>Demontáž baterií stojánkových do 2 nebo do 3 otvorů</t>
  </si>
  <si>
    <t>-272771922</t>
  </si>
  <si>
    <t>725860811</t>
  </si>
  <si>
    <t>Demontáž zápachových uzávěrek pro zařizovací předměty jednoduchých</t>
  </si>
  <si>
    <t>-1122417235</t>
  </si>
  <si>
    <t>725119125</t>
  </si>
  <si>
    <t>Zařízení záchodů montáž klozetových mís závěsných na nosné stěny</t>
  </si>
  <si>
    <t>-1956852872</t>
  </si>
  <si>
    <t>55231352</t>
  </si>
  <si>
    <t>klozet nerezový závěsný se sedátkem pro handicapované</t>
  </si>
  <si>
    <t>-999743678</t>
  </si>
  <si>
    <t>55231343</t>
  </si>
  <si>
    <t>klozet nerezový závěsný bez automatiky</t>
  </si>
  <si>
    <t>1183322139</t>
  </si>
  <si>
    <t>725121603</t>
  </si>
  <si>
    <t>Pisoárové záchodky nerezové se senzorovým splachováním</t>
  </si>
  <si>
    <t>90334338</t>
  </si>
  <si>
    <t>725219104</t>
  </si>
  <si>
    <t>Umyvadla montáž umyvadel ostatních typů nerezových</t>
  </si>
  <si>
    <t>-823196290</t>
  </si>
  <si>
    <t>55231216</t>
  </si>
  <si>
    <t>umyvadlo nerezové závěsné zakrytované automatické s termostatickým ventilem</t>
  </si>
  <si>
    <t>2127459602</t>
  </si>
  <si>
    <t>725822642</t>
  </si>
  <si>
    <t>Baterie umyvadlové stojánkové automatické senzorové přívodem teplé a studené vody</t>
  </si>
  <si>
    <t>502208873</t>
  </si>
  <si>
    <t>725291621</t>
  </si>
  <si>
    <t>Doplňky zařízení koupelen a záchodů nerezové zásobník toaletních papírů d=300 mm</t>
  </si>
  <si>
    <t>1867730423</t>
  </si>
  <si>
    <t>725291631</t>
  </si>
  <si>
    <t>Doplňky zařízení koupelen a záchodů nerezové zásobník papírových ručníků</t>
  </si>
  <si>
    <t>5206030</t>
  </si>
  <si>
    <t>AZP.Z902</t>
  </si>
  <si>
    <t>nerezová WC štětka, válcová, rovná, na zavěšení, brus</t>
  </si>
  <si>
    <t>997734766</t>
  </si>
  <si>
    <t>1,81818181818182*1,1 "Přepočtené koeficientem množství</t>
  </si>
  <si>
    <t>AZP.NZR4INV</t>
  </si>
  <si>
    <t>nerezové sklopné zrcadlo (i pro tělesně postižené), 405 x 625 mm</t>
  </si>
  <si>
    <t>1189082314</t>
  </si>
  <si>
    <t>0,909090909090909*1,1 "Přepočtené koeficientem množství</t>
  </si>
  <si>
    <t>AZP.NZR21</t>
  </si>
  <si>
    <t>NZR 21 nerezové zrcadlo 400 x 600 k nalepení</t>
  </si>
  <si>
    <t>669260865</t>
  </si>
  <si>
    <t>AZP.1004</t>
  </si>
  <si>
    <t>otevřený koš závěsný, obsah 25,4 litrů</t>
  </si>
  <si>
    <t>-2033164895</t>
  </si>
  <si>
    <t>SNL.SLZN24</t>
  </si>
  <si>
    <t>Nerezový koš na hygienické potřeby 4,5l</t>
  </si>
  <si>
    <t>-1433176455</t>
  </si>
  <si>
    <t>AZP.IMP01</t>
  </si>
  <si>
    <t>nerezové invalidní U madlo pevné - 813 mm, brus</t>
  </si>
  <si>
    <t>-1666291299</t>
  </si>
  <si>
    <t>AZP.IMS02P</t>
  </si>
  <si>
    <t>nerezové invalidní U madlo sklopné, s držákem na toaletní papír - 813 mm, brus</t>
  </si>
  <si>
    <t>637622260</t>
  </si>
  <si>
    <t>AZP.Z305</t>
  </si>
  <si>
    <t>nerezový dávkovač mýdla 1 200 ml</t>
  </si>
  <si>
    <t>-315772621</t>
  </si>
  <si>
    <t>725331111</t>
  </si>
  <si>
    <t>Výlevky bez výtokových armatur a splachovací nádrže keramické se sklopnou plastovou mřížkou 425 mm</t>
  </si>
  <si>
    <t>1292401699</t>
  </si>
  <si>
    <t>725821312</t>
  </si>
  <si>
    <t>Baterie dřezové nástěnné pákové s otáčivým kulatým ústím a délkou ramínka 300 mm</t>
  </si>
  <si>
    <t>-1928154574</t>
  </si>
  <si>
    <t>725590811</t>
  </si>
  <si>
    <t>Vnitrostaveništní přemístění vybouraných (demontovaných) hmot zařizovacích předmětů vodorovně do 100 m v objektech výšky do 6 m</t>
  </si>
  <si>
    <t>-905971488</t>
  </si>
  <si>
    <t>725861101</t>
  </si>
  <si>
    <t>Zápachové uzávěrky zařizovacích předmětů pro umyvadla DN 32</t>
  </si>
  <si>
    <t>-308258088</t>
  </si>
  <si>
    <t>742320011</t>
  </si>
  <si>
    <t>Montáž elektricky ovládaných zámků elektromechanických samozamykacích s panikovou funkcí</t>
  </si>
  <si>
    <t>1646152328</t>
  </si>
  <si>
    <t>38229006.1</t>
  </si>
  <si>
    <t>El. zamikání dveří</t>
  </si>
  <si>
    <t>-2138760722</t>
  </si>
  <si>
    <t>742350004</t>
  </si>
  <si>
    <t>Montáž zařízení pro tělesně postižené napájecího zdroje 24 V</t>
  </si>
  <si>
    <t>-285446547</t>
  </si>
  <si>
    <t>55172110</t>
  </si>
  <si>
    <t>zdroj napájecí 230V AC/24V DC max. 4 ventily 170x130x85mm</t>
  </si>
  <si>
    <t>1368736950</t>
  </si>
  <si>
    <t>1580517889</t>
  </si>
  <si>
    <t>726</t>
  </si>
  <si>
    <t>Zdravotechnika - předstěnové instalace</t>
  </si>
  <si>
    <t>726111031</t>
  </si>
  <si>
    <t>Předstěnové instalační systémy pro zazdění do masivních zděných konstrukcí pro závěsné klozety ovládání zepředu, stavební výška 1080 mm</t>
  </si>
  <si>
    <t>613452139</t>
  </si>
  <si>
    <t>998726211</t>
  </si>
  <si>
    <t>Přesun hmot pro instalační prefabrikáty stanovený procentní sazbou (%) z ceny vodorovná dopravní vzdálenost do 50 m v objektech výšky do 6 m</t>
  </si>
  <si>
    <t>1750153537</t>
  </si>
  <si>
    <t>751111051</t>
  </si>
  <si>
    <t>Montáž ventilátoru axiálního nízkotlakého podhledového, průměru do 100 mm</t>
  </si>
  <si>
    <t>437737815</t>
  </si>
  <si>
    <t>42914110</t>
  </si>
  <si>
    <t>ventilátor axiální stěnový skříň z plastu IP44 17W</t>
  </si>
  <si>
    <t>-1773173599</t>
  </si>
  <si>
    <t>751512161</t>
  </si>
  <si>
    <t>Montáž potrubí plechového skupiny II kruhového s přírubou tloušťky plechu 1,0 mm, průměru do 100 mm</t>
  </si>
  <si>
    <t>-516285341</t>
  </si>
  <si>
    <t>55350118</t>
  </si>
  <si>
    <t>komínek odvětrávací pro profilované krytiny D 110mm</t>
  </si>
  <si>
    <t>-1951671859</t>
  </si>
  <si>
    <t>55350173</t>
  </si>
  <si>
    <t>přechodový prvek k odvětrávacímu komínku pro plechové krytiny plast</t>
  </si>
  <si>
    <t>-1178314977</t>
  </si>
  <si>
    <t>55350172</t>
  </si>
  <si>
    <t>flexi přípojka pro odvětrávací komínek D 110mm</t>
  </si>
  <si>
    <t>380053118</t>
  </si>
  <si>
    <t>763</t>
  </si>
  <si>
    <t>Konstrukce suché výstavby</t>
  </si>
  <si>
    <t>763131432</t>
  </si>
  <si>
    <t>Podhled ze sádrokartonových desek dvouvrstvá zavěšená spodní konstrukce z ocelových profilů CD, UD jednoduše opláštěná deskou protipožární DF, tl. 15 mm, bez izolace, REI do 90</t>
  </si>
  <si>
    <t>717542563</t>
  </si>
  <si>
    <t>998763200</t>
  </si>
  <si>
    <t>Přesun hmot pro dřevostavby stanovený procentní sazbou (%) z ceny vodorovná dopravní vzdálenost do 50 m v objektech výšky do 6 m</t>
  </si>
  <si>
    <t>919347992</t>
  </si>
  <si>
    <t>764001821</t>
  </si>
  <si>
    <t>Demontáž klempířských konstrukcí krytiny ze svitků nebo tabulí do suti</t>
  </si>
  <si>
    <t>141405025</t>
  </si>
  <si>
    <t>1*5,25</t>
  </si>
  <si>
    <t>764002871</t>
  </si>
  <si>
    <t>Demontáž klempířských konstrukcí lemování zdí do suti</t>
  </si>
  <si>
    <t>1614147041</t>
  </si>
  <si>
    <t>4*0,45</t>
  </si>
  <si>
    <t>764101101</t>
  </si>
  <si>
    <t>Montáž krytiny z plechu s úpravou u okapů, prostupů a výčnělků střechy rovné drážkováním ze svitků šířky do 600 mm, sklon střechy do 30°</t>
  </si>
  <si>
    <t>687372414</t>
  </si>
  <si>
    <t>13824110.1</t>
  </si>
  <si>
    <t>plech Pz 275g/m2 tl 0,55mm svitek š 670mm</t>
  </si>
  <si>
    <t>-326820397</t>
  </si>
  <si>
    <t>0,0051*5,25</t>
  </si>
  <si>
    <t>766691914</t>
  </si>
  <si>
    <t>Ostatní práce vyvěšení nebo zavěšení křídel s případným uložením a opětovným zavěšením po provedení stavebních změn dřevěných dveřních, plochy do 2 m2</t>
  </si>
  <si>
    <t>-653989361</t>
  </si>
  <si>
    <t>1847421998</t>
  </si>
  <si>
    <t>3,6*2,85+1,1*0,2</t>
  </si>
  <si>
    <t>771574112</t>
  </si>
  <si>
    <t>Montáž podlah z dlaždic keramických lepených flexibilním lepidlem maloformátových hladkých přes 9 do 12 ks/m2</t>
  </si>
  <si>
    <t>-803908199</t>
  </si>
  <si>
    <t>LSS.TAA35075</t>
  </si>
  <si>
    <t>dlaždice slinutá TAURUS GRANIT, 298 x 298 x 9 mm</t>
  </si>
  <si>
    <t>-1744325880</t>
  </si>
  <si>
    <t>17,18*1,1 "Přepočtené koeficientem množství</t>
  </si>
  <si>
    <t>998771101</t>
  </si>
  <si>
    <t>Přesun hmot pro podlahy z dlaždic stanovený z hmotnosti přesunovaného materiálu vodorovná dopravní vzdálenost do 50 m v objektech výšky do 6 m</t>
  </si>
  <si>
    <t>2023530391</t>
  </si>
  <si>
    <t>998771181</t>
  </si>
  <si>
    <t>Přesun hmot pro podlahy z dlaždic stanovený z hmotnosti přesunovaného materiálu Příplatek k ceně za přesun prováděný bez použití mechanizace pro jakoukoliv výšku objektu</t>
  </si>
  <si>
    <t>836181119</t>
  </si>
  <si>
    <t>1905337480</t>
  </si>
  <si>
    <t>43,773"stěny"</t>
  </si>
  <si>
    <t>2,48"ostění"</t>
  </si>
  <si>
    <t>2,25*4*1,6+0,4*4+2*0,25*2+2*0,1*2+2*0,1+3,6*0,1"wc muži-kabinky"</t>
  </si>
  <si>
    <t>1,1*0,2+4,3*0,4"parapety"</t>
  </si>
  <si>
    <t>781474115</t>
  </si>
  <si>
    <t>Montáž obkladů vnitřních stěn z dlaždic keramických lepených flexibilním lepidlem maloformátových hladkých přes 22 do 25 ks/m2</t>
  </si>
  <si>
    <t>-875560903</t>
  </si>
  <si>
    <t>66,153-33,15*0,06</t>
  </si>
  <si>
    <t>LSS.WAA1N007</t>
  </si>
  <si>
    <t>obkládačka ColorONE, 198 x 198 x 6,5 mm</t>
  </si>
  <si>
    <t>404940753</t>
  </si>
  <si>
    <t>Poznámka k položce:
Poznámka k položce:</t>
  </si>
  <si>
    <t>64,164*1,1 "Přepočtené koeficientem množství</t>
  </si>
  <si>
    <t>781474251</t>
  </si>
  <si>
    <t>Montáž obkladů vnitřních stěn z dlaždic keramických lepených flexibilním lepidlem maloformátových z listel, výšky do 65 mm</t>
  </si>
  <si>
    <t>1463098621</t>
  </si>
  <si>
    <t>2*0,2+0,7+2*3,6+1,8</t>
  </si>
  <si>
    <t>2*0,2+0,2+0,4+2*3,6+2,85+4*1,6+1,8+2+2*0,9</t>
  </si>
  <si>
    <t>LSS.WARDT001</t>
  </si>
  <si>
    <t>inzerto Concept Plus, 198 x 60 x 7 mm</t>
  </si>
  <si>
    <t>1654094168</t>
  </si>
  <si>
    <t>33,15*5,1 "Přepočtené koeficientem množství</t>
  </si>
  <si>
    <t>781491021</t>
  </si>
  <si>
    <t>Montáž zrcadel lepených silikonovým tmelem na keramický obklad, plochy do 1 m2</t>
  </si>
  <si>
    <t>-1920122462</t>
  </si>
  <si>
    <t>Poznámka k položce:
Poznámka k položce: wc muži</t>
  </si>
  <si>
    <t>63465122</t>
  </si>
  <si>
    <t>zrcadlo nemontované čiré tl 3mm max. rozměr 3210x2250mm</t>
  </si>
  <si>
    <t>-682392208</t>
  </si>
  <si>
    <t>0,4*0,6</t>
  </si>
  <si>
    <t>0,6*0,9</t>
  </si>
  <si>
    <t>0,78*1,1 "Přepočtené koeficientem množství</t>
  </si>
  <si>
    <t>-1060472810</t>
  </si>
  <si>
    <t>parapety</t>
  </si>
  <si>
    <t>1,1+4,2</t>
  </si>
  <si>
    <t>rohy</t>
  </si>
  <si>
    <t>5*2,5</t>
  </si>
  <si>
    <t>280408518</t>
  </si>
  <si>
    <t>998781101</t>
  </si>
  <si>
    <t>Přesun hmot pro obklady keramické stanovený z hmotnosti přesunovaného materiálu vodorovná dopravní vzdálenost do 50 m v objektech výšky do 6 m</t>
  </si>
  <si>
    <t>1465236838</t>
  </si>
  <si>
    <t>783301311</t>
  </si>
  <si>
    <t>Příprava podkladu zámečnických konstrukcí před provedením nátěru odmaštění odmašťovačem vodou ředitelným</t>
  </si>
  <si>
    <t>249491119</t>
  </si>
  <si>
    <t>2*0,2*(4*1,97+2*0,8)</t>
  </si>
  <si>
    <t>783314101</t>
  </si>
  <si>
    <t>Základní nátěr zámečnických konstrukcí jednonásobný syntetický</t>
  </si>
  <si>
    <t>-1799774292</t>
  </si>
  <si>
    <t>783315101</t>
  </si>
  <si>
    <t>Mezinátěr zámečnických konstrukcí jednonásobný syntetický standardní</t>
  </si>
  <si>
    <t>-1958363669</t>
  </si>
  <si>
    <t>783317101</t>
  </si>
  <si>
    <t>Krycí nátěr (email) zámečnických konstrukcí jednonásobný syntetický standardní</t>
  </si>
  <si>
    <t>1575422706</t>
  </si>
  <si>
    <t>784181001</t>
  </si>
  <si>
    <t>Pačokování jednonásobné v místnostech výšky do 3,80 m</t>
  </si>
  <si>
    <t>554594729</t>
  </si>
  <si>
    <t>stěny</t>
  </si>
  <si>
    <t>7,213</t>
  </si>
  <si>
    <t>-821952968</t>
  </si>
  <si>
    <t>strop</t>
  </si>
  <si>
    <t>16,74</t>
  </si>
  <si>
    <t>784211107</t>
  </si>
  <si>
    <t>Malby z malířských směsí otěruvzdorných za mokra dvojnásobné, bílé za mokra otěruvzdorné výborně na schodišti o výšce podlaží do 3,80 m</t>
  </si>
  <si>
    <t>888549788</t>
  </si>
  <si>
    <t>7,213+16,740</t>
  </si>
  <si>
    <t>HZS2132</t>
  </si>
  <si>
    <t>Hodinové zúčtovací sazby profesí PSV provádění stavebních konstrukcí zámečník odborný</t>
  </si>
  <si>
    <t>-1571880710</t>
  </si>
  <si>
    <t>Poznámka k položce:
Poznámka k položce: Montáž zařizovacích předmětů</t>
  </si>
  <si>
    <t>SO 05 - WC, čekárna - elektromontáže</t>
  </si>
  <si>
    <t>OST - Ostatní</t>
  </si>
  <si>
    <t>OST</t>
  </si>
  <si>
    <t>Ostatní</t>
  </si>
  <si>
    <t>7491251010</t>
  </si>
  <si>
    <t>Montáž lišt elektroinstalačních, kabelových žlabů z PVC-U jednokomorových zaklapávacích rozměru 40/40 mm - na konstrukci, omítku apod. včetně spojek, ohybů, rohů, bez krabic</t>
  </si>
  <si>
    <t>Sborník UOŽI 01 2020</t>
  </si>
  <si>
    <t>1944988841</t>
  </si>
  <si>
    <t>7491200040</t>
  </si>
  <si>
    <t>Elektroinstalační materiál Elektroinstalační lišty a kabelové žlaby Lišta LV 40x15 vkládací bílá 3m</t>
  </si>
  <si>
    <t>1677723619</t>
  </si>
  <si>
    <t>7491252010</t>
  </si>
  <si>
    <t>Montáž krabic elektroinstalačních, rozvodek - bez zapojení krabice přístrojové - včetně zhotovení otvoru</t>
  </si>
  <si>
    <t>1648936221</t>
  </si>
  <si>
    <t>7491201120</t>
  </si>
  <si>
    <t>Elektroinstalační materiál Elektroinstalační krabice a rozvodky Bez zapojení Krabice KP 68/2 kruhová</t>
  </si>
  <si>
    <t>-1766419422</t>
  </si>
  <si>
    <t>7491253010</t>
  </si>
  <si>
    <t>Montáž přístrojů spínacích instalačních kolébkových velkoplošných vypínačů jednopolových řaz.1, 250 V/10 A, IP20 vč.ovl.krytu a rámečku - včetně zapojení a osazení</t>
  </si>
  <si>
    <t>-935043885</t>
  </si>
  <si>
    <t>7491203680</t>
  </si>
  <si>
    <t>Elektroinstalační materiál Spínací přístroje instalační Tělo TANGO 3559-A01345</t>
  </si>
  <si>
    <t>-459312626</t>
  </si>
  <si>
    <t>7491202520</t>
  </si>
  <si>
    <t>Elektroinstalační materiál Spínací přístroje instalační TANGO 3558A-A610 B</t>
  </si>
  <si>
    <t>662567911</t>
  </si>
  <si>
    <t>7491254010</t>
  </si>
  <si>
    <t>Montáž zásuvek instalačních domovních 10/16 A, 250 V, IP20 bez přepěťové ochrany nebo se zabudovanou přepěťovou ochranou jednoduchých nebo dvojitých - včetně zapojení a osazení</t>
  </si>
  <si>
    <t>-1332203377</t>
  </si>
  <si>
    <t>7491204760</t>
  </si>
  <si>
    <t>Elektroinstalační materiál Zásuvky instalační Dvojzásuvka PRAKTIK 5518-2029 B</t>
  </si>
  <si>
    <t>1809982215</t>
  </si>
  <si>
    <t>7491256010</t>
  </si>
  <si>
    <t>Montáž elektrických přímotopů konvektorů přímotopných s termostatem do 3000 W - včetně zapojení a osazení</t>
  </si>
  <si>
    <t>-2039800373</t>
  </si>
  <si>
    <t>7491206590</t>
  </si>
  <si>
    <t>Elektroinstalační materiál Elektrické přímotopy Panel AEG WKL 1503 U 1500W</t>
  </si>
  <si>
    <t>-446612697</t>
  </si>
  <si>
    <t>7491206600</t>
  </si>
  <si>
    <t>Elektroinstalační materiál Elektrické přímotopy Panel AEG WKL 2003 U 2000W</t>
  </si>
  <si>
    <t>-187556531</t>
  </si>
  <si>
    <t>7491271010</t>
  </si>
  <si>
    <t>Demontáže elektroinstalace stávající elektroinstalace - kabely, svítidla, vypínače, zásuvky, krabice apod.</t>
  </si>
  <si>
    <t>-1511892056</t>
  </si>
  <si>
    <t>7491555010</t>
  </si>
  <si>
    <t>Montáž svítidel základních instalačních žárovkových nástěnných stropních do 200 W, IP20 - včetně zapojení a osazení, včetně montáže žárovky</t>
  </si>
  <si>
    <t>1394569222</t>
  </si>
  <si>
    <t>7491205720</t>
  </si>
  <si>
    <t>Elektroinstalační materiál Svítidla instalační základní PULI1, max 60W, E27</t>
  </si>
  <si>
    <t>-454192283</t>
  </si>
  <si>
    <t>7491555020</t>
  </si>
  <si>
    <t>Montáž svítidel základních instalačních zářivkových s krytem s 1 zdrojem 1x36 W nebo 1x58 W, IP20 - včetně zapojení a osazení, s klasickým nebo elektronickým předřadníkem, včetně montáže zářivky</t>
  </si>
  <si>
    <t>-735306443</t>
  </si>
  <si>
    <t>7491205820</t>
  </si>
  <si>
    <t>Elektroinstalační materiál Svítidla instalační základní PULI4-218, 2x18W</t>
  </si>
  <si>
    <t>-341894372</t>
  </si>
  <si>
    <t>7597110882.1</t>
  </si>
  <si>
    <t>EZS PIR detektor pro dloudé chodby s dosahem 30m</t>
  </si>
  <si>
    <t>1505534113</t>
  </si>
  <si>
    <t>7492471010</t>
  </si>
  <si>
    <t>Demontáže kabelových vedení nn - demontáž ze zemní kynety, roštu, rozvaděče, trubky, chráničky apod.</t>
  </si>
  <si>
    <t>202383529</t>
  </si>
  <si>
    <t>7492553010</t>
  </si>
  <si>
    <t>Montáž kabelů 2- a 3-žílových Cu do 16 mm2 - uložení do země, chráničky, na rošty, pod omítku apod.</t>
  </si>
  <si>
    <t>-1872281802</t>
  </si>
  <si>
    <t>7492501870</t>
  </si>
  <si>
    <t>Kabely, vodiče, šňůry Cu - nn Kabel silový 4 a 5-žílový Cu, plastová izolace CYKY 4J10 (4Bx10)</t>
  </si>
  <si>
    <t>1139590546</t>
  </si>
  <si>
    <t>7492501860</t>
  </si>
  <si>
    <t>Kabely, vodiče, šňůry Cu - nn Kabel silový 4 a 5-žílový Cu, plastová izolace CYKY 4Cx1,5</t>
  </si>
  <si>
    <t>-1276852920</t>
  </si>
  <si>
    <t>7492501760</t>
  </si>
  <si>
    <t>Kabely, vodiče, šňůry Cu - nn Kabel silový 2 a 3-žílový Cu, plastová izolace CYKY 3J1,5  (3Cx 1,5)</t>
  </si>
  <si>
    <t>1600797744</t>
  </si>
  <si>
    <t>7492501770</t>
  </si>
  <si>
    <t>Kabely, vodiče, šňůry Cu - nn Kabel silový 2 a 3-žílový Cu, plastová izolace CYKY 3J2,5  (3Cx 2,5)</t>
  </si>
  <si>
    <t>754304907</t>
  </si>
  <si>
    <t>7493174010</t>
  </si>
  <si>
    <t>Demontáž svítidel nástěnných, stropních nebo závěsných</t>
  </si>
  <si>
    <t>-1295245562</t>
  </si>
  <si>
    <t>7494151010</t>
  </si>
  <si>
    <t>Montáž modulárních rozvodnic min. IP 30, počet modulů do 72 - do zdi, na zeď nebo konstrukci, včetně montáže nosné konstrukce, kotevní, spojovací prvků, provedení zkoušek, dodání atestů, revizní zprávy včetně kusové zkoušky. Neobsahuje elektrovýzbroj</t>
  </si>
  <si>
    <t>-990456682</t>
  </si>
  <si>
    <t>7494000048</t>
  </si>
  <si>
    <t>Rozvodnicové a rozváděčové skříně Distri Rozvodnicové skříně DistriTon Plastové Zapuštěné (IP40) pro zapuštěnou montáž, průhledné dveře, počet řad 2, počet modulů v řadě 14, krytí IP40, PE+N, barva bílá, materiál: plast</t>
  </si>
  <si>
    <t>1387003341</t>
  </si>
  <si>
    <t>7494351010</t>
  </si>
  <si>
    <t>Montáž jističů (do 10 kA) jednopólových do 20 A</t>
  </si>
  <si>
    <t>-491598297</t>
  </si>
  <si>
    <t>7494003122</t>
  </si>
  <si>
    <t>Modulární přístroje Jističe do 80 A; 10 kA 1-pólové In 6 A, Ue AC 230 V / DC 72 V, charakteristika B, 1pól, Icn 10 kA</t>
  </si>
  <si>
    <t>-1769087220</t>
  </si>
  <si>
    <t>7494003124</t>
  </si>
  <si>
    <t>Modulární přístroje Jističe do 80 A; 10 kA 1-pólové In 10 A, Ue AC 230 V / DC 72 V, charakteristika B, 1pól, Icn 10 kA</t>
  </si>
  <si>
    <t>-1527560118</t>
  </si>
  <si>
    <t>7494003128</t>
  </si>
  <si>
    <t>Modulární přístroje Jističe do 80 A; 10 kA 1-pólové In 16 A, Ue AC 230 V / DC 72 V, charakteristika B, 1pól, Icn 10 kA</t>
  </si>
  <si>
    <t>-1032981761</t>
  </si>
  <si>
    <t>7494003164</t>
  </si>
  <si>
    <t>Modulární přístroje Jističe do 80 A; 10 kA 1-pólové In 16 A, Ue AC 230 V / DC 72 V, charakteristika C, 1pól, Icn 10 kA</t>
  </si>
  <si>
    <t>-2048160397</t>
  </si>
  <si>
    <t>7494351032</t>
  </si>
  <si>
    <t>Montáž jističů (do 10 kA) třípólových přes 20 do 63 A</t>
  </si>
  <si>
    <t>527134501</t>
  </si>
  <si>
    <t>7494004522</t>
  </si>
  <si>
    <t>Modulární přístroje Ostatní přístroje -modulární přístroje Vypínače In 40 A, Ue AC 250/440 V, 3pól</t>
  </si>
  <si>
    <t>625793026</t>
  </si>
  <si>
    <t>7494450510</t>
  </si>
  <si>
    <t>Montáž proudových chráničů dvoupólových do 40 A (10 kA) - do skříně nebo rozvaděče</t>
  </si>
  <si>
    <t>-1281664539</t>
  </si>
  <si>
    <t>7494003806</t>
  </si>
  <si>
    <t>Modulární přístroje Proudové chrániče 10 kA typ AC 2-pólové In 25 A, Ue AC 230/400 V, Idn 30 mA, 2pól, Inc 10 kA, typ AC</t>
  </si>
  <si>
    <t>-1738050224</t>
  </si>
  <si>
    <t>7494559010</t>
  </si>
  <si>
    <t>Montáž relé modulárního</t>
  </si>
  <si>
    <t>1178748637</t>
  </si>
  <si>
    <t>7494004436</t>
  </si>
  <si>
    <t>Modulární přístroje Spínací přístroje Schodišťové spínače In 16 A, Uc AC 230 V, 1x zapínací kontakt, časový rozsah 0,5 - 10 min., varování před koncem časování</t>
  </si>
  <si>
    <t>1885191179</t>
  </si>
  <si>
    <t>7498150515</t>
  </si>
  <si>
    <t>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</si>
  <si>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-1198140158</t>
  </si>
  <si>
    <t>7498151015</t>
  </si>
  <si>
    <t>Provedení technické prohlídky a zkoušky na silnoproudém zařízení, zařízení TV, zařízení NS, transformoven, EPZ pro opravné práce pro objem investičních nákladů přes 100 000 do 500 000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</si>
  <si>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-1236164425</t>
  </si>
  <si>
    <t>7498351010</t>
  </si>
  <si>
    <t>Vydání průkazu způsobilosti pro funkční celek, provizorní stav - vyhotovení dokladu o silnoproudých zařízeních a vydání průkazu způsobilosti</t>
  </si>
  <si>
    <t>-109594717</t>
  </si>
  <si>
    <t>SO 06 - Oprava čekárny</t>
  </si>
  <si>
    <t xml:space="preserve">    776 - Podlahy povlakové</t>
  </si>
  <si>
    <t xml:space="preserve">    777 - Podlahy lité</t>
  </si>
  <si>
    <t>611131121</t>
  </si>
  <si>
    <t>Podkladní a spojovací vrstva vnitřních omítaných ploch penetrace akrylát-silikonová nanášená ručně stropů</t>
  </si>
  <si>
    <t>-1226802206</t>
  </si>
  <si>
    <t>611135101</t>
  </si>
  <si>
    <t>Hrubá výplň rýh maltou jakékoli šířky rýhy ve stropech</t>
  </si>
  <si>
    <t>-1122883868</t>
  </si>
  <si>
    <t>2*0,05*7</t>
  </si>
  <si>
    <t>611142001</t>
  </si>
  <si>
    <t>Potažení vnitřních ploch pletivem v ploše nebo pruzích, na plném podkladu sklovláknitým vtlačením do tmelu stropů</t>
  </si>
  <si>
    <t>385709721</t>
  </si>
  <si>
    <t>611311131</t>
  </si>
  <si>
    <t>Potažení vnitřních ploch štukem tloušťky do 3 mm vodorovných konstrukcí stropů rovných</t>
  </si>
  <si>
    <t>625861889</t>
  </si>
  <si>
    <t>-557100895</t>
  </si>
  <si>
    <t>3,4*2*(2,508+7)</t>
  </si>
  <si>
    <t>0,15*(1,2+2*1,8)"špaleta okno"</t>
  </si>
  <si>
    <t>0,15*(1,2+2*2,5)"špaleta dveře"</t>
  </si>
  <si>
    <t>-1,2*2,5+1,2*1,8"dveře,okno"</t>
  </si>
  <si>
    <t>612311131</t>
  </si>
  <si>
    <t>Potažení vnitřních ploch štukem tloušťky do 3 mm svislých konstrukcí stěn</t>
  </si>
  <si>
    <t>293326081</t>
  </si>
  <si>
    <t>3,4*(2*2,508+7)</t>
  </si>
  <si>
    <t>-1,5*(2*2,5+7,2-1,2-1,2*0,3)"sokl"</t>
  </si>
  <si>
    <t>-767581841</t>
  </si>
  <si>
    <t>1,5*(2*2,5+2*7,2-1,2-1,2*0,3)"sokl"</t>
  </si>
  <si>
    <t>1153591726</t>
  </si>
  <si>
    <t>26,760*3</t>
  </si>
  <si>
    <t>-930442952</t>
  </si>
  <si>
    <t>619325131</t>
  </si>
  <si>
    <t>Vytažení fabionů, hran a koutů při opravách vápenocementových omítek (s dodáním hmot) jakékoliv délky</t>
  </si>
  <si>
    <t>487132827</t>
  </si>
  <si>
    <t>-2017933878</t>
  </si>
  <si>
    <t>-1753564249</t>
  </si>
  <si>
    <t>1,2+2*2,5+1,2+2*1,8</t>
  </si>
  <si>
    <t>1335739173</t>
  </si>
  <si>
    <t>231445229</t>
  </si>
  <si>
    <t>1511044264</t>
  </si>
  <si>
    <t>12*1,8+1+1,2*2,5</t>
  </si>
  <si>
    <t>632451101</t>
  </si>
  <si>
    <t>Potěr cementový samonivelační ze suchých směsí tloušťky přes 2 do 5 mm</t>
  </si>
  <si>
    <t>-862286838</t>
  </si>
  <si>
    <t>968062456</t>
  </si>
  <si>
    <t>Vybourání dřevěných rámů oken s křídly, dveřních zárubní, vrat, stěn, ostění nebo obkladů dveřních zárubní, plochy přes 2 m2</t>
  </si>
  <si>
    <t>-936619680</t>
  </si>
  <si>
    <t>481304374</t>
  </si>
  <si>
    <t>0,15*(1,2+2*1,8)</t>
  </si>
  <si>
    <t>355192774</t>
  </si>
  <si>
    <t>949111211</t>
  </si>
  <si>
    <t>Montáž lešení lehkého kozového trubkového Příplatek za první a každý další den použití lešení k ceně -1111</t>
  </si>
  <si>
    <t>-812374090</t>
  </si>
  <si>
    <t>18,238*10</t>
  </si>
  <si>
    <t>1866751622</t>
  </si>
  <si>
    <t>-1230667768</t>
  </si>
  <si>
    <t>-198915906</t>
  </si>
  <si>
    <t>779773877</t>
  </si>
  <si>
    <t>998011001</t>
  </si>
  <si>
    <t>Přesun hmot pro budovy občanské výstavby, bydlení, výrobu a služby s nosnou svislou konstrukcí zděnou z cihel, tvárnic nebo kamene vodorovná dopravní vzdálenost do 100 m pro budovy výšky do 6 m</t>
  </si>
  <si>
    <t>-1923498747</t>
  </si>
  <si>
    <t>766411812</t>
  </si>
  <si>
    <t>Demontáž obložení stěn panely, plochy přes 1,5 m2</t>
  </si>
  <si>
    <t>-1184861688</t>
  </si>
  <si>
    <t>1,5*(2*2,5+2*7,2-1,2-1,2*0,3)</t>
  </si>
  <si>
    <t>766411822</t>
  </si>
  <si>
    <t>Demontáž obložení stěn podkladových roštů</t>
  </si>
  <si>
    <t>-1808148517</t>
  </si>
  <si>
    <t>-1867846489</t>
  </si>
  <si>
    <t>7,2*2,508+1,2*0,15</t>
  </si>
  <si>
    <t>771151022</t>
  </si>
  <si>
    <t>Příprava podkladu před provedením dlažby samonivelační stěrka min.pevnosti 30 MPa, tloušťky přes 3 do 5 mm</t>
  </si>
  <si>
    <t>-1870298396</t>
  </si>
  <si>
    <t>771474112</t>
  </si>
  <si>
    <t>Montáž soklů z dlaždic keramických lepených flexibilním lepidlem rovných, výšky přes 65 do 90 mm</t>
  </si>
  <si>
    <t>517962874</t>
  </si>
  <si>
    <t>2*7,2+2*2,508+2*0,15</t>
  </si>
  <si>
    <t>59761416</t>
  </si>
  <si>
    <t>sokl-dlažba keramická slinutá hladká do interiéru i exteriéru 300x80mm</t>
  </si>
  <si>
    <t>-187844530</t>
  </si>
  <si>
    <t>19,716*1,1 "Přepočtené koeficientem množství</t>
  </si>
  <si>
    <t>1120257155</t>
  </si>
  <si>
    <t>59761003</t>
  </si>
  <si>
    <t>dlažba keramická hutná hladká do interiéru přes 9 do 12 ks/m2</t>
  </si>
  <si>
    <t>568176356</t>
  </si>
  <si>
    <t>18,238*1,1 "Přepočtené koeficientem množství</t>
  </si>
  <si>
    <t>-666065702</t>
  </si>
  <si>
    <t>998771201</t>
  </si>
  <si>
    <t>Přesun hmot pro podlahy z dlaždic stanovený procentní sazbou (%) z ceny vodorovná dopravní vzdálenost do 50 m v objektech výšky do 6 m</t>
  </si>
  <si>
    <t>1477985333</t>
  </si>
  <si>
    <t>776</t>
  </si>
  <si>
    <t>Podlahy povlakové</t>
  </si>
  <si>
    <t>776201812</t>
  </si>
  <si>
    <t>Demontáž povlakových podlahovin lepených ručně s podložkou</t>
  </si>
  <si>
    <t>127469307</t>
  </si>
  <si>
    <t>777</t>
  </si>
  <si>
    <t>Podlahy lité</t>
  </si>
  <si>
    <t>777131101</t>
  </si>
  <si>
    <t>Penetrační nátěr podlahy epoxidový na podklad suchý a vyzrálý</t>
  </si>
  <si>
    <t>-1564161417</t>
  </si>
  <si>
    <t>998777101</t>
  </si>
  <si>
    <t>Přesun hmot pro podlahy lité stanovený z hmotnosti přesunovaného materiálu vodorovná dopravní vzdálenost do 50 m v objektech výšky do 6 m</t>
  </si>
  <si>
    <t>537898599</t>
  </si>
  <si>
    <t>1657318806</t>
  </si>
  <si>
    <t>18,238"strop"</t>
  </si>
  <si>
    <t>3,4*2*(2,508+7)"stěny"</t>
  </si>
  <si>
    <t>-1,5*(2*2,5+2*7,2-1,2-1,2*0,3)"sokl"</t>
  </si>
  <si>
    <t>-1,2*2,5+1,2*1,8"okna,dveře"</t>
  </si>
  <si>
    <t>-60326718</t>
  </si>
  <si>
    <t>18,238+65,464</t>
  </si>
  <si>
    <t>-111794938</t>
  </si>
  <si>
    <t>-189661264</t>
  </si>
  <si>
    <t>74910105.1</t>
  </si>
  <si>
    <t>4-místní lavička s opěradlem nekotvená 2130x500x800 mm ocelová  konstrukce, sedák-plast</t>
  </si>
  <si>
    <t>837072631</t>
  </si>
  <si>
    <t>74910120</t>
  </si>
  <si>
    <t>koš odpadkový plastový (možnost upevnění) v 840mm D 350mm obsah 50L</t>
  </si>
  <si>
    <t>-1458850831</t>
  </si>
  <si>
    <t>SO 07 - Oprava kabelová skříně - elektromontáže</t>
  </si>
  <si>
    <t>7494271010</t>
  </si>
  <si>
    <t>Demontáž rozvaděčů rozvodnice nn - včetně demontáže přívodních, vývodových kabelů, rámu apod., včetně nakládky rozvaděče na určený prostředek</t>
  </si>
  <si>
    <t>-58313668</t>
  </si>
  <si>
    <t>7494153015</t>
  </si>
  <si>
    <t>Montáž prázdných plastových kabelových skříní min. IP 44, výšky do 800 mm, hloubky do 320 mm kompaktní pilíř š 660-1 060 mm - včetně elektrovýzbroje</t>
  </si>
  <si>
    <t>206470850</t>
  </si>
  <si>
    <t>7493601120</t>
  </si>
  <si>
    <t>Kabelové a zásuvkové skříně, elektroměrové rozvaděče Prázdné skříně a pilíře Skříň plastová kompaktní pilíř včetně základu, IP44, šířka do 600 mm, výška do 700 mm, hloubka do 300 mm, PUR lak</t>
  </si>
  <si>
    <t>1033843172</t>
  </si>
  <si>
    <t>7494758010</t>
  </si>
  <si>
    <t>Montáž ostatních zařízení rozvaděčů nn přístrojový rošt - do rozvaděče nebo skříně</t>
  </si>
  <si>
    <t>-1730453794</t>
  </si>
  <si>
    <t>7494010568</t>
  </si>
  <si>
    <t>Přístroje pro spínání a ovládání Svornice a pomocný materiál Ostatní Přístrojový rošt do rozvaděče nn</t>
  </si>
  <si>
    <t>2056939807</t>
  </si>
  <si>
    <t>7492751022</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</si>
  <si>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</si>
  <si>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-999346185</t>
  </si>
  <si>
    <t>7492554012</t>
  </si>
  <si>
    <t>Montáž kabelů 4- a 5-žílových Cu do 25 mm2 - uložení do země, chráničky, na rošty, pod omítku apod.</t>
  </si>
  <si>
    <t>1472508792</t>
  </si>
  <si>
    <t>7492501880</t>
  </si>
  <si>
    <t>Kabely, vodiče, šňůry Cu - nn Kabel silový 4 a 5-žílový Cu, plastová izolace CYKY 4J16 (4Bx16)</t>
  </si>
  <si>
    <t>1164910437</t>
  </si>
  <si>
    <t>7492501901</t>
  </si>
  <si>
    <t>Kabely, vodiče, šňůry Cu - nn Kabel silový 4 a 5-žílový Cu, plastová izolace CYKY 4J35 (4Bx35)</t>
  </si>
  <si>
    <t>-1020178309</t>
  </si>
  <si>
    <t>7494756016</t>
  </si>
  <si>
    <t>Montáž svornic řadových nn včetně upevnění a štítku pro Cu/Al vodiče do 16 mm2 - do rozvaděče nebo skříně</t>
  </si>
  <si>
    <t>1170155951</t>
  </si>
  <si>
    <t>7494010420</t>
  </si>
  <si>
    <t>Přístroje pro spínání a ovládání Svornice a pomocný materiál Svornice Svorka RSA 16 A řadová bílá</t>
  </si>
  <si>
    <t>-67715857</t>
  </si>
  <si>
    <t>7494756018</t>
  </si>
  <si>
    <t>Montáž svornic řadových nn včetně upevnění a štítku pro Cu/Al vodiče do 50 mm2 - do rozvaděče nebo skříně</t>
  </si>
  <si>
    <t>-638085373</t>
  </si>
  <si>
    <t>7494010432</t>
  </si>
  <si>
    <t>Přístroje pro spínání a ovládání Svornice a pomocný materiál Svornice Svorka RSA 35 A řadová bílá</t>
  </si>
  <si>
    <t>-1346346520</t>
  </si>
  <si>
    <t>7492102800</t>
  </si>
  <si>
    <t>Spojovací vedení, podpěrné izolátory Spojky, ukončení pasu, ostatní Spojka AL  35 kabelová</t>
  </si>
  <si>
    <t>1632851416</t>
  </si>
  <si>
    <t>7492102770</t>
  </si>
  <si>
    <t>Spojovací vedení, podpěrné izolátory Spojky, ukončení pasu, ostatní Spojka AL  16 kabelová</t>
  </si>
  <si>
    <t>1451153609</t>
  </si>
  <si>
    <t>7492100010</t>
  </si>
  <si>
    <t>Spojovací vedení, podpěrné izolátory Spojovací vedení z Cu pasů do 25x 3 mm (0,67 kg/m) bez držáků</t>
  </si>
  <si>
    <t>-1622717488</t>
  </si>
  <si>
    <t>Poznámka k položce:
Poznámka k položce: CU sběrna 30/4 , PEN</t>
  </si>
  <si>
    <t>7491651048</t>
  </si>
  <si>
    <t>Montáž vnitřního uzemnění ostatní ekvipotenciální svorkovnice do 6 x 16 mm2, krytá</t>
  </si>
  <si>
    <t>1419568324</t>
  </si>
  <si>
    <t>7491600110</t>
  </si>
  <si>
    <t>Uzemnění Vnitřní Svorka OBO 1801 ekvipotenciální</t>
  </si>
  <si>
    <t>1520862335</t>
  </si>
  <si>
    <t>7491654012</t>
  </si>
  <si>
    <t>Montáž svorek spojovacích se 3 a více šrouby (typ ST, SJ, SK, SZ, SR01, 02, aj.)</t>
  </si>
  <si>
    <t>-559336007</t>
  </si>
  <si>
    <t>7491601350</t>
  </si>
  <si>
    <t>Uzemnění Hromosvodné vedení Svorka SK - Cu</t>
  </si>
  <si>
    <t>594440238</t>
  </si>
  <si>
    <t>Poznámka k položce:
Poznámka k položce: Svorka SK SO třmenová pro uchycení vodiče na CU pás 30/4</t>
  </si>
  <si>
    <t>SO 08 - Demolice stavědla č. 2</t>
  </si>
  <si>
    <t>451577777</t>
  </si>
  <si>
    <t>Podklad nebo lože pod dlažbu (přídlažbu) v ploše vodorovné nebo ve sklonu do 1:5, tloušťky od 30 do 100 mm z kameniva těženého</t>
  </si>
  <si>
    <t>-921492366</t>
  </si>
  <si>
    <t>981011314</t>
  </si>
  <si>
    <t>Demolice budov postupným rozebíráním z cihel, kamene, smíšeného nebo hrázděného zdiva, tvárnic na maltu vápennou nebo vápenocementovou s podílem konstrukcí přes 20 do 25 %</t>
  </si>
  <si>
    <t>2111296984</t>
  </si>
  <si>
    <t>94620220</t>
  </si>
  <si>
    <t>poplatek za uložení komunálního odpadu zatříděného kódem 20 03 01</t>
  </si>
  <si>
    <t>1310767826</t>
  </si>
  <si>
    <t>997002611</t>
  </si>
  <si>
    <t>Nakládání suti a vybouraných hmot na dopravní prostředek pro vodorovné přemístění</t>
  </si>
  <si>
    <t>420641533</t>
  </si>
  <si>
    <t>997006512</t>
  </si>
  <si>
    <t>Vodorovná doprava suti na skládku s naložením na dopravní prostředek a složením přes 100 m do 1 km</t>
  </si>
  <si>
    <t>-2076140963</t>
  </si>
  <si>
    <t>997006519</t>
  </si>
  <si>
    <t>Vodorovná doprava suti na skládku s naložením na dopravní prostředek a složením Příplatek k ceně za každý další i započatý 1 km</t>
  </si>
  <si>
    <t>71279638</t>
  </si>
  <si>
    <t>65,250*20</t>
  </si>
  <si>
    <t>320965873</t>
  </si>
  <si>
    <t>65,250</t>
  </si>
  <si>
    <t>Hodinové zúčtovací sazby profesí PSV provádění stavebních instalací elektrikář odborný - odpojení objektu</t>
  </si>
  <si>
    <t>512</t>
  </si>
  <si>
    <t>-1776395960</t>
  </si>
  <si>
    <t>VRN - Ostatní a vedlejší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</si>
  <si>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</si>
  <si>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</si>
  <si>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</si>
  <si>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</si>
  <si>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</si>
  <si>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</si>
  <si>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Vedlejší rozpočtové náklady</t>
  </si>
  <si>
    <t>VRN1</t>
  </si>
  <si>
    <t>Průzkumné, geodetické a projektové práce</t>
  </si>
  <si>
    <t>012103000</t>
  </si>
  <si>
    <t>Geodetické práce před výstavbou</t>
  </si>
  <si>
    <t>kpl</t>
  </si>
  <si>
    <t>2100245502</t>
  </si>
  <si>
    <t>Poznámka k položce:
Poznámka k položce: Vytýčení stávajících sítí</t>
  </si>
  <si>
    <t>013244000</t>
  </si>
  <si>
    <t>Dokumentace pro provádění stavby</t>
  </si>
  <si>
    <t>-716450256</t>
  </si>
  <si>
    <t>Poznámka k položce:
Poznámka k položce: ELEKTRO,informační systém dle Směrnice SŽDC č. 118 a TNŽ 73 63 90</t>
  </si>
  <si>
    <t>013254000</t>
  </si>
  <si>
    <t>Dokumentace skutečného provedení stavby</t>
  </si>
  <si>
    <t>939480851</t>
  </si>
  <si>
    <t>013294000</t>
  </si>
  <si>
    <t>Ostatní dokumentace</t>
  </si>
  <si>
    <t>-100618013</t>
  </si>
  <si>
    <t>Poznámka k položce:
Poznámka k položce: Dílenská a výrobní dokumentace, fotodokumentace průběhu stavby</t>
  </si>
  <si>
    <t>VRN3</t>
  </si>
  <si>
    <t>Zařízení staveniště</t>
  </si>
  <si>
    <t>030001000</t>
  </si>
  <si>
    <t>-94310919</t>
  </si>
  <si>
    <t>Poznámka k položce:
Poznámka k položce: 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(protiprachové, protihlukové), náklady na čištění veřejných komunikací znečištěných stavbou, náklady na úklid prostoru staveniště,náklady na likvidaci odpadu (prořez, obalový materiál atd.) náklady na znovuuvedení prostoru zařízení staveniště do původního stavu, dočasný zábor pozemku atd. 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</si>
  <si>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VRN4</t>
  </si>
  <si>
    <t>Inženýrská činnost</t>
  </si>
  <si>
    <t>042103000</t>
  </si>
  <si>
    <t>Průkaz energetické náročnosti budovy</t>
  </si>
  <si>
    <t>-1349352223</t>
  </si>
  <si>
    <t>049002000</t>
  </si>
  <si>
    <t>Ostatní inženýrská činnost</t>
  </si>
  <si>
    <t>1325094822</t>
  </si>
  <si>
    <t>Poznámka k položce:
Poznámka k položce: 1) 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 2) Provedení technické prohlídky a zkoušky na silnoproudém zařízení, zařízení TV, zařízení NS, transformoven, EPZ pro opravné práce pro objem investičních nákladů přes 100 000 do 500 000 Kč - celková prohlídka zařízení provozního souboru nebo stavebního objektu včetně měření, zařízení tohoto provozního souboru nebo stavebního objektu právnickou osobou na zařízení podle požadavku ČSN, včetně hodnocení a vyhotovení protokolu. 3) Vydání průkazu způsobilosti pro funkční celek, provizorní stav - vyhotovení dokladu o silnoproudých zařízeních a vydání průkazu způsobilosti.</t>
  </si>
  <si>
    <t>049103000</t>
  </si>
  <si>
    <t>Náklady vzniklé v souvislosti s realizací stavby</t>
  </si>
  <si>
    <t>958733246</t>
  </si>
  <si>
    <t>Poznámka k položce:
Poznámka k položce: Statik</t>
  </si>
  <si>
    <t>VRN7</t>
  </si>
  <si>
    <t>Provozní vlivy</t>
  </si>
  <si>
    <t>076103001</t>
  </si>
  <si>
    <t>Křížení el. vedení s vedením - projednání omezení</t>
  </si>
  <si>
    <t>-1178130028</t>
  </si>
  <si>
    <t>Poznámka k položce:
Poznámka k položce: telekomunikační infrastruktura - úprava vedení(uložení do zdiva)</t>
  </si>
  <si>
    <t>VRN9</t>
  </si>
  <si>
    <t>Ostatní náklady</t>
  </si>
  <si>
    <t>094002000</t>
  </si>
  <si>
    <t>Ostatní náklady související s výstavbou</t>
  </si>
  <si>
    <t>490212054</t>
  </si>
  <si>
    <t>Poznámka k položce:
Poznámka k položce: Vyvezení a likvidace obsahu žumpy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</si>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</sst>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hidden="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hidden="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c r="A31" s="3"/>
      <c r="B31" s="47"/>
      <c r="C31" s="48"/>
      <c r="D31" s="53" t="s">
        <v>39</v>
      </c>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pans="1:57" s="2" customFormat="1" ht="6.95"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5"/>
      <c r="C44" s="33" t="s">
        <v>13</v>
      </c>
      <c r="D44" s="66"/>
      <c r="E44" s="66"/>
      <c r="F44" s="66"/>
      <c r="G44" s="66"/>
      <c r="H44" s="66"/>
      <c r="I44" s="66"/>
      <c r="J44" s="66"/>
      <c r="K44" s="66"/>
      <c r="L44" s="66" t="str">
        <f>K5</f>
        <v>65420115</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Kardašova Řečice ON - oprava výpraví budovy</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3"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4" t="str">
        <f>IF(AN8="","",AN8)</f>
        <v>28. 1. 2020</v>
      </c>
      <c r="AN47" s="74"/>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6"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5" t="str">
        <f>IF(E17="","",E17)</f>
        <v xml:space="preserve"> </v>
      </c>
      <c r="AN49" s="66"/>
      <c r="AO49" s="66"/>
      <c r="AP49" s="66"/>
      <c r="AQ49" s="41"/>
      <c r="AR49" s="45"/>
      <c r="AS49" s="76" t="s">
        <v>49</v>
      </c>
      <c r="AT49" s="77"/>
      <c r="AU49" s="78"/>
      <c r="AV49" s="78"/>
      <c r="AW49" s="78"/>
      <c r="AX49" s="78"/>
      <c r="AY49" s="78"/>
      <c r="AZ49" s="78"/>
      <c r="BA49" s="78"/>
      <c r="BB49" s="78"/>
      <c r="BC49" s="78"/>
      <c r="BD49" s="79"/>
      <c r="BE49" s="39"/>
    </row>
    <row r="50" spans="1:57" s="2" customFormat="1" ht="15.15" customHeight="1">
      <c r="A50" s="39"/>
      <c r="B50" s="40"/>
      <c r="C50" s="33" t="s">
        <v>28</v>
      </c>
      <c r="D50" s="41"/>
      <c r="E50" s="41"/>
      <c r="F50" s="41"/>
      <c r="G50" s="41"/>
      <c r="H50" s="41"/>
      <c r="I50" s="41"/>
      <c r="J50" s="41"/>
      <c r="K50" s="41"/>
      <c r="L50" s="66"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5" t="str">
        <f>IF(E20="","",E20)</f>
        <v xml:space="preserve"> </v>
      </c>
      <c r="AN50" s="66"/>
      <c r="AO50" s="66"/>
      <c r="AP50" s="66"/>
      <c r="AQ50" s="41"/>
      <c r="AR50" s="45"/>
      <c r="AS50" s="80"/>
      <c r="AT50" s="81"/>
      <c r="AU50" s="82"/>
      <c r="AV50" s="82"/>
      <c r="AW50" s="82"/>
      <c r="AX50" s="82"/>
      <c r="AY50" s="82"/>
      <c r="AZ50" s="82"/>
      <c r="BA50" s="82"/>
      <c r="BB50" s="82"/>
      <c r="BC50" s="82"/>
      <c r="BD50" s="83"/>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pans="1:57" s="2" customFormat="1" ht="29.25" customHeight="1">
      <c r="A52" s="39"/>
      <c r="B52" s="40"/>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5"/>
      <c r="AS52" s="94" t="s">
        <v>55</v>
      </c>
      <c r="AT52" s="95" t="s">
        <v>56</v>
      </c>
      <c r="AU52" s="95" t="s">
        <v>57</v>
      </c>
      <c r="AV52" s="95" t="s">
        <v>58</v>
      </c>
      <c r="AW52" s="95" t="s">
        <v>59</v>
      </c>
      <c r="AX52" s="95" t="s">
        <v>60</v>
      </c>
      <c r="AY52" s="95" t="s">
        <v>61</v>
      </c>
      <c r="AZ52" s="95" t="s">
        <v>62</v>
      </c>
      <c r="BA52" s="95" t="s">
        <v>63</v>
      </c>
      <c r="BB52" s="95" t="s">
        <v>64</v>
      </c>
      <c r="BC52" s="95" t="s">
        <v>65</v>
      </c>
      <c r="BD52" s="96"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ROUND(SUM(AG55:AG63),2)</f>
        <v>0</v>
      </c>
      <c r="AH54" s="103"/>
      <c r="AI54" s="103"/>
      <c r="AJ54" s="103"/>
      <c r="AK54" s="103"/>
      <c r="AL54" s="103"/>
      <c r="AM54" s="103"/>
      <c r="AN54" s="104">
        <f>SUM(AG54,AT54)</f>
        <v>0</v>
      </c>
      <c r="AO54" s="104"/>
      <c r="AP54" s="104"/>
      <c r="AQ54" s="105" t="s">
        <v>19</v>
      </c>
      <c r="AR54" s="106"/>
      <c r="AS54" s="107">
        <f>ROUND(SUM(AS55:AS63),2)</f>
        <v>0</v>
      </c>
      <c r="AT54" s="108">
        <f>ROUND(SUM(AV54:AW54),2)</f>
        <v>0</v>
      </c>
      <c r="AU54" s="109">
        <f>ROUND(SUM(AU55:AU63),5)</f>
        <v>0</v>
      </c>
      <c r="AV54" s="108">
        <f>ROUND(AZ54*L29,2)</f>
        <v>0</v>
      </c>
      <c r="AW54" s="108">
        <f>ROUND(BA54*L30,2)</f>
        <v>0</v>
      </c>
      <c r="AX54" s="108">
        <f>ROUND(BB54*L29,2)</f>
        <v>0</v>
      </c>
      <c r="AY54" s="108">
        <f>ROUND(BC54*L30,2)</f>
        <v>0</v>
      </c>
      <c r="AZ54" s="108">
        <f>ROUND(SUM(AZ55:AZ63),2)</f>
        <v>0</v>
      </c>
      <c r="BA54" s="108">
        <f>ROUND(SUM(BA55:BA63),2)</f>
        <v>0</v>
      </c>
      <c r="BB54" s="108">
        <f>ROUND(SUM(BB55:BB63),2)</f>
        <v>0</v>
      </c>
      <c r="BC54" s="108">
        <f>ROUND(SUM(BC55:BC63),2)</f>
        <v>0</v>
      </c>
      <c r="BD54" s="110">
        <f>ROUND(SUM(BD55:BD63),2)</f>
        <v>0</v>
      </c>
      <c r="BE54" s="6"/>
      <c r="BS54" s="111" t="s">
        <v>68</v>
      </c>
      <c r="BT54" s="111" t="s">
        <v>69</v>
      </c>
      <c r="BU54" s="112" t="s">
        <v>70</v>
      </c>
      <c r="BV54" s="111" t="s">
        <v>71</v>
      </c>
      <c r="BW54" s="111" t="s">
        <v>5</v>
      </c>
      <c r="BX54" s="111" t="s">
        <v>72</v>
      </c>
      <c r="CL54" s="111" t="s">
        <v>19</v>
      </c>
    </row>
    <row r="55" spans="1:91" s="7" customFormat="1" ht="16.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01 - Výměna oken'!J30</f>
        <v>0</v>
      </c>
      <c r="AH55" s="117"/>
      <c r="AI55" s="117"/>
      <c r="AJ55" s="117"/>
      <c r="AK55" s="117"/>
      <c r="AL55" s="117"/>
      <c r="AM55" s="117"/>
      <c r="AN55" s="118">
        <f>SUM(AG55,AT55)</f>
        <v>0</v>
      </c>
      <c r="AO55" s="117"/>
      <c r="AP55" s="117"/>
      <c r="AQ55" s="119" t="s">
        <v>76</v>
      </c>
      <c r="AR55" s="120"/>
      <c r="AS55" s="121">
        <v>0</v>
      </c>
      <c r="AT55" s="122">
        <f>ROUND(SUM(AV55:AW55),2)</f>
        <v>0</v>
      </c>
      <c r="AU55" s="123">
        <f>'SO 01 - Výměna oken'!P90</f>
        <v>0</v>
      </c>
      <c r="AV55" s="122">
        <f>'SO 01 - Výměna oken'!J33</f>
        <v>0</v>
      </c>
      <c r="AW55" s="122">
        <f>'SO 01 - Výměna oken'!J34</f>
        <v>0</v>
      </c>
      <c r="AX55" s="122">
        <f>'SO 01 - Výměna oken'!J35</f>
        <v>0</v>
      </c>
      <c r="AY55" s="122">
        <f>'SO 01 - Výměna oken'!J36</f>
        <v>0</v>
      </c>
      <c r="AZ55" s="122">
        <f>'SO 01 - Výměna oken'!F33</f>
        <v>0</v>
      </c>
      <c r="BA55" s="122">
        <f>'SO 01 - Výměna oken'!F34</f>
        <v>0</v>
      </c>
      <c r="BB55" s="122">
        <f>'SO 01 - Výměna oken'!F35</f>
        <v>0</v>
      </c>
      <c r="BC55" s="122">
        <f>'SO 01 - Výměna oken'!F36</f>
        <v>0</v>
      </c>
      <c r="BD55" s="124">
        <f>'SO 01 - Výměna oken'!F37</f>
        <v>0</v>
      </c>
      <c r="BE55" s="7"/>
      <c r="BT55" s="125" t="s">
        <v>77</v>
      </c>
      <c r="BV55" s="125" t="s">
        <v>71</v>
      </c>
      <c r="BW55" s="125" t="s">
        <v>78</v>
      </c>
      <c r="BX55" s="125" t="s">
        <v>5</v>
      </c>
      <c r="CL55" s="125" t="s">
        <v>19</v>
      </c>
      <c r="CM55" s="125" t="s">
        <v>79</v>
      </c>
    </row>
    <row r="56" spans="1:91" s="7" customFormat="1" ht="16.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02 - Oprava fasády'!J30</f>
        <v>0</v>
      </c>
      <c r="AH56" s="117"/>
      <c r="AI56" s="117"/>
      <c r="AJ56" s="117"/>
      <c r="AK56" s="117"/>
      <c r="AL56" s="117"/>
      <c r="AM56" s="117"/>
      <c r="AN56" s="118">
        <f>SUM(AG56,AT56)</f>
        <v>0</v>
      </c>
      <c r="AO56" s="117"/>
      <c r="AP56" s="117"/>
      <c r="AQ56" s="119" t="s">
        <v>76</v>
      </c>
      <c r="AR56" s="120"/>
      <c r="AS56" s="121">
        <v>0</v>
      </c>
      <c r="AT56" s="122">
        <f>ROUND(SUM(AV56:AW56),2)</f>
        <v>0</v>
      </c>
      <c r="AU56" s="123">
        <f>'SO 02 - Oprava fasády'!P101</f>
        <v>0</v>
      </c>
      <c r="AV56" s="122">
        <f>'SO 02 - Oprava fasády'!J33</f>
        <v>0</v>
      </c>
      <c r="AW56" s="122">
        <f>'SO 02 - Oprava fasády'!J34</f>
        <v>0</v>
      </c>
      <c r="AX56" s="122">
        <f>'SO 02 - Oprava fasády'!J35</f>
        <v>0</v>
      </c>
      <c r="AY56" s="122">
        <f>'SO 02 - Oprava fasády'!J36</f>
        <v>0</v>
      </c>
      <c r="AZ56" s="122">
        <f>'SO 02 - Oprava fasády'!F33</f>
        <v>0</v>
      </c>
      <c r="BA56" s="122">
        <f>'SO 02 - Oprava fasády'!F34</f>
        <v>0</v>
      </c>
      <c r="BB56" s="122">
        <f>'SO 02 - Oprava fasády'!F35</f>
        <v>0</v>
      </c>
      <c r="BC56" s="122">
        <f>'SO 02 - Oprava fasády'!F36</f>
        <v>0</v>
      </c>
      <c r="BD56" s="124">
        <f>'SO 02 - Oprava fasády'!F37</f>
        <v>0</v>
      </c>
      <c r="BE56" s="7"/>
      <c r="BT56" s="125" t="s">
        <v>77</v>
      </c>
      <c r="BV56" s="125" t="s">
        <v>71</v>
      </c>
      <c r="BW56" s="125" t="s">
        <v>82</v>
      </c>
      <c r="BX56" s="125" t="s">
        <v>5</v>
      </c>
      <c r="CL56" s="125" t="s">
        <v>19</v>
      </c>
      <c r="CM56" s="125" t="s">
        <v>79</v>
      </c>
    </row>
    <row r="57" spans="1:91" s="7" customFormat="1" ht="16.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03 - Přípojky'!J30</f>
        <v>0</v>
      </c>
      <c r="AH57" s="117"/>
      <c r="AI57" s="117"/>
      <c r="AJ57" s="117"/>
      <c r="AK57" s="117"/>
      <c r="AL57" s="117"/>
      <c r="AM57" s="117"/>
      <c r="AN57" s="118">
        <f>SUM(AG57,AT57)</f>
        <v>0</v>
      </c>
      <c r="AO57" s="117"/>
      <c r="AP57" s="117"/>
      <c r="AQ57" s="119" t="s">
        <v>76</v>
      </c>
      <c r="AR57" s="120"/>
      <c r="AS57" s="121">
        <v>0</v>
      </c>
      <c r="AT57" s="122">
        <f>ROUND(SUM(AV57:AW57),2)</f>
        <v>0</v>
      </c>
      <c r="AU57" s="123">
        <f>'SO 03 - Přípojky'!P93</f>
        <v>0</v>
      </c>
      <c r="AV57" s="122">
        <f>'SO 03 - Přípojky'!J33</f>
        <v>0</v>
      </c>
      <c r="AW57" s="122">
        <f>'SO 03 - Přípojky'!J34</f>
        <v>0</v>
      </c>
      <c r="AX57" s="122">
        <f>'SO 03 - Přípojky'!J35</f>
        <v>0</v>
      </c>
      <c r="AY57" s="122">
        <f>'SO 03 - Přípojky'!J36</f>
        <v>0</v>
      </c>
      <c r="AZ57" s="122">
        <f>'SO 03 - Přípojky'!F33</f>
        <v>0</v>
      </c>
      <c r="BA57" s="122">
        <f>'SO 03 - Přípojky'!F34</f>
        <v>0</v>
      </c>
      <c r="BB57" s="122">
        <f>'SO 03 - Přípojky'!F35</f>
        <v>0</v>
      </c>
      <c r="BC57" s="122">
        <f>'SO 03 - Přípojky'!F36</f>
        <v>0</v>
      </c>
      <c r="BD57" s="124">
        <f>'SO 03 - Přípojky'!F37</f>
        <v>0</v>
      </c>
      <c r="BE57" s="7"/>
      <c r="BT57" s="125" t="s">
        <v>77</v>
      </c>
      <c r="BV57" s="125" t="s">
        <v>71</v>
      </c>
      <c r="BW57" s="125" t="s">
        <v>85</v>
      </c>
      <c r="BX57" s="125" t="s">
        <v>5</v>
      </c>
      <c r="CL57" s="125" t="s">
        <v>19</v>
      </c>
      <c r="CM57" s="125" t="s">
        <v>79</v>
      </c>
    </row>
    <row r="58" spans="1:91" s="7" customFormat="1" ht="16.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04 - Oprava WC'!J30</f>
        <v>0</v>
      </c>
      <c r="AH58" s="117"/>
      <c r="AI58" s="117"/>
      <c r="AJ58" s="117"/>
      <c r="AK58" s="117"/>
      <c r="AL58" s="117"/>
      <c r="AM58" s="117"/>
      <c r="AN58" s="118">
        <f>SUM(AG58,AT58)</f>
        <v>0</v>
      </c>
      <c r="AO58" s="117"/>
      <c r="AP58" s="117"/>
      <c r="AQ58" s="119" t="s">
        <v>76</v>
      </c>
      <c r="AR58" s="120"/>
      <c r="AS58" s="121">
        <v>0</v>
      </c>
      <c r="AT58" s="122">
        <f>ROUND(SUM(AV58:AW58),2)</f>
        <v>0</v>
      </c>
      <c r="AU58" s="123">
        <f>'SO 04 - Oprava WC'!P102</f>
        <v>0</v>
      </c>
      <c r="AV58" s="122">
        <f>'SO 04 - Oprava WC'!J33</f>
        <v>0</v>
      </c>
      <c r="AW58" s="122">
        <f>'SO 04 - Oprava WC'!J34</f>
        <v>0</v>
      </c>
      <c r="AX58" s="122">
        <f>'SO 04 - Oprava WC'!J35</f>
        <v>0</v>
      </c>
      <c r="AY58" s="122">
        <f>'SO 04 - Oprava WC'!J36</f>
        <v>0</v>
      </c>
      <c r="AZ58" s="122">
        <f>'SO 04 - Oprava WC'!F33</f>
        <v>0</v>
      </c>
      <c r="BA58" s="122">
        <f>'SO 04 - Oprava WC'!F34</f>
        <v>0</v>
      </c>
      <c r="BB58" s="122">
        <f>'SO 04 - Oprava WC'!F35</f>
        <v>0</v>
      </c>
      <c r="BC58" s="122">
        <f>'SO 04 - Oprava WC'!F36</f>
        <v>0</v>
      </c>
      <c r="BD58" s="124">
        <f>'SO 04 - Oprava WC'!F37</f>
        <v>0</v>
      </c>
      <c r="BE58" s="7"/>
      <c r="BT58" s="125" t="s">
        <v>77</v>
      </c>
      <c r="BV58" s="125" t="s">
        <v>71</v>
      </c>
      <c r="BW58" s="125" t="s">
        <v>88</v>
      </c>
      <c r="BX58" s="125" t="s">
        <v>5</v>
      </c>
      <c r="CL58" s="125" t="s">
        <v>19</v>
      </c>
      <c r="CM58" s="125" t="s">
        <v>79</v>
      </c>
    </row>
    <row r="59" spans="1:91"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05 - WC, čekárna - ele...'!J30</f>
        <v>0</v>
      </c>
      <c r="AH59" s="117"/>
      <c r="AI59" s="117"/>
      <c r="AJ59" s="117"/>
      <c r="AK59" s="117"/>
      <c r="AL59" s="117"/>
      <c r="AM59" s="117"/>
      <c r="AN59" s="118">
        <f>SUM(AG59,AT59)</f>
        <v>0</v>
      </c>
      <c r="AO59" s="117"/>
      <c r="AP59" s="117"/>
      <c r="AQ59" s="119" t="s">
        <v>76</v>
      </c>
      <c r="AR59" s="120"/>
      <c r="AS59" s="121">
        <v>0</v>
      </c>
      <c r="AT59" s="122">
        <f>ROUND(SUM(AV59:AW59),2)</f>
        <v>0</v>
      </c>
      <c r="AU59" s="123">
        <f>'SO 05 - WC, čekárna - ele...'!P80</f>
        <v>0</v>
      </c>
      <c r="AV59" s="122">
        <f>'SO 05 - WC, čekárna - ele...'!J33</f>
        <v>0</v>
      </c>
      <c r="AW59" s="122">
        <f>'SO 05 - WC, čekárna - ele...'!J34</f>
        <v>0</v>
      </c>
      <c r="AX59" s="122">
        <f>'SO 05 - WC, čekárna - ele...'!J35</f>
        <v>0</v>
      </c>
      <c r="AY59" s="122">
        <f>'SO 05 - WC, čekárna - ele...'!J36</f>
        <v>0</v>
      </c>
      <c r="AZ59" s="122">
        <f>'SO 05 - WC, čekárna - ele...'!F33</f>
        <v>0</v>
      </c>
      <c r="BA59" s="122">
        <f>'SO 05 - WC, čekárna - ele...'!F34</f>
        <v>0</v>
      </c>
      <c r="BB59" s="122">
        <f>'SO 05 - WC, čekárna - ele...'!F35</f>
        <v>0</v>
      </c>
      <c r="BC59" s="122">
        <f>'SO 05 - WC, čekárna - ele...'!F36</f>
        <v>0</v>
      </c>
      <c r="BD59" s="124">
        <f>'SO 05 - WC, čekárna - ele...'!F37</f>
        <v>0</v>
      </c>
      <c r="BE59" s="7"/>
      <c r="BT59" s="125" t="s">
        <v>77</v>
      </c>
      <c r="BV59" s="125" t="s">
        <v>71</v>
      </c>
      <c r="BW59" s="125" t="s">
        <v>91</v>
      </c>
      <c r="BX59" s="125" t="s">
        <v>5</v>
      </c>
      <c r="CL59" s="125" t="s">
        <v>19</v>
      </c>
      <c r="CM59" s="125" t="s">
        <v>79</v>
      </c>
    </row>
    <row r="60" spans="1:91" s="7" customFormat="1" ht="16.5" customHeight="1">
      <c r="A60" s="113" t="s">
        <v>73</v>
      </c>
      <c r="B60" s="114"/>
      <c r="C60" s="115"/>
      <c r="D60" s="116" t="s">
        <v>92</v>
      </c>
      <c r="E60" s="116"/>
      <c r="F60" s="116"/>
      <c r="G60" s="116"/>
      <c r="H60" s="116"/>
      <c r="I60" s="117"/>
      <c r="J60" s="116" t="s">
        <v>93</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06 - Oprava čekárny'!J30</f>
        <v>0</v>
      </c>
      <c r="AH60" s="117"/>
      <c r="AI60" s="117"/>
      <c r="AJ60" s="117"/>
      <c r="AK60" s="117"/>
      <c r="AL60" s="117"/>
      <c r="AM60" s="117"/>
      <c r="AN60" s="118">
        <f>SUM(AG60,AT60)</f>
        <v>0</v>
      </c>
      <c r="AO60" s="117"/>
      <c r="AP60" s="117"/>
      <c r="AQ60" s="119" t="s">
        <v>76</v>
      </c>
      <c r="AR60" s="120"/>
      <c r="AS60" s="121">
        <v>0</v>
      </c>
      <c r="AT60" s="122">
        <f>ROUND(SUM(AV60:AW60),2)</f>
        <v>0</v>
      </c>
      <c r="AU60" s="123">
        <f>'SO 06 - Oprava čekárny'!P92</f>
        <v>0</v>
      </c>
      <c r="AV60" s="122">
        <f>'SO 06 - Oprava čekárny'!J33</f>
        <v>0</v>
      </c>
      <c r="AW60" s="122">
        <f>'SO 06 - Oprava čekárny'!J34</f>
        <v>0</v>
      </c>
      <c r="AX60" s="122">
        <f>'SO 06 - Oprava čekárny'!J35</f>
        <v>0</v>
      </c>
      <c r="AY60" s="122">
        <f>'SO 06 - Oprava čekárny'!J36</f>
        <v>0</v>
      </c>
      <c r="AZ60" s="122">
        <f>'SO 06 - Oprava čekárny'!F33</f>
        <v>0</v>
      </c>
      <c r="BA60" s="122">
        <f>'SO 06 - Oprava čekárny'!F34</f>
        <v>0</v>
      </c>
      <c r="BB60" s="122">
        <f>'SO 06 - Oprava čekárny'!F35</f>
        <v>0</v>
      </c>
      <c r="BC60" s="122">
        <f>'SO 06 - Oprava čekárny'!F36</f>
        <v>0</v>
      </c>
      <c r="BD60" s="124">
        <f>'SO 06 - Oprava čekárny'!F37</f>
        <v>0</v>
      </c>
      <c r="BE60" s="7"/>
      <c r="BT60" s="125" t="s">
        <v>77</v>
      </c>
      <c r="BV60" s="125" t="s">
        <v>71</v>
      </c>
      <c r="BW60" s="125" t="s">
        <v>94</v>
      </c>
      <c r="BX60" s="125" t="s">
        <v>5</v>
      </c>
      <c r="CL60" s="125" t="s">
        <v>19</v>
      </c>
      <c r="CM60" s="125" t="s">
        <v>79</v>
      </c>
    </row>
    <row r="61" spans="1:91" s="7" customFormat="1" ht="16.5" customHeight="1">
      <c r="A61" s="113" t="s">
        <v>73</v>
      </c>
      <c r="B61" s="114"/>
      <c r="C61" s="115"/>
      <c r="D61" s="116" t="s">
        <v>95</v>
      </c>
      <c r="E61" s="116"/>
      <c r="F61" s="116"/>
      <c r="G61" s="116"/>
      <c r="H61" s="116"/>
      <c r="I61" s="117"/>
      <c r="J61" s="116" t="s">
        <v>96</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07 - Oprava kabelová s...'!J30</f>
        <v>0</v>
      </c>
      <c r="AH61" s="117"/>
      <c r="AI61" s="117"/>
      <c r="AJ61" s="117"/>
      <c r="AK61" s="117"/>
      <c r="AL61" s="117"/>
      <c r="AM61" s="117"/>
      <c r="AN61" s="118">
        <f>SUM(AG61,AT61)</f>
        <v>0</v>
      </c>
      <c r="AO61" s="117"/>
      <c r="AP61" s="117"/>
      <c r="AQ61" s="119" t="s">
        <v>76</v>
      </c>
      <c r="AR61" s="120"/>
      <c r="AS61" s="121">
        <v>0</v>
      </c>
      <c r="AT61" s="122">
        <f>ROUND(SUM(AV61:AW61),2)</f>
        <v>0</v>
      </c>
      <c r="AU61" s="123">
        <f>'SO 07 - Oprava kabelová s...'!P80</f>
        <v>0</v>
      </c>
      <c r="AV61" s="122">
        <f>'SO 07 - Oprava kabelová s...'!J33</f>
        <v>0</v>
      </c>
      <c r="AW61" s="122">
        <f>'SO 07 - Oprava kabelová s...'!J34</f>
        <v>0</v>
      </c>
      <c r="AX61" s="122">
        <f>'SO 07 - Oprava kabelová s...'!J35</f>
        <v>0</v>
      </c>
      <c r="AY61" s="122">
        <f>'SO 07 - Oprava kabelová s...'!J36</f>
        <v>0</v>
      </c>
      <c r="AZ61" s="122">
        <f>'SO 07 - Oprava kabelová s...'!F33</f>
        <v>0</v>
      </c>
      <c r="BA61" s="122">
        <f>'SO 07 - Oprava kabelová s...'!F34</f>
        <v>0</v>
      </c>
      <c r="BB61" s="122">
        <f>'SO 07 - Oprava kabelová s...'!F35</f>
        <v>0</v>
      </c>
      <c r="BC61" s="122">
        <f>'SO 07 - Oprava kabelová s...'!F36</f>
        <v>0</v>
      </c>
      <c r="BD61" s="124">
        <f>'SO 07 - Oprava kabelová s...'!F37</f>
        <v>0</v>
      </c>
      <c r="BE61" s="7"/>
      <c r="BT61" s="125" t="s">
        <v>77</v>
      </c>
      <c r="BV61" s="125" t="s">
        <v>71</v>
      </c>
      <c r="BW61" s="125" t="s">
        <v>97</v>
      </c>
      <c r="BX61" s="125" t="s">
        <v>5</v>
      </c>
      <c r="CL61" s="125" t="s">
        <v>19</v>
      </c>
      <c r="CM61" s="125" t="s">
        <v>79</v>
      </c>
    </row>
    <row r="62" spans="1:91" s="7" customFormat="1" ht="16.5" customHeight="1">
      <c r="A62" s="113" t="s">
        <v>73</v>
      </c>
      <c r="B62" s="114"/>
      <c r="C62" s="115"/>
      <c r="D62" s="116" t="s">
        <v>98</v>
      </c>
      <c r="E62" s="116"/>
      <c r="F62" s="116"/>
      <c r="G62" s="116"/>
      <c r="H62" s="116"/>
      <c r="I62" s="117"/>
      <c r="J62" s="116" t="s">
        <v>99</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08 - Demolice stavědla...'!J30</f>
        <v>0</v>
      </c>
      <c r="AH62" s="117"/>
      <c r="AI62" s="117"/>
      <c r="AJ62" s="117"/>
      <c r="AK62" s="117"/>
      <c r="AL62" s="117"/>
      <c r="AM62" s="117"/>
      <c r="AN62" s="118">
        <f>SUM(AG62,AT62)</f>
        <v>0</v>
      </c>
      <c r="AO62" s="117"/>
      <c r="AP62" s="117"/>
      <c r="AQ62" s="119" t="s">
        <v>76</v>
      </c>
      <c r="AR62" s="120"/>
      <c r="AS62" s="121">
        <v>0</v>
      </c>
      <c r="AT62" s="122">
        <f>ROUND(SUM(AV62:AW62),2)</f>
        <v>0</v>
      </c>
      <c r="AU62" s="123">
        <f>'SO 08 - Demolice stavědla...'!P84</f>
        <v>0</v>
      </c>
      <c r="AV62" s="122">
        <f>'SO 08 - Demolice stavědla...'!J33</f>
        <v>0</v>
      </c>
      <c r="AW62" s="122">
        <f>'SO 08 - Demolice stavědla...'!J34</f>
        <v>0</v>
      </c>
      <c r="AX62" s="122">
        <f>'SO 08 - Demolice stavědla...'!J35</f>
        <v>0</v>
      </c>
      <c r="AY62" s="122">
        <f>'SO 08 - Demolice stavědla...'!J36</f>
        <v>0</v>
      </c>
      <c r="AZ62" s="122">
        <f>'SO 08 - Demolice stavědla...'!F33</f>
        <v>0</v>
      </c>
      <c r="BA62" s="122">
        <f>'SO 08 - Demolice stavědla...'!F34</f>
        <v>0</v>
      </c>
      <c r="BB62" s="122">
        <f>'SO 08 - Demolice stavědla...'!F35</f>
        <v>0</v>
      </c>
      <c r="BC62" s="122">
        <f>'SO 08 - Demolice stavědla...'!F36</f>
        <v>0</v>
      </c>
      <c r="BD62" s="124">
        <f>'SO 08 - Demolice stavědla...'!F37</f>
        <v>0</v>
      </c>
      <c r="BE62" s="7"/>
      <c r="BT62" s="125" t="s">
        <v>77</v>
      </c>
      <c r="BV62" s="125" t="s">
        <v>71</v>
      </c>
      <c r="BW62" s="125" t="s">
        <v>100</v>
      </c>
      <c r="BX62" s="125" t="s">
        <v>5</v>
      </c>
      <c r="CL62" s="125" t="s">
        <v>19</v>
      </c>
      <c r="CM62" s="125" t="s">
        <v>79</v>
      </c>
    </row>
    <row r="63" spans="1:91" s="7" customFormat="1" ht="16.5" customHeight="1">
      <c r="A63" s="113" t="s">
        <v>73</v>
      </c>
      <c r="B63" s="114"/>
      <c r="C63" s="115"/>
      <c r="D63" s="116" t="s">
        <v>101</v>
      </c>
      <c r="E63" s="116"/>
      <c r="F63" s="116"/>
      <c r="G63" s="116"/>
      <c r="H63" s="116"/>
      <c r="I63" s="117"/>
      <c r="J63" s="116" t="s">
        <v>102</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'VRN - Ostatní a vedlejší ...'!J30</f>
        <v>0</v>
      </c>
      <c r="AH63" s="117"/>
      <c r="AI63" s="117"/>
      <c r="AJ63" s="117"/>
      <c r="AK63" s="117"/>
      <c r="AL63" s="117"/>
      <c r="AM63" s="117"/>
      <c r="AN63" s="118">
        <f>SUM(AG63,AT63)</f>
        <v>0</v>
      </c>
      <c r="AO63" s="117"/>
      <c r="AP63" s="117"/>
      <c r="AQ63" s="119" t="s">
        <v>76</v>
      </c>
      <c r="AR63" s="120"/>
      <c r="AS63" s="126">
        <v>0</v>
      </c>
      <c r="AT63" s="127">
        <f>ROUND(SUM(AV63:AW63),2)</f>
        <v>0</v>
      </c>
      <c r="AU63" s="128">
        <f>'VRN - Ostatní a vedlejší ...'!P85</f>
        <v>0</v>
      </c>
      <c r="AV63" s="127">
        <f>'VRN - Ostatní a vedlejší ...'!J33</f>
        <v>0</v>
      </c>
      <c r="AW63" s="127">
        <f>'VRN - Ostatní a vedlejší ...'!J34</f>
        <v>0</v>
      </c>
      <c r="AX63" s="127">
        <f>'VRN - Ostatní a vedlejší ...'!J35</f>
        <v>0</v>
      </c>
      <c r="AY63" s="127">
        <f>'VRN - Ostatní a vedlejší ...'!J36</f>
        <v>0</v>
      </c>
      <c r="AZ63" s="127">
        <f>'VRN - Ostatní a vedlejší ...'!F33</f>
        <v>0</v>
      </c>
      <c r="BA63" s="127">
        <f>'VRN - Ostatní a vedlejší ...'!F34</f>
        <v>0</v>
      </c>
      <c r="BB63" s="127">
        <f>'VRN - Ostatní a vedlejší ...'!F35</f>
        <v>0</v>
      </c>
      <c r="BC63" s="127">
        <f>'VRN - Ostatní a vedlejší ...'!F36</f>
        <v>0</v>
      </c>
      <c r="BD63" s="129">
        <f>'VRN - Ostatní a vedlejší ...'!F37</f>
        <v>0</v>
      </c>
      <c r="BE63" s="7"/>
      <c r="BT63" s="125" t="s">
        <v>77</v>
      </c>
      <c r="BV63" s="125" t="s">
        <v>71</v>
      </c>
      <c r="BW63" s="125" t="s">
        <v>103</v>
      </c>
      <c r="BX63" s="125" t="s">
        <v>5</v>
      </c>
      <c r="CL63" s="125" t="s">
        <v>19</v>
      </c>
      <c r="CM63" s="125" t="s">
        <v>79</v>
      </c>
    </row>
    <row r="64" spans="1:57" s="2" customFormat="1" ht="30" customHeight="1">
      <c r="A64" s="39"/>
      <c r="B64" s="40"/>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5"/>
      <c r="AS64" s="39"/>
      <c r="AT64" s="39"/>
      <c r="AU64" s="39"/>
      <c r="AV64" s="39"/>
      <c r="AW64" s="39"/>
      <c r="AX64" s="39"/>
      <c r="AY64" s="39"/>
      <c r="AZ64" s="39"/>
      <c r="BA64" s="39"/>
      <c r="BB64" s="39"/>
      <c r="BC64" s="39"/>
      <c r="BD64" s="39"/>
      <c r="BE64" s="39"/>
    </row>
    <row r="65" spans="1:57" s="2" customFormat="1" ht="6.95" customHeight="1">
      <c r="A65" s="39"/>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45"/>
      <c r="AS65" s="39"/>
      <c r="AT65" s="39"/>
      <c r="AU65" s="39"/>
      <c r="AV65" s="39"/>
      <c r="AW65" s="39"/>
      <c r="AX65" s="39"/>
      <c r="AY65" s="39"/>
      <c r="AZ65" s="39"/>
      <c r="BA65" s="39"/>
      <c r="BB65" s="39"/>
      <c r="BC65" s="39"/>
      <c r="BD65" s="39"/>
      <c r="BE65" s="39"/>
    </row>
  </sheetData>
  <sheetProtection password="CC35" sheet="1" objects="1" scenarios="1" formatColumns="0" formatRows="0"/>
  <mergeCells count="7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 - Výměna oken'!C2" display="/"/>
    <hyperlink ref="A56" location="'SO 02 - Oprava fasády'!C2" display="/"/>
    <hyperlink ref="A57" location="'SO 03 - Přípojky'!C2" display="/"/>
    <hyperlink ref="A58" location="'SO 04 - Oprava WC'!C2" display="/"/>
    <hyperlink ref="A59" location="'SO 05 - WC, čekárna - ele...'!C2" display="/"/>
    <hyperlink ref="A60" location="'SO 06 - Oprava čekárny'!C2" display="/"/>
    <hyperlink ref="A61" location="'SO 07 - Oprava kabelová s...'!C2" display="/"/>
    <hyperlink ref="A62" location="'SO 08 - Demolice stavědla...'!C2" display="/"/>
    <hyperlink ref="A63" location="'VRN - Ostatní a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103</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2391</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ROUND(J85,2)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ROUND((SUM(BE85:BE109)),2)</f>
        <v>0</v>
      </c>
      <c r="G33" s="39"/>
      <c r="H33" s="39"/>
      <c r="I33" s="157">
        <v>0.21</v>
      </c>
      <c r="J33" s="156">
        <f>ROUND(((SUM(BE85:BE109))*I33),2)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ROUND((SUM(BF85:BF109)),2)</f>
        <v>0</v>
      </c>
      <c r="G34" s="39"/>
      <c r="H34" s="39"/>
      <c r="I34" s="157">
        <v>0.15</v>
      </c>
      <c r="J34" s="156">
        <f>ROUND(((SUM(BF85:BF109))*I34),2)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ROUND((SUM(BG85:BG109)),2)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ROUND((SUM(BH85:BH109)),2)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ROUND((SUM(BI85:BI109)),2)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VRN - Ostatní a vedlejší náklady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J85</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2392</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2393</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2394</v>
      </c>
      <c r="E62" s="188"/>
      <c r="F62" s="188"/>
      <c r="G62" s="188"/>
      <c r="H62" s="188"/>
      <c r="I62" s="189"/>
      <c r="J62" s="190">
        <f>J95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2395</v>
      </c>
      <c r="E63" s="188"/>
      <c r="F63" s="188"/>
      <c r="G63" s="188"/>
      <c r="H63" s="188"/>
      <c r="I63" s="189"/>
      <c r="J63" s="190">
        <f>J98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2396</v>
      </c>
      <c r="E64" s="188"/>
      <c r="F64" s="188"/>
      <c r="G64" s="188"/>
      <c r="H64" s="188"/>
      <c r="I64" s="189"/>
      <c r="J64" s="190">
        <f>J104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2397</v>
      </c>
      <c r="E65" s="188"/>
      <c r="F65" s="188"/>
      <c r="G65" s="188"/>
      <c r="H65" s="188"/>
      <c r="I65" s="189"/>
      <c r="J65" s="190">
        <f>J107</f>
        <v>0</v>
      </c>
      <c r="K65" s="186"/>
      <c r="L65" s="191"/>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8"/>
      <c r="J66" s="41"/>
      <c r="K66" s="41"/>
      <c r="L66" s="139"/>
      <c r="S66" s="39"/>
      <c r="T66" s="39"/>
      <c r="U66" s="39"/>
      <c r="V66" s="39"/>
      <c r="W66" s="39"/>
      <c r="X66" s="39"/>
      <c r="Y66" s="39"/>
      <c r="Z66" s="39"/>
      <c r="AA66" s="39"/>
      <c r="AB66" s="39"/>
      <c r="AC66" s="39"/>
      <c r="AD66" s="39"/>
      <c r="AE66" s="39"/>
    </row>
    <row r="67" spans="1:31" s="2" customFormat="1" ht="6.95" customHeight="1">
      <c r="A67" s="39"/>
      <c r="B67" s="61"/>
      <c r="C67" s="62"/>
      <c r="D67" s="62"/>
      <c r="E67" s="62"/>
      <c r="F67" s="62"/>
      <c r="G67" s="62"/>
      <c r="H67" s="62"/>
      <c r="I67" s="168"/>
      <c r="J67" s="62"/>
      <c r="K67" s="62"/>
      <c r="L67" s="139"/>
      <c r="S67" s="39"/>
      <c r="T67" s="39"/>
      <c r="U67" s="39"/>
      <c r="V67" s="39"/>
      <c r="W67" s="39"/>
      <c r="X67" s="39"/>
      <c r="Y67" s="39"/>
      <c r="Z67" s="39"/>
      <c r="AA67" s="39"/>
      <c r="AB67" s="39"/>
      <c r="AC67" s="39"/>
      <c r="AD67" s="39"/>
      <c r="AE67" s="39"/>
    </row>
    <row r="71" spans="1:31" s="2" customFormat="1" ht="6.95" customHeight="1">
      <c r="A71" s="39"/>
      <c r="B71" s="63"/>
      <c r="C71" s="64"/>
      <c r="D71" s="64"/>
      <c r="E71" s="64"/>
      <c r="F71" s="64"/>
      <c r="G71" s="64"/>
      <c r="H71" s="64"/>
      <c r="I71" s="171"/>
      <c r="J71" s="64"/>
      <c r="K71" s="64"/>
      <c r="L71" s="139"/>
      <c r="S71" s="39"/>
      <c r="T71" s="39"/>
      <c r="U71" s="39"/>
      <c r="V71" s="39"/>
      <c r="W71" s="39"/>
      <c r="X71" s="39"/>
      <c r="Y71" s="39"/>
      <c r="Z71" s="39"/>
      <c r="AA71" s="39"/>
      <c r="AB71" s="39"/>
      <c r="AC71" s="39"/>
      <c r="AD71" s="39"/>
      <c r="AE71" s="39"/>
    </row>
    <row r="72" spans="1:31" s="2" customFormat="1" ht="24.95" customHeight="1">
      <c r="A72" s="39"/>
      <c r="B72" s="40"/>
      <c r="C72" s="24" t="s">
        <v>122</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172" t="str">
        <f>E7</f>
        <v>Kardašova Řečice ON - oprava výpraví budovy</v>
      </c>
      <c r="F75" s="33"/>
      <c r="G75" s="33"/>
      <c r="H75" s="33"/>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105</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71" t="str">
        <f>E9</f>
        <v>VRN - Ostatní a vedlejší náklady</v>
      </c>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142" t="s">
        <v>23</v>
      </c>
      <c r="J79" s="74" t="str">
        <f>IF(J12="","",J12)</f>
        <v>28. 1. 2020</v>
      </c>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 xml:space="preserve"> </v>
      </c>
      <c r="G81" s="41"/>
      <c r="H81" s="41"/>
      <c r="I81" s="142" t="s">
        <v>30</v>
      </c>
      <c r="J81" s="37" t="str">
        <f>E21</f>
        <v xml:space="preserve"> </v>
      </c>
      <c r="K81" s="41"/>
      <c r="L81" s="139"/>
      <c r="S81" s="39"/>
      <c r="T81" s="39"/>
      <c r="U81" s="39"/>
      <c r="V81" s="39"/>
      <c r="W81" s="39"/>
      <c r="X81" s="39"/>
      <c r="Y81" s="39"/>
      <c r="Z81" s="39"/>
      <c r="AA81" s="39"/>
      <c r="AB81" s="39"/>
      <c r="AC81" s="39"/>
      <c r="AD81" s="39"/>
      <c r="AE81" s="39"/>
    </row>
    <row r="82" spans="1:31" s="2" customFormat="1" ht="15.15" customHeight="1">
      <c r="A82" s="39"/>
      <c r="B82" s="40"/>
      <c r="C82" s="33" t="s">
        <v>28</v>
      </c>
      <c r="D82" s="41"/>
      <c r="E82" s="41"/>
      <c r="F82" s="28" t="str">
        <f>IF(E18="","",E18)</f>
        <v>Vyplň údaj</v>
      </c>
      <c r="G82" s="41"/>
      <c r="H82" s="41"/>
      <c r="I82" s="142" t="s">
        <v>32</v>
      </c>
      <c r="J82" s="37" t="str">
        <f>E24</f>
        <v xml:space="preserve"> </v>
      </c>
      <c r="K82" s="41"/>
      <c r="L82" s="13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11" customFormat="1" ht="29.25" customHeight="1">
      <c r="A84" s="192"/>
      <c r="B84" s="193"/>
      <c r="C84" s="194" t="s">
        <v>123</v>
      </c>
      <c r="D84" s="195" t="s">
        <v>54</v>
      </c>
      <c r="E84" s="195" t="s">
        <v>50</v>
      </c>
      <c r="F84" s="195" t="s">
        <v>51</v>
      </c>
      <c r="G84" s="195" t="s">
        <v>124</v>
      </c>
      <c r="H84" s="195" t="s">
        <v>125</v>
      </c>
      <c r="I84" s="196" t="s">
        <v>126</v>
      </c>
      <c r="J84" s="195" t="s">
        <v>109</v>
      </c>
      <c r="K84" s="197" t="s">
        <v>127</v>
      </c>
      <c r="L84" s="198"/>
      <c r="M84" s="94" t="s">
        <v>19</v>
      </c>
      <c r="N84" s="95" t="s">
        <v>39</v>
      </c>
      <c r="O84" s="95" t="s">
        <v>128</v>
      </c>
      <c r="P84" s="95" t="s">
        <v>129</v>
      </c>
      <c r="Q84" s="95" t="s">
        <v>130</v>
      </c>
      <c r="R84" s="95" t="s">
        <v>131</v>
      </c>
      <c r="S84" s="95" t="s">
        <v>132</v>
      </c>
      <c r="T84" s="96" t="s">
        <v>133</v>
      </c>
      <c r="U84" s="192"/>
      <c r="V84" s="192"/>
      <c r="W84" s="192"/>
      <c r="X84" s="192"/>
      <c r="Y84" s="192"/>
      <c r="Z84" s="192"/>
      <c r="AA84" s="192"/>
      <c r="AB84" s="192"/>
      <c r="AC84" s="192"/>
      <c r="AD84" s="192"/>
      <c r="AE84" s="192"/>
    </row>
    <row r="85" spans="1:63" s="2" customFormat="1" ht="22.8" customHeight="1">
      <c r="A85" s="39"/>
      <c r="B85" s="40"/>
      <c r="C85" s="101" t="s">
        <v>134</v>
      </c>
      <c r="D85" s="41"/>
      <c r="E85" s="41"/>
      <c r="F85" s="41"/>
      <c r="G85" s="41"/>
      <c r="H85" s="41"/>
      <c r="I85" s="138"/>
      <c r="J85" s="199">
        <f>BK85</f>
        <v>0</v>
      </c>
      <c r="K85" s="41"/>
      <c r="L85" s="45"/>
      <c r="M85" s="97"/>
      <c r="N85" s="200"/>
      <c r="O85" s="98"/>
      <c r="P85" s="201">
        <f>P86</f>
        <v>0</v>
      </c>
      <c r="Q85" s="98"/>
      <c r="R85" s="201">
        <f>R86</f>
        <v>0</v>
      </c>
      <c r="S85" s="98"/>
      <c r="T85" s="202">
        <f>T86</f>
        <v>0</v>
      </c>
      <c r="U85" s="39"/>
      <c r="V85" s="39"/>
      <c r="W85" s="39"/>
      <c r="X85" s="39"/>
      <c r="Y85" s="39"/>
      <c r="Z85" s="39"/>
      <c r="AA85" s="39"/>
      <c r="AB85" s="39"/>
      <c r="AC85" s="39"/>
      <c r="AD85" s="39"/>
      <c r="AE85" s="39"/>
      <c r="AT85" s="18" t="s">
        <v>68</v>
      </c>
      <c r="AU85" s="18" t="s">
        <v>110</v>
      </c>
      <c r="BK85" s="203">
        <f>BK86</f>
        <v>0</v>
      </c>
    </row>
    <row r="86" spans="1:63" s="12" customFormat="1" ht="25.9" customHeight="1">
      <c r="A86" s="12"/>
      <c r="B86" s="204"/>
      <c r="C86" s="205"/>
      <c r="D86" s="206" t="s">
        <v>68</v>
      </c>
      <c r="E86" s="207" t="s">
        <v>101</v>
      </c>
      <c r="F86" s="207" t="s">
        <v>2398</v>
      </c>
      <c r="G86" s="205"/>
      <c r="H86" s="205"/>
      <c r="I86" s="208"/>
      <c r="J86" s="209">
        <f>BK86</f>
        <v>0</v>
      </c>
      <c r="K86" s="205"/>
      <c r="L86" s="210"/>
      <c r="M86" s="211"/>
      <c r="N86" s="212"/>
      <c r="O86" s="212"/>
      <c r="P86" s="213">
        <f>P87+P95+P98+P104+P107</f>
        <v>0</v>
      </c>
      <c r="Q86" s="212"/>
      <c r="R86" s="213">
        <f>R87+R95+R98+R104+R107</f>
        <v>0</v>
      </c>
      <c r="S86" s="212"/>
      <c r="T86" s="214">
        <f>T87+T95+T98+T104+T107</f>
        <v>0</v>
      </c>
      <c r="U86" s="12"/>
      <c r="V86" s="12"/>
      <c r="W86" s="12"/>
      <c r="X86" s="12"/>
      <c r="Y86" s="12"/>
      <c r="Z86" s="12"/>
      <c r="AA86" s="12"/>
      <c r="AB86" s="12"/>
      <c r="AC86" s="12"/>
      <c r="AD86" s="12"/>
      <c r="AE86" s="12"/>
      <c r="AR86" s="215" t="s">
        <v>164</v>
      </c>
      <c r="AT86" s="216" t="s">
        <v>68</v>
      </c>
      <c r="AU86" s="216" t="s">
        <v>69</v>
      </c>
      <c r="AY86" s="215" t="s">
        <v>137</v>
      </c>
      <c r="BK86" s="217">
        <f>BK87+BK95+BK98+BK104+BK107</f>
        <v>0</v>
      </c>
    </row>
    <row r="87" spans="1:63" s="12" customFormat="1" ht="22.8" customHeight="1">
      <c r="A87" s="12"/>
      <c r="B87" s="204"/>
      <c r="C87" s="205"/>
      <c r="D87" s="206" t="s">
        <v>68</v>
      </c>
      <c r="E87" s="274" t="s">
        <v>2399</v>
      </c>
      <c r="F87" s="274" t="s">
        <v>2400</v>
      </c>
      <c r="G87" s="205"/>
      <c r="H87" s="205"/>
      <c r="I87" s="208"/>
      <c r="J87" s="275">
        <f>BK87</f>
        <v>0</v>
      </c>
      <c r="K87" s="205"/>
      <c r="L87" s="210"/>
      <c r="M87" s="211"/>
      <c r="N87" s="212"/>
      <c r="O87" s="212"/>
      <c r="P87" s="213">
        <f>SUM(P88:P94)</f>
        <v>0</v>
      </c>
      <c r="Q87" s="212"/>
      <c r="R87" s="213">
        <f>SUM(R88:R94)</f>
        <v>0</v>
      </c>
      <c r="S87" s="212"/>
      <c r="T87" s="214">
        <f>SUM(T88:T94)</f>
        <v>0</v>
      </c>
      <c r="U87" s="12"/>
      <c r="V87" s="12"/>
      <c r="W87" s="12"/>
      <c r="X87" s="12"/>
      <c r="Y87" s="12"/>
      <c r="Z87" s="12"/>
      <c r="AA87" s="12"/>
      <c r="AB87" s="12"/>
      <c r="AC87" s="12"/>
      <c r="AD87" s="12"/>
      <c r="AE87" s="12"/>
      <c r="AR87" s="215" t="s">
        <v>164</v>
      </c>
      <c r="AT87" s="216" t="s">
        <v>68</v>
      </c>
      <c r="AU87" s="216" t="s">
        <v>77</v>
      </c>
      <c r="AY87" s="215" t="s">
        <v>137</v>
      </c>
      <c r="BK87" s="217">
        <f>SUM(BK88:BK94)</f>
        <v>0</v>
      </c>
    </row>
    <row r="88" spans="1:65" s="2" customFormat="1" ht="16.5" customHeight="1">
      <c r="A88" s="39"/>
      <c r="B88" s="40"/>
      <c r="C88" s="218" t="s">
        <v>77</v>
      </c>
      <c r="D88" s="218" t="s">
        <v>138</v>
      </c>
      <c r="E88" s="219" t="s">
        <v>2401</v>
      </c>
      <c r="F88" s="220" t="s">
        <v>2402</v>
      </c>
      <c r="G88" s="221" t="s">
        <v>2403</v>
      </c>
      <c r="H88" s="222">
        <v>1</v>
      </c>
      <c r="I88" s="223"/>
      <c r="J88" s="224">
        <f>ROUND(I88*H88,2)</f>
        <v>0</v>
      </c>
      <c r="K88" s="220" t="s">
        <v>142</v>
      </c>
      <c r="L88" s="45"/>
      <c r="M88" s="225" t="s">
        <v>19</v>
      </c>
      <c r="N88" s="226" t="s">
        <v>42</v>
      </c>
      <c r="O88" s="86"/>
      <c r="P88" s="227">
        <f>O88*H88</f>
        <v>0</v>
      </c>
      <c r="Q88" s="227">
        <v>0</v>
      </c>
      <c r="R88" s="227">
        <f>Q88*H88</f>
        <v>0</v>
      </c>
      <c r="S88" s="227">
        <v>0</v>
      </c>
      <c r="T88" s="228">
        <f>S88*H88</f>
        <v>0</v>
      </c>
      <c r="U88" s="39"/>
      <c r="V88" s="39"/>
      <c r="W88" s="39"/>
      <c r="X88" s="39"/>
      <c r="Y88" s="39"/>
      <c r="Z88" s="39"/>
      <c r="AA88" s="39"/>
      <c r="AB88" s="39"/>
      <c r="AC88" s="39"/>
      <c r="AD88" s="39"/>
      <c r="AE88" s="39"/>
      <c r="AR88" s="229" t="s">
        <v>143</v>
      </c>
      <c r="AT88" s="229" t="s">
        <v>138</v>
      </c>
      <c r="AU88" s="229" t="s">
        <v>79</v>
      </c>
      <c r="AY88" s="18" t="s">
        <v>137</v>
      </c>
      <c r="BE88" s="230">
        <f>IF(N88="základní",J88,0)</f>
        <v>0</v>
      </c>
      <c r="BF88" s="230">
        <f>IF(N88="snížená",J88,0)</f>
        <v>0</v>
      </c>
      <c r="BG88" s="230">
        <f>IF(N88="zákl. přenesená",J88,0)</f>
        <v>0</v>
      </c>
      <c r="BH88" s="230">
        <f>IF(N88="sníž. přenesená",J88,0)</f>
        <v>0</v>
      </c>
      <c r="BI88" s="230">
        <f>IF(N88="nulová",J88,0)</f>
        <v>0</v>
      </c>
      <c r="BJ88" s="18" t="s">
        <v>143</v>
      </c>
      <c r="BK88" s="230">
        <f>ROUND(I88*H88,2)</f>
        <v>0</v>
      </c>
      <c r="BL88" s="18" t="s">
        <v>143</v>
      </c>
      <c r="BM88" s="229" t="s">
        <v>2404</v>
      </c>
    </row>
    <row r="89" spans="1:47" s="2" customFormat="1" ht="12">
      <c r="A89" s="39"/>
      <c r="B89" s="40"/>
      <c r="C89" s="41"/>
      <c r="D89" s="233" t="s">
        <v>292</v>
      </c>
      <c r="E89" s="41"/>
      <c r="F89" s="276" t="s">
        <v>2405</v>
      </c>
      <c r="G89" s="41"/>
      <c r="H89" s="41"/>
      <c r="I89" s="138"/>
      <c r="J89" s="41"/>
      <c r="K89" s="41"/>
      <c r="L89" s="45"/>
      <c r="M89" s="277"/>
      <c r="N89" s="278"/>
      <c r="O89" s="86"/>
      <c r="P89" s="86"/>
      <c r="Q89" s="86"/>
      <c r="R89" s="86"/>
      <c r="S89" s="86"/>
      <c r="T89" s="87"/>
      <c r="U89" s="39"/>
      <c r="V89" s="39"/>
      <c r="W89" s="39"/>
      <c r="X89" s="39"/>
      <c r="Y89" s="39"/>
      <c r="Z89" s="39"/>
      <c r="AA89" s="39"/>
      <c r="AB89" s="39"/>
      <c r="AC89" s="39"/>
      <c r="AD89" s="39"/>
      <c r="AE89" s="39"/>
      <c r="AT89" s="18" t="s">
        <v>292</v>
      </c>
      <c r="AU89" s="18" t="s">
        <v>79</v>
      </c>
    </row>
    <row r="90" spans="1:65" s="2" customFormat="1" ht="16.5" customHeight="1">
      <c r="A90" s="39"/>
      <c r="B90" s="40"/>
      <c r="C90" s="218" t="s">
        <v>79</v>
      </c>
      <c r="D90" s="218" t="s">
        <v>138</v>
      </c>
      <c r="E90" s="219" t="s">
        <v>2406</v>
      </c>
      <c r="F90" s="220" t="s">
        <v>2407</v>
      </c>
      <c r="G90" s="221" t="s">
        <v>2403</v>
      </c>
      <c r="H90" s="222">
        <v>1</v>
      </c>
      <c r="I90" s="223"/>
      <c r="J90" s="224">
        <f>ROUND(I90*H90,2)</f>
        <v>0</v>
      </c>
      <c r="K90" s="220" t="s">
        <v>142</v>
      </c>
      <c r="L90" s="45"/>
      <c r="M90" s="225" t="s">
        <v>19</v>
      </c>
      <c r="N90" s="226" t="s">
        <v>42</v>
      </c>
      <c r="O90" s="86"/>
      <c r="P90" s="227">
        <f>O90*H90</f>
        <v>0</v>
      </c>
      <c r="Q90" s="227">
        <v>0</v>
      </c>
      <c r="R90" s="227">
        <f>Q90*H90</f>
        <v>0</v>
      </c>
      <c r="S90" s="227">
        <v>0</v>
      </c>
      <c r="T90" s="228">
        <f>S90*H90</f>
        <v>0</v>
      </c>
      <c r="U90" s="39"/>
      <c r="V90" s="39"/>
      <c r="W90" s="39"/>
      <c r="X90" s="39"/>
      <c r="Y90" s="39"/>
      <c r="Z90" s="39"/>
      <c r="AA90" s="39"/>
      <c r="AB90" s="39"/>
      <c r="AC90" s="39"/>
      <c r="AD90" s="39"/>
      <c r="AE90" s="39"/>
      <c r="AR90" s="229" t="s">
        <v>143</v>
      </c>
      <c r="AT90" s="229" t="s">
        <v>138</v>
      </c>
      <c r="AU90" s="229" t="s">
        <v>79</v>
      </c>
      <c r="AY90" s="18" t="s">
        <v>137</v>
      </c>
      <c r="BE90" s="230">
        <f>IF(N90="základní",J90,0)</f>
        <v>0</v>
      </c>
      <c r="BF90" s="230">
        <f>IF(N90="snížená",J90,0)</f>
        <v>0</v>
      </c>
      <c r="BG90" s="230">
        <f>IF(N90="zákl. přenesená",J90,0)</f>
        <v>0</v>
      </c>
      <c r="BH90" s="230">
        <f>IF(N90="sníž. přenesená",J90,0)</f>
        <v>0</v>
      </c>
      <c r="BI90" s="230">
        <f>IF(N90="nulová",J90,0)</f>
        <v>0</v>
      </c>
      <c r="BJ90" s="18" t="s">
        <v>143</v>
      </c>
      <c r="BK90" s="230">
        <f>ROUND(I90*H90,2)</f>
        <v>0</v>
      </c>
      <c r="BL90" s="18" t="s">
        <v>143</v>
      </c>
      <c r="BM90" s="229" t="s">
        <v>2408</v>
      </c>
    </row>
    <row r="91" spans="1:47" s="2" customFormat="1" ht="12">
      <c r="A91" s="39"/>
      <c r="B91" s="40"/>
      <c r="C91" s="41"/>
      <c r="D91" s="233" t="s">
        <v>292</v>
      </c>
      <c r="E91" s="41"/>
      <c r="F91" s="276" t="s">
        <v>2409</v>
      </c>
      <c r="G91" s="41"/>
      <c r="H91" s="41"/>
      <c r="I91" s="138"/>
      <c r="J91" s="41"/>
      <c r="K91" s="41"/>
      <c r="L91" s="45"/>
      <c r="M91" s="277"/>
      <c r="N91" s="278"/>
      <c r="O91" s="86"/>
      <c r="P91" s="86"/>
      <c r="Q91" s="86"/>
      <c r="R91" s="86"/>
      <c r="S91" s="86"/>
      <c r="T91" s="87"/>
      <c r="U91" s="39"/>
      <c r="V91" s="39"/>
      <c r="W91" s="39"/>
      <c r="X91" s="39"/>
      <c r="Y91" s="39"/>
      <c r="Z91" s="39"/>
      <c r="AA91" s="39"/>
      <c r="AB91" s="39"/>
      <c r="AC91" s="39"/>
      <c r="AD91" s="39"/>
      <c r="AE91" s="39"/>
      <c r="AT91" s="18" t="s">
        <v>292</v>
      </c>
      <c r="AU91" s="18" t="s">
        <v>79</v>
      </c>
    </row>
    <row r="92" spans="1:65" s="2" customFormat="1" ht="16.5" customHeight="1">
      <c r="A92" s="39"/>
      <c r="B92" s="40"/>
      <c r="C92" s="218" t="s">
        <v>153</v>
      </c>
      <c r="D92" s="218" t="s">
        <v>138</v>
      </c>
      <c r="E92" s="219" t="s">
        <v>2410</v>
      </c>
      <c r="F92" s="220" t="s">
        <v>2411</v>
      </c>
      <c r="G92" s="221" t="s">
        <v>2403</v>
      </c>
      <c r="H92" s="222">
        <v>1</v>
      </c>
      <c r="I92" s="223"/>
      <c r="J92" s="224">
        <f>ROUND(I92*H92,2)</f>
        <v>0</v>
      </c>
      <c r="K92" s="220" t="s">
        <v>142</v>
      </c>
      <c r="L92" s="45"/>
      <c r="M92" s="225" t="s">
        <v>19</v>
      </c>
      <c r="N92" s="226" t="s">
        <v>42</v>
      </c>
      <c r="O92" s="86"/>
      <c r="P92" s="227">
        <f>O92*H92</f>
        <v>0</v>
      </c>
      <c r="Q92" s="227">
        <v>0</v>
      </c>
      <c r="R92" s="227">
        <f>Q92*H92</f>
        <v>0</v>
      </c>
      <c r="S92" s="227">
        <v>0</v>
      </c>
      <c r="T92" s="228">
        <f>S92*H92</f>
        <v>0</v>
      </c>
      <c r="U92" s="39"/>
      <c r="V92" s="39"/>
      <c r="W92" s="39"/>
      <c r="X92" s="39"/>
      <c r="Y92" s="39"/>
      <c r="Z92" s="39"/>
      <c r="AA92" s="39"/>
      <c r="AB92" s="39"/>
      <c r="AC92" s="39"/>
      <c r="AD92" s="39"/>
      <c r="AE92" s="39"/>
      <c r="AR92" s="229" t="s">
        <v>143</v>
      </c>
      <c r="AT92" s="229" t="s">
        <v>138</v>
      </c>
      <c r="AU92" s="229" t="s">
        <v>79</v>
      </c>
      <c r="AY92" s="18" t="s">
        <v>137</v>
      </c>
      <c r="BE92" s="230">
        <f>IF(N92="základní",J92,0)</f>
        <v>0</v>
      </c>
      <c r="BF92" s="230">
        <f>IF(N92="snížená",J92,0)</f>
        <v>0</v>
      </c>
      <c r="BG92" s="230">
        <f>IF(N92="zákl. přenesená",J92,0)</f>
        <v>0</v>
      </c>
      <c r="BH92" s="230">
        <f>IF(N92="sníž. přenesená",J92,0)</f>
        <v>0</v>
      </c>
      <c r="BI92" s="230">
        <f>IF(N92="nulová",J92,0)</f>
        <v>0</v>
      </c>
      <c r="BJ92" s="18" t="s">
        <v>143</v>
      </c>
      <c r="BK92" s="230">
        <f>ROUND(I92*H92,2)</f>
        <v>0</v>
      </c>
      <c r="BL92" s="18" t="s">
        <v>143</v>
      </c>
      <c r="BM92" s="229" t="s">
        <v>2412</v>
      </c>
    </row>
    <row r="93" spans="1:65" s="2" customFormat="1" ht="16.5" customHeight="1">
      <c r="A93" s="39"/>
      <c r="B93" s="40"/>
      <c r="C93" s="218" t="s">
        <v>143</v>
      </c>
      <c r="D93" s="218" t="s">
        <v>138</v>
      </c>
      <c r="E93" s="219" t="s">
        <v>2413</v>
      </c>
      <c r="F93" s="220" t="s">
        <v>2414</v>
      </c>
      <c r="G93" s="221" t="s">
        <v>2403</v>
      </c>
      <c r="H93" s="222">
        <v>1</v>
      </c>
      <c r="I93" s="223"/>
      <c r="J93" s="224">
        <f>ROUND(I93*H93,2)</f>
        <v>0</v>
      </c>
      <c r="K93" s="220" t="s">
        <v>142</v>
      </c>
      <c r="L93" s="45"/>
      <c r="M93" s="225" t="s">
        <v>19</v>
      </c>
      <c r="N93" s="226" t="s">
        <v>42</v>
      </c>
      <c r="O93" s="86"/>
      <c r="P93" s="227">
        <f>O93*H93</f>
        <v>0</v>
      </c>
      <c r="Q93" s="227">
        <v>0</v>
      </c>
      <c r="R93" s="227">
        <f>Q93*H93</f>
        <v>0</v>
      </c>
      <c r="S93" s="227">
        <v>0</v>
      </c>
      <c r="T93" s="228">
        <f>S93*H93</f>
        <v>0</v>
      </c>
      <c r="U93" s="39"/>
      <c r="V93" s="39"/>
      <c r="W93" s="39"/>
      <c r="X93" s="39"/>
      <c r="Y93" s="39"/>
      <c r="Z93" s="39"/>
      <c r="AA93" s="39"/>
      <c r="AB93" s="39"/>
      <c r="AC93" s="39"/>
      <c r="AD93" s="39"/>
      <c r="AE93" s="39"/>
      <c r="AR93" s="229" t="s">
        <v>143</v>
      </c>
      <c r="AT93" s="229" t="s">
        <v>138</v>
      </c>
      <c r="AU93" s="229" t="s">
        <v>79</v>
      </c>
      <c r="AY93" s="18" t="s">
        <v>137</v>
      </c>
      <c r="BE93" s="230">
        <f>IF(N93="základní",J93,0)</f>
        <v>0</v>
      </c>
      <c r="BF93" s="230">
        <f>IF(N93="snížená",J93,0)</f>
        <v>0</v>
      </c>
      <c r="BG93" s="230">
        <f>IF(N93="zákl. přenesená",J93,0)</f>
        <v>0</v>
      </c>
      <c r="BH93" s="230">
        <f>IF(N93="sníž. přenesená",J93,0)</f>
        <v>0</v>
      </c>
      <c r="BI93" s="230">
        <f>IF(N93="nulová",J93,0)</f>
        <v>0</v>
      </c>
      <c r="BJ93" s="18" t="s">
        <v>143</v>
      </c>
      <c r="BK93" s="230">
        <f>ROUND(I93*H93,2)</f>
        <v>0</v>
      </c>
      <c r="BL93" s="18" t="s">
        <v>143</v>
      </c>
      <c r="BM93" s="229" t="s">
        <v>2415</v>
      </c>
    </row>
    <row r="94" spans="1:47" s="2" customFormat="1" ht="12">
      <c r="A94" s="39"/>
      <c r="B94" s="40"/>
      <c r="C94" s="41"/>
      <c r="D94" s="233" t="s">
        <v>292</v>
      </c>
      <c r="E94" s="41"/>
      <c r="F94" s="276" t="s">
        <v>2416</v>
      </c>
      <c r="G94" s="41"/>
      <c r="H94" s="41"/>
      <c r="I94" s="138"/>
      <c r="J94" s="41"/>
      <c r="K94" s="41"/>
      <c r="L94" s="45"/>
      <c r="M94" s="277"/>
      <c r="N94" s="278"/>
      <c r="O94" s="86"/>
      <c r="P94" s="86"/>
      <c r="Q94" s="86"/>
      <c r="R94" s="86"/>
      <c r="S94" s="86"/>
      <c r="T94" s="87"/>
      <c r="U94" s="39"/>
      <c r="V94" s="39"/>
      <c r="W94" s="39"/>
      <c r="X94" s="39"/>
      <c r="Y94" s="39"/>
      <c r="Z94" s="39"/>
      <c r="AA94" s="39"/>
      <c r="AB94" s="39"/>
      <c r="AC94" s="39"/>
      <c r="AD94" s="39"/>
      <c r="AE94" s="39"/>
      <c r="AT94" s="18" t="s">
        <v>292</v>
      </c>
      <c r="AU94" s="18" t="s">
        <v>79</v>
      </c>
    </row>
    <row r="95" spans="1:63" s="12" customFormat="1" ht="22.8" customHeight="1">
      <c r="A95" s="12"/>
      <c r="B95" s="204"/>
      <c r="C95" s="205"/>
      <c r="D95" s="206" t="s">
        <v>68</v>
      </c>
      <c r="E95" s="274" t="s">
        <v>2417</v>
      </c>
      <c r="F95" s="274" t="s">
        <v>2418</v>
      </c>
      <c r="G95" s="205"/>
      <c r="H95" s="205"/>
      <c r="I95" s="208"/>
      <c r="J95" s="275">
        <f>BK95</f>
        <v>0</v>
      </c>
      <c r="K95" s="205"/>
      <c r="L95" s="210"/>
      <c r="M95" s="211"/>
      <c r="N95" s="212"/>
      <c r="O95" s="212"/>
      <c r="P95" s="213">
        <f>SUM(P96:P97)</f>
        <v>0</v>
      </c>
      <c r="Q95" s="212"/>
      <c r="R95" s="213">
        <f>SUM(R96:R97)</f>
        <v>0</v>
      </c>
      <c r="S95" s="212"/>
      <c r="T95" s="214">
        <f>SUM(T96:T97)</f>
        <v>0</v>
      </c>
      <c r="U95" s="12"/>
      <c r="V95" s="12"/>
      <c r="W95" s="12"/>
      <c r="X95" s="12"/>
      <c r="Y95" s="12"/>
      <c r="Z95" s="12"/>
      <c r="AA95" s="12"/>
      <c r="AB95" s="12"/>
      <c r="AC95" s="12"/>
      <c r="AD95" s="12"/>
      <c r="AE95" s="12"/>
      <c r="AR95" s="215" t="s">
        <v>164</v>
      </c>
      <c r="AT95" s="216" t="s">
        <v>68</v>
      </c>
      <c r="AU95" s="216" t="s">
        <v>77</v>
      </c>
      <c r="AY95" s="215" t="s">
        <v>137</v>
      </c>
      <c r="BK95" s="217">
        <f>SUM(BK96:BK97)</f>
        <v>0</v>
      </c>
    </row>
    <row r="96" spans="1:65" s="2" customFormat="1" ht="16.5" customHeight="1">
      <c r="A96" s="39"/>
      <c r="B96" s="40"/>
      <c r="C96" s="218" t="s">
        <v>164</v>
      </c>
      <c r="D96" s="218" t="s">
        <v>138</v>
      </c>
      <c r="E96" s="219" t="s">
        <v>2419</v>
      </c>
      <c r="F96" s="220" t="s">
        <v>2418</v>
      </c>
      <c r="G96" s="221" t="s">
        <v>2403</v>
      </c>
      <c r="H96" s="222">
        <v>1</v>
      </c>
      <c r="I96" s="223"/>
      <c r="J96" s="224">
        <f>ROUND(I96*H96,2)</f>
        <v>0</v>
      </c>
      <c r="K96" s="220" t="s">
        <v>142</v>
      </c>
      <c r="L96" s="45"/>
      <c r="M96" s="225" t="s">
        <v>19</v>
      </c>
      <c r="N96" s="226" t="s">
        <v>42</v>
      </c>
      <c r="O96" s="86"/>
      <c r="P96" s="227">
        <f>O96*H96</f>
        <v>0</v>
      </c>
      <c r="Q96" s="227">
        <v>0</v>
      </c>
      <c r="R96" s="227">
        <f>Q96*H96</f>
        <v>0</v>
      </c>
      <c r="S96" s="227">
        <v>0</v>
      </c>
      <c r="T96" s="228">
        <f>S96*H96</f>
        <v>0</v>
      </c>
      <c r="U96" s="39"/>
      <c r="V96" s="39"/>
      <c r="W96" s="39"/>
      <c r="X96" s="39"/>
      <c r="Y96" s="39"/>
      <c r="Z96" s="39"/>
      <c r="AA96" s="39"/>
      <c r="AB96" s="39"/>
      <c r="AC96" s="39"/>
      <c r="AD96" s="39"/>
      <c r="AE96" s="39"/>
      <c r="AR96" s="229" t="s">
        <v>143</v>
      </c>
      <c r="AT96" s="229" t="s">
        <v>138</v>
      </c>
      <c r="AU96" s="229" t="s">
        <v>79</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143</v>
      </c>
      <c r="BM96" s="229" t="s">
        <v>2420</v>
      </c>
    </row>
    <row r="97" spans="1:47" s="2" customFormat="1" ht="12">
      <c r="A97" s="39"/>
      <c r="B97" s="40"/>
      <c r="C97" s="41"/>
      <c r="D97" s="233" t="s">
        <v>292</v>
      </c>
      <c r="E97" s="41"/>
      <c r="F97" s="276" t="s">
        <v>2421</v>
      </c>
      <c r="G97" s="41"/>
      <c r="H97" s="41"/>
      <c r="I97" s="138"/>
      <c r="J97" s="41"/>
      <c r="K97" s="41"/>
      <c r="L97" s="45"/>
      <c r="M97" s="277"/>
      <c r="N97" s="278"/>
      <c r="O97" s="86"/>
      <c r="P97" s="86"/>
      <c r="Q97" s="86"/>
      <c r="R97" s="86"/>
      <c r="S97" s="86"/>
      <c r="T97" s="87"/>
      <c r="U97" s="39"/>
      <c r="V97" s="39"/>
      <c r="W97" s="39"/>
      <c r="X97" s="39"/>
      <c r="Y97" s="39"/>
      <c r="Z97" s="39"/>
      <c r="AA97" s="39"/>
      <c r="AB97" s="39"/>
      <c r="AC97" s="39"/>
      <c r="AD97" s="39"/>
      <c r="AE97" s="39"/>
      <c r="AT97" s="18" t="s">
        <v>292</v>
      </c>
      <c r="AU97" s="18" t="s">
        <v>79</v>
      </c>
    </row>
    <row r="98" spans="1:63" s="12" customFormat="1" ht="22.8" customHeight="1">
      <c r="A98" s="12"/>
      <c r="B98" s="204"/>
      <c r="C98" s="205"/>
      <c r="D98" s="206" t="s">
        <v>68</v>
      </c>
      <c r="E98" s="274" t="s">
        <v>2422</v>
      </c>
      <c r="F98" s="274" t="s">
        <v>2423</v>
      </c>
      <c r="G98" s="205"/>
      <c r="H98" s="205"/>
      <c r="I98" s="208"/>
      <c r="J98" s="275">
        <f>BK98</f>
        <v>0</v>
      </c>
      <c r="K98" s="205"/>
      <c r="L98" s="210"/>
      <c r="M98" s="211"/>
      <c r="N98" s="212"/>
      <c r="O98" s="212"/>
      <c r="P98" s="213">
        <f>SUM(P99:P103)</f>
        <v>0</v>
      </c>
      <c r="Q98" s="212"/>
      <c r="R98" s="213">
        <f>SUM(R99:R103)</f>
        <v>0</v>
      </c>
      <c r="S98" s="212"/>
      <c r="T98" s="214">
        <f>SUM(T99:T103)</f>
        <v>0</v>
      </c>
      <c r="U98" s="12"/>
      <c r="V98" s="12"/>
      <c r="W98" s="12"/>
      <c r="X98" s="12"/>
      <c r="Y98" s="12"/>
      <c r="Z98" s="12"/>
      <c r="AA98" s="12"/>
      <c r="AB98" s="12"/>
      <c r="AC98" s="12"/>
      <c r="AD98" s="12"/>
      <c r="AE98" s="12"/>
      <c r="AR98" s="215" t="s">
        <v>164</v>
      </c>
      <c r="AT98" s="216" t="s">
        <v>68</v>
      </c>
      <c r="AU98" s="216" t="s">
        <v>77</v>
      </c>
      <c r="AY98" s="215" t="s">
        <v>137</v>
      </c>
      <c r="BK98" s="217">
        <f>SUM(BK99:BK103)</f>
        <v>0</v>
      </c>
    </row>
    <row r="99" spans="1:65" s="2" customFormat="1" ht="16.5" customHeight="1">
      <c r="A99" s="39"/>
      <c r="B99" s="40"/>
      <c r="C99" s="218" t="s">
        <v>180</v>
      </c>
      <c r="D99" s="218" t="s">
        <v>138</v>
      </c>
      <c r="E99" s="219" t="s">
        <v>2424</v>
      </c>
      <c r="F99" s="220" t="s">
        <v>2425</v>
      </c>
      <c r="G99" s="221" t="s">
        <v>2403</v>
      </c>
      <c r="H99" s="222">
        <v>1</v>
      </c>
      <c r="I99" s="223"/>
      <c r="J99" s="224">
        <f>ROUND(I99*H99,2)</f>
        <v>0</v>
      </c>
      <c r="K99" s="220" t="s">
        <v>142</v>
      </c>
      <c r="L99" s="45"/>
      <c r="M99" s="225" t="s">
        <v>19</v>
      </c>
      <c r="N99" s="226" t="s">
        <v>42</v>
      </c>
      <c r="O99" s="86"/>
      <c r="P99" s="227">
        <f>O99*H99</f>
        <v>0</v>
      </c>
      <c r="Q99" s="227">
        <v>0</v>
      </c>
      <c r="R99" s="227">
        <f>Q99*H99</f>
        <v>0</v>
      </c>
      <c r="S99" s="227">
        <v>0</v>
      </c>
      <c r="T99" s="228">
        <f>S99*H99</f>
        <v>0</v>
      </c>
      <c r="U99" s="39"/>
      <c r="V99" s="39"/>
      <c r="W99" s="39"/>
      <c r="X99" s="39"/>
      <c r="Y99" s="39"/>
      <c r="Z99" s="39"/>
      <c r="AA99" s="39"/>
      <c r="AB99" s="39"/>
      <c r="AC99" s="39"/>
      <c r="AD99" s="39"/>
      <c r="AE99" s="39"/>
      <c r="AR99" s="229" t="s">
        <v>143</v>
      </c>
      <c r="AT99" s="229" t="s">
        <v>138</v>
      </c>
      <c r="AU99" s="229" t="s">
        <v>79</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143</v>
      </c>
      <c r="BM99" s="229" t="s">
        <v>2426</v>
      </c>
    </row>
    <row r="100" spans="1:65" s="2" customFormat="1" ht="16.5" customHeight="1">
      <c r="A100" s="39"/>
      <c r="B100" s="40"/>
      <c r="C100" s="218" t="s">
        <v>218</v>
      </c>
      <c r="D100" s="218" t="s">
        <v>138</v>
      </c>
      <c r="E100" s="219" t="s">
        <v>2427</v>
      </c>
      <c r="F100" s="220" t="s">
        <v>2428</v>
      </c>
      <c r="G100" s="221" t="s">
        <v>2403</v>
      </c>
      <c r="H100" s="222">
        <v>1</v>
      </c>
      <c r="I100" s="223"/>
      <c r="J100" s="224">
        <f>ROUND(I100*H100,2)</f>
        <v>0</v>
      </c>
      <c r="K100" s="220" t="s">
        <v>142</v>
      </c>
      <c r="L100" s="45"/>
      <c r="M100" s="225" t="s">
        <v>19</v>
      </c>
      <c r="N100" s="226" t="s">
        <v>42</v>
      </c>
      <c r="O100" s="86"/>
      <c r="P100" s="227">
        <f>O100*H100</f>
        <v>0</v>
      </c>
      <c r="Q100" s="227">
        <v>0</v>
      </c>
      <c r="R100" s="227">
        <f>Q100*H100</f>
        <v>0</v>
      </c>
      <c r="S100" s="227">
        <v>0</v>
      </c>
      <c r="T100" s="228">
        <f>S100*H100</f>
        <v>0</v>
      </c>
      <c r="U100" s="39"/>
      <c r="V100" s="39"/>
      <c r="W100" s="39"/>
      <c r="X100" s="39"/>
      <c r="Y100" s="39"/>
      <c r="Z100" s="39"/>
      <c r="AA100" s="39"/>
      <c r="AB100" s="39"/>
      <c r="AC100" s="39"/>
      <c r="AD100" s="39"/>
      <c r="AE100" s="39"/>
      <c r="AR100" s="229" t="s">
        <v>143</v>
      </c>
      <c r="AT100" s="229" t="s">
        <v>138</v>
      </c>
      <c r="AU100" s="229" t="s">
        <v>79</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143</v>
      </c>
      <c r="BM100" s="229" t="s">
        <v>2429</v>
      </c>
    </row>
    <row r="101" spans="1:47" s="2" customFormat="1" ht="12">
      <c r="A101" s="39"/>
      <c r="B101" s="40"/>
      <c r="C101" s="41"/>
      <c r="D101" s="233" t="s">
        <v>292</v>
      </c>
      <c r="E101" s="41"/>
      <c r="F101" s="276" t="s">
        <v>2430</v>
      </c>
      <c r="G101" s="41"/>
      <c r="H101" s="41"/>
      <c r="I101" s="138"/>
      <c r="J101" s="41"/>
      <c r="K101" s="41"/>
      <c r="L101" s="45"/>
      <c r="M101" s="277"/>
      <c r="N101" s="278"/>
      <c r="O101" s="86"/>
      <c r="P101" s="86"/>
      <c r="Q101" s="86"/>
      <c r="R101" s="86"/>
      <c r="S101" s="86"/>
      <c r="T101" s="87"/>
      <c r="U101" s="39"/>
      <c r="V101" s="39"/>
      <c r="W101" s="39"/>
      <c r="X101" s="39"/>
      <c r="Y101" s="39"/>
      <c r="Z101" s="39"/>
      <c r="AA101" s="39"/>
      <c r="AB101" s="39"/>
      <c r="AC101" s="39"/>
      <c r="AD101" s="39"/>
      <c r="AE101" s="39"/>
      <c r="AT101" s="18" t="s">
        <v>292</v>
      </c>
      <c r="AU101" s="18" t="s">
        <v>79</v>
      </c>
    </row>
    <row r="102" spans="1:65" s="2" customFormat="1" ht="16.5" customHeight="1">
      <c r="A102" s="39"/>
      <c r="B102" s="40"/>
      <c r="C102" s="218" t="s">
        <v>135</v>
      </c>
      <c r="D102" s="218" t="s">
        <v>138</v>
      </c>
      <c r="E102" s="219" t="s">
        <v>2431</v>
      </c>
      <c r="F102" s="220" t="s">
        <v>2432</v>
      </c>
      <c r="G102" s="221" t="s">
        <v>2403</v>
      </c>
      <c r="H102" s="222">
        <v>1</v>
      </c>
      <c r="I102" s="223"/>
      <c r="J102" s="224">
        <f>ROUND(I102*H102,2)</f>
        <v>0</v>
      </c>
      <c r="K102" s="220" t="s">
        <v>142</v>
      </c>
      <c r="L102" s="45"/>
      <c r="M102" s="225" t="s">
        <v>19</v>
      </c>
      <c r="N102" s="226" t="s">
        <v>42</v>
      </c>
      <c r="O102" s="86"/>
      <c r="P102" s="227">
        <f>O102*H102</f>
        <v>0</v>
      </c>
      <c r="Q102" s="227">
        <v>0</v>
      </c>
      <c r="R102" s="227">
        <f>Q102*H102</f>
        <v>0</v>
      </c>
      <c r="S102" s="227">
        <v>0</v>
      </c>
      <c r="T102" s="228">
        <f>S102*H102</f>
        <v>0</v>
      </c>
      <c r="U102" s="39"/>
      <c r="V102" s="39"/>
      <c r="W102" s="39"/>
      <c r="X102" s="39"/>
      <c r="Y102" s="39"/>
      <c r="Z102" s="39"/>
      <c r="AA102" s="39"/>
      <c r="AB102" s="39"/>
      <c r="AC102" s="39"/>
      <c r="AD102" s="39"/>
      <c r="AE102" s="39"/>
      <c r="AR102" s="229" t="s">
        <v>143</v>
      </c>
      <c r="AT102" s="229" t="s">
        <v>138</v>
      </c>
      <c r="AU102" s="229" t="s">
        <v>79</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143</v>
      </c>
      <c r="BM102" s="229" t="s">
        <v>2433</v>
      </c>
    </row>
    <row r="103" spans="1:47" s="2" customFormat="1" ht="12">
      <c r="A103" s="39"/>
      <c r="B103" s="40"/>
      <c r="C103" s="41"/>
      <c r="D103" s="233" t="s">
        <v>292</v>
      </c>
      <c r="E103" s="41"/>
      <c r="F103" s="276" t="s">
        <v>2434</v>
      </c>
      <c r="G103" s="41"/>
      <c r="H103" s="41"/>
      <c r="I103" s="138"/>
      <c r="J103" s="41"/>
      <c r="K103" s="41"/>
      <c r="L103" s="45"/>
      <c r="M103" s="277"/>
      <c r="N103" s="278"/>
      <c r="O103" s="86"/>
      <c r="P103" s="86"/>
      <c r="Q103" s="86"/>
      <c r="R103" s="86"/>
      <c r="S103" s="86"/>
      <c r="T103" s="87"/>
      <c r="U103" s="39"/>
      <c r="V103" s="39"/>
      <c r="W103" s="39"/>
      <c r="X103" s="39"/>
      <c r="Y103" s="39"/>
      <c r="Z103" s="39"/>
      <c r="AA103" s="39"/>
      <c r="AB103" s="39"/>
      <c r="AC103" s="39"/>
      <c r="AD103" s="39"/>
      <c r="AE103" s="39"/>
      <c r="AT103" s="18" t="s">
        <v>292</v>
      </c>
      <c r="AU103" s="18" t="s">
        <v>79</v>
      </c>
    </row>
    <row r="104" spans="1:63" s="12" customFormat="1" ht="22.8" customHeight="1">
      <c r="A104" s="12"/>
      <c r="B104" s="204"/>
      <c r="C104" s="205"/>
      <c r="D104" s="206" t="s">
        <v>68</v>
      </c>
      <c r="E104" s="274" t="s">
        <v>2435</v>
      </c>
      <c r="F104" s="274" t="s">
        <v>2436</v>
      </c>
      <c r="G104" s="205"/>
      <c r="H104" s="205"/>
      <c r="I104" s="208"/>
      <c r="J104" s="275">
        <f>BK104</f>
        <v>0</v>
      </c>
      <c r="K104" s="205"/>
      <c r="L104" s="210"/>
      <c r="M104" s="211"/>
      <c r="N104" s="212"/>
      <c r="O104" s="212"/>
      <c r="P104" s="213">
        <f>SUM(P105:P106)</f>
        <v>0</v>
      </c>
      <c r="Q104" s="212"/>
      <c r="R104" s="213">
        <f>SUM(R105:R106)</f>
        <v>0</v>
      </c>
      <c r="S104" s="212"/>
      <c r="T104" s="214">
        <f>SUM(T105:T106)</f>
        <v>0</v>
      </c>
      <c r="U104" s="12"/>
      <c r="V104" s="12"/>
      <c r="W104" s="12"/>
      <c r="X104" s="12"/>
      <c r="Y104" s="12"/>
      <c r="Z104" s="12"/>
      <c r="AA104" s="12"/>
      <c r="AB104" s="12"/>
      <c r="AC104" s="12"/>
      <c r="AD104" s="12"/>
      <c r="AE104" s="12"/>
      <c r="AR104" s="215" t="s">
        <v>164</v>
      </c>
      <c r="AT104" s="216" t="s">
        <v>68</v>
      </c>
      <c r="AU104" s="216" t="s">
        <v>77</v>
      </c>
      <c r="AY104" s="215" t="s">
        <v>137</v>
      </c>
      <c r="BK104" s="217">
        <f>SUM(BK105:BK106)</f>
        <v>0</v>
      </c>
    </row>
    <row r="105" spans="1:65" s="2" customFormat="1" ht="16.5" customHeight="1">
      <c r="A105" s="39"/>
      <c r="B105" s="40"/>
      <c r="C105" s="218" t="s">
        <v>171</v>
      </c>
      <c r="D105" s="218" t="s">
        <v>138</v>
      </c>
      <c r="E105" s="219" t="s">
        <v>2437</v>
      </c>
      <c r="F105" s="220" t="s">
        <v>2438</v>
      </c>
      <c r="G105" s="221" t="s">
        <v>2403</v>
      </c>
      <c r="H105" s="222">
        <v>1</v>
      </c>
      <c r="I105" s="223"/>
      <c r="J105" s="224">
        <f>ROUND(I105*H105,2)</f>
        <v>0</v>
      </c>
      <c r="K105" s="220" t="s">
        <v>142</v>
      </c>
      <c r="L105" s="45"/>
      <c r="M105" s="225" t="s">
        <v>19</v>
      </c>
      <c r="N105" s="226" t="s">
        <v>42</v>
      </c>
      <c r="O105" s="86"/>
      <c r="P105" s="227">
        <f>O105*H105</f>
        <v>0</v>
      </c>
      <c r="Q105" s="227">
        <v>0</v>
      </c>
      <c r="R105" s="227">
        <f>Q105*H105</f>
        <v>0</v>
      </c>
      <c r="S105" s="227">
        <v>0</v>
      </c>
      <c r="T105" s="228">
        <f>S105*H105</f>
        <v>0</v>
      </c>
      <c r="U105" s="39"/>
      <c r="V105" s="39"/>
      <c r="W105" s="39"/>
      <c r="X105" s="39"/>
      <c r="Y105" s="39"/>
      <c r="Z105" s="39"/>
      <c r="AA105" s="39"/>
      <c r="AB105" s="39"/>
      <c r="AC105" s="39"/>
      <c r="AD105" s="39"/>
      <c r="AE105" s="39"/>
      <c r="AR105" s="229" t="s">
        <v>143</v>
      </c>
      <c r="AT105" s="229" t="s">
        <v>138</v>
      </c>
      <c r="AU105" s="229" t="s">
        <v>79</v>
      </c>
      <c r="AY105" s="18" t="s">
        <v>137</v>
      </c>
      <c r="BE105" s="230">
        <f>IF(N105="základní",J105,0)</f>
        <v>0</v>
      </c>
      <c r="BF105" s="230">
        <f>IF(N105="snížená",J105,0)</f>
        <v>0</v>
      </c>
      <c r="BG105" s="230">
        <f>IF(N105="zákl. přenesená",J105,0)</f>
        <v>0</v>
      </c>
      <c r="BH105" s="230">
        <f>IF(N105="sníž. přenesená",J105,0)</f>
        <v>0</v>
      </c>
      <c r="BI105" s="230">
        <f>IF(N105="nulová",J105,0)</f>
        <v>0</v>
      </c>
      <c r="BJ105" s="18" t="s">
        <v>143</v>
      </c>
      <c r="BK105" s="230">
        <f>ROUND(I105*H105,2)</f>
        <v>0</v>
      </c>
      <c r="BL105" s="18" t="s">
        <v>143</v>
      </c>
      <c r="BM105" s="229" t="s">
        <v>2439</v>
      </c>
    </row>
    <row r="106" spans="1:47" s="2" customFormat="1" ht="12">
      <c r="A106" s="39"/>
      <c r="B106" s="40"/>
      <c r="C106" s="41"/>
      <c r="D106" s="233" t="s">
        <v>292</v>
      </c>
      <c r="E106" s="41"/>
      <c r="F106" s="276" t="s">
        <v>2440</v>
      </c>
      <c r="G106" s="41"/>
      <c r="H106" s="41"/>
      <c r="I106" s="138"/>
      <c r="J106" s="41"/>
      <c r="K106" s="41"/>
      <c r="L106" s="45"/>
      <c r="M106" s="277"/>
      <c r="N106" s="278"/>
      <c r="O106" s="86"/>
      <c r="P106" s="86"/>
      <c r="Q106" s="86"/>
      <c r="R106" s="86"/>
      <c r="S106" s="86"/>
      <c r="T106" s="87"/>
      <c r="U106" s="39"/>
      <c r="V106" s="39"/>
      <c r="W106" s="39"/>
      <c r="X106" s="39"/>
      <c r="Y106" s="39"/>
      <c r="Z106" s="39"/>
      <c r="AA106" s="39"/>
      <c r="AB106" s="39"/>
      <c r="AC106" s="39"/>
      <c r="AD106" s="39"/>
      <c r="AE106" s="39"/>
      <c r="AT106" s="18" t="s">
        <v>292</v>
      </c>
      <c r="AU106" s="18" t="s">
        <v>79</v>
      </c>
    </row>
    <row r="107" spans="1:63" s="12" customFormat="1" ht="22.8" customHeight="1">
      <c r="A107" s="12"/>
      <c r="B107" s="204"/>
      <c r="C107" s="205"/>
      <c r="D107" s="206" t="s">
        <v>68</v>
      </c>
      <c r="E107" s="274" t="s">
        <v>2441</v>
      </c>
      <c r="F107" s="274" t="s">
        <v>2442</v>
      </c>
      <c r="G107" s="205"/>
      <c r="H107" s="205"/>
      <c r="I107" s="208"/>
      <c r="J107" s="275">
        <f>BK107</f>
        <v>0</v>
      </c>
      <c r="K107" s="205"/>
      <c r="L107" s="210"/>
      <c r="M107" s="211"/>
      <c r="N107" s="212"/>
      <c r="O107" s="212"/>
      <c r="P107" s="213">
        <f>SUM(P108:P109)</f>
        <v>0</v>
      </c>
      <c r="Q107" s="212"/>
      <c r="R107" s="213">
        <f>SUM(R108:R109)</f>
        <v>0</v>
      </c>
      <c r="S107" s="212"/>
      <c r="T107" s="214">
        <f>SUM(T108:T109)</f>
        <v>0</v>
      </c>
      <c r="U107" s="12"/>
      <c r="V107" s="12"/>
      <c r="W107" s="12"/>
      <c r="X107" s="12"/>
      <c r="Y107" s="12"/>
      <c r="Z107" s="12"/>
      <c r="AA107" s="12"/>
      <c r="AB107" s="12"/>
      <c r="AC107" s="12"/>
      <c r="AD107" s="12"/>
      <c r="AE107" s="12"/>
      <c r="AR107" s="215" t="s">
        <v>164</v>
      </c>
      <c r="AT107" s="216" t="s">
        <v>68</v>
      </c>
      <c r="AU107" s="216" t="s">
        <v>77</v>
      </c>
      <c r="AY107" s="215" t="s">
        <v>137</v>
      </c>
      <c r="BK107" s="217">
        <f>SUM(BK108:BK109)</f>
        <v>0</v>
      </c>
    </row>
    <row r="108" spans="1:65" s="2" customFormat="1" ht="16.5" customHeight="1">
      <c r="A108" s="39"/>
      <c r="B108" s="40"/>
      <c r="C108" s="218" t="s">
        <v>157</v>
      </c>
      <c r="D108" s="218" t="s">
        <v>138</v>
      </c>
      <c r="E108" s="219" t="s">
        <v>2443</v>
      </c>
      <c r="F108" s="220" t="s">
        <v>2444</v>
      </c>
      <c r="G108" s="221" t="s">
        <v>2403</v>
      </c>
      <c r="H108" s="222">
        <v>1</v>
      </c>
      <c r="I108" s="223"/>
      <c r="J108" s="224">
        <f>ROUND(I108*H108,2)</f>
        <v>0</v>
      </c>
      <c r="K108" s="220" t="s">
        <v>142</v>
      </c>
      <c r="L108" s="45"/>
      <c r="M108" s="225" t="s">
        <v>19</v>
      </c>
      <c r="N108" s="226" t="s">
        <v>42</v>
      </c>
      <c r="O108" s="86"/>
      <c r="P108" s="227">
        <f>O108*H108</f>
        <v>0</v>
      </c>
      <c r="Q108" s="227">
        <v>0</v>
      </c>
      <c r="R108" s="227">
        <f>Q108*H108</f>
        <v>0</v>
      </c>
      <c r="S108" s="227">
        <v>0</v>
      </c>
      <c r="T108" s="228">
        <f>S108*H108</f>
        <v>0</v>
      </c>
      <c r="U108" s="39"/>
      <c r="V108" s="39"/>
      <c r="W108" s="39"/>
      <c r="X108" s="39"/>
      <c r="Y108" s="39"/>
      <c r="Z108" s="39"/>
      <c r="AA108" s="39"/>
      <c r="AB108" s="39"/>
      <c r="AC108" s="39"/>
      <c r="AD108" s="39"/>
      <c r="AE108" s="39"/>
      <c r="AR108" s="229" t="s">
        <v>143</v>
      </c>
      <c r="AT108" s="229" t="s">
        <v>138</v>
      </c>
      <c r="AU108" s="229" t="s">
        <v>79</v>
      </c>
      <c r="AY108" s="18" t="s">
        <v>137</v>
      </c>
      <c r="BE108" s="230">
        <f>IF(N108="základní",J108,0)</f>
        <v>0</v>
      </c>
      <c r="BF108" s="230">
        <f>IF(N108="snížená",J108,0)</f>
        <v>0</v>
      </c>
      <c r="BG108" s="230">
        <f>IF(N108="zákl. přenesená",J108,0)</f>
        <v>0</v>
      </c>
      <c r="BH108" s="230">
        <f>IF(N108="sníž. přenesená",J108,0)</f>
        <v>0</v>
      </c>
      <c r="BI108" s="230">
        <f>IF(N108="nulová",J108,0)</f>
        <v>0</v>
      </c>
      <c r="BJ108" s="18" t="s">
        <v>143</v>
      </c>
      <c r="BK108" s="230">
        <f>ROUND(I108*H108,2)</f>
        <v>0</v>
      </c>
      <c r="BL108" s="18" t="s">
        <v>143</v>
      </c>
      <c r="BM108" s="229" t="s">
        <v>2445</v>
      </c>
    </row>
    <row r="109" spans="1:47" s="2" customFormat="1" ht="12">
      <c r="A109" s="39"/>
      <c r="B109" s="40"/>
      <c r="C109" s="41"/>
      <c r="D109" s="233" t="s">
        <v>292</v>
      </c>
      <c r="E109" s="41"/>
      <c r="F109" s="276" t="s">
        <v>2446</v>
      </c>
      <c r="G109" s="41"/>
      <c r="H109" s="41"/>
      <c r="I109" s="138"/>
      <c r="J109" s="41"/>
      <c r="K109" s="41"/>
      <c r="L109" s="45"/>
      <c r="M109" s="285"/>
      <c r="N109" s="286"/>
      <c r="O109" s="282"/>
      <c r="P109" s="282"/>
      <c r="Q109" s="282"/>
      <c r="R109" s="282"/>
      <c r="S109" s="282"/>
      <c r="T109" s="287"/>
      <c r="U109" s="39"/>
      <c r="V109" s="39"/>
      <c r="W109" s="39"/>
      <c r="X109" s="39"/>
      <c r="Y109" s="39"/>
      <c r="Z109" s="39"/>
      <c r="AA109" s="39"/>
      <c r="AB109" s="39"/>
      <c r="AC109" s="39"/>
      <c r="AD109" s="39"/>
      <c r="AE109" s="39"/>
      <c r="AT109" s="18" t="s">
        <v>292</v>
      </c>
      <c r="AU109" s="18" t="s">
        <v>79</v>
      </c>
    </row>
    <row r="110" spans="1:31" s="2" customFormat="1" ht="6.95" customHeight="1">
      <c r="A110" s="39"/>
      <c r="B110" s="61"/>
      <c r="C110" s="62"/>
      <c r="D110" s="62"/>
      <c r="E110" s="62"/>
      <c r="F110" s="62"/>
      <c r="G110" s="62"/>
      <c r="H110" s="62"/>
      <c r="I110" s="168"/>
      <c r="J110" s="62"/>
      <c r="K110" s="62"/>
      <c r="L110" s="45"/>
      <c r="M110" s="39"/>
      <c r="O110" s="39"/>
      <c r="P110" s="39"/>
      <c r="Q110" s="39"/>
      <c r="R110" s="39"/>
      <c r="S110" s="39"/>
      <c r="T110" s="39"/>
      <c r="U110" s="39"/>
      <c r="V110" s="39"/>
      <c r="W110" s="39"/>
      <c r="X110" s="39"/>
      <c r="Y110" s="39"/>
      <c r="Z110" s="39"/>
      <c r="AA110" s="39"/>
      <c r="AB110" s="39"/>
      <c r="AC110" s="39"/>
      <c r="AD110" s="39"/>
      <c r="AE110" s="39"/>
    </row>
  </sheetData>
  <sheetProtection password="CC35" sheet="1" objects="1" scenarios="1" formatColumns="0" formatRows="0" autoFilter="0"/>
  <autoFilter ref="C84:K10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6" customFormat="1" ht="45" customHeight="1">
      <c r="B3" s="297"/>
      <c r="C3" s="298" t="s">
        <v>2447</v>
      </c>
      <c r="D3" s="298"/>
      <c r="E3" s="298"/>
      <c r="F3" s="298"/>
      <c r="G3" s="298"/>
      <c r="H3" s="298"/>
      <c r="I3" s="298"/>
      <c r="J3" s="298"/>
      <c r="K3" s="299"/>
    </row>
    <row r="4" spans="2:11" s="1" customFormat="1" ht="25.5" customHeight="1">
      <c r="B4" s="300"/>
      <c r="C4" s="301" t="s">
        <v>2448</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2449</v>
      </c>
      <c r="D6" s="304"/>
      <c r="E6" s="304"/>
      <c r="F6" s="304"/>
      <c r="G6" s="304"/>
      <c r="H6" s="304"/>
      <c r="I6" s="304"/>
      <c r="J6" s="304"/>
      <c r="K6" s="302"/>
    </row>
    <row r="7" spans="2:11" s="1" customFormat="1" ht="15" customHeight="1">
      <c r="B7" s="305"/>
      <c r="C7" s="304" t="s">
        <v>2450</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2451</v>
      </c>
      <c r="D9" s="304"/>
      <c r="E9" s="304"/>
      <c r="F9" s="304"/>
      <c r="G9" s="304"/>
      <c r="H9" s="304"/>
      <c r="I9" s="304"/>
      <c r="J9" s="304"/>
      <c r="K9" s="302"/>
    </row>
    <row r="10" spans="2:11" s="1" customFormat="1" ht="15" customHeight="1">
      <c r="B10" s="305"/>
      <c r="C10" s="304"/>
      <c r="D10" s="304" t="s">
        <v>2452</v>
      </c>
      <c r="E10" s="304"/>
      <c r="F10" s="304"/>
      <c r="G10" s="304"/>
      <c r="H10" s="304"/>
      <c r="I10" s="304"/>
      <c r="J10" s="304"/>
      <c r="K10" s="302"/>
    </row>
    <row r="11" spans="2:11" s="1" customFormat="1" ht="15" customHeight="1">
      <c r="B11" s="305"/>
      <c r="C11" s="306"/>
      <c r="D11" s="304" t="s">
        <v>2453</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2454</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2455</v>
      </c>
      <c r="E15" s="304"/>
      <c r="F15" s="304"/>
      <c r="G15" s="304"/>
      <c r="H15" s="304"/>
      <c r="I15" s="304"/>
      <c r="J15" s="304"/>
      <c r="K15" s="302"/>
    </row>
    <row r="16" spans="2:11" s="1" customFormat="1" ht="15" customHeight="1">
      <c r="B16" s="305"/>
      <c r="C16" s="306"/>
      <c r="D16" s="304" t="s">
        <v>2456</v>
      </c>
      <c r="E16" s="304"/>
      <c r="F16" s="304"/>
      <c r="G16" s="304"/>
      <c r="H16" s="304"/>
      <c r="I16" s="304"/>
      <c r="J16" s="304"/>
      <c r="K16" s="302"/>
    </row>
    <row r="17" spans="2:11" s="1" customFormat="1" ht="15" customHeight="1">
      <c r="B17" s="305"/>
      <c r="C17" s="306"/>
      <c r="D17" s="304" t="s">
        <v>2457</v>
      </c>
      <c r="E17" s="304"/>
      <c r="F17" s="304"/>
      <c r="G17" s="304"/>
      <c r="H17" s="304"/>
      <c r="I17" s="304"/>
      <c r="J17" s="304"/>
      <c r="K17" s="302"/>
    </row>
    <row r="18" spans="2:11" s="1" customFormat="1" ht="15" customHeight="1">
      <c r="B18" s="305"/>
      <c r="C18" s="306"/>
      <c r="D18" s="306"/>
      <c r="E18" s="308" t="s">
        <v>76</v>
      </c>
      <c r="F18" s="304" t="s">
        <v>2458</v>
      </c>
      <c r="G18" s="304"/>
      <c r="H18" s="304"/>
      <c r="I18" s="304"/>
      <c r="J18" s="304"/>
      <c r="K18" s="302"/>
    </row>
    <row r="19" spans="2:11" s="1" customFormat="1" ht="15" customHeight="1">
      <c r="B19" s="305"/>
      <c r="C19" s="306"/>
      <c r="D19" s="306"/>
      <c r="E19" s="308" t="s">
        <v>2459</v>
      </c>
      <c r="F19" s="304" t="s">
        <v>2460</v>
      </c>
      <c r="G19" s="304"/>
      <c r="H19" s="304"/>
      <c r="I19" s="304"/>
      <c r="J19" s="304"/>
      <c r="K19" s="302"/>
    </row>
    <row r="20" spans="2:11" s="1" customFormat="1" ht="15" customHeight="1">
      <c r="B20" s="305"/>
      <c r="C20" s="306"/>
      <c r="D20" s="306"/>
      <c r="E20" s="308" t="s">
        <v>2461</v>
      </c>
      <c r="F20" s="304" t="s">
        <v>2462</v>
      </c>
      <c r="G20" s="304"/>
      <c r="H20" s="304"/>
      <c r="I20" s="304"/>
      <c r="J20" s="304"/>
      <c r="K20" s="302"/>
    </row>
    <row r="21" spans="2:11" s="1" customFormat="1" ht="15" customHeight="1">
      <c r="B21" s="305"/>
      <c r="C21" s="306"/>
      <c r="D21" s="306"/>
      <c r="E21" s="308" t="s">
        <v>2463</v>
      </c>
      <c r="F21" s="304" t="s">
        <v>2464</v>
      </c>
      <c r="G21" s="304"/>
      <c r="H21" s="304"/>
      <c r="I21" s="304"/>
      <c r="J21" s="304"/>
      <c r="K21" s="302"/>
    </row>
    <row r="22" spans="2:11" s="1" customFormat="1" ht="15" customHeight="1">
      <c r="B22" s="305"/>
      <c r="C22" s="306"/>
      <c r="D22" s="306"/>
      <c r="E22" s="308" t="s">
        <v>2059</v>
      </c>
      <c r="F22" s="304" t="s">
        <v>2060</v>
      </c>
      <c r="G22" s="304"/>
      <c r="H22" s="304"/>
      <c r="I22" s="304"/>
      <c r="J22" s="304"/>
      <c r="K22" s="302"/>
    </row>
    <row r="23" spans="2:11" s="1" customFormat="1" ht="15" customHeight="1">
      <c r="B23" s="305"/>
      <c r="C23" s="306"/>
      <c r="D23" s="306"/>
      <c r="E23" s="308" t="s">
        <v>2465</v>
      </c>
      <c r="F23" s="304" t="s">
        <v>2466</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2467</v>
      </c>
      <c r="D25" s="304"/>
      <c r="E25" s="304"/>
      <c r="F25" s="304"/>
      <c r="G25" s="304"/>
      <c r="H25" s="304"/>
      <c r="I25" s="304"/>
      <c r="J25" s="304"/>
      <c r="K25" s="302"/>
    </row>
    <row r="26" spans="2:11" s="1" customFormat="1" ht="15" customHeight="1">
      <c r="B26" s="305"/>
      <c r="C26" s="304" t="s">
        <v>2468</v>
      </c>
      <c r="D26" s="304"/>
      <c r="E26" s="304"/>
      <c r="F26" s="304"/>
      <c r="G26" s="304"/>
      <c r="H26" s="304"/>
      <c r="I26" s="304"/>
      <c r="J26" s="304"/>
      <c r="K26" s="302"/>
    </row>
    <row r="27" spans="2:11" s="1" customFormat="1" ht="15" customHeight="1">
      <c r="B27" s="305"/>
      <c r="C27" s="304"/>
      <c r="D27" s="304" t="s">
        <v>2469</v>
      </c>
      <c r="E27" s="304"/>
      <c r="F27" s="304"/>
      <c r="G27" s="304"/>
      <c r="H27" s="304"/>
      <c r="I27" s="304"/>
      <c r="J27" s="304"/>
      <c r="K27" s="302"/>
    </row>
    <row r="28" spans="2:11" s="1" customFormat="1" ht="15" customHeight="1">
      <c r="B28" s="305"/>
      <c r="C28" s="306"/>
      <c r="D28" s="304" t="s">
        <v>2470</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2471</v>
      </c>
      <c r="E30" s="304"/>
      <c r="F30" s="304"/>
      <c r="G30" s="304"/>
      <c r="H30" s="304"/>
      <c r="I30" s="304"/>
      <c r="J30" s="304"/>
      <c r="K30" s="302"/>
    </row>
    <row r="31" spans="2:11" s="1" customFormat="1" ht="15" customHeight="1">
      <c r="B31" s="305"/>
      <c r="C31" s="306"/>
      <c r="D31" s="304" t="s">
        <v>2472</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2473</v>
      </c>
      <c r="E33" s="304"/>
      <c r="F33" s="304"/>
      <c r="G33" s="304"/>
      <c r="H33" s="304"/>
      <c r="I33" s="304"/>
      <c r="J33" s="304"/>
      <c r="K33" s="302"/>
    </row>
    <row r="34" spans="2:11" s="1" customFormat="1" ht="15" customHeight="1">
      <c r="B34" s="305"/>
      <c r="C34" s="306"/>
      <c r="D34" s="304" t="s">
        <v>2474</v>
      </c>
      <c r="E34" s="304"/>
      <c r="F34" s="304"/>
      <c r="G34" s="304"/>
      <c r="H34" s="304"/>
      <c r="I34" s="304"/>
      <c r="J34" s="304"/>
      <c r="K34" s="302"/>
    </row>
    <row r="35" spans="2:11" s="1" customFormat="1" ht="15" customHeight="1">
      <c r="B35" s="305"/>
      <c r="C35" s="306"/>
      <c r="D35" s="304" t="s">
        <v>2475</v>
      </c>
      <c r="E35" s="304"/>
      <c r="F35" s="304"/>
      <c r="G35" s="304"/>
      <c r="H35" s="304"/>
      <c r="I35" s="304"/>
      <c r="J35" s="304"/>
      <c r="K35" s="302"/>
    </row>
    <row r="36" spans="2:11" s="1" customFormat="1" ht="15" customHeight="1">
      <c r="B36" s="305"/>
      <c r="C36" s="306"/>
      <c r="D36" s="304"/>
      <c r="E36" s="307" t="s">
        <v>123</v>
      </c>
      <c r="F36" s="304"/>
      <c r="G36" s="304" t="s">
        <v>2476</v>
      </c>
      <c r="H36" s="304"/>
      <c r="I36" s="304"/>
      <c r="J36" s="304"/>
      <c r="K36" s="302"/>
    </row>
    <row r="37" spans="2:11" s="1" customFormat="1" ht="30.75" customHeight="1">
      <c r="B37" s="305"/>
      <c r="C37" s="306"/>
      <c r="D37" s="304"/>
      <c r="E37" s="307" t="s">
        <v>2477</v>
      </c>
      <c r="F37" s="304"/>
      <c r="G37" s="304" t="s">
        <v>2478</v>
      </c>
      <c r="H37" s="304"/>
      <c r="I37" s="304"/>
      <c r="J37" s="304"/>
      <c r="K37" s="302"/>
    </row>
    <row r="38" spans="2:11" s="1" customFormat="1" ht="15" customHeight="1">
      <c r="B38" s="305"/>
      <c r="C38" s="306"/>
      <c r="D38" s="304"/>
      <c r="E38" s="307" t="s">
        <v>50</v>
      </c>
      <c r="F38" s="304"/>
      <c r="G38" s="304" t="s">
        <v>2479</v>
      </c>
      <c r="H38" s="304"/>
      <c r="I38" s="304"/>
      <c r="J38" s="304"/>
      <c r="K38" s="302"/>
    </row>
    <row r="39" spans="2:11" s="1" customFormat="1" ht="15" customHeight="1">
      <c r="B39" s="305"/>
      <c r="C39" s="306"/>
      <c r="D39" s="304"/>
      <c r="E39" s="307" t="s">
        <v>51</v>
      </c>
      <c r="F39" s="304"/>
      <c r="G39" s="304" t="s">
        <v>2480</v>
      </c>
      <c r="H39" s="304"/>
      <c r="I39" s="304"/>
      <c r="J39" s="304"/>
      <c r="K39" s="302"/>
    </row>
    <row r="40" spans="2:11" s="1" customFormat="1" ht="15" customHeight="1">
      <c r="B40" s="305"/>
      <c r="C40" s="306"/>
      <c r="D40" s="304"/>
      <c r="E40" s="307" t="s">
        <v>124</v>
      </c>
      <c r="F40" s="304"/>
      <c r="G40" s="304" t="s">
        <v>2481</v>
      </c>
      <c r="H40" s="304"/>
      <c r="I40" s="304"/>
      <c r="J40" s="304"/>
      <c r="K40" s="302"/>
    </row>
    <row r="41" spans="2:11" s="1" customFormat="1" ht="15" customHeight="1">
      <c r="B41" s="305"/>
      <c r="C41" s="306"/>
      <c r="D41" s="304"/>
      <c r="E41" s="307" t="s">
        <v>125</v>
      </c>
      <c r="F41" s="304"/>
      <c r="G41" s="304" t="s">
        <v>2482</v>
      </c>
      <c r="H41" s="304"/>
      <c r="I41" s="304"/>
      <c r="J41" s="304"/>
      <c r="K41" s="302"/>
    </row>
    <row r="42" spans="2:11" s="1" customFormat="1" ht="15" customHeight="1">
      <c r="B42" s="305"/>
      <c r="C42" s="306"/>
      <c r="D42" s="304"/>
      <c r="E42" s="307" t="s">
        <v>2483</v>
      </c>
      <c r="F42" s="304"/>
      <c r="G42" s="304" t="s">
        <v>2484</v>
      </c>
      <c r="H42" s="304"/>
      <c r="I42" s="304"/>
      <c r="J42" s="304"/>
      <c r="K42" s="302"/>
    </row>
    <row r="43" spans="2:11" s="1" customFormat="1" ht="15" customHeight="1">
      <c r="B43" s="305"/>
      <c r="C43" s="306"/>
      <c r="D43" s="304"/>
      <c r="E43" s="307"/>
      <c r="F43" s="304"/>
      <c r="G43" s="304" t="s">
        <v>2485</v>
      </c>
      <c r="H43" s="304"/>
      <c r="I43" s="304"/>
      <c r="J43" s="304"/>
      <c r="K43" s="302"/>
    </row>
    <row r="44" spans="2:11" s="1" customFormat="1" ht="15" customHeight="1">
      <c r="B44" s="305"/>
      <c r="C44" s="306"/>
      <c r="D44" s="304"/>
      <c r="E44" s="307" t="s">
        <v>2486</v>
      </c>
      <c r="F44" s="304"/>
      <c r="G44" s="304" t="s">
        <v>2487</v>
      </c>
      <c r="H44" s="304"/>
      <c r="I44" s="304"/>
      <c r="J44" s="304"/>
      <c r="K44" s="302"/>
    </row>
    <row r="45" spans="2:11" s="1" customFormat="1" ht="15" customHeight="1">
      <c r="B45" s="305"/>
      <c r="C45" s="306"/>
      <c r="D45" s="304"/>
      <c r="E45" s="307" t="s">
        <v>127</v>
      </c>
      <c r="F45" s="304"/>
      <c r="G45" s="304" t="s">
        <v>2488</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2489</v>
      </c>
      <c r="E47" s="304"/>
      <c r="F47" s="304"/>
      <c r="G47" s="304"/>
      <c r="H47" s="304"/>
      <c r="I47" s="304"/>
      <c r="J47" s="304"/>
      <c r="K47" s="302"/>
    </row>
    <row r="48" spans="2:11" s="1" customFormat="1" ht="15" customHeight="1">
      <c r="B48" s="305"/>
      <c r="C48" s="306"/>
      <c r="D48" s="306"/>
      <c r="E48" s="304" t="s">
        <v>2490</v>
      </c>
      <c r="F48" s="304"/>
      <c r="G48" s="304"/>
      <c r="H48" s="304"/>
      <c r="I48" s="304"/>
      <c r="J48" s="304"/>
      <c r="K48" s="302"/>
    </row>
    <row r="49" spans="2:11" s="1" customFormat="1" ht="15" customHeight="1">
      <c r="B49" s="305"/>
      <c r="C49" s="306"/>
      <c r="D49" s="306"/>
      <c r="E49" s="304" t="s">
        <v>2491</v>
      </c>
      <c r="F49" s="304"/>
      <c r="G49" s="304"/>
      <c r="H49" s="304"/>
      <c r="I49" s="304"/>
      <c r="J49" s="304"/>
      <c r="K49" s="302"/>
    </row>
    <row r="50" spans="2:11" s="1" customFormat="1" ht="15" customHeight="1">
      <c r="B50" s="305"/>
      <c r="C50" s="306"/>
      <c r="D50" s="306"/>
      <c r="E50" s="304" t="s">
        <v>2492</v>
      </c>
      <c r="F50" s="304"/>
      <c r="G50" s="304"/>
      <c r="H50" s="304"/>
      <c r="I50" s="304"/>
      <c r="J50" s="304"/>
      <c r="K50" s="302"/>
    </row>
    <row r="51" spans="2:11" s="1" customFormat="1" ht="15" customHeight="1">
      <c r="B51" s="305"/>
      <c r="C51" s="306"/>
      <c r="D51" s="304" t="s">
        <v>2493</v>
      </c>
      <c r="E51" s="304"/>
      <c r="F51" s="304"/>
      <c r="G51" s="304"/>
      <c r="H51" s="304"/>
      <c r="I51" s="304"/>
      <c r="J51" s="304"/>
      <c r="K51" s="302"/>
    </row>
    <row r="52" spans="2:11" s="1" customFormat="1" ht="25.5" customHeight="1">
      <c r="B52" s="300"/>
      <c r="C52" s="301" t="s">
        <v>2494</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2495</v>
      </c>
      <c r="D54" s="304"/>
      <c r="E54" s="304"/>
      <c r="F54" s="304"/>
      <c r="G54" s="304"/>
      <c r="H54" s="304"/>
      <c r="I54" s="304"/>
      <c r="J54" s="304"/>
      <c r="K54" s="302"/>
    </row>
    <row r="55" spans="2:11" s="1" customFormat="1" ht="15" customHeight="1">
      <c r="B55" s="300"/>
      <c r="C55" s="304" t="s">
        <v>2496</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2497</v>
      </c>
      <c r="D57" s="304"/>
      <c r="E57" s="304"/>
      <c r="F57" s="304"/>
      <c r="G57" s="304"/>
      <c r="H57" s="304"/>
      <c r="I57" s="304"/>
      <c r="J57" s="304"/>
      <c r="K57" s="302"/>
    </row>
    <row r="58" spans="2:11" s="1" customFormat="1" ht="15" customHeight="1">
      <c r="B58" s="300"/>
      <c r="C58" s="306"/>
      <c r="D58" s="304" t="s">
        <v>2498</v>
      </c>
      <c r="E58" s="304"/>
      <c r="F58" s="304"/>
      <c r="G58" s="304"/>
      <c r="H58" s="304"/>
      <c r="I58" s="304"/>
      <c r="J58" s="304"/>
      <c r="K58" s="302"/>
    </row>
    <row r="59" spans="2:11" s="1" customFormat="1" ht="15" customHeight="1">
      <c r="B59" s="300"/>
      <c r="C59" s="306"/>
      <c r="D59" s="304" t="s">
        <v>2499</v>
      </c>
      <c r="E59" s="304"/>
      <c r="F59" s="304"/>
      <c r="G59" s="304"/>
      <c r="H59" s="304"/>
      <c r="I59" s="304"/>
      <c r="J59" s="304"/>
      <c r="K59" s="302"/>
    </row>
    <row r="60" spans="2:11" s="1" customFormat="1" ht="15" customHeight="1">
      <c r="B60" s="300"/>
      <c r="C60" s="306"/>
      <c r="D60" s="304" t="s">
        <v>2500</v>
      </c>
      <c r="E60" s="304"/>
      <c r="F60" s="304"/>
      <c r="G60" s="304"/>
      <c r="H60" s="304"/>
      <c r="I60" s="304"/>
      <c r="J60" s="304"/>
      <c r="K60" s="302"/>
    </row>
    <row r="61" spans="2:11" s="1" customFormat="1" ht="15" customHeight="1">
      <c r="B61" s="300"/>
      <c r="C61" s="306"/>
      <c r="D61" s="304" t="s">
        <v>2501</v>
      </c>
      <c r="E61" s="304"/>
      <c r="F61" s="304"/>
      <c r="G61" s="304"/>
      <c r="H61" s="304"/>
      <c r="I61" s="304"/>
      <c r="J61" s="304"/>
      <c r="K61" s="302"/>
    </row>
    <row r="62" spans="2:11" s="1" customFormat="1" ht="15" customHeight="1">
      <c r="B62" s="300"/>
      <c r="C62" s="306"/>
      <c r="D62" s="309" t="s">
        <v>2502</v>
      </c>
      <c r="E62" s="309"/>
      <c r="F62" s="309"/>
      <c r="G62" s="309"/>
      <c r="H62" s="309"/>
      <c r="I62" s="309"/>
      <c r="J62" s="309"/>
      <c r="K62" s="302"/>
    </row>
    <row r="63" spans="2:11" s="1" customFormat="1" ht="15" customHeight="1">
      <c r="B63" s="300"/>
      <c r="C63" s="306"/>
      <c r="D63" s="304" t="s">
        <v>2503</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2504</v>
      </c>
      <c r="E65" s="304"/>
      <c r="F65" s="304"/>
      <c r="G65" s="304"/>
      <c r="H65" s="304"/>
      <c r="I65" s="304"/>
      <c r="J65" s="304"/>
      <c r="K65" s="302"/>
    </row>
    <row r="66" spans="2:11" s="1" customFormat="1" ht="15" customHeight="1">
      <c r="B66" s="300"/>
      <c r="C66" s="306"/>
      <c r="D66" s="309" t="s">
        <v>2505</v>
      </c>
      <c r="E66" s="309"/>
      <c r="F66" s="309"/>
      <c r="G66" s="309"/>
      <c r="H66" s="309"/>
      <c r="I66" s="309"/>
      <c r="J66" s="309"/>
      <c r="K66" s="302"/>
    </row>
    <row r="67" spans="2:11" s="1" customFormat="1" ht="15" customHeight="1">
      <c r="B67" s="300"/>
      <c r="C67" s="306"/>
      <c r="D67" s="304" t="s">
        <v>2506</v>
      </c>
      <c r="E67" s="304"/>
      <c r="F67" s="304"/>
      <c r="G67" s="304"/>
      <c r="H67" s="304"/>
      <c r="I67" s="304"/>
      <c r="J67" s="304"/>
      <c r="K67" s="302"/>
    </row>
    <row r="68" spans="2:11" s="1" customFormat="1" ht="15" customHeight="1">
      <c r="B68" s="300"/>
      <c r="C68" s="306"/>
      <c r="D68" s="304" t="s">
        <v>2507</v>
      </c>
      <c r="E68" s="304"/>
      <c r="F68" s="304"/>
      <c r="G68" s="304"/>
      <c r="H68" s="304"/>
      <c r="I68" s="304"/>
      <c r="J68" s="304"/>
      <c r="K68" s="302"/>
    </row>
    <row r="69" spans="2:11" s="1" customFormat="1" ht="15" customHeight="1">
      <c r="B69" s="300"/>
      <c r="C69" s="306"/>
      <c r="D69" s="304" t="s">
        <v>2508</v>
      </c>
      <c r="E69" s="304"/>
      <c r="F69" s="304"/>
      <c r="G69" s="304"/>
      <c r="H69" s="304"/>
      <c r="I69" s="304"/>
      <c r="J69" s="304"/>
      <c r="K69" s="302"/>
    </row>
    <row r="70" spans="2:11" s="1" customFormat="1" ht="15" customHeight="1">
      <c r="B70" s="300"/>
      <c r="C70" s="306"/>
      <c r="D70" s="304" t="s">
        <v>2509</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2510</v>
      </c>
      <c r="D75" s="320"/>
      <c r="E75" s="320"/>
      <c r="F75" s="320"/>
      <c r="G75" s="320"/>
      <c r="H75" s="320"/>
      <c r="I75" s="320"/>
      <c r="J75" s="320"/>
      <c r="K75" s="321"/>
    </row>
    <row r="76" spans="2:11" s="1" customFormat="1" ht="17.25" customHeight="1">
      <c r="B76" s="319"/>
      <c r="C76" s="322" t="s">
        <v>2511</v>
      </c>
      <c r="D76" s="322"/>
      <c r="E76" s="322"/>
      <c r="F76" s="322" t="s">
        <v>2512</v>
      </c>
      <c r="G76" s="323"/>
      <c r="H76" s="322" t="s">
        <v>51</v>
      </c>
      <c r="I76" s="322" t="s">
        <v>54</v>
      </c>
      <c r="J76" s="322" t="s">
        <v>2513</v>
      </c>
      <c r="K76" s="321"/>
    </row>
    <row r="77" spans="2:11" s="1" customFormat="1" ht="17.25" customHeight="1">
      <c r="B77" s="319"/>
      <c r="C77" s="324" t="s">
        <v>2514</v>
      </c>
      <c r="D77" s="324"/>
      <c r="E77" s="324"/>
      <c r="F77" s="325" t="s">
        <v>2515</v>
      </c>
      <c r="G77" s="326"/>
      <c r="H77" s="324"/>
      <c r="I77" s="324"/>
      <c r="J77" s="324" t="s">
        <v>2516</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50</v>
      </c>
      <c r="D79" s="327"/>
      <c r="E79" s="327"/>
      <c r="F79" s="329" t="s">
        <v>2517</v>
      </c>
      <c r="G79" s="328"/>
      <c r="H79" s="307" t="s">
        <v>2518</v>
      </c>
      <c r="I79" s="307" t="s">
        <v>2519</v>
      </c>
      <c r="J79" s="307">
        <v>20</v>
      </c>
      <c r="K79" s="321"/>
    </row>
    <row r="80" spans="2:11" s="1" customFormat="1" ht="15" customHeight="1">
      <c r="B80" s="319"/>
      <c r="C80" s="307" t="s">
        <v>2520</v>
      </c>
      <c r="D80" s="307"/>
      <c r="E80" s="307"/>
      <c r="F80" s="329" t="s">
        <v>2517</v>
      </c>
      <c r="G80" s="328"/>
      <c r="H80" s="307" t="s">
        <v>2521</v>
      </c>
      <c r="I80" s="307" t="s">
        <v>2519</v>
      </c>
      <c r="J80" s="307">
        <v>120</v>
      </c>
      <c r="K80" s="321"/>
    </row>
    <row r="81" spans="2:11" s="1" customFormat="1" ht="15" customHeight="1">
      <c r="B81" s="330"/>
      <c r="C81" s="307" t="s">
        <v>2522</v>
      </c>
      <c r="D81" s="307"/>
      <c r="E81" s="307"/>
      <c r="F81" s="329" t="s">
        <v>2523</v>
      </c>
      <c r="G81" s="328"/>
      <c r="H81" s="307" t="s">
        <v>2524</v>
      </c>
      <c r="I81" s="307" t="s">
        <v>2519</v>
      </c>
      <c r="J81" s="307">
        <v>50</v>
      </c>
      <c r="K81" s="321"/>
    </row>
    <row r="82" spans="2:11" s="1" customFormat="1" ht="15" customHeight="1">
      <c r="B82" s="330"/>
      <c r="C82" s="307" t="s">
        <v>2525</v>
      </c>
      <c r="D82" s="307"/>
      <c r="E82" s="307"/>
      <c r="F82" s="329" t="s">
        <v>2517</v>
      </c>
      <c r="G82" s="328"/>
      <c r="H82" s="307" t="s">
        <v>2526</v>
      </c>
      <c r="I82" s="307" t="s">
        <v>2527</v>
      </c>
      <c r="J82" s="307"/>
      <c r="K82" s="321"/>
    </row>
    <row r="83" spans="2:11" s="1" customFormat="1" ht="15" customHeight="1">
      <c r="B83" s="330"/>
      <c r="C83" s="331" t="s">
        <v>2528</v>
      </c>
      <c r="D83" s="331"/>
      <c r="E83" s="331"/>
      <c r="F83" s="332" t="s">
        <v>2523</v>
      </c>
      <c r="G83" s="331"/>
      <c r="H83" s="331" t="s">
        <v>2529</v>
      </c>
      <c r="I83" s="331" t="s">
        <v>2519</v>
      </c>
      <c r="J83" s="331">
        <v>15</v>
      </c>
      <c r="K83" s="321"/>
    </row>
    <row r="84" spans="2:11" s="1" customFormat="1" ht="15" customHeight="1">
      <c r="B84" s="330"/>
      <c r="C84" s="331" t="s">
        <v>2530</v>
      </c>
      <c r="D84" s="331"/>
      <c r="E84" s="331"/>
      <c r="F84" s="332" t="s">
        <v>2523</v>
      </c>
      <c r="G84" s="331"/>
      <c r="H84" s="331" t="s">
        <v>2531</v>
      </c>
      <c r="I84" s="331" t="s">
        <v>2519</v>
      </c>
      <c r="J84" s="331">
        <v>15</v>
      </c>
      <c r="K84" s="321"/>
    </row>
    <row r="85" spans="2:11" s="1" customFormat="1" ht="15" customHeight="1">
      <c r="B85" s="330"/>
      <c r="C85" s="331" t="s">
        <v>2532</v>
      </c>
      <c r="D85" s="331"/>
      <c r="E85" s="331"/>
      <c r="F85" s="332" t="s">
        <v>2523</v>
      </c>
      <c r="G85" s="331"/>
      <c r="H85" s="331" t="s">
        <v>2533</v>
      </c>
      <c r="I85" s="331" t="s">
        <v>2519</v>
      </c>
      <c r="J85" s="331">
        <v>20</v>
      </c>
      <c r="K85" s="321"/>
    </row>
    <row r="86" spans="2:11" s="1" customFormat="1" ht="15" customHeight="1">
      <c r="B86" s="330"/>
      <c r="C86" s="331" t="s">
        <v>2534</v>
      </c>
      <c r="D86" s="331"/>
      <c r="E86" s="331"/>
      <c r="F86" s="332" t="s">
        <v>2523</v>
      </c>
      <c r="G86" s="331"/>
      <c r="H86" s="331" t="s">
        <v>2535</v>
      </c>
      <c r="I86" s="331" t="s">
        <v>2519</v>
      </c>
      <c r="J86" s="331">
        <v>20</v>
      </c>
      <c r="K86" s="321"/>
    </row>
    <row r="87" spans="2:11" s="1" customFormat="1" ht="15" customHeight="1">
      <c r="B87" s="330"/>
      <c r="C87" s="307" t="s">
        <v>2536</v>
      </c>
      <c r="D87" s="307"/>
      <c r="E87" s="307"/>
      <c r="F87" s="329" t="s">
        <v>2523</v>
      </c>
      <c r="G87" s="328"/>
      <c r="H87" s="307" t="s">
        <v>2537</v>
      </c>
      <c r="I87" s="307" t="s">
        <v>2519</v>
      </c>
      <c r="J87" s="307">
        <v>50</v>
      </c>
      <c r="K87" s="321"/>
    </row>
    <row r="88" spans="2:11" s="1" customFormat="1" ht="15" customHeight="1">
      <c r="B88" s="330"/>
      <c r="C88" s="307" t="s">
        <v>2538</v>
      </c>
      <c r="D88" s="307"/>
      <c r="E88" s="307"/>
      <c r="F88" s="329" t="s">
        <v>2523</v>
      </c>
      <c r="G88" s="328"/>
      <c r="H88" s="307" t="s">
        <v>2539</v>
      </c>
      <c r="I88" s="307" t="s">
        <v>2519</v>
      </c>
      <c r="J88" s="307">
        <v>20</v>
      </c>
      <c r="K88" s="321"/>
    </row>
    <row r="89" spans="2:11" s="1" customFormat="1" ht="15" customHeight="1">
      <c r="B89" s="330"/>
      <c r="C89" s="307" t="s">
        <v>2540</v>
      </c>
      <c r="D89" s="307"/>
      <c r="E89" s="307"/>
      <c r="F89" s="329" t="s">
        <v>2523</v>
      </c>
      <c r="G89" s="328"/>
      <c r="H89" s="307" t="s">
        <v>2541</v>
      </c>
      <c r="I89" s="307" t="s">
        <v>2519</v>
      </c>
      <c r="J89" s="307">
        <v>20</v>
      </c>
      <c r="K89" s="321"/>
    </row>
    <row r="90" spans="2:11" s="1" customFormat="1" ht="15" customHeight="1">
      <c r="B90" s="330"/>
      <c r="C90" s="307" t="s">
        <v>2542</v>
      </c>
      <c r="D90" s="307"/>
      <c r="E90" s="307"/>
      <c r="F90" s="329" t="s">
        <v>2523</v>
      </c>
      <c r="G90" s="328"/>
      <c r="H90" s="307" t="s">
        <v>2543</v>
      </c>
      <c r="I90" s="307" t="s">
        <v>2519</v>
      </c>
      <c r="J90" s="307">
        <v>50</v>
      </c>
      <c r="K90" s="321"/>
    </row>
    <row r="91" spans="2:11" s="1" customFormat="1" ht="15" customHeight="1">
      <c r="B91" s="330"/>
      <c r="C91" s="307" t="s">
        <v>2544</v>
      </c>
      <c r="D91" s="307"/>
      <c r="E91" s="307"/>
      <c r="F91" s="329" t="s">
        <v>2523</v>
      </c>
      <c r="G91" s="328"/>
      <c r="H91" s="307" t="s">
        <v>2544</v>
      </c>
      <c r="I91" s="307" t="s">
        <v>2519</v>
      </c>
      <c r="J91" s="307">
        <v>50</v>
      </c>
      <c r="K91" s="321"/>
    </row>
    <row r="92" spans="2:11" s="1" customFormat="1" ht="15" customHeight="1">
      <c r="B92" s="330"/>
      <c r="C92" s="307" t="s">
        <v>2545</v>
      </c>
      <c r="D92" s="307"/>
      <c r="E92" s="307"/>
      <c r="F92" s="329" t="s">
        <v>2523</v>
      </c>
      <c r="G92" s="328"/>
      <c r="H92" s="307" t="s">
        <v>2546</v>
      </c>
      <c r="I92" s="307" t="s">
        <v>2519</v>
      </c>
      <c r="J92" s="307">
        <v>255</v>
      </c>
      <c r="K92" s="321"/>
    </row>
    <row r="93" spans="2:11" s="1" customFormat="1" ht="15" customHeight="1">
      <c r="B93" s="330"/>
      <c r="C93" s="307" t="s">
        <v>2547</v>
      </c>
      <c r="D93" s="307"/>
      <c r="E93" s="307"/>
      <c r="F93" s="329" t="s">
        <v>2517</v>
      </c>
      <c r="G93" s="328"/>
      <c r="H93" s="307" t="s">
        <v>2548</v>
      </c>
      <c r="I93" s="307" t="s">
        <v>2549</v>
      </c>
      <c r="J93" s="307"/>
      <c r="K93" s="321"/>
    </row>
    <row r="94" spans="2:11" s="1" customFormat="1" ht="15" customHeight="1">
      <c r="B94" s="330"/>
      <c r="C94" s="307" t="s">
        <v>2550</v>
      </c>
      <c r="D94" s="307"/>
      <c r="E94" s="307"/>
      <c r="F94" s="329" t="s">
        <v>2517</v>
      </c>
      <c r="G94" s="328"/>
      <c r="H94" s="307" t="s">
        <v>2551</v>
      </c>
      <c r="I94" s="307" t="s">
        <v>2552</v>
      </c>
      <c r="J94" s="307"/>
      <c r="K94" s="321"/>
    </row>
    <row r="95" spans="2:11" s="1" customFormat="1" ht="15" customHeight="1">
      <c r="B95" s="330"/>
      <c r="C95" s="307" t="s">
        <v>2553</v>
      </c>
      <c r="D95" s="307"/>
      <c r="E95" s="307"/>
      <c r="F95" s="329" t="s">
        <v>2517</v>
      </c>
      <c r="G95" s="328"/>
      <c r="H95" s="307" t="s">
        <v>2553</v>
      </c>
      <c r="I95" s="307" t="s">
        <v>2552</v>
      </c>
      <c r="J95" s="307"/>
      <c r="K95" s="321"/>
    </row>
    <row r="96" spans="2:11" s="1" customFormat="1" ht="15" customHeight="1">
      <c r="B96" s="330"/>
      <c r="C96" s="307" t="s">
        <v>35</v>
      </c>
      <c r="D96" s="307"/>
      <c r="E96" s="307"/>
      <c r="F96" s="329" t="s">
        <v>2517</v>
      </c>
      <c r="G96" s="328"/>
      <c r="H96" s="307" t="s">
        <v>2554</v>
      </c>
      <c r="I96" s="307" t="s">
        <v>2552</v>
      </c>
      <c r="J96" s="307"/>
      <c r="K96" s="321"/>
    </row>
    <row r="97" spans="2:11" s="1" customFormat="1" ht="15" customHeight="1">
      <c r="B97" s="330"/>
      <c r="C97" s="307" t="s">
        <v>45</v>
      </c>
      <c r="D97" s="307"/>
      <c r="E97" s="307"/>
      <c r="F97" s="329" t="s">
        <v>2517</v>
      </c>
      <c r="G97" s="328"/>
      <c r="H97" s="307" t="s">
        <v>2555</v>
      </c>
      <c r="I97" s="307" t="s">
        <v>2552</v>
      </c>
      <c r="J97" s="307"/>
      <c r="K97" s="321"/>
    </row>
    <row r="98" spans="2:11" s="1" customFormat="1" ht="15" customHeight="1">
      <c r="B98" s="333"/>
      <c r="C98" s="334"/>
      <c r="D98" s="334"/>
      <c r="E98" s="334"/>
      <c r="F98" s="334"/>
      <c r="G98" s="334"/>
      <c r="H98" s="334"/>
      <c r="I98" s="334"/>
      <c r="J98" s="334"/>
      <c r="K98" s="335"/>
    </row>
    <row r="99" spans="2:11" s="1" customFormat="1" ht="18.75" customHeight="1">
      <c r="B99" s="336"/>
      <c r="C99" s="337"/>
      <c r="D99" s="337"/>
      <c r="E99" s="337"/>
      <c r="F99" s="337"/>
      <c r="G99" s="337"/>
      <c r="H99" s="337"/>
      <c r="I99" s="337"/>
      <c r="J99" s="337"/>
      <c r="K99" s="336"/>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2556</v>
      </c>
      <c r="D102" s="320"/>
      <c r="E102" s="320"/>
      <c r="F102" s="320"/>
      <c r="G102" s="320"/>
      <c r="H102" s="320"/>
      <c r="I102" s="320"/>
      <c r="J102" s="320"/>
      <c r="K102" s="321"/>
    </row>
    <row r="103" spans="2:11" s="1" customFormat="1" ht="17.25" customHeight="1">
      <c r="B103" s="319"/>
      <c r="C103" s="322" t="s">
        <v>2511</v>
      </c>
      <c r="D103" s="322"/>
      <c r="E103" s="322"/>
      <c r="F103" s="322" t="s">
        <v>2512</v>
      </c>
      <c r="G103" s="323"/>
      <c r="H103" s="322" t="s">
        <v>51</v>
      </c>
      <c r="I103" s="322" t="s">
        <v>54</v>
      </c>
      <c r="J103" s="322" t="s">
        <v>2513</v>
      </c>
      <c r="K103" s="321"/>
    </row>
    <row r="104" spans="2:11" s="1" customFormat="1" ht="17.25" customHeight="1">
      <c r="B104" s="319"/>
      <c r="C104" s="324" t="s">
        <v>2514</v>
      </c>
      <c r="D104" s="324"/>
      <c r="E104" s="324"/>
      <c r="F104" s="325" t="s">
        <v>2515</v>
      </c>
      <c r="G104" s="326"/>
      <c r="H104" s="324"/>
      <c r="I104" s="324"/>
      <c r="J104" s="324" t="s">
        <v>2516</v>
      </c>
      <c r="K104" s="321"/>
    </row>
    <row r="105" spans="2:11" s="1" customFormat="1" ht="5.25" customHeight="1">
      <c r="B105" s="319"/>
      <c r="C105" s="322"/>
      <c r="D105" s="322"/>
      <c r="E105" s="322"/>
      <c r="F105" s="322"/>
      <c r="G105" s="338"/>
      <c r="H105" s="322"/>
      <c r="I105" s="322"/>
      <c r="J105" s="322"/>
      <c r="K105" s="321"/>
    </row>
    <row r="106" spans="2:11" s="1" customFormat="1" ht="15" customHeight="1">
      <c r="B106" s="319"/>
      <c r="C106" s="307" t="s">
        <v>50</v>
      </c>
      <c r="D106" s="327"/>
      <c r="E106" s="327"/>
      <c r="F106" s="329" t="s">
        <v>2517</v>
      </c>
      <c r="G106" s="338"/>
      <c r="H106" s="307" t="s">
        <v>2557</v>
      </c>
      <c r="I106" s="307" t="s">
        <v>2519</v>
      </c>
      <c r="J106" s="307">
        <v>20</v>
      </c>
      <c r="K106" s="321"/>
    </row>
    <row r="107" spans="2:11" s="1" customFormat="1" ht="15" customHeight="1">
      <c r="B107" s="319"/>
      <c r="C107" s="307" t="s">
        <v>2520</v>
      </c>
      <c r="D107" s="307"/>
      <c r="E107" s="307"/>
      <c r="F107" s="329" t="s">
        <v>2517</v>
      </c>
      <c r="G107" s="307"/>
      <c r="H107" s="307" t="s">
        <v>2557</v>
      </c>
      <c r="I107" s="307" t="s">
        <v>2519</v>
      </c>
      <c r="J107" s="307">
        <v>120</v>
      </c>
      <c r="K107" s="321"/>
    </row>
    <row r="108" spans="2:11" s="1" customFormat="1" ht="15" customHeight="1">
      <c r="B108" s="330"/>
      <c r="C108" s="307" t="s">
        <v>2522</v>
      </c>
      <c r="D108" s="307"/>
      <c r="E108" s="307"/>
      <c r="F108" s="329" t="s">
        <v>2523</v>
      </c>
      <c r="G108" s="307"/>
      <c r="H108" s="307" t="s">
        <v>2557</v>
      </c>
      <c r="I108" s="307" t="s">
        <v>2519</v>
      </c>
      <c r="J108" s="307">
        <v>50</v>
      </c>
      <c r="K108" s="321"/>
    </row>
    <row r="109" spans="2:11" s="1" customFormat="1" ht="15" customHeight="1">
      <c r="B109" s="330"/>
      <c r="C109" s="307" t="s">
        <v>2525</v>
      </c>
      <c r="D109" s="307"/>
      <c r="E109" s="307"/>
      <c r="F109" s="329" t="s">
        <v>2517</v>
      </c>
      <c r="G109" s="307"/>
      <c r="H109" s="307" t="s">
        <v>2557</v>
      </c>
      <c r="I109" s="307" t="s">
        <v>2527</v>
      </c>
      <c r="J109" s="307"/>
      <c r="K109" s="321"/>
    </row>
    <row r="110" spans="2:11" s="1" customFormat="1" ht="15" customHeight="1">
      <c r="B110" s="330"/>
      <c r="C110" s="307" t="s">
        <v>2536</v>
      </c>
      <c r="D110" s="307"/>
      <c r="E110" s="307"/>
      <c r="F110" s="329" t="s">
        <v>2523</v>
      </c>
      <c r="G110" s="307"/>
      <c r="H110" s="307" t="s">
        <v>2557</v>
      </c>
      <c r="I110" s="307" t="s">
        <v>2519</v>
      </c>
      <c r="J110" s="307">
        <v>50</v>
      </c>
      <c r="K110" s="321"/>
    </row>
    <row r="111" spans="2:11" s="1" customFormat="1" ht="15" customHeight="1">
      <c r="B111" s="330"/>
      <c r="C111" s="307" t="s">
        <v>2544</v>
      </c>
      <c r="D111" s="307"/>
      <c r="E111" s="307"/>
      <c r="F111" s="329" t="s">
        <v>2523</v>
      </c>
      <c r="G111" s="307"/>
      <c r="H111" s="307" t="s">
        <v>2557</v>
      </c>
      <c r="I111" s="307" t="s">
        <v>2519</v>
      </c>
      <c r="J111" s="307">
        <v>50</v>
      </c>
      <c r="K111" s="321"/>
    </row>
    <row r="112" spans="2:11" s="1" customFormat="1" ht="15" customHeight="1">
      <c r="B112" s="330"/>
      <c r="C112" s="307" t="s">
        <v>2542</v>
      </c>
      <c r="D112" s="307"/>
      <c r="E112" s="307"/>
      <c r="F112" s="329" t="s">
        <v>2523</v>
      </c>
      <c r="G112" s="307"/>
      <c r="H112" s="307" t="s">
        <v>2557</v>
      </c>
      <c r="I112" s="307" t="s">
        <v>2519</v>
      </c>
      <c r="J112" s="307">
        <v>50</v>
      </c>
      <c r="K112" s="321"/>
    </row>
    <row r="113" spans="2:11" s="1" customFormat="1" ht="15" customHeight="1">
      <c r="B113" s="330"/>
      <c r="C113" s="307" t="s">
        <v>50</v>
      </c>
      <c r="D113" s="307"/>
      <c r="E113" s="307"/>
      <c r="F113" s="329" t="s">
        <v>2517</v>
      </c>
      <c r="G113" s="307"/>
      <c r="H113" s="307" t="s">
        <v>2558</v>
      </c>
      <c r="I113" s="307" t="s">
        <v>2519</v>
      </c>
      <c r="J113" s="307">
        <v>20</v>
      </c>
      <c r="K113" s="321"/>
    </row>
    <row r="114" spans="2:11" s="1" customFormat="1" ht="15" customHeight="1">
      <c r="B114" s="330"/>
      <c r="C114" s="307" t="s">
        <v>2559</v>
      </c>
      <c r="D114" s="307"/>
      <c r="E114" s="307"/>
      <c r="F114" s="329" t="s">
        <v>2517</v>
      </c>
      <c r="G114" s="307"/>
      <c r="H114" s="307" t="s">
        <v>2560</v>
      </c>
      <c r="I114" s="307" t="s">
        <v>2519</v>
      </c>
      <c r="J114" s="307">
        <v>120</v>
      </c>
      <c r="K114" s="321"/>
    </row>
    <row r="115" spans="2:11" s="1" customFormat="1" ht="15" customHeight="1">
      <c r="B115" s="330"/>
      <c r="C115" s="307" t="s">
        <v>35</v>
      </c>
      <c r="D115" s="307"/>
      <c r="E115" s="307"/>
      <c r="F115" s="329" t="s">
        <v>2517</v>
      </c>
      <c r="G115" s="307"/>
      <c r="H115" s="307" t="s">
        <v>2561</v>
      </c>
      <c r="I115" s="307" t="s">
        <v>2552</v>
      </c>
      <c r="J115" s="307"/>
      <c r="K115" s="321"/>
    </row>
    <row r="116" spans="2:11" s="1" customFormat="1" ht="15" customHeight="1">
      <c r="B116" s="330"/>
      <c r="C116" s="307" t="s">
        <v>45</v>
      </c>
      <c r="D116" s="307"/>
      <c r="E116" s="307"/>
      <c r="F116" s="329" t="s">
        <v>2517</v>
      </c>
      <c r="G116" s="307"/>
      <c r="H116" s="307" t="s">
        <v>2562</v>
      </c>
      <c r="I116" s="307" t="s">
        <v>2552</v>
      </c>
      <c r="J116" s="307"/>
      <c r="K116" s="321"/>
    </row>
    <row r="117" spans="2:11" s="1" customFormat="1" ht="15" customHeight="1">
      <c r="B117" s="330"/>
      <c r="C117" s="307" t="s">
        <v>54</v>
      </c>
      <c r="D117" s="307"/>
      <c r="E117" s="307"/>
      <c r="F117" s="329" t="s">
        <v>2517</v>
      </c>
      <c r="G117" s="307"/>
      <c r="H117" s="307" t="s">
        <v>2563</v>
      </c>
      <c r="I117" s="307" t="s">
        <v>2564</v>
      </c>
      <c r="J117" s="307"/>
      <c r="K117" s="321"/>
    </row>
    <row r="118" spans="2:11" s="1" customFormat="1" ht="15" customHeight="1">
      <c r="B118" s="333"/>
      <c r="C118" s="339"/>
      <c r="D118" s="339"/>
      <c r="E118" s="339"/>
      <c r="F118" s="339"/>
      <c r="G118" s="339"/>
      <c r="H118" s="339"/>
      <c r="I118" s="339"/>
      <c r="J118" s="339"/>
      <c r="K118" s="335"/>
    </row>
    <row r="119" spans="2:11" s="1" customFormat="1" ht="18.75" customHeight="1">
      <c r="B119" s="340"/>
      <c r="C119" s="304"/>
      <c r="D119" s="304"/>
      <c r="E119" s="304"/>
      <c r="F119" s="341"/>
      <c r="G119" s="304"/>
      <c r="H119" s="304"/>
      <c r="I119" s="304"/>
      <c r="J119" s="304"/>
      <c r="K119" s="340"/>
    </row>
    <row r="120" spans="2:11" s="1" customFormat="1" ht="18.75" customHeight="1">
      <c r="B120" s="315"/>
      <c r="C120" s="315"/>
      <c r="D120" s="315"/>
      <c r="E120" s="315"/>
      <c r="F120" s="315"/>
      <c r="G120" s="315"/>
      <c r="H120" s="315"/>
      <c r="I120" s="315"/>
      <c r="J120" s="315"/>
      <c r="K120" s="315"/>
    </row>
    <row r="121" spans="2:11" s="1" customFormat="1" ht="7.5" customHeight="1">
      <c r="B121" s="342"/>
      <c r="C121" s="343"/>
      <c r="D121" s="343"/>
      <c r="E121" s="343"/>
      <c r="F121" s="343"/>
      <c r="G121" s="343"/>
      <c r="H121" s="343"/>
      <c r="I121" s="343"/>
      <c r="J121" s="343"/>
      <c r="K121" s="344"/>
    </row>
    <row r="122" spans="2:11" s="1" customFormat="1" ht="45" customHeight="1">
      <c r="B122" s="345"/>
      <c r="C122" s="298" t="s">
        <v>2565</v>
      </c>
      <c r="D122" s="298"/>
      <c r="E122" s="298"/>
      <c r="F122" s="298"/>
      <c r="G122" s="298"/>
      <c r="H122" s="298"/>
      <c r="I122" s="298"/>
      <c r="J122" s="298"/>
      <c r="K122" s="346"/>
    </row>
    <row r="123" spans="2:11" s="1" customFormat="1" ht="17.25" customHeight="1">
      <c r="B123" s="347"/>
      <c r="C123" s="322" t="s">
        <v>2511</v>
      </c>
      <c r="D123" s="322"/>
      <c r="E123" s="322"/>
      <c r="F123" s="322" t="s">
        <v>2512</v>
      </c>
      <c r="G123" s="323"/>
      <c r="H123" s="322" t="s">
        <v>51</v>
      </c>
      <c r="I123" s="322" t="s">
        <v>54</v>
      </c>
      <c r="J123" s="322" t="s">
        <v>2513</v>
      </c>
      <c r="K123" s="348"/>
    </row>
    <row r="124" spans="2:11" s="1" customFormat="1" ht="17.25" customHeight="1">
      <c r="B124" s="347"/>
      <c r="C124" s="324" t="s">
        <v>2514</v>
      </c>
      <c r="D124" s="324"/>
      <c r="E124" s="324"/>
      <c r="F124" s="325" t="s">
        <v>2515</v>
      </c>
      <c r="G124" s="326"/>
      <c r="H124" s="324"/>
      <c r="I124" s="324"/>
      <c r="J124" s="324" t="s">
        <v>2516</v>
      </c>
      <c r="K124" s="348"/>
    </row>
    <row r="125" spans="2:11" s="1" customFormat="1" ht="5.25" customHeight="1">
      <c r="B125" s="349"/>
      <c r="C125" s="327"/>
      <c r="D125" s="327"/>
      <c r="E125" s="327"/>
      <c r="F125" s="327"/>
      <c r="G125" s="307"/>
      <c r="H125" s="327"/>
      <c r="I125" s="327"/>
      <c r="J125" s="327"/>
      <c r="K125" s="350"/>
    </row>
    <row r="126" spans="2:11" s="1" customFormat="1" ht="15" customHeight="1">
      <c r="B126" s="349"/>
      <c r="C126" s="307" t="s">
        <v>2520</v>
      </c>
      <c r="D126" s="327"/>
      <c r="E126" s="327"/>
      <c r="F126" s="329" t="s">
        <v>2517</v>
      </c>
      <c r="G126" s="307"/>
      <c r="H126" s="307" t="s">
        <v>2557</v>
      </c>
      <c r="I126" s="307" t="s">
        <v>2519</v>
      </c>
      <c r="J126" s="307">
        <v>120</v>
      </c>
      <c r="K126" s="351"/>
    </row>
    <row r="127" spans="2:11" s="1" customFormat="1" ht="15" customHeight="1">
      <c r="B127" s="349"/>
      <c r="C127" s="307" t="s">
        <v>2566</v>
      </c>
      <c r="D127" s="307"/>
      <c r="E127" s="307"/>
      <c r="F127" s="329" t="s">
        <v>2517</v>
      </c>
      <c r="G127" s="307"/>
      <c r="H127" s="307" t="s">
        <v>2567</v>
      </c>
      <c r="I127" s="307" t="s">
        <v>2519</v>
      </c>
      <c r="J127" s="307" t="s">
        <v>2568</v>
      </c>
      <c r="K127" s="351"/>
    </row>
    <row r="128" spans="2:11" s="1" customFormat="1" ht="15" customHeight="1">
      <c r="B128" s="349"/>
      <c r="C128" s="307" t="s">
        <v>2465</v>
      </c>
      <c r="D128" s="307"/>
      <c r="E128" s="307"/>
      <c r="F128" s="329" t="s">
        <v>2517</v>
      </c>
      <c r="G128" s="307"/>
      <c r="H128" s="307" t="s">
        <v>2569</v>
      </c>
      <c r="I128" s="307" t="s">
        <v>2519</v>
      </c>
      <c r="J128" s="307" t="s">
        <v>2568</v>
      </c>
      <c r="K128" s="351"/>
    </row>
    <row r="129" spans="2:11" s="1" customFormat="1" ht="15" customHeight="1">
      <c r="B129" s="349"/>
      <c r="C129" s="307" t="s">
        <v>2528</v>
      </c>
      <c r="D129" s="307"/>
      <c r="E129" s="307"/>
      <c r="F129" s="329" t="s">
        <v>2523</v>
      </c>
      <c r="G129" s="307"/>
      <c r="H129" s="307" t="s">
        <v>2529</v>
      </c>
      <c r="I129" s="307" t="s">
        <v>2519</v>
      </c>
      <c r="J129" s="307">
        <v>15</v>
      </c>
      <c r="K129" s="351"/>
    </row>
    <row r="130" spans="2:11" s="1" customFormat="1" ht="15" customHeight="1">
      <c r="B130" s="349"/>
      <c r="C130" s="331" t="s">
        <v>2530</v>
      </c>
      <c r="D130" s="331"/>
      <c r="E130" s="331"/>
      <c r="F130" s="332" t="s">
        <v>2523</v>
      </c>
      <c r="G130" s="331"/>
      <c r="H130" s="331" t="s">
        <v>2531</v>
      </c>
      <c r="I130" s="331" t="s">
        <v>2519</v>
      </c>
      <c r="J130" s="331">
        <v>15</v>
      </c>
      <c r="K130" s="351"/>
    </row>
    <row r="131" spans="2:11" s="1" customFormat="1" ht="15" customHeight="1">
      <c r="B131" s="349"/>
      <c r="C131" s="331" t="s">
        <v>2532</v>
      </c>
      <c r="D131" s="331"/>
      <c r="E131" s="331"/>
      <c r="F131" s="332" t="s">
        <v>2523</v>
      </c>
      <c r="G131" s="331"/>
      <c r="H131" s="331" t="s">
        <v>2533</v>
      </c>
      <c r="I131" s="331" t="s">
        <v>2519</v>
      </c>
      <c r="J131" s="331">
        <v>20</v>
      </c>
      <c r="K131" s="351"/>
    </row>
    <row r="132" spans="2:11" s="1" customFormat="1" ht="15" customHeight="1">
      <c r="B132" s="349"/>
      <c r="C132" s="331" t="s">
        <v>2534</v>
      </c>
      <c r="D132" s="331"/>
      <c r="E132" s="331"/>
      <c r="F132" s="332" t="s">
        <v>2523</v>
      </c>
      <c r="G132" s="331"/>
      <c r="H132" s="331" t="s">
        <v>2535</v>
      </c>
      <c r="I132" s="331" t="s">
        <v>2519</v>
      </c>
      <c r="J132" s="331">
        <v>20</v>
      </c>
      <c r="K132" s="351"/>
    </row>
    <row r="133" spans="2:11" s="1" customFormat="1" ht="15" customHeight="1">
      <c r="B133" s="349"/>
      <c r="C133" s="307" t="s">
        <v>2522</v>
      </c>
      <c r="D133" s="307"/>
      <c r="E133" s="307"/>
      <c r="F133" s="329" t="s">
        <v>2523</v>
      </c>
      <c r="G133" s="307"/>
      <c r="H133" s="307" t="s">
        <v>2557</v>
      </c>
      <c r="I133" s="307" t="s">
        <v>2519</v>
      </c>
      <c r="J133" s="307">
        <v>50</v>
      </c>
      <c r="K133" s="351"/>
    </row>
    <row r="134" spans="2:11" s="1" customFormat="1" ht="15" customHeight="1">
      <c r="B134" s="349"/>
      <c r="C134" s="307" t="s">
        <v>2536</v>
      </c>
      <c r="D134" s="307"/>
      <c r="E134" s="307"/>
      <c r="F134" s="329" t="s">
        <v>2523</v>
      </c>
      <c r="G134" s="307"/>
      <c r="H134" s="307" t="s">
        <v>2557</v>
      </c>
      <c r="I134" s="307" t="s">
        <v>2519</v>
      </c>
      <c r="J134" s="307">
        <v>50</v>
      </c>
      <c r="K134" s="351"/>
    </row>
    <row r="135" spans="2:11" s="1" customFormat="1" ht="15" customHeight="1">
      <c r="B135" s="349"/>
      <c r="C135" s="307" t="s">
        <v>2542</v>
      </c>
      <c r="D135" s="307"/>
      <c r="E135" s="307"/>
      <c r="F135" s="329" t="s">
        <v>2523</v>
      </c>
      <c r="G135" s="307"/>
      <c r="H135" s="307" t="s">
        <v>2557</v>
      </c>
      <c r="I135" s="307" t="s">
        <v>2519</v>
      </c>
      <c r="J135" s="307">
        <v>50</v>
      </c>
      <c r="K135" s="351"/>
    </row>
    <row r="136" spans="2:11" s="1" customFormat="1" ht="15" customHeight="1">
      <c r="B136" s="349"/>
      <c r="C136" s="307" t="s">
        <v>2544</v>
      </c>
      <c r="D136" s="307"/>
      <c r="E136" s="307"/>
      <c r="F136" s="329" t="s">
        <v>2523</v>
      </c>
      <c r="G136" s="307"/>
      <c r="H136" s="307" t="s">
        <v>2557</v>
      </c>
      <c r="I136" s="307" t="s">
        <v>2519</v>
      </c>
      <c r="J136" s="307">
        <v>50</v>
      </c>
      <c r="K136" s="351"/>
    </row>
    <row r="137" spans="2:11" s="1" customFormat="1" ht="15" customHeight="1">
      <c r="B137" s="349"/>
      <c r="C137" s="307" t="s">
        <v>2545</v>
      </c>
      <c r="D137" s="307"/>
      <c r="E137" s="307"/>
      <c r="F137" s="329" t="s">
        <v>2523</v>
      </c>
      <c r="G137" s="307"/>
      <c r="H137" s="307" t="s">
        <v>2570</v>
      </c>
      <c r="I137" s="307" t="s">
        <v>2519</v>
      </c>
      <c r="J137" s="307">
        <v>255</v>
      </c>
      <c r="K137" s="351"/>
    </row>
    <row r="138" spans="2:11" s="1" customFormat="1" ht="15" customHeight="1">
      <c r="B138" s="349"/>
      <c r="C138" s="307" t="s">
        <v>2547</v>
      </c>
      <c r="D138" s="307"/>
      <c r="E138" s="307"/>
      <c r="F138" s="329" t="s">
        <v>2517</v>
      </c>
      <c r="G138" s="307"/>
      <c r="H138" s="307" t="s">
        <v>2571</v>
      </c>
      <c r="I138" s="307" t="s">
        <v>2549</v>
      </c>
      <c r="J138" s="307"/>
      <c r="K138" s="351"/>
    </row>
    <row r="139" spans="2:11" s="1" customFormat="1" ht="15" customHeight="1">
      <c r="B139" s="349"/>
      <c r="C139" s="307" t="s">
        <v>2550</v>
      </c>
      <c r="D139" s="307"/>
      <c r="E139" s="307"/>
      <c r="F139" s="329" t="s">
        <v>2517</v>
      </c>
      <c r="G139" s="307"/>
      <c r="H139" s="307" t="s">
        <v>2572</v>
      </c>
      <c r="I139" s="307" t="s">
        <v>2552</v>
      </c>
      <c r="J139" s="307"/>
      <c r="K139" s="351"/>
    </row>
    <row r="140" spans="2:11" s="1" customFormat="1" ht="15" customHeight="1">
      <c r="B140" s="349"/>
      <c r="C140" s="307" t="s">
        <v>2553</v>
      </c>
      <c r="D140" s="307"/>
      <c r="E140" s="307"/>
      <c r="F140" s="329" t="s">
        <v>2517</v>
      </c>
      <c r="G140" s="307"/>
      <c r="H140" s="307" t="s">
        <v>2553</v>
      </c>
      <c r="I140" s="307" t="s">
        <v>2552</v>
      </c>
      <c r="J140" s="307"/>
      <c r="K140" s="351"/>
    </row>
    <row r="141" spans="2:11" s="1" customFormat="1" ht="15" customHeight="1">
      <c r="B141" s="349"/>
      <c r="C141" s="307" t="s">
        <v>35</v>
      </c>
      <c r="D141" s="307"/>
      <c r="E141" s="307"/>
      <c r="F141" s="329" t="s">
        <v>2517</v>
      </c>
      <c r="G141" s="307"/>
      <c r="H141" s="307" t="s">
        <v>2573</v>
      </c>
      <c r="I141" s="307" t="s">
        <v>2552</v>
      </c>
      <c r="J141" s="307"/>
      <c r="K141" s="351"/>
    </row>
    <row r="142" spans="2:11" s="1" customFormat="1" ht="15" customHeight="1">
      <c r="B142" s="349"/>
      <c r="C142" s="307" t="s">
        <v>2574</v>
      </c>
      <c r="D142" s="307"/>
      <c r="E142" s="307"/>
      <c r="F142" s="329" t="s">
        <v>2517</v>
      </c>
      <c r="G142" s="307"/>
      <c r="H142" s="307" t="s">
        <v>2575</v>
      </c>
      <c r="I142" s="307" t="s">
        <v>2552</v>
      </c>
      <c r="J142" s="307"/>
      <c r="K142" s="351"/>
    </row>
    <row r="143" spans="2:11" s="1" customFormat="1" ht="15" customHeight="1">
      <c r="B143" s="352"/>
      <c r="C143" s="353"/>
      <c r="D143" s="353"/>
      <c r="E143" s="353"/>
      <c r="F143" s="353"/>
      <c r="G143" s="353"/>
      <c r="H143" s="353"/>
      <c r="I143" s="353"/>
      <c r="J143" s="353"/>
      <c r="K143" s="354"/>
    </row>
    <row r="144" spans="2:11" s="1" customFormat="1" ht="18.75" customHeight="1">
      <c r="B144" s="304"/>
      <c r="C144" s="304"/>
      <c r="D144" s="304"/>
      <c r="E144" s="304"/>
      <c r="F144" s="341"/>
      <c r="G144" s="304"/>
      <c r="H144" s="304"/>
      <c r="I144" s="304"/>
      <c r="J144" s="304"/>
      <c r="K144" s="304"/>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2576</v>
      </c>
      <c r="D147" s="320"/>
      <c r="E147" s="320"/>
      <c r="F147" s="320"/>
      <c r="G147" s="320"/>
      <c r="H147" s="320"/>
      <c r="I147" s="320"/>
      <c r="J147" s="320"/>
      <c r="K147" s="321"/>
    </row>
    <row r="148" spans="2:11" s="1" customFormat="1" ht="17.25" customHeight="1">
      <c r="B148" s="319"/>
      <c r="C148" s="322" t="s">
        <v>2511</v>
      </c>
      <c r="D148" s="322"/>
      <c r="E148" s="322"/>
      <c r="F148" s="322" t="s">
        <v>2512</v>
      </c>
      <c r="G148" s="323"/>
      <c r="H148" s="322" t="s">
        <v>51</v>
      </c>
      <c r="I148" s="322" t="s">
        <v>54</v>
      </c>
      <c r="J148" s="322" t="s">
        <v>2513</v>
      </c>
      <c r="K148" s="321"/>
    </row>
    <row r="149" spans="2:11" s="1" customFormat="1" ht="17.25" customHeight="1">
      <c r="B149" s="319"/>
      <c r="C149" s="324" t="s">
        <v>2514</v>
      </c>
      <c r="D149" s="324"/>
      <c r="E149" s="324"/>
      <c r="F149" s="325" t="s">
        <v>2515</v>
      </c>
      <c r="G149" s="326"/>
      <c r="H149" s="324"/>
      <c r="I149" s="324"/>
      <c r="J149" s="324" t="s">
        <v>2516</v>
      </c>
      <c r="K149" s="321"/>
    </row>
    <row r="150" spans="2:11" s="1" customFormat="1" ht="5.25" customHeight="1">
      <c r="B150" s="330"/>
      <c r="C150" s="327"/>
      <c r="D150" s="327"/>
      <c r="E150" s="327"/>
      <c r="F150" s="327"/>
      <c r="G150" s="328"/>
      <c r="H150" s="327"/>
      <c r="I150" s="327"/>
      <c r="J150" s="327"/>
      <c r="K150" s="351"/>
    </row>
    <row r="151" spans="2:11" s="1" customFormat="1" ht="15" customHeight="1">
      <c r="B151" s="330"/>
      <c r="C151" s="355" t="s">
        <v>2520</v>
      </c>
      <c r="D151" s="307"/>
      <c r="E151" s="307"/>
      <c r="F151" s="356" t="s">
        <v>2517</v>
      </c>
      <c r="G151" s="307"/>
      <c r="H151" s="355" t="s">
        <v>2557</v>
      </c>
      <c r="I151" s="355" t="s">
        <v>2519</v>
      </c>
      <c r="J151" s="355">
        <v>120</v>
      </c>
      <c r="K151" s="351"/>
    </row>
    <row r="152" spans="2:11" s="1" customFormat="1" ht="15" customHeight="1">
      <c r="B152" s="330"/>
      <c r="C152" s="355" t="s">
        <v>2566</v>
      </c>
      <c r="D152" s="307"/>
      <c r="E152" s="307"/>
      <c r="F152" s="356" t="s">
        <v>2517</v>
      </c>
      <c r="G152" s="307"/>
      <c r="H152" s="355" t="s">
        <v>2577</v>
      </c>
      <c r="I152" s="355" t="s">
        <v>2519</v>
      </c>
      <c r="J152" s="355" t="s">
        <v>2568</v>
      </c>
      <c r="K152" s="351"/>
    </row>
    <row r="153" spans="2:11" s="1" customFormat="1" ht="15" customHeight="1">
      <c r="B153" s="330"/>
      <c r="C153" s="355" t="s">
        <v>2465</v>
      </c>
      <c r="D153" s="307"/>
      <c r="E153" s="307"/>
      <c r="F153" s="356" t="s">
        <v>2517</v>
      </c>
      <c r="G153" s="307"/>
      <c r="H153" s="355" t="s">
        <v>2578</v>
      </c>
      <c r="I153" s="355" t="s">
        <v>2519</v>
      </c>
      <c r="J153" s="355" t="s">
        <v>2568</v>
      </c>
      <c r="K153" s="351"/>
    </row>
    <row r="154" spans="2:11" s="1" customFormat="1" ht="15" customHeight="1">
      <c r="B154" s="330"/>
      <c r="C154" s="355" t="s">
        <v>2522</v>
      </c>
      <c r="D154" s="307"/>
      <c r="E154" s="307"/>
      <c r="F154" s="356" t="s">
        <v>2523</v>
      </c>
      <c r="G154" s="307"/>
      <c r="H154" s="355" t="s">
        <v>2557</v>
      </c>
      <c r="I154" s="355" t="s">
        <v>2519</v>
      </c>
      <c r="J154" s="355">
        <v>50</v>
      </c>
      <c r="K154" s="351"/>
    </row>
    <row r="155" spans="2:11" s="1" customFormat="1" ht="15" customHeight="1">
      <c r="B155" s="330"/>
      <c r="C155" s="355" t="s">
        <v>2525</v>
      </c>
      <c r="D155" s="307"/>
      <c r="E155" s="307"/>
      <c r="F155" s="356" t="s">
        <v>2517</v>
      </c>
      <c r="G155" s="307"/>
      <c r="H155" s="355" t="s">
        <v>2557</v>
      </c>
      <c r="I155" s="355" t="s">
        <v>2527</v>
      </c>
      <c r="J155" s="355"/>
      <c r="K155" s="351"/>
    </row>
    <row r="156" spans="2:11" s="1" customFormat="1" ht="15" customHeight="1">
      <c r="B156" s="330"/>
      <c r="C156" s="355" t="s">
        <v>2536</v>
      </c>
      <c r="D156" s="307"/>
      <c r="E156" s="307"/>
      <c r="F156" s="356" t="s">
        <v>2523</v>
      </c>
      <c r="G156" s="307"/>
      <c r="H156" s="355" t="s">
        <v>2557</v>
      </c>
      <c r="I156" s="355" t="s">
        <v>2519</v>
      </c>
      <c r="J156" s="355">
        <v>50</v>
      </c>
      <c r="K156" s="351"/>
    </row>
    <row r="157" spans="2:11" s="1" customFormat="1" ht="15" customHeight="1">
      <c r="B157" s="330"/>
      <c r="C157" s="355" t="s">
        <v>2544</v>
      </c>
      <c r="D157" s="307"/>
      <c r="E157" s="307"/>
      <c r="F157" s="356" t="s">
        <v>2523</v>
      </c>
      <c r="G157" s="307"/>
      <c r="H157" s="355" t="s">
        <v>2557</v>
      </c>
      <c r="I157" s="355" t="s">
        <v>2519</v>
      </c>
      <c r="J157" s="355">
        <v>50</v>
      </c>
      <c r="K157" s="351"/>
    </row>
    <row r="158" spans="2:11" s="1" customFormat="1" ht="15" customHeight="1">
      <c r="B158" s="330"/>
      <c r="C158" s="355" t="s">
        <v>2542</v>
      </c>
      <c r="D158" s="307"/>
      <c r="E158" s="307"/>
      <c r="F158" s="356" t="s">
        <v>2523</v>
      </c>
      <c r="G158" s="307"/>
      <c r="H158" s="355" t="s">
        <v>2557</v>
      </c>
      <c r="I158" s="355" t="s">
        <v>2519</v>
      </c>
      <c r="J158" s="355">
        <v>50</v>
      </c>
      <c r="K158" s="351"/>
    </row>
    <row r="159" spans="2:11" s="1" customFormat="1" ht="15" customHeight="1">
      <c r="B159" s="330"/>
      <c r="C159" s="355" t="s">
        <v>108</v>
      </c>
      <c r="D159" s="307"/>
      <c r="E159" s="307"/>
      <c r="F159" s="356" t="s">
        <v>2517</v>
      </c>
      <c r="G159" s="307"/>
      <c r="H159" s="355" t="s">
        <v>2579</v>
      </c>
      <c r="I159" s="355" t="s">
        <v>2519</v>
      </c>
      <c r="J159" s="355" t="s">
        <v>2580</v>
      </c>
      <c r="K159" s="351"/>
    </row>
    <row r="160" spans="2:11" s="1" customFormat="1" ht="15" customHeight="1">
      <c r="B160" s="330"/>
      <c r="C160" s="355" t="s">
        <v>2581</v>
      </c>
      <c r="D160" s="307"/>
      <c r="E160" s="307"/>
      <c r="F160" s="356" t="s">
        <v>2517</v>
      </c>
      <c r="G160" s="307"/>
      <c r="H160" s="355" t="s">
        <v>2582</v>
      </c>
      <c r="I160" s="355" t="s">
        <v>2552</v>
      </c>
      <c r="J160" s="355"/>
      <c r="K160" s="351"/>
    </row>
    <row r="161" spans="2:11" s="1" customFormat="1" ht="15" customHeight="1">
      <c r="B161" s="357"/>
      <c r="C161" s="339"/>
      <c r="D161" s="339"/>
      <c r="E161" s="339"/>
      <c r="F161" s="339"/>
      <c r="G161" s="339"/>
      <c r="H161" s="339"/>
      <c r="I161" s="339"/>
      <c r="J161" s="339"/>
      <c r="K161" s="358"/>
    </row>
    <row r="162" spans="2:11" s="1" customFormat="1" ht="18.75" customHeight="1">
      <c r="B162" s="304"/>
      <c r="C162" s="307"/>
      <c r="D162" s="307"/>
      <c r="E162" s="307"/>
      <c r="F162" s="329"/>
      <c r="G162" s="307"/>
      <c r="H162" s="307"/>
      <c r="I162" s="307"/>
      <c r="J162" s="307"/>
      <c r="K162" s="304"/>
    </row>
    <row r="163" spans="2:11" s="1" customFormat="1" ht="18.75" customHeight="1">
      <c r="B163" s="315"/>
      <c r="C163" s="315"/>
      <c r="D163" s="315"/>
      <c r="E163" s="315"/>
      <c r="F163" s="315"/>
      <c r="G163" s="315"/>
      <c r="H163" s="315"/>
      <c r="I163" s="315"/>
      <c r="J163" s="315"/>
      <c r="K163" s="315"/>
    </row>
    <row r="164" spans="2:11" s="1" customFormat="1" ht="7.5" customHeight="1">
      <c r="B164" s="294"/>
      <c r="C164" s="295"/>
      <c r="D164" s="295"/>
      <c r="E164" s="295"/>
      <c r="F164" s="295"/>
      <c r="G164" s="295"/>
      <c r="H164" s="295"/>
      <c r="I164" s="295"/>
      <c r="J164" s="295"/>
      <c r="K164" s="296"/>
    </row>
    <row r="165" spans="2:11" s="1" customFormat="1" ht="45" customHeight="1">
      <c r="B165" s="297"/>
      <c r="C165" s="298" t="s">
        <v>2583</v>
      </c>
      <c r="D165" s="298"/>
      <c r="E165" s="298"/>
      <c r="F165" s="298"/>
      <c r="G165" s="298"/>
      <c r="H165" s="298"/>
      <c r="I165" s="298"/>
      <c r="J165" s="298"/>
      <c r="K165" s="299"/>
    </row>
    <row r="166" spans="2:11" s="1" customFormat="1" ht="17.25" customHeight="1">
      <c r="B166" s="297"/>
      <c r="C166" s="322" t="s">
        <v>2511</v>
      </c>
      <c r="D166" s="322"/>
      <c r="E166" s="322"/>
      <c r="F166" s="322" t="s">
        <v>2512</v>
      </c>
      <c r="G166" s="359"/>
      <c r="H166" s="360" t="s">
        <v>51</v>
      </c>
      <c r="I166" s="360" t="s">
        <v>54</v>
      </c>
      <c r="J166" s="322" t="s">
        <v>2513</v>
      </c>
      <c r="K166" s="299"/>
    </row>
    <row r="167" spans="2:11" s="1" customFormat="1" ht="17.25" customHeight="1">
      <c r="B167" s="300"/>
      <c r="C167" s="324" t="s">
        <v>2514</v>
      </c>
      <c r="D167" s="324"/>
      <c r="E167" s="324"/>
      <c r="F167" s="325" t="s">
        <v>2515</v>
      </c>
      <c r="G167" s="361"/>
      <c r="H167" s="362"/>
      <c r="I167" s="362"/>
      <c r="J167" s="324" t="s">
        <v>2516</v>
      </c>
      <c r="K167" s="302"/>
    </row>
    <row r="168" spans="2:11" s="1" customFormat="1" ht="5.25" customHeight="1">
      <c r="B168" s="330"/>
      <c r="C168" s="327"/>
      <c r="D168" s="327"/>
      <c r="E168" s="327"/>
      <c r="F168" s="327"/>
      <c r="G168" s="328"/>
      <c r="H168" s="327"/>
      <c r="I168" s="327"/>
      <c r="J168" s="327"/>
      <c r="K168" s="351"/>
    </row>
    <row r="169" spans="2:11" s="1" customFormat="1" ht="15" customHeight="1">
      <c r="B169" s="330"/>
      <c r="C169" s="307" t="s">
        <v>2520</v>
      </c>
      <c r="D169" s="307"/>
      <c r="E169" s="307"/>
      <c r="F169" s="329" t="s">
        <v>2517</v>
      </c>
      <c r="G169" s="307"/>
      <c r="H169" s="307" t="s">
        <v>2557</v>
      </c>
      <c r="I169" s="307" t="s">
        <v>2519</v>
      </c>
      <c r="J169" s="307">
        <v>120</v>
      </c>
      <c r="K169" s="351"/>
    </row>
    <row r="170" spans="2:11" s="1" customFormat="1" ht="15" customHeight="1">
      <c r="B170" s="330"/>
      <c r="C170" s="307" t="s">
        <v>2566</v>
      </c>
      <c r="D170" s="307"/>
      <c r="E170" s="307"/>
      <c r="F170" s="329" t="s">
        <v>2517</v>
      </c>
      <c r="G170" s="307"/>
      <c r="H170" s="307" t="s">
        <v>2567</v>
      </c>
      <c r="I170" s="307" t="s">
        <v>2519</v>
      </c>
      <c r="J170" s="307" t="s">
        <v>2568</v>
      </c>
      <c r="K170" s="351"/>
    </row>
    <row r="171" spans="2:11" s="1" customFormat="1" ht="15" customHeight="1">
      <c r="B171" s="330"/>
      <c r="C171" s="307" t="s">
        <v>2465</v>
      </c>
      <c r="D171" s="307"/>
      <c r="E171" s="307"/>
      <c r="F171" s="329" t="s">
        <v>2517</v>
      </c>
      <c r="G171" s="307"/>
      <c r="H171" s="307" t="s">
        <v>2584</v>
      </c>
      <c r="I171" s="307" t="s">
        <v>2519</v>
      </c>
      <c r="J171" s="307" t="s">
        <v>2568</v>
      </c>
      <c r="K171" s="351"/>
    </row>
    <row r="172" spans="2:11" s="1" customFormat="1" ht="15" customHeight="1">
      <c r="B172" s="330"/>
      <c r="C172" s="307" t="s">
        <v>2522</v>
      </c>
      <c r="D172" s="307"/>
      <c r="E172" s="307"/>
      <c r="F172" s="329" t="s">
        <v>2523</v>
      </c>
      <c r="G172" s="307"/>
      <c r="H172" s="307" t="s">
        <v>2584</v>
      </c>
      <c r="I172" s="307" t="s">
        <v>2519</v>
      </c>
      <c r="J172" s="307">
        <v>50</v>
      </c>
      <c r="K172" s="351"/>
    </row>
    <row r="173" spans="2:11" s="1" customFormat="1" ht="15" customHeight="1">
      <c r="B173" s="330"/>
      <c r="C173" s="307" t="s">
        <v>2525</v>
      </c>
      <c r="D173" s="307"/>
      <c r="E173" s="307"/>
      <c r="F173" s="329" t="s">
        <v>2517</v>
      </c>
      <c r="G173" s="307"/>
      <c r="H173" s="307" t="s">
        <v>2584</v>
      </c>
      <c r="I173" s="307" t="s">
        <v>2527</v>
      </c>
      <c r="J173" s="307"/>
      <c r="K173" s="351"/>
    </row>
    <row r="174" spans="2:11" s="1" customFormat="1" ht="15" customHeight="1">
      <c r="B174" s="330"/>
      <c r="C174" s="307" t="s">
        <v>2536</v>
      </c>
      <c r="D174" s="307"/>
      <c r="E174" s="307"/>
      <c r="F174" s="329" t="s">
        <v>2523</v>
      </c>
      <c r="G174" s="307"/>
      <c r="H174" s="307" t="s">
        <v>2584</v>
      </c>
      <c r="I174" s="307" t="s">
        <v>2519</v>
      </c>
      <c r="J174" s="307">
        <v>50</v>
      </c>
      <c r="K174" s="351"/>
    </row>
    <row r="175" spans="2:11" s="1" customFormat="1" ht="15" customHeight="1">
      <c r="B175" s="330"/>
      <c r="C175" s="307" t="s">
        <v>2544</v>
      </c>
      <c r="D175" s="307"/>
      <c r="E175" s="307"/>
      <c r="F175" s="329" t="s">
        <v>2523</v>
      </c>
      <c r="G175" s="307"/>
      <c r="H175" s="307" t="s">
        <v>2584</v>
      </c>
      <c r="I175" s="307" t="s">
        <v>2519</v>
      </c>
      <c r="J175" s="307">
        <v>50</v>
      </c>
      <c r="K175" s="351"/>
    </row>
    <row r="176" spans="2:11" s="1" customFormat="1" ht="15" customHeight="1">
      <c r="B176" s="330"/>
      <c r="C176" s="307" t="s">
        <v>2542</v>
      </c>
      <c r="D176" s="307"/>
      <c r="E176" s="307"/>
      <c r="F176" s="329" t="s">
        <v>2523</v>
      </c>
      <c r="G176" s="307"/>
      <c r="H176" s="307" t="s">
        <v>2584</v>
      </c>
      <c r="I176" s="307" t="s">
        <v>2519</v>
      </c>
      <c r="J176" s="307">
        <v>50</v>
      </c>
      <c r="K176" s="351"/>
    </row>
    <row r="177" spans="2:11" s="1" customFormat="1" ht="15" customHeight="1">
      <c r="B177" s="330"/>
      <c r="C177" s="307" t="s">
        <v>123</v>
      </c>
      <c r="D177" s="307"/>
      <c r="E177" s="307"/>
      <c r="F177" s="329" t="s">
        <v>2517</v>
      </c>
      <c r="G177" s="307"/>
      <c r="H177" s="307" t="s">
        <v>2585</v>
      </c>
      <c r="I177" s="307" t="s">
        <v>2586</v>
      </c>
      <c r="J177" s="307"/>
      <c r="K177" s="351"/>
    </row>
    <row r="178" spans="2:11" s="1" customFormat="1" ht="15" customHeight="1">
      <c r="B178" s="330"/>
      <c r="C178" s="307" t="s">
        <v>54</v>
      </c>
      <c r="D178" s="307"/>
      <c r="E178" s="307"/>
      <c r="F178" s="329" t="s">
        <v>2517</v>
      </c>
      <c r="G178" s="307"/>
      <c r="H178" s="307" t="s">
        <v>2587</v>
      </c>
      <c r="I178" s="307" t="s">
        <v>2588</v>
      </c>
      <c r="J178" s="307">
        <v>1</v>
      </c>
      <c r="K178" s="351"/>
    </row>
    <row r="179" spans="2:11" s="1" customFormat="1" ht="15" customHeight="1">
      <c r="B179" s="330"/>
      <c r="C179" s="307" t="s">
        <v>50</v>
      </c>
      <c r="D179" s="307"/>
      <c r="E179" s="307"/>
      <c r="F179" s="329" t="s">
        <v>2517</v>
      </c>
      <c r="G179" s="307"/>
      <c r="H179" s="307" t="s">
        <v>2589</v>
      </c>
      <c r="I179" s="307" t="s">
        <v>2519</v>
      </c>
      <c r="J179" s="307">
        <v>20</v>
      </c>
      <c r="K179" s="351"/>
    </row>
    <row r="180" spans="2:11" s="1" customFormat="1" ht="15" customHeight="1">
      <c r="B180" s="330"/>
      <c r="C180" s="307" t="s">
        <v>51</v>
      </c>
      <c r="D180" s="307"/>
      <c r="E180" s="307"/>
      <c r="F180" s="329" t="s">
        <v>2517</v>
      </c>
      <c r="G180" s="307"/>
      <c r="H180" s="307" t="s">
        <v>2590</v>
      </c>
      <c r="I180" s="307" t="s">
        <v>2519</v>
      </c>
      <c r="J180" s="307">
        <v>255</v>
      </c>
      <c r="K180" s="351"/>
    </row>
    <row r="181" spans="2:11" s="1" customFormat="1" ht="15" customHeight="1">
      <c r="B181" s="330"/>
      <c r="C181" s="307" t="s">
        <v>124</v>
      </c>
      <c r="D181" s="307"/>
      <c r="E181" s="307"/>
      <c r="F181" s="329" t="s">
        <v>2517</v>
      </c>
      <c r="G181" s="307"/>
      <c r="H181" s="307" t="s">
        <v>2481</v>
      </c>
      <c r="I181" s="307" t="s">
        <v>2519</v>
      </c>
      <c r="J181" s="307">
        <v>10</v>
      </c>
      <c r="K181" s="351"/>
    </row>
    <row r="182" spans="2:11" s="1" customFormat="1" ht="15" customHeight="1">
      <c r="B182" s="330"/>
      <c r="C182" s="307" t="s">
        <v>125</v>
      </c>
      <c r="D182" s="307"/>
      <c r="E182" s="307"/>
      <c r="F182" s="329" t="s">
        <v>2517</v>
      </c>
      <c r="G182" s="307"/>
      <c r="H182" s="307" t="s">
        <v>2591</v>
      </c>
      <c r="I182" s="307" t="s">
        <v>2552</v>
      </c>
      <c r="J182" s="307"/>
      <c r="K182" s="351"/>
    </row>
    <row r="183" spans="2:11" s="1" customFormat="1" ht="15" customHeight="1">
      <c r="B183" s="330"/>
      <c r="C183" s="307" t="s">
        <v>2592</v>
      </c>
      <c r="D183" s="307"/>
      <c r="E183" s="307"/>
      <c r="F183" s="329" t="s">
        <v>2517</v>
      </c>
      <c r="G183" s="307"/>
      <c r="H183" s="307" t="s">
        <v>2593</v>
      </c>
      <c r="I183" s="307" t="s">
        <v>2552</v>
      </c>
      <c r="J183" s="307"/>
      <c r="K183" s="351"/>
    </row>
    <row r="184" spans="2:11" s="1" customFormat="1" ht="15" customHeight="1">
      <c r="B184" s="330"/>
      <c r="C184" s="307" t="s">
        <v>2581</v>
      </c>
      <c r="D184" s="307"/>
      <c r="E184" s="307"/>
      <c r="F184" s="329" t="s">
        <v>2517</v>
      </c>
      <c r="G184" s="307"/>
      <c r="H184" s="307" t="s">
        <v>2594</v>
      </c>
      <c r="I184" s="307" t="s">
        <v>2552</v>
      </c>
      <c r="J184" s="307"/>
      <c r="K184" s="351"/>
    </row>
    <row r="185" spans="2:11" s="1" customFormat="1" ht="15" customHeight="1">
      <c r="B185" s="330"/>
      <c r="C185" s="307" t="s">
        <v>127</v>
      </c>
      <c r="D185" s="307"/>
      <c r="E185" s="307"/>
      <c r="F185" s="329" t="s">
        <v>2523</v>
      </c>
      <c r="G185" s="307"/>
      <c r="H185" s="307" t="s">
        <v>2595</v>
      </c>
      <c r="I185" s="307" t="s">
        <v>2519</v>
      </c>
      <c r="J185" s="307">
        <v>50</v>
      </c>
      <c r="K185" s="351"/>
    </row>
    <row r="186" spans="2:11" s="1" customFormat="1" ht="15" customHeight="1">
      <c r="B186" s="330"/>
      <c r="C186" s="307" t="s">
        <v>2596</v>
      </c>
      <c r="D186" s="307"/>
      <c r="E186" s="307"/>
      <c r="F186" s="329" t="s">
        <v>2523</v>
      </c>
      <c r="G186" s="307"/>
      <c r="H186" s="307" t="s">
        <v>2597</v>
      </c>
      <c r="I186" s="307" t="s">
        <v>2598</v>
      </c>
      <c r="J186" s="307"/>
      <c r="K186" s="351"/>
    </row>
    <row r="187" spans="2:11" s="1" customFormat="1" ht="15" customHeight="1">
      <c r="B187" s="330"/>
      <c r="C187" s="307" t="s">
        <v>2599</v>
      </c>
      <c r="D187" s="307"/>
      <c r="E187" s="307"/>
      <c r="F187" s="329" t="s">
        <v>2523</v>
      </c>
      <c r="G187" s="307"/>
      <c r="H187" s="307" t="s">
        <v>2600</v>
      </c>
      <c r="I187" s="307" t="s">
        <v>2598</v>
      </c>
      <c r="J187" s="307"/>
      <c r="K187" s="351"/>
    </row>
    <row r="188" spans="2:11" s="1" customFormat="1" ht="15" customHeight="1">
      <c r="B188" s="330"/>
      <c r="C188" s="307" t="s">
        <v>2601</v>
      </c>
      <c r="D188" s="307"/>
      <c r="E188" s="307"/>
      <c r="F188" s="329" t="s">
        <v>2523</v>
      </c>
      <c r="G188" s="307"/>
      <c r="H188" s="307" t="s">
        <v>2602</v>
      </c>
      <c r="I188" s="307" t="s">
        <v>2598</v>
      </c>
      <c r="J188" s="307"/>
      <c r="K188" s="351"/>
    </row>
    <row r="189" spans="2:11" s="1" customFormat="1" ht="15" customHeight="1">
      <c r="B189" s="330"/>
      <c r="C189" s="363" t="s">
        <v>2603</v>
      </c>
      <c r="D189" s="307"/>
      <c r="E189" s="307"/>
      <c r="F189" s="329" t="s">
        <v>2523</v>
      </c>
      <c r="G189" s="307"/>
      <c r="H189" s="307" t="s">
        <v>2604</v>
      </c>
      <c r="I189" s="307" t="s">
        <v>2605</v>
      </c>
      <c r="J189" s="364" t="s">
        <v>2606</v>
      </c>
      <c r="K189" s="351"/>
    </row>
    <row r="190" spans="2:11" s="1" customFormat="1" ht="15" customHeight="1">
      <c r="B190" s="330"/>
      <c r="C190" s="314" t="s">
        <v>39</v>
      </c>
      <c r="D190" s="307"/>
      <c r="E190" s="307"/>
      <c r="F190" s="329" t="s">
        <v>2517</v>
      </c>
      <c r="G190" s="307"/>
      <c r="H190" s="304" t="s">
        <v>2607</v>
      </c>
      <c r="I190" s="307" t="s">
        <v>2608</v>
      </c>
      <c r="J190" s="307"/>
      <c r="K190" s="351"/>
    </row>
    <row r="191" spans="2:11" s="1" customFormat="1" ht="15" customHeight="1">
      <c r="B191" s="330"/>
      <c r="C191" s="314" t="s">
        <v>2609</v>
      </c>
      <c r="D191" s="307"/>
      <c r="E191" s="307"/>
      <c r="F191" s="329" t="s">
        <v>2517</v>
      </c>
      <c r="G191" s="307"/>
      <c r="H191" s="307" t="s">
        <v>2610</v>
      </c>
      <c r="I191" s="307" t="s">
        <v>2552</v>
      </c>
      <c r="J191" s="307"/>
      <c r="K191" s="351"/>
    </row>
    <row r="192" spans="2:11" s="1" customFormat="1" ht="15" customHeight="1">
      <c r="B192" s="330"/>
      <c r="C192" s="314" t="s">
        <v>2611</v>
      </c>
      <c r="D192" s="307"/>
      <c r="E192" s="307"/>
      <c r="F192" s="329" t="s">
        <v>2517</v>
      </c>
      <c r="G192" s="307"/>
      <c r="H192" s="307" t="s">
        <v>2612</v>
      </c>
      <c r="I192" s="307" t="s">
        <v>2552</v>
      </c>
      <c r="J192" s="307"/>
      <c r="K192" s="351"/>
    </row>
    <row r="193" spans="2:11" s="1" customFormat="1" ht="15" customHeight="1">
      <c r="B193" s="330"/>
      <c r="C193" s="314" t="s">
        <v>2613</v>
      </c>
      <c r="D193" s="307"/>
      <c r="E193" s="307"/>
      <c r="F193" s="329" t="s">
        <v>2523</v>
      </c>
      <c r="G193" s="307"/>
      <c r="H193" s="307" t="s">
        <v>2614</v>
      </c>
      <c r="I193" s="307" t="s">
        <v>2552</v>
      </c>
      <c r="J193" s="307"/>
      <c r="K193" s="351"/>
    </row>
    <row r="194" spans="2:11" s="1" customFormat="1" ht="15" customHeight="1">
      <c r="B194" s="357"/>
      <c r="C194" s="365"/>
      <c r="D194" s="339"/>
      <c r="E194" s="339"/>
      <c r="F194" s="339"/>
      <c r="G194" s="339"/>
      <c r="H194" s="339"/>
      <c r="I194" s="339"/>
      <c r="J194" s="339"/>
      <c r="K194" s="358"/>
    </row>
    <row r="195" spans="2:11" s="1" customFormat="1" ht="18.75" customHeight="1">
      <c r="B195" s="304"/>
      <c r="C195" s="307"/>
      <c r="D195" s="307"/>
      <c r="E195" s="307"/>
      <c r="F195" s="329"/>
      <c r="G195" s="307"/>
      <c r="H195" s="307"/>
      <c r="I195" s="307"/>
      <c r="J195" s="307"/>
      <c r="K195" s="304"/>
    </row>
    <row r="196" spans="2:11" s="1" customFormat="1" ht="18.75" customHeight="1">
      <c r="B196" s="304"/>
      <c r="C196" s="307"/>
      <c r="D196" s="307"/>
      <c r="E196" s="307"/>
      <c r="F196" s="329"/>
      <c r="G196" s="307"/>
      <c r="H196" s="307"/>
      <c r="I196" s="307"/>
      <c r="J196" s="307"/>
      <c r="K196" s="304"/>
    </row>
    <row r="197" spans="2:11" s="1" customFormat="1" ht="18.75" customHeight="1">
      <c r="B197" s="315"/>
      <c r="C197" s="315"/>
      <c r="D197" s="315"/>
      <c r="E197" s="315"/>
      <c r="F197" s="315"/>
      <c r="G197" s="315"/>
      <c r="H197" s="315"/>
      <c r="I197" s="315"/>
      <c r="J197" s="315"/>
      <c r="K197" s="315"/>
    </row>
    <row r="198" spans="2:11" s="1" customFormat="1" ht="13.5">
      <c r="B198" s="294"/>
      <c r="C198" s="295"/>
      <c r="D198" s="295"/>
      <c r="E198" s="295"/>
      <c r="F198" s="295"/>
      <c r="G198" s="295"/>
      <c r="H198" s="295"/>
      <c r="I198" s="295"/>
      <c r="J198" s="295"/>
      <c r="K198" s="296"/>
    </row>
    <row r="199" spans="2:11" s="1" customFormat="1" ht="21">
      <c r="B199" s="297"/>
      <c r="C199" s="298" t="s">
        <v>2615</v>
      </c>
      <c r="D199" s="298"/>
      <c r="E199" s="298"/>
      <c r="F199" s="298"/>
      <c r="G199" s="298"/>
      <c r="H199" s="298"/>
      <c r="I199" s="298"/>
      <c r="J199" s="298"/>
      <c r="K199" s="299"/>
    </row>
    <row r="200" spans="2:11" s="1" customFormat="1" ht="25.5" customHeight="1">
      <c r="B200" s="297"/>
      <c r="C200" s="366" t="s">
        <v>2616</v>
      </c>
      <c r="D200" s="366"/>
      <c r="E200" s="366"/>
      <c r="F200" s="366" t="s">
        <v>2617</v>
      </c>
      <c r="G200" s="367"/>
      <c r="H200" s="366" t="s">
        <v>2618</v>
      </c>
      <c r="I200" s="366"/>
      <c r="J200" s="366"/>
      <c r="K200" s="299"/>
    </row>
    <row r="201" spans="2:11" s="1" customFormat="1" ht="5.25" customHeight="1">
      <c r="B201" s="330"/>
      <c r="C201" s="327"/>
      <c r="D201" s="327"/>
      <c r="E201" s="327"/>
      <c r="F201" s="327"/>
      <c r="G201" s="307"/>
      <c r="H201" s="327"/>
      <c r="I201" s="327"/>
      <c r="J201" s="327"/>
      <c r="K201" s="351"/>
    </row>
    <row r="202" spans="2:11" s="1" customFormat="1" ht="15" customHeight="1">
      <c r="B202" s="330"/>
      <c r="C202" s="307" t="s">
        <v>2608</v>
      </c>
      <c r="D202" s="307"/>
      <c r="E202" s="307"/>
      <c r="F202" s="329" t="s">
        <v>40</v>
      </c>
      <c r="G202" s="307"/>
      <c r="H202" s="307" t="s">
        <v>2619</v>
      </c>
      <c r="I202" s="307"/>
      <c r="J202" s="307"/>
      <c r="K202" s="351"/>
    </row>
    <row r="203" spans="2:11" s="1" customFormat="1" ht="15" customHeight="1">
      <c r="B203" s="330"/>
      <c r="C203" s="336"/>
      <c r="D203" s="307"/>
      <c r="E203" s="307"/>
      <c r="F203" s="329" t="s">
        <v>41</v>
      </c>
      <c r="G203" s="307"/>
      <c r="H203" s="307" t="s">
        <v>2620</v>
      </c>
      <c r="I203" s="307"/>
      <c r="J203" s="307"/>
      <c r="K203" s="351"/>
    </row>
    <row r="204" spans="2:11" s="1" customFormat="1" ht="15" customHeight="1">
      <c r="B204" s="330"/>
      <c r="C204" s="336"/>
      <c r="D204" s="307"/>
      <c r="E204" s="307"/>
      <c r="F204" s="329" t="s">
        <v>44</v>
      </c>
      <c r="G204" s="307"/>
      <c r="H204" s="307" t="s">
        <v>2621</v>
      </c>
      <c r="I204" s="307"/>
      <c r="J204" s="307"/>
      <c r="K204" s="351"/>
    </row>
    <row r="205" spans="2:11" s="1" customFormat="1" ht="15" customHeight="1">
      <c r="B205" s="330"/>
      <c r="C205" s="307"/>
      <c r="D205" s="307"/>
      <c r="E205" s="307"/>
      <c r="F205" s="329" t="s">
        <v>42</v>
      </c>
      <c r="G205" s="307"/>
      <c r="H205" s="307" t="s">
        <v>2622</v>
      </c>
      <c r="I205" s="307"/>
      <c r="J205" s="307"/>
      <c r="K205" s="351"/>
    </row>
    <row r="206" spans="2:11" s="1" customFormat="1" ht="15" customHeight="1">
      <c r="B206" s="330"/>
      <c r="C206" s="307"/>
      <c r="D206" s="307"/>
      <c r="E206" s="307"/>
      <c r="F206" s="329" t="s">
        <v>43</v>
      </c>
      <c r="G206" s="307"/>
      <c r="H206" s="307" t="s">
        <v>2623</v>
      </c>
      <c r="I206" s="307"/>
      <c r="J206" s="307"/>
      <c r="K206" s="351"/>
    </row>
    <row r="207" spans="2:11" s="1" customFormat="1" ht="15" customHeight="1">
      <c r="B207" s="330"/>
      <c r="C207" s="307"/>
      <c r="D207" s="307"/>
      <c r="E207" s="307"/>
      <c r="F207" s="329"/>
      <c r="G207" s="307"/>
      <c r="H207" s="307"/>
      <c r="I207" s="307"/>
      <c r="J207" s="307"/>
      <c r="K207" s="351"/>
    </row>
    <row r="208" spans="2:11" s="1" customFormat="1" ht="15" customHeight="1">
      <c r="B208" s="330"/>
      <c r="C208" s="307" t="s">
        <v>2564</v>
      </c>
      <c r="D208" s="307"/>
      <c r="E208" s="307"/>
      <c r="F208" s="329" t="s">
        <v>76</v>
      </c>
      <c r="G208" s="307"/>
      <c r="H208" s="307" t="s">
        <v>2624</v>
      </c>
      <c r="I208" s="307"/>
      <c r="J208" s="307"/>
      <c r="K208" s="351"/>
    </row>
    <row r="209" spans="2:11" s="1" customFormat="1" ht="15" customHeight="1">
      <c r="B209" s="330"/>
      <c r="C209" s="336"/>
      <c r="D209" s="307"/>
      <c r="E209" s="307"/>
      <c r="F209" s="329" t="s">
        <v>2461</v>
      </c>
      <c r="G209" s="307"/>
      <c r="H209" s="307" t="s">
        <v>2462</v>
      </c>
      <c r="I209" s="307"/>
      <c r="J209" s="307"/>
      <c r="K209" s="351"/>
    </row>
    <row r="210" spans="2:11" s="1" customFormat="1" ht="15" customHeight="1">
      <c r="B210" s="330"/>
      <c r="C210" s="307"/>
      <c r="D210" s="307"/>
      <c r="E210" s="307"/>
      <c r="F210" s="329" t="s">
        <v>2459</v>
      </c>
      <c r="G210" s="307"/>
      <c r="H210" s="307" t="s">
        <v>2625</v>
      </c>
      <c r="I210" s="307"/>
      <c r="J210" s="307"/>
      <c r="K210" s="351"/>
    </row>
    <row r="211" spans="2:11" s="1" customFormat="1" ht="15" customHeight="1">
      <c r="B211" s="368"/>
      <c r="C211" s="336"/>
      <c r="D211" s="336"/>
      <c r="E211" s="336"/>
      <c r="F211" s="329" t="s">
        <v>2463</v>
      </c>
      <c r="G211" s="314"/>
      <c r="H211" s="355" t="s">
        <v>2464</v>
      </c>
      <c r="I211" s="355"/>
      <c r="J211" s="355"/>
      <c r="K211" s="369"/>
    </row>
    <row r="212" spans="2:11" s="1" customFormat="1" ht="15" customHeight="1">
      <c r="B212" s="368"/>
      <c r="C212" s="336"/>
      <c r="D212" s="336"/>
      <c r="E212" s="336"/>
      <c r="F212" s="329" t="s">
        <v>2059</v>
      </c>
      <c r="G212" s="314"/>
      <c r="H212" s="355" t="s">
        <v>2442</v>
      </c>
      <c r="I212" s="355"/>
      <c r="J212" s="355"/>
      <c r="K212" s="369"/>
    </row>
    <row r="213" spans="2:11" s="1" customFormat="1" ht="15" customHeight="1">
      <c r="B213" s="368"/>
      <c r="C213" s="336"/>
      <c r="D213" s="336"/>
      <c r="E213" s="336"/>
      <c r="F213" s="370"/>
      <c r="G213" s="314"/>
      <c r="H213" s="371"/>
      <c r="I213" s="371"/>
      <c r="J213" s="371"/>
      <c r="K213" s="369"/>
    </row>
    <row r="214" spans="2:11" s="1" customFormat="1" ht="15" customHeight="1">
      <c r="B214" s="368"/>
      <c r="C214" s="307" t="s">
        <v>2588</v>
      </c>
      <c r="D214" s="336"/>
      <c r="E214" s="336"/>
      <c r="F214" s="329">
        <v>1</v>
      </c>
      <c r="G214" s="314"/>
      <c r="H214" s="355" t="s">
        <v>2626</v>
      </c>
      <c r="I214" s="355"/>
      <c r="J214" s="355"/>
      <c r="K214" s="369"/>
    </row>
    <row r="215" spans="2:11" s="1" customFormat="1" ht="15" customHeight="1">
      <c r="B215" s="368"/>
      <c r="C215" s="336"/>
      <c r="D215" s="336"/>
      <c r="E215" s="336"/>
      <c r="F215" s="329">
        <v>2</v>
      </c>
      <c r="G215" s="314"/>
      <c r="H215" s="355" t="s">
        <v>2627</v>
      </c>
      <c r="I215" s="355"/>
      <c r="J215" s="355"/>
      <c r="K215" s="369"/>
    </row>
    <row r="216" spans="2:11" s="1" customFormat="1" ht="15" customHeight="1">
      <c r="B216" s="368"/>
      <c r="C216" s="336"/>
      <c r="D216" s="336"/>
      <c r="E216" s="336"/>
      <c r="F216" s="329">
        <v>3</v>
      </c>
      <c r="G216" s="314"/>
      <c r="H216" s="355" t="s">
        <v>2628</v>
      </c>
      <c r="I216" s="355"/>
      <c r="J216" s="355"/>
      <c r="K216" s="369"/>
    </row>
    <row r="217" spans="2:11" s="1" customFormat="1" ht="15" customHeight="1">
      <c r="B217" s="368"/>
      <c r="C217" s="336"/>
      <c r="D217" s="336"/>
      <c r="E217" s="336"/>
      <c r="F217" s="329">
        <v>4</v>
      </c>
      <c r="G217" s="314"/>
      <c r="H217" s="355" t="s">
        <v>2629</v>
      </c>
      <c r="I217" s="355"/>
      <c r="J217" s="355"/>
      <c r="K217" s="369"/>
    </row>
    <row r="218" spans="2:11" s="1" customFormat="1" ht="12.75" customHeight="1">
      <c r="B218" s="372"/>
      <c r="C218" s="373"/>
      <c r="D218" s="373"/>
      <c r="E218" s="373"/>
      <c r="F218" s="373"/>
      <c r="G218" s="373"/>
      <c r="H218" s="373"/>
      <c r="I218" s="373"/>
      <c r="J218" s="373"/>
      <c r="K218" s="37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78</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106</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ROUND(J90,2)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ROUND((SUM(BE90:BE265)),2)</f>
        <v>0</v>
      </c>
      <c r="G33" s="39"/>
      <c r="H33" s="39"/>
      <c r="I33" s="157">
        <v>0.21</v>
      </c>
      <c r="J33" s="156">
        <f>ROUND(((SUM(BE90:BE265))*I33),2)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ROUND((SUM(BF90:BF265)),2)</f>
        <v>0</v>
      </c>
      <c r="G34" s="39"/>
      <c r="H34" s="39"/>
      <c r="I34" s="157">
        <v>0.15</v>
      </c>
      <c r="J34" s="156">
        <f>ROUND(((SUM(BF90:BF265))*I34),2)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ROUND((SUM(BG90:BG265)),2)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ROUND((SUM(BH90:BH265)),2)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ROUND((SUM(BI90:BI265)),2)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01 - Výměna oken</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J90</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111</v>
      </c>
      <c r="E60" s="181"/>
      <c r="F60" s="181"/>
      <c r="G60" s="181"/>
      <c r="H60" s="181"/>
      <c r="I60" s="182"/>
      <c r="J60" s="183">
        <f>J91</f>
        <v>0</v>
      </c>
      <c r="K60" s="179"/>
      <c r="L60" s="184"/>
      <c r="S60" s="9"/>
      <c r="T60" s="9"/>
      <c r="U60" s="9"/>
      <c r="V60" s="9"/>
      <c r="W60" s="9"/>
      <c r="X60" s="9"/>
      <c r="Y60" s="9"/>
      <c r="Z60" s="9"/>
      <c r="AA60" s="9"/>
      <c r="AB60" s="9"/>
      <c r="AC60" s="9"/>
      <c r="AD60" s="9"/>
      <c r="AE60" s="9"/>
    </row>
    <row r="61" spans="1:31" s="9" customFormat="1" ht="24.95" customHeight="1">
      <c r="A61" s="9"/>
      <c r="B61" s="178"/>
      <c r="C61" s="179"/>
      <c r="D61" s="180" t="s">
        <v>112</v>
      </c>
      <c r="E61" s="181"/>
      <c r="F61" s="181"/>
      <c r="G61" s="181"/>
      <c r="H61" s="181"/>
      <c r="I61" s="182"/>
      <c r="J61" s="183">
        <f>J112</f>
        <v>0</v>
      </c>
      <c r="K61" s="179"/>
      <c r="L61" s="184"/>
      <c r="S61" s="9"/>
      <c r="T61" s="9"/>
      <c r="U61" s="9"/>
      <c r="V61" s="9"/>
      <c r="W61" s="9"/>
      <c r="X61" s="9"/>
      <c r="Y61" s="9"/>
      <c r="Z61" s="9"/>
      <c r="AA61" s="9"/>
      <c r="AB61" s="9"/>
      <c r="AC61" s="9"/>
      <c r="AD61" s="9"/>
      <c r="AE61" s="9"/>
    </row>
    <row r="62" spans="1:31" s="9" customFormat="1" ht="24.95" customHeight="1">
      <c r="A62" s="9"/>
      <c r="B62" s="178"/>
      <c r="C62" s="179"/>
      <c r="D62" s="180" t="s">
        <v>113</v>
      </c>
      <c r="E62" s="181"/>
      <c r="F62" s="181"/>
      <c r="G62" s="181"/>
      <c r="H62" s="181"/>
      <c r="I62" s="182"/>
      <c r="J62" s="183">
        <f>J139</f>
        <v>0</v>
      </c>
      <c r="K62" s="179"/>
      <c r="L62" s="184"/>
      <c r="S62" s="9"/>
      <c r="T62" s="9"/>
      <c r="U62" s="9"/>
      <c r="V62" s="9"/>
      <c r="W62" s="9"/>
      <c r="X62" s="9"/>
      <c r="Y62" s="9"/>
      <c r="Z62" s="9"/>
      <c r="AA62" s="9"/>
      <c r="AB62" s="9"/>
      <c r="AC62" s="9"/>
      <c r="AD62" s="9"/>
      <c r="AE62" s="9"/>
    </row>
    <row r="63" spans="1:31" s="9" customFormat="1" ht="24.95" customHeight="1">
      <c r="A63" s="9"/>
      <c r="B63" s="178"/>
      <c r="C63" s="179"/>
      <c r="D63" s="180" t="s">
        <v>114</v>
      </c>
      <c r="E63" s="181"/>
      <c r="F63" s="181"/>
      <c r="G63" s="181"/>
      <c r="H63" s="181"/>
      <c r="I63" s="182"/>
      <c r="J63" s="183">
        <f>J142</f>
        <v>0</v>
      </c>
      <c r="K63" s="179"/>
      <c r="L63" s="184"/>
      <c r="S63" s="9"/>
      <c r="T63" s="9"/>
      <c r="U63" s="9"/>
      <c r="V63" s="9"/>
      <c r="W63" s="9"/>
      <c r="X63" s="9"/>
      <c r="Y63" s="9"/>
      <c r="Z63" s="9"/>
      <c r="AA63" s="9"/>
      <c r="AB63" s="9"/>
      <c r="AC63" s="9"/>
      <c r="AD63" s="9"/>
      <c r="AE63" s="9"/>
    </row>
    <row r="64" spans="1:31" s="9" customFormat="1" ht="24.95" customHeight="1">
      <c r="A64" s="9"/>
      <c r="B64" s="178"/>
      <c r="C64" s="179"/>
      <c r="D64" s="180" t="s">
        <v>115</v>
      </c>
      <c r="E64" s="181"/>
      <c r="F64" s="181"/>
      <c r="G64" s="181"/>
      <c r="H64" s="181"/>
      <c r="I64" s="182"/>
      <c r="J64" s="183">
        <f>J149</f>
        <v>0</v>
      </c>
      <c r="K64" s="179"/>
      <c r="L64" s="184"/>
      <c r="S64" s="9"/>
      <c r="T64" s="9"/>
      <c r="U64" s="9"/>
      <c r="V64" s="9"/>
      <c r="W64" s="9"/>
      <c r="X64" s="9"/>
      <c r="Y64" s="9"/>
      <c r="Z64" s="9"/>
      <c r="AA64" s="9"/>
      <c r="AB64" s="9"/>
      <c r="AC64" s="9"/>
      <c r="AD64" s="9"/>
      <c r="AE64" s="9"/>
    </row>
    <row r="65" spans="1:31" s="9" customFormat="1" ht="24.95" customHeight="1">
      <c r="A65" s="9"/>
      <c r="B65" s="178"/>
      <c r="C65" s="179"/>
      <c r="D65" s="180" t="s">
        <v>116</v>
      </c>
      <c r="E65" s="181"/>
      <c r="F65" s="181"/>
      <c r="G65" s="181"/>
      <c r="H65" s="181"/>
      <c r="I65" s="182"/>
      <c r="J65" s="183">
        <f>J151</f>
        <v>0</v>
      </c>
      <c r="K65" s="179"/>
      <c r="L65" s="184"/>
      <c r="S65" s="9"/>
      <c r="T65" s="9"/>
      <c r="U65" s="9"/>
      <c r="V65" s="9"/>
      <c r="W65" s="9"/>
      <c r="X65" s="9"/>
      <c r="Y65" s="9"/>
      <c r="Z65" s="9"/>
      <c r="AA65" s="9"/>
      <c r="AB65" s="9"/>
      <c r="AC65" s="9"/>
      <c r="AD65" s="9"/>
      <c r="AE65" s="9"/>
    </row>
    <row r="66" spans="1:31" s="10" customFormat="1" ht="19.9" customHeight="1">
      <c r="A66" s="10"/>
      <c r="B66" s="185"/>
      <c r="C66" s="186"/>
      <c r="D66" s="187" t="s">
        <v>117</v>
      </c>
      <c r="E66" s="188"/>
      <c r="F66" s="188"/>
      <c r="G66" s="188"/>
      <c r="H66" s="188"/>
      <c r="I66" s="189"/>
      <c r="J66" s="190">
        <f>J152</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118</v>
      </c>
      <c r="E67" s="188"/>
      <c r="F67" s="188"/>
      <c r="G67" s="188"/>
      <c r="H67" s="188"/>
      <c r="I67" s="189"/>
      <c r="J67" s="190">
        <f>J227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119</v>
      </c>
      <c r="E68" s="188"/>
      <c r="F68" s="188"/>
      <c r="G68" s="188"/>
      <c r="H68" s="188"/>
      <c r="I68" s="189"/>
      <c r="J68" s="190">
        <f>J235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120</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121</v>
      </c>
      <c r="E70" s="188"/>
      <c r="F70" s="188"/>
      <c r="G70" s="188"/>
      <c r="H70" s="188"/>
      <c r="I70" s="189"/>
      <c r="J70" s="190">
        <f>J254</f>
        <v>0</v>
      </c>
      <c r="K70" s="186"/>
      <c r="L70" s="191"/>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61"/>
      <c r="C72" s="62"/>
      <c r="D72" s="62"/>
      <c r="E72" s="62"/>
      <c r="F72" s="62"/>
      <c r="G72" s="62"/>
      <c r="H72" s="62"/>
      <c r="I72" s="168"/>
      <c r="J72" s="62"/>
      <c r="K72" s="62"/>
      <c r="L72" s="139"/>
      <c r="S72" s="39"/>
      <c r="T72" s="39"/>
      <c r="U72" s="39"/>
      <c r="V72" s="39"/>
      <c r="W72" s="39"/>
      <c r="X72" s="39"/>
      <c r="Y72" s="39"/>
      <c r="Z72" s="39"/>
      <c r="AA72" s="39"/>
      <c r="AB72" s="39"/>
      <c r="AC72" s="39"/>
      <c r="AD72" s="39"/>
      <c r="AE72" s="39"/>
    </row>
    <row r="76" spans="1:31" s="2" customFormat="1" ht="6.95" customHeight="1">
      <c r="A76" s="39"/>
      <c r="B76" s="63"/>
      <c r="C76" s="64"/>
      <c r="D76" s="64"/>
      <c r="E76" s="64"/>
      <c r="F76" s="64"/>
      <c r="G76" s="64"/>
      <c r="H76" s="64"/>
      <c r="I76" s="171"/>
      <c r="J76" s="64"/>
      <c r="K76" s="64"/>
      <c r="L76" s="139"/>
      <c r="S76" s="39"/>
      <c r="T76" s="39"/>
      <c r="U76" s="39"/>
      <c r="V76" s="39"/>
      <c r="W76" s="39"/>
      <c r="X76" s="39"/>
      <c r="Y76" s="39"/>
      <c r="Z76" s="39"/>
      <c r="AA76" s="39"/>
      <c r="AB76" s="39"/>
      <c r="AC76" s="39"/>
      <c r="AD76" s="39"/>
      <c r="AE76" s="39"/>
    </row>
    <row r="77" spans="1:31" s="2" customFormat="1" ht="24.95" customHeight="1">
      <c r="A77" s="39"/>
      <c r="B77" s="40"/>
      <c r="C77" s="24" t="s">
        <v>122</v>
      </c>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6.5" customHeight="1">
      <c r="A80" s="39"/>
      <c r="B80" s="40"/>
      <c r="C80" s="41"/>
      <c r="D80" s="41"/>
      <c r="E80" s="172" t="str">
        <f>E7</f>
        <v>Kardašova Řečice ON - oprava výpraví budovy</v>
      </c>
      <c r="F80" s="33"/>
      <c r="G80" s="33"/>
      <c r="H80" s="33"/>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105</v>
      </c>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6.5" customHeight="1">
      <c r="A82" s="39"/>
      <c r="B82" s="40"/>
      <c r="C82" s="41"/>
      <c r="D82" s="41"/>
      <c r="E82" s="71" t="str">
        <f>E9</f>
        <v>SO 01 - Výměna oken</v>
      </c>
      <c r="F82" s="41"/>
      <c r="G82" s="41"/>
      <c r="H82" s="41"/>
      <c r="I82" s="138"/>
      <c r="J82" s="41"/>
      <c r="K82" s="41"/>
      <c r="L82" s="139"/>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 xml:space="preserve"> </v>
      </c>
      <c r="G84" s="41"/>
      <c r="H84" s="41"/>
      <c r="I84" s="142" t="s">
        <v>23</v>
      </c>
      <c r="J84" s="74" t="str">
        <f>IF(J12="","",J12)</f>
        <v>28. 1. 2020</v>
      </c>
      <c r="K84" s="41"/>
      <c r="L84" s="139"/>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 xml:space="preserve"> </v>
      </c>
      <c r="G86" s="41"/>
      <c r="H86" s="41"/>
      <c r="I86" s="142" t="s">
        <v>30</v>
      </c>
      <c r="J86" s="37" t="str">
        <f>E21</f>
        <v xml:space="preserve"> </v>
      </c>
      <c r="K86" s="41"/>
      <c r="L86" s="139"/>
      <c r="S86" s="39"/>
      <c r="T86" s="39"/>
      <c r="U86" s="39"/>
      <c r="V86" s="39"/>
      <c r="W86" s="39"/>
      <c r="X86" s="39"/>
      <c r="Y86" s="39"/>
      <c r="Z86" s="39"/>
      <c r="AA86" s="39"/>
      <c r="AB86" s="39"/>
      <c r="AC86" s="39"/>
      <c r="AD86" s="39"/>
      <c r="AE86" s="39"/>
    </row>
    <row r="87" spans="1:31" s="2" customFormat="1" ht="15.15" customHeight="1">
      <c r="A87" s="39"/>
      <c r="B87" s="40"/>
      <c r="C87" s="33" t="s">
        <v>28</v>
      </c>
      <c r="D87" s="41"/>
      <c r="E87" s="41"/>
      <c r="F87" s="28" t="str">
        <f>IF(E18="","",E18)</f>
        <v>Vyplň údaj</v>
      </c>
      <c r="G87" s="41"/>
      <c r="H87" s="41"/>
      <c r="I87" s="142" t="s">
        <v>32</v>
      </c>
      <c r="J87" s="37" t="str">
        <f>E24</f>
        <v xml:space="preserve"> </v>
      </c>
      <c r="K87" s="41"/>
      <c r="L87" s="139"/>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38"/>
      <c r="J88" s="41"/>
      <c r="K88" s="41"/>
      <c r="L88" s="139"/>
      <c r="S88" s="39"/>
      <c r="T88" s="39"/>
      <c r="U88" s="39"/>
      <c r="V88" s="39"/>
      <c r="W88" s="39"/>
      <c r="X88" s="39"/>
      <c r="Y88" s="39"/>
      <c r="Z88" s="39"/>
      <c r="AA88" s="39"/>
      <c r="AB88" s="39"/>
      <c r="AC88" s="39"/>
      <c r="AD88" s="39"/>
      <c r="AE88" s="39"/>
    </row>
    <row r="89" spans="1:31" s="11" customFormat="1" ht="29.25" customHeight="1">
      <c r="A89" s="192"/>
      <c r="B89" s="193"/>
      <c r="C89" s="194" t="s">
        <v>123</v>
      </c>
      <c r="D89" s="195" t="s">
        <v>54</v>
      </c>
      <c r="E89" s="195" t="s">
        <v>50</v>
      </c>
      <c r="F89" s="195" t="s">
        <v>51</v>
      </c>
      <c r="G89" s="195" t="s">
        <v>124</v>
      </c>
      <c r="H89" s="195" t="s">
        <v>125</v>
      </c>
      <c r="I89" s="196" t="s">
        <v>126</v>
      </c>
      <c r="J89" s="195" t="s">
        <v>109</v>
      </c>
      <c r="K89" s="197" t="s">
        <v>127</v>
      </c>
      <c r="L89" s="198"/>
      <c r="M89" s="94" t="s">
        <v>19</v>
      </c>
      <c r="N89" s="95" t="s">
        <v>39</v>
      </c>
      <c r="O89" s="95" t="s">
        <v>128</v>
      </c>
      <c r="P89" s="95" t="s">
        <v>129</v>
      </c>
      <c r="Q89" s="95" t="s">
        <v>130</v>
      </c>
      <c r="R89" s="95" t="s">
        <v>131</v>
      </c>
      <c r="S89" s="95" t="s">
        <v>132</v>
      </c>
      <c r="T89" s="96" t="s">
        <v>133</v>
      </c>
      <c r="U89" s="192"/>
      <c r="V89" s="192"/>
      <c r="W89" s="192"/>
      <c r="X89" s="192"/>
      <c r="Y89" s="192"/>
      <c r="Z89" s="192"/>
      <c r="AA89" s="192"/>
      <c r="AB89" s="192"/>
      <c r="AC89" s="192"/>
      <c r="AD89" s="192"/>
      <c r="AE89" s="192"/>
    </row>
    <row r="90" spans="1:63" s="2" customFormat="1" ht="22.8" customHeight="1">
      <c r="A90" s="39"/>
      <c r="B90" s="40"/>
      <c r="C90" s="101" t="s">
        <v>134</v>
      </c>
      <c r="D90" s="41"/>
      <c r="E90" s="41"/>
      <c r="F90" s="41"/>
      <c r="G90" s="41"/>
      <c r="H90" s="41"/>
      <c r="I90" s="138"/>
      <c r="J90" s="199">
        <f>BK90</f>
        <v>0</v>
      </c>
      <c r="K90" s="41"/>
      <c r="L90" s="45"/>
      <c r="M90" s="97"/>
      <c r="N90" s="200"/>
      <c r="O90" s="98"/>
      <c r="P90" s="201">
        <f>P91+P112+P139+P142+P149+P151</f>
        <v>0</v>
      </c>
      <c r="Q90" s="98"/>
      <c r="R90" s="201">
        <f>R91+R112+R139+R142+R149+R151</f>
        <v>9.6279485946</v>
      </c>
      <c r="S90" s="98"/>
      <c r="T90" s="202">
        <f>T91+T112+T139+T142+T149+T151</f>
        <v>11.536908749999998</v>
      </c>
      <c r="U90" s="39"/>
      <c r="V90" s="39"/>
      <c r="W90" s="39"/>
      <c r="X90" s="39"/>
      <c r="Y90" s="39"/>
      <c r="Z90" s="39"/>
      <c r="AA90" s="39"/>
      <c r="AB90" s="39"/>
      <c r="AC90" s="39"/>
      <c r="AD90" s="39"/>
      <c r="AE90" s="39"/>
      <c r="AT90" s="18" t="s">
        <v>68</v>
      </c>
      <c r="AU90" s="18" t="s">
        <v>110</v>
      </c>
      <c r="BK90" s="203">
        <f>BK91+BK112+BK139+BK142+BK149+BK151</f>
        <v>0</v>
      </c>
    </row>
    <row r="91" spans="1:63" s="12" customFormat="1" ht="25.9" customHeight="1">
      <c r="A91" s="12"/>
      <c r="B91" s="204"/>
      <c r="C91" s="205"/>
      <c r="D91" s="206" t="s">
        <v>68</v>
      </c>
      <c r="E91" s="207" t="s">
        <v>135</v>
      </c>
      <c r="F91" s="207" t="s">
        <v>136</v>
      </c>
      <c r="G91" s="205"/>
      <c r="H91" s="205"/>
      <c r="I91" s="208"/>
      <c r="J91" s="209">
        <f>BK91</f>
        <v>0</v>
      </c>
      <c r="K91" s="205"/>
      <c r="L91" s="210"/>
      <c r="M91" s="211"/>
      <c r="N91" s="212"/>
      <c r="O91" s="212"/>
      <c r="P91" s="213">
        <f>SUM(P92:P111)</f>
        <v>0</v>
      </c>
      <c r="Q91" s="212"/>
      <c r="R91" s="213">
        <f>SUM(R92:R111)</f>
        <v>8.08233538</v>
      </c>
      <c r="S91" s="212"/>
      <c r="T91" s="214">
        <f>SUM(T92:T111)</f>
        <v>0</v>
      </c>
      <c r="U91" s="12"/>
      <c r="V91" s="12"/>
      <c r="W91" s="12"/>
      <c r="X91" s="12"/>
      <c r="Y91" s="12"/>
      <c r="Z91" s="12"/>
      <c r="AA91" s="12"/>
      <c r="AB91" s="12"/>
      <c r="AC91" s="12"/>
      <c r="AD91" s="12"/>
      <c r="AE91" s="12"/>
      <c r="AR91" s="215" t="s">
        <v>77</v>
      </c>
      <c r="AT91" s="216" t="s">
        <v>68</v>
      </c>
      <c r="AU91" s="216" t="s">
        <v>69</v>
      </c>
      <c r="AY91" s="215" t="s">
        <v>137</v>
      </c>
      <c r="BK91" s="217">
        <f>SUM(BK92:BK111)</f>
        <v>0</v>
      </c>
    </row>
    <row r="92" spans="1:65" s="2" customFormat="1" ht="16.5" customHeight="1">
      <c r="A92" s="39"/>
      <c r="B92" s="40"/>
      <c r="C92" s="218" t="s">
        <v>77</v>
      </c>
      <c r="D92" s="218" t="s">
        <v>138</v>
      </c>
      <c r="E92" s="219" t="s">
        <v>139</v>
      </c>
      <c r="F92" s="220" t="s">
        <v>140</v>
      </c>
      <c r="G92" s="221" t="s">
        <v>141</v>
      </c>
      <c r="H92" s="222">
        <v>76.128</v>
      </c>
      <c r="I92" s="223"/>
      <c r="J92" s="224">
        <f>ROUND(I92*H92,2)</f>
        <v>0</v>
      </c>
      <c r="K92" s="220" t="s">
        <v>142</v>
      </c>
      <c r="L92" s="45"/>
      <c r="M92" s="225" t="s">
        <v>19</v>
      </c>
      <c r="N92" s="226" t="s">
        <v>42</v>
      </c>
      <c r="O92" s="86"/>
      <c r="P92" s="227">
        <f>O92*H92</f>
        <v>0</v>
      </c>
      <c r="Q92" s="227">
        <v>0.00735</v>
      </c>
      <c r="R92" s="227">
        <f>Q92*H92</f>
        <v>0.5595408</v>
      </c>
      <c r="S92" s="227">
        <v>0</v>
      </c>
      <c r="T92" s="228">
        <f>S92*H92</f>
        <v>0</v>
      </c>
      <c r="U92" s="39"/>
      <c r="V92" s="39"/>
      <c r="W92" s="39"/>
      <c r="X92" s="39"/>
      <c r="Y92" s="39"/>
      <c r="Z92" s="39"/>
      <c r="AA92" s="39"/>
      <c r="AB92" s="39"/>
      <c r="AC92" s="39"/>
      <c r="AD92" s="39"/>
      <c r="AE92" s="39"/>
      <c r="AR92" s="229" t="s">
        <v>143</v>
      </c>
      <c r="AT92" s="229" t="s">
        <v>138</v>
      </c>
      <c r="AU92" s="229" t="s">
        <v>77</v>
      </c>
      <c r="AY92" s="18" t="s">
        <v>137</v>
      </c>
      <c r="BE92" s="230">
        <f>IF(N92="základní",J92,0)</f>
        <v>0</v>
      </c>
      <c r="BF92" s="230">
        <f>IF(N92="snížená",J92,0)</f>
        <v>0</v>
      </c>
      <c r="BG92" s="230">
        <f>IF(N92="zákl. přenesená",J92,0)</f>
        <v>0</v>
      </c>
      <c r="BH92" s="230">
        <f>IF(N92="sníž. přenesená",J92,0)</f>
        <v>0</v>
      </c>
      <c r="BI92" s="230">
        <f>IF(N92="nulová",J92,0)</f>
        <v>0</v>
      </c>
      <c r="BJ92" s="18" t="s">
        <v>143</v>
      </c>
      <c r="BK92" s="230">
        <f>ROUND(I92*H92,2)</f>
        <v>0</v>
      </c>
      <c r="BL92" s="18" t="s">
        <v>143</v>
      </c>
      <c r="BM92" s="229" t="s">
        <v>144</v>
      </c>
    </row>
    <row r="93" spans="1:51" s="13" customFormat="1" ht="12">
      <c r="A93" s="13"/>
      <c r="B93" s="231"/>
      <c r="C93" s="232"/>
      <c r="D93" s="233" t="s">
        <v>145</v>
      </c>
      <c r="E93" s="234" t="s">
        <v>19</v>
      </c>
      <c r="F93" s="235" t="s">
        <v>146</v>
      </c>
      <c r="G93" s="232"/>
      <c r="H93" s="236">
        <v>76.128</v>
      </c>
      <c r="I93" s="237"/>
      <c r="J93" s="232"/>
      <c r="K93" s="232"/>
      <c r="L93" s="238"/>
      <c r="M93" s="239"/>
      <c r="N93" s="240"/>
      <c r="O93" s="240"/>
      <c r="P93" s="240"/>
      <c r="Q93" s="240"/>
      <c r="R93" s="240"/>
      <c r="S93" s="240"/>
      <c r="T93" s="241"/>
      <c r="U93" s="13"/>
      <c r="V93" s="13"/>
      <c r="W93" s="13"/>
      <c r="X93" s="13"/>
      <c r="Y93" s="13"/>
      <c r="Z93" s="13"/>
      <c r="AA93" s="13"/>
      <c r="AB93" s="13"/>
      <c r="AC93" s="13"/>
      <c r="AD93" s="13"/>
      <c r="AE93" s="13"/>
      <c r="AT93" s="242" t="s">
        <v>145</v>
      </c>
      <c r="AU93" s="242" t="s">
        <v>77</v>
      </c>
      <c r="AV93" s="13" t="s">
        <v>79</v>
      </c>
      <c r="AW93" s="13" t="s">
        <v>31</v>
      </c>
      <c r="AX93" s="13" t="s">
        <v>69</v>
      </c>
      <c r="AY93" s="242" t="s">
        <v>137</v>
      </c>
    </row>
    <row r="94" spans="1:51" s="14" customFormat="1" ht="12">
      <c r="A94" s="14"/>
      <c r="B94" s="243"/>
      <c r="C94" s="244"/>
      <c r="D94" s="233" t="s">
        <v>145</v>
      </c>
      <c r="E94" s="245" t="s">
        <v>19</v>
      </c>
      <c r="F94" s="246" t="s">
        <v>147</v>
      </c>
      <c r="G94" s="244"/>
      <c r="H94" s="247">
        <v>76.128</v>
      </c>
      <c r="I94" s="248"/>
      <c r="J94" s="244"/>
      <c r="K94" s="244"/>
      <c r="L94" s="249"/>
      <c r="M94" s="250"/>
      <c r="N94" s="251"/>
      <c r="O94" s="251"/>
      <c r="P94" s="251"/>
      <c r="Q94" s="251"/>
      <c r="R94" s="251"/>
      <c r="S94" s="251"/>
      <c r="T94" s="252"/>
      <c r="U94" s="14"/>
      <c r="V94" s="14"/>
      <c r="W94" s="14"/>
      <c r="X94" s="14"/>
      <c r="Y94" s="14"/>
      <c r="Z94" s="14"/>
      <c r="AA94" s="14"/>
      <c r="AB94" s="14"/>
      <c r="AC94" s="14"/>
      <c r="AD94" s="14"/>
      <c r="AE94" s="14"/>
      <c r="AT94" s="253" t="s">
        <v>145</v>
      </c>
      <c r="AU94" s="253" t="s">
        <v>77</v>
      </c>
      <c r="AV94" s="14" t="s">
        <v>143</v>
      </c>
      <c r="AW94" s="14" t="s">
        <v>31</v>
      </c>
      <c r="AX94" s="14" t="s">
        <v>77</v>
      </c>
      <c r="AY94" s="253" t="s">
        <v>137</v>
      </c>
    </row>
    <row r="95" spans="1:65" s="2" customFormat="1" ht="21.75" customHeight="1">
      <c r="A95" s="39"/>
      <c r="B95" s="40"/>
      <c r="C95" s="218" t="s">
        <v>79</v>
      </c>
      <c r="D95" s="218" t="s">
        <v>138</v>
      </c>
      <c r="E95" s="219" t="s">
        <v>148</v>
      </c>
      <c r="F95" s="220" t="s">
        <v>149</v>
      </c>
      <c r="G95" s="221" t="s">
        <v>150</v>
      </c>
      <c r="H95" s="222">
        <v>226.66</v>
      </c>
      <c r="I95" s="223"/>
      <c r="J95" s="224">
        <f>ROUND(I95*H95,2)</f>
        <v>0</v>
      </c>
      <c r="K95" s="220" t="s">
        <v>142</v>
      </c>
      <c r="L95" s="45"/>
      <c r="M95" s="225" t="s">
        <v>19</v>
      </c>
      <c r="N95" s="226" t="s">
        <v>42</v>
      </c>
      <c r="O95" s="86"/>
      <c r="P95" s="227">
        <f>O95*H95</f>
        <v>0</v>
      </c>
      <c r="Q95" s="227">
        <v>0</v>
      </c>
      <c r="R95" s="227">
        <f>Q95*H95</f>
        <v>0</v>
      </c>
      <c r="S95" s="227">
        <v>0</v>
      </c>
      <c r="T95" s="228">
        <f>S95*H95</f>
        <v>0</v>
      </c>
      <c r="U95" s="39"/>
      <c r="V95" s="39"/>
      <c r="W95" s="39"/>
      <c r="X95" s="39"/>
      <c r="Y95" s="39"/>
      <c r="Z95" s="39"/>
      <c r="AA95" s="39"/>
      <c r="AB95" s="39"/>
      <c r="AC95" s="39"/>
      <c r="AD95" s="39"/>
      <c r="AE95" s="39"/>
      <c r="AR95" s="229" t="s">
        <v>143</v>
      </c>
      <c r="AT95" s="229" t="s">
        <v>138</v>
      </c>
      <c r="AU95" s="229" t="s">
        <v>77</v>
      </c>
      <c r="AY95" s="18" t="s">
        <v>137</v>
      </c>
      <c r="BE95" s="230">
        <f>IF(N95="základní",J95,0)</f>
        <v>0</v>
      </c>
      <c r="BF95" s="230">
        <f>IF(N95="snížená",J95,0)</f>
        <v>0</v>
      </c>
      <c r="BG95" s="230">
        <f>IF(N95="zákl. přenesená",J95,0)</f>
        <v>0</v>
      </c>
      <c r="BH95" s="230">
        <f>IF(N95="sníž. přenesená",J95,0)</f>
        <v>0</v>
      </c>
      <c r="BI95" s="230">
        <f>IF(N95="nulová",J95,0)</f>
        <v>0</v>
      </c>
      <c r="BJ95" s="18" t="s">
        <v>143</v>
      </c>
      <c r="BK95" s="230">
        <f>ROUND(I95*H95,2)</f>
        <v>0</v>
      </c>
      <c r="BL95" s="18" t="s">
        <v>143</v>
      </c>
      <c r="BM95" s="229" t="s">
        <v>151</v>
      </c>
    </row>
    <row r="96" spans="1:51" s="13" customFormat="1" ht="12">
      <c r="A96" s="13"/>
      <c r="B96" s="231"/>
      <c r="C96" s="232"/>
      <c r="D96" s="233" t="s">
        <v>145</v>
      </c>
      <c r="E96" s="234" t="s">
        <v>19</v>
      </c>
      <c r="F96" s="235" t="s">
        <v>152</v>
      </c>
      <c r="G96" s="232"/>
      <c r="H96" s="236">
        <v>226.66</v>
      </c>
      <c r="I96" s="237"/>
      <c r="J96" s="232"/>
      <c r="K96" s="232"/>
      <c r="L96" s="238"/>
      <c r="M96" s="239"/>
      <c r="N96" s="240"/>
      <c r="O96" s="240"/>
      <c r="P96" s="240"/>
      <c r="Q96" s="240"/>
      <c r="R96" s="240"/>
      <c r="S96" s="240"/>
      <c r="T96" s="241"/>
      <c r="U96" s="13"/>
      <c r="V96" s="13"/>
      <c r="W96" s="13"/>
      <c r="X96" s="13"/>
      <c r="Y96" s="13"/>
      <c r="Z96" s="13"/>
      <c r="AA96" s="13"/>
      <c r="AB96" s="13"/>
      <c r="AC96" s="13"/>
      <c r="AD96" s="13"/>
      <c r="AE96" s="13"/>
      <c r="AT96" s="242" t="s">
        <v>145</v>
      </c>
      <c r="AU96" s="242" t="s">
        <v>77</v>
      </c>
      <c r="AV96" s="13" t="s">
        <v>79</v>
      </c>
      <c r="AW96" s="13" t="s">
        <v>31</v>
      </c>
      <c r="AX96" s="13" t="s">
        <v>77</v>
      </c>
      <c r="AY96" s="242" t="s">
        <v>137</v>
      </c>
    </row>
    <row r="97" spans="1:65" s="2" customFormat="1" ht="16.5" customHeight="1">
      <c r="A97" s="39"/>
      <c r="B97" s="40"/>
      <c r="C97" s="254" t="s">
        <v>153</v>
      </c>
      <c r="D97" s="254" t="s">
        <v>154</v>
      </c>
      <c r="E97" s="255" t="s">
        <v>155</v>
      </c>
      <c r="F97" s="256" t="s">
        <v>156</v>
      </c>
      <c r="G97" s="257" t="s">
        <v>150</v>
      </c>
      <c r="H97" s="258">
        <v>251.801</v>
      </c>
      <c r="I97" s="259"/>
      <c r="J97" s="260">
        <f>ROUND(I97*H97,2)</f>
        <v>0</v>
      </c>
      <c r="K97" s="256" t="s">
        <v>142</v>
      </c>
      <c r="L97" s="261"/>
      <c r="M97" s="262" t="s">
        <v>19</v>
      </c>
      <c r="N97" s="263" t="s">
        <v>42</v>
      </c>
      <c r="O97" s="86"/>
      <c r="P97" s="227">
        <f>O97*H97</f>
        <v>0</v>
      </c>
      <c r="Q97" s="227">
        <v>0.0001</v>
      </c>
      <c r="R97" s="227">
        <f>Q97*H97</f>
        <v>0.0251801</v>
      </c>
      <c r="S97" s="227">
        <v>0</v>
      </c>
      <c r="T97" s="228">
        <f>S97*H97</f>
        <v>0</v>
      </c>
      <c r="U97" s="39"/>
      <c r="V97" s="39"/>
      <c r="W97" s="39"/>
      <c r="X97" s="39"/>
      <c r="Y97" s="39"/>
      <c r="Z97" s="39"/>
      <c r="AA97" s="39"/>
      <c r="AB97" s="39"/>
      <c r="AC97" s="39"/>
      <c r="AD97" s="39"/>
      <c r="AE97" s="39"/>
      <c r="AR97" s="229" t="s">
        <v>157</v>
      </c>
      <c r="AT97" s="229" t="s">
        <v>154</v>
      </c>
      <c r="AU97" s="229" t="s">
        <v>77</v>
      </c>
      <c r="AY97" s="18" t="s">
        <v>137</v>
      </c>
      <c r="BE97" s="230">
        <f>IF(N97="základní",J97,0)</f>
        <v>0</v>
      </c>
      <c r="BF97" s="230">
        <f>IF(N97="snížená",J97,0)</f>
        <v>0</v>
      </c>
      <c r="BG97" s="230">
        <f>IF(N97="zákl. přenesená",J97,0)</f>
        <v>0</v>
      </c>
      <c r="BH97" s="230">
        <f>IF(N97="sníž. přenesená",J97,0)</f>
        <v>0</v>
      </c>
      <c r="BI97" s="230">
        <f>IF(N97="nulová",J97,0)</f>
        <v>0</v>
      </c>
      <c r="BJ97" s="18" t="s">
        <v>143</v>
      </c>
      <c r="BK97" s="230">
        <f>ROUND(I97*H97,2)</f>
        <v>0</v>
      </c>
      <c r="BL97" s="18" t="s">
        <v>143</v>
      </c>
      <c r="BM97" s="229" t="s">
        <v>158</v>
      </c>
    </row>
    <row r="98" spans="1:51" s="13" customFormat="1" ht="12">
      <c r="A98" s="13"/>
      <c r="B98" s="231"/>
      <c r="C98" s="232"/>
      <c r="D98" s="233" t="s">
        <v>145</v>
      </c>
      <c r="E98" s="234" t="s">
        <v>19</v>
      </c>
      <c r="F98" s="235" t="s">
        <v>159</v>
      </c>
      <c r="G98" s="232"/>
      <c r="H98" s="236">
        <v>251.801</v>
      </c>
      <c r="I98" s="237"/>
      <c r="J98" s="232"/>
      <c r="K98" s="232"/>
      <c r="L98" s="238"/>
      <c r="M98" s="239"/>
      <c r="N98" s="240"/>
      <c r="O98" s="240"/>
      <c r="P98" s="240"/>
      <c r="Q98" s="240"/>
      <c r="R98" s="240"/>
      <c r="S98" s="240"/>
      <c r="T98" s="241"/>
      <c r="U98" s="13"/>
      <c r="V98" s="13"/>
      <c r="W98" s="13"/>
      <c r="X98" s="13"/>
      <c r="Y98" s="13"/>
      <c r="Z98" s="13"/>
      <c r="AA98" s="13"/>
      <c r="AB98" s="13"/>
      <c r="AC98" s="13"/>
      <c r="AD98" s="13"/>
      <c r="AE98" s="13"/>
      <c r="AT98" s="242" t="s">
        <v>145</v>
      </c>
      <c r="AU98" s="242" t="s">
        <v>77</v>
      </c>
      <c r="AV98" s="13" t="s">
        <v>79</v>
      </c>
      <c r="AW98" s="13" t="s">
        <v>31</v>
      </c>
      <c r="AX98" s="13" t="s">
        <v>69</v>
      </c>
      <c r="AY98" s="242" t="s">
        <v>137</v>
      </c>
    </row>
    <row r="99" spans="1:51" s="14" customFormat="1" ht="12">
      <c r="A99" s="14"/>
      <c r="B99" s="243"/>
      <c r="C99" s="244"/>
      <c r="D99" s="233" t="s">
        <v>145</v>
      </c>
      <c r="E99" s="245" t="s">
        <v>19</v>
      </c>
      <c r="F99" s="246" t="s">
        <v>147</v>
      </c>
      <c r="G99" s="244"/>
      <c r="H99" s="247">
        <v>251.801</v>
      </c>
      <c r="I99" s="248"/>
      <c r="J99" s="244"/>
      <c r="K99" s="244"/>
      <c r="L99" s="249"/>
      <c r="M99" s="250"/>
      <c r="N99" s="251"/>
      <c r="O99" s="251"/>
      <c r="P99" s="251"/>
      <c r="Q99" s="251"/>
      <c r="R99" s="251"/>
      <c r="S99" s="251"/>
      <c r="T99" s="252"/>
      <c r="U99" s="14"/>
      <c r="V99" s="14"/>
      <c r="W99" s="14"/>
      <c r="X99" s="14"/>
      <c r="Y99" s="14"/>
      <c r="Z99" s="14"/>
      <c r="AA99" s="14"/>
      <c r="AB99" s="14"/>
      <c r="AC99" s="14"/>
      <c r="AD99" s="14"/>
      <c r="AE99" s="14"/>
      <c r="AT99" s="253" t="s">
        <v>145</v>
      </c>
      <c r="AU99" s="253" t="s">
        <v>77</v>
      </c>
      <c r="AV99" s="14" t="s">
        <v>143</v>
      </c>
      <c r="AW99" s="14" t="s">
        <v>31</v>
      </c>
      <c r="AX99" s="14" t="s">
        <v>77</v>
      </c>
      <c r="AY99" s="253" t="s">
        <v>137</v>
      </c>
    </row>
    <row r="100" spans="1:65" s="2" customFormat="1" ht="21.75" customHeight="1">
      <c r="A100" s="39"/>
      <c r="B100" s="40"/>
      <c r="C100" s="218" t="s">
        <v>143</v>
      </c>
      <c r="D100" s="218" t="s">
        <v>138</v>
      </c>
      <c r="E100" s="219" t="s">
        <v>160</v>
      </c>
      <c r="F100" s="220" t="s">
        <v>161</v>
      </c>
      <c r="G100" s="221" t="s">
        <v>150</v>
      </c>
      <c r="H100" s="222">
        <v>226.66</v>
      </c>
      <c r="I100" s="223"/>
      <c r="J100" s="224">
        <f>ROUND(I100*H100,2)</f>
        <v>0</v>
      </c>
      <c r="K100" s="220" t="s">
        <v>142</v>
      </c>
      <c r="L100" s="45"/>
      <c r="M100" s="225" t="s">
        <v>19</v>
      </c>
      <c r="N100" s="226" t="s">
        <v>42</v>
      </c>
      <c r="O100" s="86"/>
      <c r="P100" s="227">
        <f>O100*H100</f>
        <v>0</v>
      </c>
      <c r="Q100" s="227">
        <v>0</v>
      </c>
      <c r="R100" s="227">
        <f>Q100*H100</f>
        <v>0</v>
      </c>
      <c r="S100" s="227">
        <v>0</v>
      </c>
      <c r="T100" s="228">
        <f>S100*H100</f>
        <v>0</v>
      </c>
      <c r="U100" s="39"/>
      <c r="V100" s="39"/>
      <c r="W100" s="39"/>
      <c r="X100" s="39"/>
      <c r="Y100" s="39"/>
      <c r="Z100" s="39"/>
      <c r="AA100" s="39"/>
      <c r="AB100" s="39"/>
      <c r="AC100" s="39"/>
      <c r="AD100" s="39"/>
      <c r="AE100" s="39"/>
      <c r="AR100" s="229" t="s">
        <v>143</v>
      </c>
      <c r="AT100" s="229" t="s">
        <v>138</v>
      </c>
      <c r="AU100" s="229" t="s">
        <v>77</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143</v>
      </c>
      <c r="BM100" s="229" t="s">
        <v>162</v>
      </c>
    </row>
    <row r="101" spans="1:51" s="13" customFormat="1" ht="12">
      <c r="A101" s="13"/>
      <c r="B101" s="231"/>
      <c r="C101" s="232"/>
      <c r="D101" s="233" t="s">
        <v>145</v>
      </c>
      <c r="E101" s="234" t="s">
        <v>19</v>
      </c>
      <c r="F101" s="235" t="s">
        <v>163</v>
      </c>
      <c r="G101" s="232"/>
      <c r="H101" s="236">
        <v>226.66</v>
      </c>
      <c r="I101" s="237"/>
      <c r="J101" s="232"/>
      <c r="K101" s="232"/>
      <c r="L101" s="238"/>
      <c r="M101" s="239"/>
      <c r="N101" s="240"/>
      <c r="O101" s="240"/>
      <c r="P101" s="240"/>
      <c r="Q101" s="240"/>
      <c r="R101" s="240"/>
      <c r="S101" s="240"/>
      <c r="T101" s="241"/>
      <c r="U101" s="13"/>
      <c r="V101" s="13"/>
      <c r="W101" s="13"/>
      <c r="X101" s="13"/>
      <c r="Y101" s="13"/>
      <c r="Z101" s="13"/>
      <c r="AA101" s="13"/>
      <c r="AB101" s="13"/>
      <c r="AC101" s="13"/>
      <c r="AD101" s="13"/>
      <c r="AE101" s="13"/>
      <c r="AT101" s="242" t="s">
        <v>145</v>
      </c>
      <c r="AU101" s="242" t="s">
        <v>77</v>
      </c>
      <c r="AV101" s="13" t="s">
        <v>79</v>
      </c>
      <c r="AW101" s="13" t="s">
        <v>31</v>
      </c>
      <c r="AX101" s="13" t="s">
        <v>77</v>
      </c>
      <c r="AY101" s="242" t="s">
        <v>137</v>
      </c>
    </row>
    <row r="102" spans="1:65" s="2" customFormat="1" ht="16.5" customHeight="1">
      <c r="A102" s="39"/>
      <c r="B102" s="40"/>
      <c r="C102" s="254" t="s">
        <v>164</v>
      </c>
      <c r="D102" s="254" t="s">
        <v>154</v>
      </c>
      <c r="E102" s="255" t="s">
        <v>165</v>
      </c>
      <c r="F102" s="256" t="s">
        <v>166</v>
      </c>
      <c r="G102" s="257" t="s">
        <v>150</v>
      </c>
      <c r="H102" s="258">
        <v>251.801</v>
      </c>
      <c r="I102" s="259"/>
      <c r="J102" s="260">
        <f>ROUND(I102*H102,2)</f>
        <v>0</v>
      </c>
      <c r="K102" s="256" t="s">
        <v>142</v>
      </c>
      <c r="L102" s="261"/>
      <c r="M102" s="262" t="s">
        <v>19</v>
      </c>
      <c r="N102" s="263" t="s">
        <v>42</v>
      </c>
      <c r="O102" s="86"/>
      <c r="P102" s="227">
        <f>O102*H102</f>
        <v>0</v>
      </c>
      <c r="Q102" s="227">
        <v>4E-05</v>
      </c>
      <c r="R102" s="227">
        <f>Q102*H102</f>
        <v>0.01007204</v>
      </c>
      <c r="S102" s="227">
        <v>0</v>
      </c>
      <c r="T102" s="228">
        <f>S102*H102</f>
        <v>0</v>
      </c>
      <c r="U102" s="39"/>
      <c r="V102" s="39"/>
      <c r="W102" s="39"/>
      <c r="X102" s="39"/>
      <c r="Y102" s="39"/>
      <c r="Z102" s="39"/>
      <c r="AA102" s="39"/>
      <c r="AB102" s="39"/>
      <c r="AC102" s="39"/>
      <c r="AD102" s="39"/>
      <c r="AE102" s="39"/>
      <c r="AR102" s="229" t="s">
        <v>157</v>
      </c>
      <c r="AT102" s="229" t="s">
        <v>154</v>
      </c>
      <c r="AU102" s="229" t="s">
        <v>77</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143</v>
      </c>
      <c r="BM102" s="229" t="s">
        <v>167</v>
      </c>
    </row>
    <row r="103" spans="1:51" s="13" customFormat="1" ht="12">
      <c r="A103" s="13"/>
      <c r="B103" s="231"/>
      <c r="C103" s="232"/>
      <c r="D103" s="233" t="s">
        <v>145</v>
      </c>
      <c r="E103" s="234" t="s">
        <v>19</v>
      </c>
      <c r="F103" s="235" t="s">
        <v>159</v>
      </c>
      <c r="G103" s="232"/>
      <c r="H103" s="236">
        <v>251.801</v>
      </c>
      <c r="I103" s="237"/>
      <c r="J103" s="232"/>
      <c r="K103" s="232"/>
      <c r="L103" s="238"/>
      <c r="M103" s="239"/>
      <c r="N103" s="240"/>
      <c r="O103" s="240"/>
      <c r="P103" s="240"/>
      <c r="Q103" s="240"/>
      <c r="R103" s="240"/>
      <c r="S103" s="240"/>
      <c r="T103" s="241"/>
      <c r="U103" s="13"/>
      <c r="V103" s="13"/>
      <c r="W103" s="13"/>
      <c r="X103" s="13"/>
      <c r="Y103" s="13"/>
      <c r="Z103" s="13"/>
      <c r="AA103" s="13"/>
      <c r="AB103" s="13"/>
      <c r="AC103" s="13"/>
      <c r="AD103" s="13"/>
      <c r="AE103" s="13"/>
      <c r="AT103" s="242" t="s">
        <v>145</v>
      </c>
      <c r="AU103" s="242" t="s">
        <v>77</v>
      </c>
      <c r="AV103" s="13" t="s">
        <v>79</v>
      </c>
      <c r="AW103" s="13" t="s">
        <v>31</v>
      </c>
      <c r="AX103" s="13" t="s">
        <v>69</v>
      </c>
      <c r="AY103" s="242" t="s">
        <v>137</v>
      </c>
    </row>
    <row r="104" spans="1:51" s="14" customFormat="1" ht="12">
      <c r="A104" s="14"/>
      <c r="B104" s="243"/>
      <c r="C104" s="244"/>
      <c r="D104" s="233" t="s">
        <v>145</v>
      </c>
      <c r="E104" s="245" t="s">
        <v>19</v>
      </c>
      <c r="F104" s="246" t="s">
        <v>147</v>
      </c>
      <c r="G104" s="244"/>
      <c r="H104" s="247">
        <v>251.801</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145</v>
      </c>
      <c r="AU104" s="253" t="s">
        <v>77</v>
      </c>
      <c r="AV104" s="14" t="s">
        <v>143</v>
      </c>
      <c r="AW104" s="14" t="s">
        <v>31</v>
      </c>
      <c r="AX104" s="14" t="s">
        <v>77</v>
      </c>
      <c r="AY104" s="253" t="s">
        <v>137</v>
      </c>
    </row>
    <row r="105" spans="1:65" s="2" customFormat="1" ht="21.75" customHeight="1">
      <c r="A105" s="39"/>
      <c r="B105" s="40"/>
      <c r="C105" s="218" t="s">
        <v>135</v>
      </c>
      <c r="D105" s="218" t="s">
        <v>138</v>
      </c>
      <c r="E105" s="219" t="s">
        <v>168</v>
      </c>
      <c r="F105" s="220" t="s">
        <v>169</v>
      </c>
      <c r="G105" s="221" t="s">
        <v>141</v>
      </c>
      <c r="H105" s="222">
        <v>104.753</v>
      </c>
      <c r="I105" s="223"/>
      <c r="J105" s="224">
        <f>ROUND(I105*H105,2)</f>
        <v>0</v>
      </c>
      <c r="K105" s="220" t="s">
        <v>142</v>
      </c>
      <c r="L105" s="45"/>
      <c r="M105" s="225" t="s">
        <v>19</v>
      </c>
      <c r="N105" s="226" t="s">
        <v>42</v>
      </c>
      <c r="O105" s="86"/>
      <c r="P105" s="227">
        <f>O105*H105</f>
        <v>0</v>
      </c>
      <c r="Q105" s="227">
        <v>0</v>
      </c>
      <c r="R105" s="227">
        <f>Q105*H105</f>
        <v>0</v>
      </c>
      <c r="S105" s="227">
        <v>0</v>
      </c>
      <c r="T105" s="228">
        <f>S105*H105</f>
        <v>0</v>
      </c>
      <c r="U105" s="39"/>
      <c r="V105" s="39"/>
      <c r="W105" s="39"/>
      <c r="X105" s="39"/>
      <c r="Y105" s="39"/>
      <c r="Z105" s="39"/>
      <c r="AA105" s="39"/>
      <c r="AB105" s="39"/>
      <c r="AC105" s="39"/>
      <c r="AD105" s="39"/>
      <c r="AE105" s="39"/>
      <c r="AR105" s="229" t="s">
        <v>143</v>
      </c>
      <c r="AT105" s="229" t="s">
        <v>138</v>
      </c>
      <c r="AU105" s="229" t="s">
        <v>77</v>
      </c>
      <c r="AY105" s="18" t="s">
        <v>137</v>
      </c>
      <c r="BE105" s="230">
        <f>IF(N105="základní",J105,0)</f>
        <v>0</v>
      </c>
      <c r="BF105" s="230">
        <f>IF(N105="snížená",J105,0)</f>
        <v>0</v>
      </c>
      <c r="BG105" s="230">
        <f>IF(N105="zákl. přenesená",J105,0)</f>
        <v>0</v>
      </c>
      <c r="BH105" s="230">
        <f>IF(N105="sníž. přenesená",J105,0)</f>
        <v>0</v>
      </c>
      <c r="BI105" s="230">
        <f>IF(N105="nulová",J105,0)</f>
        <v>0</v>
      </c>
      <c r="BJ105" s="18" t="s">
        <v>143</v>
      </c>
      <c r="BK105" s="230">
        <f>ROUND(I105*H105,2)</f>
        <v>0</v>
      </c>
      <c r="BL105" s="18" t="s">
        <v>143</v>
      </c>
      <c r="BM105" s="229" t="s">
        <v>170</v>
      </c>
    </row>
    <row r="106" spans="1:65" s="2" customFormat="1" ht="16.5" customHeight="1">
      <c r="A106" s="39"/>
      <c r="B106" s="40"/>
      <c r="C106" s="218" t="s">
        <v>171</v>
      </c>
      <c r="D106" s="218" t="s">
        <v>138</v>
      </c>
      <c r="E106" s="219" t="s">
        <v>172</v>
      </c>
      <c r="F106" s="220" t="s">
        <v>173</v>
      </c>
      <c r="G106" s="221" t="s">
        <v>141</v>
      </c>
      <c r="H106" s="222">
        <v>73.458</v>
      </c>
      <c r="I106" s="223"/>
      <c r="J106" s="224">
        <f>ROUND(I106*H106,2)</f>
        <v>0</v>
      </c>
      <c r="K106" s="220" t="s">
        <v>142</v>
      </c>
      <c r="L106" s="45"/>
      <c r="M106" s="225" t="s">
        <v>19</v>
      </c>
      <c r="N106" s="226" t="s">
        <v>42</v>
      </c>
      <c r="O106" s="86"/>
      <c r="P106" s="227">
        <f>O106*H106</f>
        <v>0</v>
      </c>
      <c r="Q106" s="227">
        <v>0.03358</v>
      </c>
      <c r="R106" s="227">
        <f>Q106*H106</f>
        <v>2.46671964</v>
      </c>
      <c r="S106" s="227">
        <v>0</v>
      </c>
      <c r="T106" s="228">
        <f>S106*H106</f>
        <v>0</v>
      </c>
      <c r="U106" s="39"/>
      <c r="V106" s="39"/>
      <c r="W106" s="39"/>
      <c r="X106" s="39"/>
      <c r="Y106" s="39"/>
      <c r="Z106" s="39"/>
      <c r="AA106" s="39"/>
      <c r="AB106" s="39"/>
      <c r="AC106" s="39"/>
      <c r="AD106" s="39"/>
      <c r="AE106" s="39"/>
      <c r="AR106" s="229" t="s">
        <v>143</v>
      </c>
      <c r="AT106" s="229" t="s">
        <v>138</v>
      </c>
      <c r="AU106" s="229" t="s">
        <v>77</v>
      </c>
      <c r="AY106" s="18" t="s">
        <v>137</v>
      </c>
      <c r="BE106" s="230">
        <f>IF(N106="základní",J106,0)</f>
        <v>0</v>
      </c>
      <c r="BF106" s="230">
        <f>IF(N106="snížená",J106,0)</f>
        <v>0</v>
      </c>
      <c r="BG106" s="230">
        <f>IF(N106="zákl. přenesená",J106,0)</f>
        <v>0</v>
      </c>
      <c r="BH106" s="230">
        <f>IF(N106="sníž. přenesená",J106,0)</f>
        <v>0</v>
      </c>
      <c r="BI106" s="230">
        <f>IF(N106="nulová",J106,0)</f>
        <v>0</v>
      </c>
      <c r="BJ106" s="18" t="s">
        <v>143</v>
      </c>
      <c r="BK106" s="230">
        <f>ROUND(I106*H106,2)</f>
        <v>0</v>
      </c>
      <c r="BL106" s="18" t="s">
        <v>143</v>
      </c>
      <c r="BM106" s="229" t="s">
        <v>174</v>
      </c>
    </row>
    <row r="107" spans="1:51" s="13" customFormat="1" ht="12">
      <c r="A107" s="13"/>
      <c r="B107" s="231"/>
      <c r="C107" s="232"/>
      <c r="D107" s="233" t="s">
        <v>145</v>
      </c>
      <c r="E107" s="234" t="s">
        <v>19</v>
      </c>
      <c r="F107" s="235" t="s">
        <v>175</v>
      </c>
      <c r="G107" s="232"/>
      <c r="H107" s="236">
        <v>73.458</v>
      </c>
      <c r="I107" s="237"/>
      <c r="J107" s="232"/>
      <c r="K107" s="232"/>
      <c r="L107" s="238"/>
      <c r="M107" s="239"/>
      <c r="N107" s="240"/>
      <c r="O107" s="240"/>
      <c r="P107" s="240"/>
      <c r="Q107" s="240"/>
      <c r="R107" s="240"/>
      <c r="S107" s="240"/>
      <c r="T107" s="241"/>
      <c r="U107" s="13"/>
      <c r="V107" s="13"/>
      <c r="W107" s="13"/>
      <c r="X107" s="13"/>
      <c r="Y107" s="13"/>
      <c r="Z107" s="13"/>
      <c r="AA107" s="13"/>
      <c r="AB107" s="13"/>
      <c r="AC107" s="13"/>
      <c r="AD107" s="13"/>
      <c r="AE107" s="13"/>
      <c r="AT107" s="242" t="s">
        <v>145</v>
      </c>
      <c r="AU107" s="242" t="s">
        <v>77</v>
      </c>
      <c r="AV107" s="13" t="s">
        <v>79</v>
      </c>
      <c r="AW107" s="13" t="s">
        <v>31</v>
      </c>
      <c r="AX107" s="13" t="s">
        <v>77</v>
      </c>
      <c r="AY107" s="242" t="s">
        <v>137</v>
      </c>
    </row>
    <row r="108" spans="1:65" s="2" customFormat="1" ht="21.75" customHeight="1">
      <c r="A108" s="39"/>
      <c r="B108" s="40"/>
      <c r="C108" s="218" t="s">
        <v>157</v>
      </c>
      <c r="D108" s="218" t="s">
        <v>138</v>
      </c>
      <c r="E108" s="219" t="s">
        <v>176</v>
      </c>
      <c r="F108" s="220" t="s">
        <v>177</v>
      </c>
      <c r="G108" s="221" t="s">
        <v>141</v>
      </c>
      <c r="H108" s="222">
        <v>293.832</v>
      </c>
      <c r="I108" s="223"/>
      <c r="J108" s="224">
        <f>ROUND(I108*H108,2)</f>
        <v>0</v>
      </c>
      <c r="K108" s="220" t="s">
        <v>142</v>
      </c>
      <c r="L108" s="45"/>
      <c r="M108" s="225" t="s">
        <v>19</v>
      </c>
      <c r="N108" s="226" t="s">
        <v>42</v>
      </c>
      <c r="O108" s="86"/>
      <c r="P108" s="227">
        <f>O108*H108</f>
        <v>0</v>
      </c>
      <c r="Q108" s="227">
        <v>0.0079</v>
      </c>
      <c r="R108" s="227">
        <f>Q108*H108</f>
        <v>2.3212728</v>
      </c>
      <c r="S108" s="227">
        <v>0</v>
      </c>
      <c r="T108" s="228">
        <f>S108*H108</f>
        <v>0</v>
      </c>
      <c r="U108" s="39"/>
      <c r="V108" s="39"/>
      <c r="W108" s="39"/>
      <c r="X108" s="39"/>
      <c r="Y108" s="39"/>
      <c r="Z108" s="39"/>
      <c r="AA108" s="39"/>
      <c r="AB108" s="39"/>
      <c r="AC108" s="39"/>
      <c r="AD108" s="39"/>
      <c r="AE108" s="39"/>
      <c r="AR108" s="229" t="s">
        <v>143</v>
      </c>
      <c r="AT108" s="229" t="s">
        <v>138</v>
      </c>
      <c r="AU108" s="229" t="s">
        <v>77</v>
      </c>
      <c r="AY108" s="18" t="s">
        <v>137</v>
      </c>
      <c r="BE108" s="230">
        <f>IF(N108="základní",J108,0)</f>
        <v>0</v>
      </c>
      <c r="BF108" s="230">
        <f>IF(N108="snížená",J108,0)</f>
        <v>0</v>
      </c>
      <c r="BG108" s="230">
        <f>IF(N108="zákl. přenesená",J108,0)</f>
        <v>0</v>
      </c>
      <c r="BH108" s="230">
        <f>IF(N108="sníž. přenesená",J108,0)</f>
        <v>0</v>
      </c>
      <c r="BI108" s="230">
        <f>IF(N108="nulová",J108,0)</f>
        <v>0</v>
      </c>
      <c r="BJ108" s="18" t="s">
        <v>143</v>
      </c>
      <c r="BK108" s="230">
        <f>ROUND(I108*H108,2)</f>
        <v>0</v>
      </c>
      <c r="BL108" s="18" t="s">
        <v>143</v>
      </c>
      <c r="BM108" s="229" t="s">
        <v>178</v>
      </c>
    </row>
    <row r="109" spans="1:51" s="13" customFormat="1" ht="12">
      <c r="A109" s="13"/>
      <c r="B109" s="231"/>
      <c r="C109" s="232"/>
      <c r="D109" s="233" t="s">
        <v>145</v>
      </c>
      <c r="E109" s="234" t="s">
        <v>19</v>
      </c>
      <c r="F109" s="235" t="s">
        <v>179</v>
      </c>
      <c r="G109" s="232"/>
      <c r="H109" s="236">
        <v>293.832</v>
      </c>
      <c r="I109" s="237"/>
      <c r="J109" s="232"/>
      <c r="K109" s="232"/>
      <c r="L109" s="238"/>
      <c r="M109" s="239"/>
      <c r="N109" s="240"/>
      <c r="O109" s="240"/>
      <c r="P109" s="240"/>
      <c r="Q109" s="240"/>
      <c r="R109" s="240"/>
      <c r="S109" s="240"/>
      <c r="T109" s="241"/>
      <c r="U109" s="13"/>
      <c r="V109" s="13"/>
      <c r="W109" s="13"/>
      <c r="X109" s="13"/>
      <c r="Y109" s="13"/>
      <c r="Z109" s="13"/>
      <c r="AA109" s="13"/>
      <c r="AB109" s="13"/>
      <c r="AC109" s="13"/>
      <c r="AD109" s="13"/>
      <c r="AE109" s="13"/>
      <c r="AT109" s="242" t="s">
        <v>145</v>
      </c>
      <c r="AU109" s="242" t="s">
        <v>77</v>
      </c>
      <c r="AV109" s="13" t="s">
        <v>79</v>
      </c>
      <c r="AW109" s="13" t="s">
        <v>31</v>
      </c>
      <c r="AX109" s="13" t="s">
        <v>69</v>
      </c>
      <c r="AY109" s="242" t="s">
        <v>137</v>
      </c>
    </row>
    <row r="110" spans="1:51" s="14" customFormat="1" ht="12">
      <c r="A110" s="14"/>
      <c r="B110" s="243"/>
      <c r="C110" s="244"/>
      <c r="D110" s="233" t="s">
        <v>145</v>
      </c>
      <c r="E110" s="245" t="s">
        <v>19</v>
      </c>
      <c r="F110" s="246" t="s">
        <v>147</v>
      </c>
      <c r="G110" s="244"/>
      <c r="H110" s="247">
        <v>293.832</v>
      </c>
      <c r="I110" s="248"/>
      <c r="J110" s="244"/>
      <c r="K110" s="244"/>
      <c r="L110" s="249"/>
      <c r="M110" s="250"/>
      <c r="N110" s="251"/>
      <c r="O110" s="251"/>
      <c r="P110" s="251"/>
      <c r="Q110" s="251"/>
      <c r="R110" s="251"/>
      <c r="S110" s="251"/>
      <c r="T110" s="252"/>
      <c r="U110" s="14"/>
      <c r="V110" s="14"/>
      <c r="W110" s="14"/>
      <c r="X110" s="14"/>
      <c r="Y110" s="14"/>
      <c r="Z110" s="14"/>
      <c r="AA110" s="14"/>
      <c r="AB110" s="14"/>
      <c r="AC110" s="14"/>
      <c r="AD110" s="14"/>
      <c r="AE110" s="14"/>
      <c r="AT110" s="253" t="s">
        <v>145</v>
      </c>
      <c r="AU110" s="253" t="s">
        <v>77</v>
      </c>
      <c r="AV110" s="14" t="s">
        <v>143</v>
      </c>
      <c r="AW110" s="14" t="s">
        <v>31</v>
      </c>
      <c r="AX110" s="14" t="s">
        <v>77</v>
      </c>
      <c r="AY110" s="253" t="s">
        <v>137</v>
      </c>
    </row>
    <row r="111" spans="1:65" s="2" customFormat="1" ht="16.5" customHeight="1">
      <c r="A111" s="39"/>
      <c r="B111" s="40"/>
      <c r="C111" s="218" t="s">
        <v>180</v>
      </c>
      <c r="D111" s="218" t="s">
        <v>138</v>
      </c>
      <c r="E111" s="219" t="s">
        <v>181</v>
      </c>
      <c r="F111" s="220" t="s">
        <v>182</v>
      </c>
      <c r="G111" s="221" t="s">
        <v>141</v>
      </c>
      <c r="H111" s="222">
        <v>42.85</v>
      </c>
      <c r="I111" s="223"/>
      <c r="J111" s="224">
        <f>ROUND(I111*H111,2)</f>
        <v>0</v>
      </c>
      <c r="K111" s="220" t="s">
        <v>142</v>
      </c>
      <c r="L111" s="45"/>
      <c r="M111" s="225" t="s">
        <v>19</v>
      </c>
      <c r="N111" s="226" t="s">
        <v>42</v>
      </c>
      <c r="O111" s="86"/>
      <c r="P111" s="227">
        <f>O111*H111</f>
        <v>0</v>
      </c>
      <c r="Q111" s="227">
        <v>0.063</v>
      </c>
      <c r="R111" s="227">
        <f>Q111*H111</f>
        <v>2.69955</v>
      </c>
      <c r="S111" s="227">
        <v>0</v>
      </c>
      <c r="T111" s="228">
        <f>S111*H111</f>
        <v>0</v>
      </c>
      <c r="U111" s="39"/>
      <c r="V111" s="39"/>
      <c r="W111" s="39"/>
      <c r="X111" s="39"/>
      <c r="Y111" s="39"/>
      <c r="Z111" s="39"/>
      <c r="AA111" s="39"/>
      <c r="AB111" s="39"/>
      <c r="AC111" s="39"/>
      <c r="AD111" s="39"/>
      <c r="AE111" s="39"/>
      <c r="AR111" s="229" t="s">
        <v>143</v>
      </c>
      <c r="AT111" s="229" t="s">
        <v>138</v>
      </c>
      <c r="AU111" s="229" t="s">
        <v>77</v>
      </c>
      <c r="AY111" s="18" t="s">
        <v>137</v>
      </c>
      <c r="BE111" s="230">
        <f>IF(N111="základní",J111,0)</f>
        <v>0</v>
      </c>
      <c r="BF111" s="230">
        <f>IF(N111="snížená",J111,0)</f>
        <v>0</v>
      </c>
      <c r="BG111" s="230">
        <f>IF(N111="zákl. přenesená",J111,0)</f>
        <v>0</v>
      </c>
      <c r="BH111" s="230">
        <f>IF(N111="sníž. přenesená",J111,0)</f>
        <v>0</v>
      </c>
      <c r="BI111" s="230">
        <f>IF(N111="nulová",J111,0)</f>
        <v>0</v>
      </c>
      <c r="BJ111" s="18" t="s">
        <v>143</v>
      </c>
      <c r="BK111" s="230">
        <f>ROUND(I111*H111,2)</f>
        <v>0</v>
      </c>
      <c r="BL111" s="18" t="s">
        <v>143</v>
      </c>
      <c r="BM111" s="229" t="s">
        <v>183</v>
      </c>
    </row>
    <row r="112" spans="1:63" s="12" customFormat="1" ht="25.9" customHeight="1">
      <c r="A112" s="12"/>
      <c r="B112" s="204"/>
      <c r="C112" s="205"/>
      <c r="D112" s="206" t="s">
        <v>68</v>
      </c>
      <c r="E112" s="207" t="s">
        <v>180</v>
      </c>
      <c r="F112" s="207" t="s">
        <v>184</v>
      </c>
      <c r="G112" s="205"/>
      <c r="H112" s="205"/>
      <c r="I112" s="208"/>
      <c r="J112" s="209">
        <f>BK112</f>
        <v>0</v>
      </c>
      <c r="K112" s="205"/>
      <c r="L112" s="210"/>
      <c r="M112" s="211"/>
      <c r="N112" s="212"/>
      <c r="O112" s="212"/>
      <c r="P112" s="213">
        <f>SUM(P113:P138)</f>
        <v>0</v>
      </c>
      <c r="Q112" s="212"/>
      <c r="R112" s="213">
        <f>SUM(R113:R138)</f>
        <v>0</v>
      </c>
      <c r="S112" s="212"/>
      <c r="T112" s="214">
        <f>SUM(T113:T138)</f>
        <v>10.289777999999998</v>
      </c>
      <c r="U112" s="12"/>
      <c r="V112" s="12"/>
      <c r="W112" s="12"/>
      <c r="X112" s="12"/>
      <c r="Y112" s="12"/>
      <c r="Z112" s="12"/>
      <c r="AA112" s="12"/>
      <c r="AB112" s="12"/>
      <c r="AC112" s="12"/>
      <c r="AD112" s="12"/>
      <c r="AE112" s="12"/>
      <c r="AR112" s="215" t="s">
        <v>77</v>
      </c>
      <c r="AT112" s="216" t="s">
        <v>68</v>
      </c>
      <c r="AU112" s="216" t="s">
        <v>69</v>
      </c>
      <c r="AY112" s="215" t="s">
        <v>137</v>
      </c>
      <c r="BK112" s="217">
        <f>SUM(BK113:BK138)</f>
        <v>0</v>
      </c>
    </row>
    <row r="113" spans="1:65" s="2" customFormat="1" ht="21.75" customHeight="1">
      <c r="A113" s="39"/>
      <c r="B113" s="40"/>
      <c r="C113" s="218" t="s">
        <v>185</v>
      </c>
      <c r="D113" s="218" t="s">
        <v>138</v>
      </c>
      <c r="E113" s="219" t="s">
        <v>186</v>
      </c>
      <c r="F113" s="220" t="s">
        <v>187</v>
      </c>
      <c r="G113" s="221" t="s">
        <v>141</v>
      </c>
      <c r="H113" s="222">
        <v>2.46</v>
      </c>
      <c r="I113" s="223"/>
      <c r="J113" s="224">
        <f>ROUND(I113*H113,2)</f>
        <v>0</v>
      </c>
      <c r="K113" s="220" t="s">
        <v>142</v>
      </c>
      <c r="L113" s="45"/>
      <c r="M113" s="225" t="s">
        <v>19</v>
      </c>
      <c r="N113" s="226" t="s">
        <v>42</v>
      </c>
      <c r="O113" s="86"/>
      <c r="P113" s="227">
        <f>O113*H113</f>
        <v>0</v>
      </c>
      <c r="Q113" s="227">
        <v>0</v>
      </c>
      <c r="R113" s="227">
        <f>Q113*H113</f>
        <v>0</v>
      </c>
      <c r="S113" s="227">
        <v>0.048</v>
      </c>
      <c r="T113" s="228">
        <f>S113*H113</f>
        <v>0.11808</v>
      </c>
      <c r="U113" s="39"/>
      <c r="V113" s="39"/>
      <c r="W113" s="39"/>
      <c r="X113" s="39"/>
      <c r="Y113" s="39"/>
      <c r="Z113" s="39"/>
      <c r="AA113" s="39"/>
      <c r="AB113" s="39"/>
      <c r="AC113" s="39"/>
      <c r="AD113" s="39"/>
      <c r="AE113" s="39"/>
      <c r="AR113" s="229" t="s">
        <v>143</v>
      </c>
      <c r="AT113" s="229" t="s">
        <v>138</v>
      </c>
      <c r="AU113" s="229" t="s">
        <v>77</v>
      </c>
      <c r="AY113" s="18" t="s">
        <v>137</v>
      </c>
      <c r="BE113" s="230">
        <f>IF(N113="základní",J113,0)</f>
        <v>0</v>
      </c>
      <c r="BF113" s="230">
        <f>IF(N113="snížená",J113,0)</f>
        <v>0</v>
      </c>
      <c r="BG113" s="230">
        <f>IF(N113="zákl. přenesená",J113,0)</f>
        <v>0</v>
      </c>
      <c r="BH113" s="230">
        <f>IF(N113="sníž. přenesená",J113,0)</f>
        <v>0</v>
      </c>
      <c r="BI113" s="230">
        <f>IF(N113="nulová",J113,0)</f>
        <v>0</v>
      </c>
      <c r="BJ113" s="18" t="s">
        <v>143</v>
      </c>
      <c r="BK113" s="230">
        <f>ROUND(I113*H113,2)</f>
        <v>0</v>
      </c>
      <c r="BL113" s="18" t="s">
        <v>143</v>
      </c>
      <c r="BM113" s="229" t="s">
        <v>188</v>
      </c>
    </row>
    <row r="114" spans="1:51" s="13" customFormat="1" ht="12">
      <c r="A114" s="13"/>
      <c r="B114" s="231"/>
      <c r="C114" s="232"/>
      <c r="D114" s="233" t="s">
        <v>145</v>
      </c>
      <c r="E114" s="234" t="s">
        <v>19</v>
      </c>
      <c r="F114" s="235" t="s">
        <v>189</v>
      </c>
      <c r="G114" s="232"/>
      <c r="H114" s="236">
        <v>2.46</v>
      </c>
      <c r="I114" s="237"/>
      <c r="J114" s="232"/>
      <c r="K114" s="232"/>
      <c r="L114" s="238"/>
      <c r="M114" s="239"/>
      <c r="N114" s="240"/>
      <c r="O114" s="240"/>
      <c r="P114" s="240"/>
      <c r="Q114" s="240"/>
      <c r="R114" s="240"/>
      <c r="S114" s="240"/>
      <c r="T114" s="241"/>
      <c r="U114" s="13"/>
      <c r="V114" s="13"/>
      <c r="W114" s="13"/>
      <c r="X114" s="13"/>
      <c r="Y114" s="13"/>
      <c r="Z114" s="13"/>
      <c r="AA114" s="13"/>
      <c r="AB114" s="13"/>
      <c r="AC114" s="13"/>
      <c r="AD114" s="13"/>
      <c r="AE114" s="13"/>
      <c r="AT114" s="242" t="s">
        <v>145</v>
      </c>
      <c r="AU114" s="242" t="s">
        <v>77</v>
      </c>
      <c r="AV114" s="13" t="s">
        <v>79</v>
      </c>
      <c r="AW114" s="13" t="s">
        <v>31</v>
      </c>
      <c r="AX114" s="13" t="s">
        <v>69</v>
      </c>
      <c r="AY114" s="242" t="s">
        <v>137</v>
      </c>
    </row>
    <row r="115" spans="1:51" s="14" customFormat="1" ht="12">
      <c r="A115" s="14"/>
      <c r="B115" s="243"/>
      <c r="C115" s="244"/>
      <c r="D115" s="233" t="s">
        <v>145</v>
      </c>
      <c r="E115" s="245" t="s">
        <v>19</v>
      </c>
      <c r="F115" s="246" t="s">
        <v>147</v>
      </c>
      <c r="G115" s="244"/>
      <c r="H115" s="247">
        <v>2.46</v>
      </c>
      <c r="I115" s="248"/>
      <c r="J115" s="244"/>
      <c r="K115" s="244"/>
      <c r="L115" s="249"/>
      <c r="M115" s="250"/>
      <c r="N115" s="251"/>
      <c r="O115" s="251"/>
      <c r="P115" s="251"/>
      <c r="Q115" s="251"/>
      <c r="R115" s="251"/>
      <c r="S115" s="251"/>
      <c r="T115" s="252"/>
      <c r="U115" s="14"/>
      <c r="V115" s="14"/>
      <c r="W115" s="14"/>
      <c r="X115" s="14"/>
      <c r="Y115" s="14"/>
      <c r="Z115" s="14"/>
      <c r="AA115" s="14"/>
      <c r="AB115" s="14"/>
      <c r="AC115" s="14"/>
      <c r="AD115" s="14"/>
      <c r="AE115" s="14"/>
      <c r="AT115" s="253" t="s">
        <v>145</v>
      </c>
      <c r="AU115" s="253" t="s">
        <v>77</v>
      </c>
      <c r="AV115" s="14" t="s">
        <v>143</v>
      </c>
      <c r="AW115" s="14" t="s">
        <v>31</v>
      </c>
      <c r="AX115" s="14" t="s">
        <v>77</v>
      </c>
      <c r="AY115" s="253" t="s">
        <v>137</v>
      </c>
    </row>
    <row r="116" spans="1:65" s="2" customFormat="1" ht="21.75" customHeight="1">
      <c r="A116" s="39"/>
      <c r="B116" s="40"/>
      <c r="C116" s="218" t="s">
        <v>190</v>
      </c>
      <c r="D116" s="218" t="s">
        <v>138</v>
      </c>
      <c r="E116" s="219" t="s">
        <v>191</v>
      </c>
      <c r="F116" s="220" t="s">
        <v>192</v>
      </c>
      <c r="G116" s="221" t="s">
        <v>141</v>
      </c>
      <c r="H116" s="222">
        <v>21.4</v>
      </c>
      <c r="I116" s="223"/>
      <c r="J116" s="224">
        <f>ROUND(I116*H116,2)</f>
        <v>0</v>
      </c>
      <c r="K116" s="220" t="s">
        <v>142</v>
      </c>
      <c r="L116" s="45"/>
      <c r="M116" s="225" t="s">
        <v>19</v>
      </c>
      <c r="N116" s="226" t="s">
        <v>42</v>
      </c>
      <c r="O116" s="86"/>
      <c r="P116" s="227">
        <f>O116*H116</f>
        <v>0</v>
      </c>
      <c r="Q116" s="227">
        <v>0</v>
      </c>
      <c r="R116" s="227">
        <f>Q116*H116</f>
        <v>0</v>
      </c>
      <c r="S116" s="227">
        <v>0.038</v>
      </c>
      <c r="T116" s="228">
        <f>S116*H116</f>
        <v>0.8131999999999999</v>
      </c>
      <c r="U116" s="39"/>
      <c r="V116" s="39"/>
      <c r="W116" s="39"/>
      <c r="X116" s="39"/>
      <c r="Y116" s="39"/>
      <c r="Z116" s="39"/>
      <c r="AA116" s="39"/>
      <c r="AB116" s="39"/>
      <c r="AC116" s="39"/>
      <c r="AD116" s="39"/>
      <c r="AE116" s="39"/>
      <c r="AR116" s="229" t="s">
        <v>143</v>
      </c>
      <c r="AT116" s="229" t="s">
        <v>138</v>
      </c>
      <c r="AU116" s="229" t="s">
        <v>77</v>
      </c>
      <c r="AY116" s="18" t="s">
        <v>137</v>
      </c>
      <c r="BE116" s="230">
        <f>IF(N116="základní",J116,0)</f>
        <v>0</v>
      </c>
      <c r="BF116" s="230">
        <f>IF(N116="snížená",J116,0)</f>
        <v>0</v>
      </c>
      <c r="BG116" s="230">
        <f>IF(N116="zákl. přenesená",J116,0)</f>
        <v>0</v>
      </c>
      <c r="BH116" s="230">
        <f>IF(N116="sníž. přenesená",J116,0)</f>
        <v>0</v>
      </c>
      <c r="BI116" s="230">
        <f>IF(N116="nulová",J116,0)</f>
        <v>0</v>
      </c>
      <c r="BJ116" s="18" t="s">
        <v>143</v>
      </c>
      <c r="BK116" s="230">
        <f>ROUND(I116*H116,2)</f>
        <v>0</v>
      </c>
      <c r="BL116" s="18" t="s">
        <v>143</v>
      </c>
      <c r="BM116" s="229" t="s">
        <v>193</v>
      </c>
    </row>
    <row r="117" spans="1:51" s="13" customFormat="1" ht="12">
      <c r="A117" s="13"/>
      <c r="B117" s="231"/>
      <c r="C117" s="232"/>
      <c r="D117" s="233" t="s">
        <v>145</v>
      </c>
      <c r="E117" s="234" t="s">
        <v>19</v>
      </c>
      <c r="F117" s="235" t="s">
        <v>194</v>
      </c>
      <c r="G117" s="232"/>
      <c r="H117" s="236">
        <v>21.4</v>
      </c>
      <c r="I117" s="237"/>
      <c r="J117" s="232"/>
      <c r="K117" s="232"/>
      <c r="L117" s="238"/>
      <c r="M117" s="239"/>
      <c r="N117" s="240"/>
      <c r="O117" s="240"/>
      <c r="P117" s="240"/>
      <c r="Q117" s="240"/>
      <c r="R117" s="240"/>
      <c r="S117" s="240"/>
      <c r="T117" s="241"/>
      <c r="U117" s="13"/>
      <c r="V117" s="13"/>
      <c r="W117" s="13"/>
      <c r="X117" s="13"/>
      <c r="Y117" s="13"/>
      <c r="Z117" s="13"/>
      <c r="AA117" s="13"/>
      <c r="AB117" s="13"/>
      <c r="AC117" s="13"/>
      <c r="AD117" s="13"/>
      <c r="AE117" s="13"/>
      <c r="AT117" s="242" t="s">
        <v>145</v>
      </c>
      <c r="AU117" s="242" t="s">
        <v>77</v>
      </c>
      <c r="AV117" s="13" t="s">
        <v>79</v>
      </c>
      <c r="AW117" s="13" t="s">
        <v>31</v>
      </c>
      <c r="AX117" s="13" t="s">
        <v>69</v>
      </c>
      <c r="AY117" s="242" t="s">
        <v>137</v>
      </c>
    </row>
    <row r="118" spans="1:51" s="14" customFormat="1" ht="12">
      <c r="A118" s="14"/>
      <c r="B118" s="243"/>
      <c r="C118" s="244"/>
      <c r="D118" s="233" t="s">
        <v>145</v>
      </c>
      <c r="E118" s="245" t="s">
        <v>19</v>
      </c>
      <c r="F118" s="246" t="s">
        <v>147</v>
      </c>
      <c r="G118" s="244"/>
      <c r="H118" s="247">
        <v>21.4</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145</v>
      </c>
      <c r="AU118" s="253" t="s">
        <v>77</v>
      </c>
      <c r="AV118" s="14" t="s">
        <v>143</v>
      </c>
      <c r="AW118" s="14" t="s">
        <v>31</v>
      </c>
      <c r="AX118" s="14" t="s">
        <v>77</v>
      </c>
      <c r="AY118" s="253" t="s">
        <v>137</v>
      </c>
    </row>
    <row r="119" spans="1:65" s="2" customFormat="1" ht="21.75" customHeight="1">
      <c r="A119" s="39"/>
      <c r="B119" s="40"/>
      <c r="C119" s="218" t="s">
        <v>195</v>
      </c>
      <c r="D119" s="218" t="s">
        <v>138</v>
      </c>
      <c r="E119" s="219" t="s">
        <v>196</v>
      </c>
      <c r="F119" s="220" t="s">
        <v>197</v>
      </c>
      <c r="G119" s="221" t="s">
        <v>141</v>
      </c>
      <c r="H119" s="222">
        <v>30.96</v>
      </c>
      <c r="I119" s="223"/>
      <c r="J119" s="224">
        <f>ROUND(I119*H119,2)</f>
        <v>0</v>
      </c>
      <c r="K119" s="220" t="s">
        <v>142</v>
      </c>
      <c r="L119" s="45"/>
      <c r="M119" s="225" t="s">
        <v>19</v>
      </c>
      <c r="N119" s="226" t="s">
        <v>42</v>
      </c>
      <c r="O119" s="86"/>
      <c r="P119" s="227">
        <f>O119*H119</f>
        <v>0</v>
      </c>
      <c r="Q119" s="227">
        <v>0</v>
      </c>
      <c r="R119" s="227">
        <f>Q119*H119</f>
        <v>0</v>
      </c>
      <c r="S119" s="227">
        <v>0.034</v>
      </c>
      <c r="T119" s="228">
        <f>S119*H119</f>
        <v>1.05264</v>
      </c>
      <c r="U119" s="39"/>
      <c r="V119" s="39"/>
      <c r="W119" s="39"/>
      <c r="X119" s="39"/>
      <c r="Y119" s="39"/>
      <c r="Z119" s="39"/>
      <c r="AA119" s="39"/>
      <c r="AB119" s="39"/>
      <c r="AC119" s="39"/>
      <c r="AD119" s="39"/>
      <c r="AE119" s="39"/>
      <c r="AR119" s="229" t="s">
        <v>143</v>
      </c>
      <c r="AT119" s="229" t="s">
        <v>138</v>
      </c>
      <c r="AU119" s="229" t="s">
        <v>77</v>
      </c>
      <c r="AY119" s="18" t="s">
        <v>137</v>
      </c>
      <c r="BE119" s="230">
        <f>IF(N119="základní",J119,0)</f>
        <v>0</v>
      </c>
      <c r="BF119" s="230">
        <f>IF(N119="snížená",J119,0)</f>
        <v>0</v>
      </c>
      <c r="BG119" s="230">
        <f>IF(N119="zákl. přenesená",J119,0)</f>
        <v>0</v>
      </c>
      <c r="BH119" s="230">
        <f>IF(N119="sníž. přenesená",J119,0)</f>
        <v>0</v>
      </c>
      <c r="BI119" s="230">
        <f>IF(N119="nulová",J119,0)</f>
        <v>0</v>
      </c>
      <c r="BJ119" s="18" t="s">
        <v>143</v>
      </c>
      <c r="BK119" s="230">
        <f>ROUND(I119*H119,2)</f>
        <v>0</v>
      </c>
      <c r="BL119" s="18" t="s">
        <v>143</v>
      </c>
      <c r="BM119" s="229" t="s">
        <v>198</v>
      </c>
    </row>
    <row r="120" spans="1:51" s="13" customFormat="1" ht="12">
      <c r="A120" s="13"/>
      <c r="B120" s="231"/>
      <c r="C120" s="232"/>
      <c r="D120" s="233" t="s">
        <v>145</v>
      </c>
      <c r="E120" s="234" t="s">
        <v>19</v>
      </c>
      <c r="F120" s="235" t="s">
        <v>199</v>
      </c>
      <c r="G120" s="232"/>
      <c r="H120" s="236">
        <v>30.96</v>
      </c>
      <c r="I120" s="237"/>
      <c r="J120" s="232"/>
      <c r="K120" s="232"/>
      <c r="L120" s="238"/>
      <c r="M120" s="239"/>
      <c r="N120" s="240"/>
      <c r="O120" s="240"/>
      <c r="P120" s="240"/>
      <c r="Q120" s="240"/>
      <c r="R120" s="240"/>
      <c r="S120" s="240"/>
      <c r="T120" s="241"/>
      <c r="U120" s="13"/>
      <c r="V120" s="13"/>
      <c r="W120" s="13"/>
      <c r="X120" s="13"/>
      <c r="Y120" s="13"/>
      <c r="Z120" s="13"/>
      <c r="AA120" s="13"/>
      <c r="AB120" s="13"/>
      <c r="AC120" s="13"/>
      <c r="AD120" s="13"/>
      <c r="AE120" s="13"/>
      <c r="AT120" s="242" t="s">
        <v>145</v>
      </c>
      <c r="AU120" s="242" t="s">
        <v>77</v>
      </c>
      <c r="AV120" s="13" t="s">
        <v>79</v>
      </c>
      <c r="AW120" s="13" t="s">
        <v>31</v>
      </c>
      <c r="AX120" s="13" t="s">
        <v>69</v>
      </c>
      <c r="AY120" s="242" t="s">
        <v>137</v>
      </c>
    </row>
    <row r="121" spans="1:51" s="14" customFormat="1" ht="12">
      <c r="A121" s="14"/>
      <c r="B121" s="243"/>
      <c r="C121" s="244"/>
      <c r="D121" s="233" t="s">
        <v>145</v>
      </c>
      <c r="E121" s="245" t="s">
        <v>19</v>
      </c>
      <c r="F121" s="246" t="s">
        <v>147</v>
      </c>
      <c r="G121" s="244"/>
      <c r="H121" s="247">
        <v>30.96</v>
      </c>
      <c r="I121" s="248"/>
      <c r="J121" s="244"/>
      <c r="K121" s="244"/>
      <c r="L121" s="249"/>
      <c r="M121" s="250"/>
      <c r="N121" s="251"/>
      <c r="O121" s="251"/>
      <c r="P121" s="251"/>
      <c r="Q121" s="251"/>
      <c r="R121" s="251"/>
      <c r="S121" s="251"/>
      <c r="T121" s="252"/>
      <c r="U121" s="14"/>
      <c r="V121" s="14"/>
      <c r="W121" s="14"/>
      <c r="X121" s="14"/>
      <c r="Y121" s="14"/>
      <c r="Z121" s="14"/>
      <c r="AA121" s="14"/>
      <c r="AB121" s="14"/>
      <c r="AC121" s="14"/>
      <c r="AD121" s="14"/>
      <c r="AE121" s="14"/>
      <c r="AT121" s="253" t="s">
        <v>145</v>
      </c>
      <c r="AU121" s="253" t="s">
        <v>77</v>
      </c>
      <c r="AV121" s="14" t="s">
        <v>143</v>
      </c>
      <c r="AW121" s="14" t="s">
        <v>31</v>
      </c>
      <c r="AX121" s="14" t="s">
        <v>77</v>
      </c>
      <c r="AY121" s="253" t="s">
        <v>137</v>
      </c>
    </row>
    <row r="122" spans="1:65" s="2" customFormat="1" ht="21.75" customHeight="1">
      <c r="A122" s="39"/>
      <c r="B122" s="40"/>
      <c r="C122" s="218" t="s">
        <v>200</v>
      </c>
      <c r="D122" s="218" t="s">
        <v>138</v>
      </c>
      <c r="E122" s="219" t="s">
        <v>201</v>
      </c>
      <c r="F122" s="220" t="s">
        <v>202</v>
      </c>
      <c r="G122" s="221" t="s">
        <v>141</v>
      </c>
      <c r="H122" s="222">
        <v>4.305</v>
      </c>
      <c r="I122" s="223"/>
      <c r="J122" s="224">
        <f>ROUND(I122*H122,2)</f>
        <v>0</v>
      </c>
      <c r="K122" s="220" t="s">
        <v>142</v>
      </c>
      <c r="L122" s="45"/>
      <c r="M122" s="225" t="s">
        <v>19</v>
      </c>
      <c r="N122" s="226" t="s">
        <v>42</v>
      </c>
      <c r="O122" s="86"/>
      <c r="P122" s="227">
        <f>O122*H122</f>
        <v>0</v>
      </c>
      <c r="Q122" s="227">
        <v>0</v>
      </c>
      <c r="R122" s="227">
        <f>Q122*H122</f>
        <v>0</v>
      </c>
      <c r="S122" s="227">
        <v>0.076</v>
      </c>
      <c r="T122" s="228">
        <f>S122*H122</f>
        <v>0.32717999999999997</v>
      </c>
      <c r="U122" s="39"/>
      <c r="V122" s="39"/>
      <c r="W122" s="39"/>
      <c r="X122" s="39"/>
      <c r="Y122" s="39"/>
      <c r="Z122" s="39"/>
      <c r="AA122" s="39"/>
      <c r="AB122" s="39"/>
      <c r="AC122" s="39"/>
      <c r="AD122" s="39"/>
      <c r="AE122" s="39"/>
      <c r="AR122" s="229" t="s">
        <v>143</v>
      </c>
      <c r="AT122" s="229" t="s">
        <v>138</v>
      </c>
      <c r="AU122" s="229" t="s">
        <v>77</v>
      </c>
      <c r="AY122" s="18" t="s">
        <v>137</v>
      </c>
      <c r="BE122" s="230">
        <f>IF(N122="základní",J122,0)</f>
        <v>0</v>
      </c>
      <c r="BF122" s="230">
        <f>IF(N122="snížená",J122,0)</f>
        <v>0</v>
      </c>
      <c r="BG122" s="230">
        <f>IF(N122="zákl. přenesená",J122,0)</f>
        <v>0</v>
      </c>
      <c r="BH122" s="230">
        <f>IF(N122="sníž. přenesená",J122,0)</f>
        <v>0</v>
      </c>
      <c r="BI122" s="230">
        <f>IF(N122="nulová",J122,0)</f>
        <v>0</v>
      </c>
      <c r="BJ122" s="18" t="s">
        <v>143</v>
      </c>
      <c r="BK122" s="230">
        <f>ROUND(I122*H122,2)</f>
        <v>0</v>
      </c>
      <c r="BL122" s="18" t="s">
        <v>143</v>
      </c>
      <c r="BM122" s="229" t="s">
        <v>203</v>
      </c>
    </row>
    <row r="123" spans="1:51" s="13" customFormat="1" ht="12">
      <c r="A123" s="13"/>
      <c r="B123" s="231"/>
      <c r="C123" s="232"/>
      <c r="D123" s="233" t="s">
        <v>145</v>
      </c>
      <c r="E123" s="234" t="s">
        <v>19</v>
      </c>
      <c r="F123" s="235" t="s">
        <v>204</v>
      </c>
      <c r="G123" s="232"/>
      <c r="H123" s="236">
        <v>4.305</v>
      </c>
      <c r="I123" s="237"/>
      <c r="J123" s="232"/>
      <c r="K123" s="232"/>
      <c r="L123" s="238"/>
      <c r="M123" s="239"/>
      <c r="N123" s="240"/>
      <c r="O123" s="240"/>
      <c r="P123" s="240"/>
      <c r="Q123" s="240"/>
      <c r="R123" s="240"/>
      <c r="S123" s="240"/>
      <c r="T123" s="241"/>
      <c r="U123" s="13"/>
      <c r="V123" s="13"/>
      <c r="W123" s="13"/>
      <c r="X123" s="13"/>
      <c r="Y123" s="13"/>
      <c r="Z123" s="13"/>
      <c r="AA123" s="13"/>
      <c r="AB123" s="13"/>
      <c r="AC123" s="13"/>
      <c r="AD123" s="13"/>
      <c r="AE123" s="13"/>
      <c r="AT123" s="242" t="s">
        <v>145</v>
      </c>
      <c r="AU123" s="242" t="s">
        <v>77</v>
      </c>
      <c r="AV123" s="13" t="s">
        <v>79</v>
      </c>
      <c r="AW123" s="13" t="s">
        <v>31</v>
      </c>
      <c r="AX123" s="13" t="s">
        <v>69</v>
      </c>
      <c r="AY123" s="242" t="s">
        <v>137</v>
      </c>
    </row>
    <row r="124" spans="1:51" s="14" customFormat="1" ht="12">
      <c r="A124" s="14"/>
      <c r="B124" s="243"/>
      <c r="C124" s="244"/>
      <c r="D124" s="233" t="s">
        <v>145</v>
      </c>
      <c r="E124" s="245" t="s">
        <v>19</v>
      </c>
      <c r="F124" s="246" t="s">
        <v>147</v>
      </c>
      <c r="G124" s="244"/>
      <c r="H124" s="247">
        <v>4.305</v>
      </c>
      <c r="I124" s="248"/>
      <c r="J124" s="244"/>
      <c r="K124" s="244"/>
      <c r="L124" s="249"/>
      <c r="M124" s="250"/>
      <c r="N124" s="251"/>
      <c r="O124" s="251"/>
      <c r="P124" s="251"/>
      <c r="Q124" s="251"/>
      <c r="R124" s="251"/>
      <c r="S124" s="251"/>
      <c r="T124" s="252"/>
      <c r="U124" s="14"/>
      <c r="V124" s="14"/>
      <c r="W124" s="14"/>
      <c r="X124" s="14"/>
      <c r="Y124" s="14"/>
      <c r="Z124" s="14"/>
      <c r="AA124" s="14"/>
      <c r="AB124" s="14"/>
      <c r="AC124" s="14"/>
      <c r="AD124" s="14"/>
      <c r="AE124" s="14"/>
      <c r="AT124" s="253" t="s">
        <v>145</v>
      </c>
      <c r="AU124" s="253" t="s">
        <v>77</v>
      </c>
      <c r="AV124" s="14" t="s">
        <v>143</v>
      </c>
      <c r="AW124" s="14" t="s">
        <v>31</v>
      </c>
      <c r="AX124" s="14" t="s">
        <v>77</v>
      </c>
      <c r="AY124" s="253" t="s">
        <v>137</v>
      </c>
    </row>
    <row r="125" spans="1:65" s="2" customFormat="1" ht="21.75" customHeight="1">
      <c r="A125" s="39"/>
      <c r="B125" s="40"/>
      <c r="C125" s="218" t="s">
        <v>205</v>
      </c>
      <c r="D125" s="218" t="s">
        <v>138</v>
      </c>
      <c r="E125" s="219" t="s">
        <v>206</v>
      </c>
      <c r="F125" s="220" t="s">
        <v>207</v>
      </c>
      <c r="G125" s="221" t="s">
        <v>141</v>
      </c>
      <c r="H125" s="222">
        <v>31.52</v>
      </c>
      <c r="I125" s="223"/>
      <c r="J125" s="224">
        <f>ROUND(I125*H125,2)</f>
        <v>0</v>
      </c>
      <c r="K125" s="220" t="s">
        <v>142</v>
      </c>
      <c r="L125" s="45"/>
      <c r="M125" s="225" t="s">
        <v>19</v>
      </c>
      <c r="N125" s="226" t="s">
        <v>42</v>
      </c>
      <c r="O125" s="86"/>
      <c r="P125" s="227">
        <f>O125*H125</f>
        <v>0</v>
      </c>
      <c r="Q125" s="227">
        <v>0</v>
      </c>
      <c r="R125" s="227">
        <f>Q125*H125</f>
        <v>0</v>
      </c>
      <c r="S125" s="227">
        <v>0.063</v>
      </c>
      <c r="T125" s="228">
        <f>S125*H125</f>
        <v>1.98576</v>
      </c>
      <c r="U125" s="39"/>
      <c r="V125" s="39"/>
      <c r="W125" s="39"/>
      <c r="X125" s="39"/>
      <c r="Y125" s="39"/>
      <c r="Z125" s="39"/>
      <c r="AA125" s="39"/>
      <c r="AB125" s="39"/>
      <c r="AC125" s="39"/>
      <c r="AD125" s="39"/>
      <c r="AE125" s="39"/>
      <c r="AR125" s="229" t="s">
        <v>143</v>
      </c>
      <c r="AT125" s="229" t="s">
        <v>138</v>
      </c>
      <c r="AU125" s="229" t="s">
        <v>77</v>
      </c>
      <c r="AY125" s="18" t="s">
        <v>137</v>
      </c>
      <c r="BE125" s="230">
        <f>IF(N125="základní",J125,0)</f>
        <v>0</v>
      </c>
      <c r="BF125" s="230">
        <f>IF(N125="snížená",J125,0)</f>
        <v>0</v>
      </c>
      <c r="BG125" s="230">
        <f>IF(N125="zákl. přenesená",J125,0)</f>
        <v>0</v>
      </c>
      <c r="BH125" s="230">
        <f>IF(N125="sníž. přenesená",J125,0)</f>
        <v>0</v>
      </c>
      <c r="BI125" s="230">
        <f>IF(N125="nulová",J125,0)</f>
        <v>0</v>
      </c>
      <c r="BJ125" s="18" t="s">
        <v>143</v>
      </c>
      <c r="BK125" s="230">
        <f>ROUND(I125*H125,2)</f>
        <v>0</v>
      </c>
      <c r="BL125" s="18" t="s">
        <v>143</v>
      </c>
      <c r="BM125" s="229" t="s">
        <v>208</v>
      </c>
    </row>
    <row r="126" spans="1:51" s="13" customFormat="1" ht="12">
      <c r="A126" s="13"/>
      <c r="B126" s="231"/>
      <c r="C126" s="232"/>
      <c r="D126" s="233" t="s">
        <v>145</v>
      </c>
      <c r="E126" s="234" t="s">
        <v>19</v>
      </c>
      <c r="F126" s="235" t="s">
        <v>209</v>
      </c>
      <c r="G126" s="232"/>
      <c r="H126" s="236">
        <v>31.52</v>
      </c>
      <c r="I126" s="237"/>
      <c r="J126" s="232"/>
      <c r="K126" s="232"/>
      <c r="L126" s="238"/>
      <c r="M126" s="239"/>
      <c r="N126" s="240"/>
      <c r="O126" s="240"/>
      <c r="P126" s="240"/>
      <c r="Q126" s="240"/>
      <c r="R126" s="240"/>
      <c r="S126" s="240"/>
      <c r="T126" s="241"/>
      <c r="U126" s="13"/>
      <c r="V126" s="13"/>
      <c r="W126" s="13"/>
      <c r="X126" s="13"/>
      <c r="Y126" s="13"/>
      <c r="Z126" s="13"/>
      <c r="AA126" s="13"/>
      <c r="AB126" s="13"/>
      <c r="AC126" s="13"/>
      <c r="AD126" s="13"/>
      <c r="AE126" s="13"/>
      <c r="AT126" s="242" t="s">
        <v>145</v>
      </c>
      <c r="AU126" s="242" t="s">
        <v>77</v>
      </c>
      <c r="AV126" s="13" t="s">
        <v>79</v>
      </c>
      <c r="AW126" s="13" t="s">
        <v>31</v>
      </c>
      <c r="AX126" s="13" t="s">
        <v>69</v>
      </c>
      <c r="AY126" s="242" t="s">
        <v>137</v>
      </c>
    </row>
    <row r="127" spans="1:51" s="14" customFormat="1" ht="12">
      <c r="A127" s="14"/>
      <c r="B127" s="243"/>
      <c r="C127" s="244"/>
      <c r="D127" s="233" t="s">
        <v>145</v>
      </c>
      <c r="E127" s="245" t="s">
        <v>19</v>
      </c>
      <c r="F127" s="246" t="s">
        <v>147</v>
      </c>
      <c r="G127" s="244"/>
      <c r="H127" s="247">
        <v>31.52</v>
      </c>
      <c r="I127" s="248"/>
      <c r="J127" s="244"/>
      <c r="K127" s="244"/>
      <c r="L127" s="249"/>
      <c r="M127" s="250"/>
      <c r="N127" s="251"/>
      <c r="O127" s="251"/>
      <c r="P127" s="251"/>
      <c r="Q127" s="251"/>
      <c r="R127" s="251"/>
      <c r="S127" s="251"/>
      <c r="T127" s="252"/>
      <c r="U127" s="14"/>
      <c r="V127" s="14"/>
      <c r="W127" s="14"/>
      <c r="X127" s="14"/>
      <c r="Y127" s="14"/>
      <c r="Z127" s="14"/>
      <c r="AA127" s="14"/>
      <c r="AB127" s="14"/>
      <c r="AC127" s="14"/>
      <c r="AD127" s="14"/>
      <c r="AE127" s="14"/>
      <c r="AT127" s="253" t="s">
        <v>145</v>
      </c>
      <c r="AU127" s="253" t="s">
        <v>77</v>
      </c>
      <c r="AV127" s="14" t="s">
        <v>143</v>
      </c>
      <c r="AW127" s="14" t="s">
        <v>31</v>
      </c>
      <c r="AX127" s="14" t="s">
        <v>77</v>
      </c>
      <c r="AY127" s="253" t="s">
        <v>137</v>
      </c>
    </row>
    <row r="128" spans="1:65" s="2" customFormat="1" ht="21.75" customHeight="1">
      <c r="A128" s="39"/>
      <c r="B128" s="40"/>
      <c r="C128" s="218" t="s">
        <v>8</v>
      </c>
      <c r="D128" s="218" t="s">
        <v>138</v>
      </c>
      <c r="E128" s="219" t="s">
        <v>210</v>
      </c>
      <c r="F128" s="220" t="s">
        <v>211</v>
      </c>
      <c r="G128" s="221" t="s">
        <v>141</v>
      </c>
      <c r="H128" s="222">
        <v>73.458</v>
      </c>
      <c r="I128" s="223"/>
      <c r="J128" s="224">
        <f>ROUND(I128*H128,2)</f>
        <v>0</v>
      </c>
      <c r="K128" s="220" t="s">
        <v>142</v>
      </c>
      <c r="L128" s="45"/>
      <c r="M128" s="225" t="s">
        <v>19</v>
      </c>
      <c r="N128" s="226" t="s">
        <v>42</v>
      </c>
      <c r="O128" s="86"/>
      <c r="P128" s="227">
        <f>O128*H128</f>
        <v>0</v>
      </c>
      <c r="Q128" s="227">
        <v>0</v>
      </c>
      <c r="R128" s="227">
        <f>Q128*H128</f>
        <v>0</v>
      </c>
      <c r="S128" s="227">
        <v>0.046</v>
      </c>
      <c r="T128" s="228">
        <f>S128*H128</f>
        <v>3.3790679999999997</v>
      </c>
      <c r="U128" s="39"/>
      <c r="V128" s="39"/>
      <c r="W128" s="39"/>
      <c r="X128" s="39"/>
      <c r="Y128" s="39"/>
      <c r="Z128" s="39"/>
      <c r="AA128" s="39"/>
      <c r="AB128" s="39"/>
      <c r="AC128" s="39"/>
      <c r="AD128" s="39"/>
      <c r="AE128" s="39"/>
      <c r="AR128" s="229" t="s">
        <v>143</v>
      </c>
      <c r="AT128" s="229" t="s">
        <v>138</v>
      </c>
      <c r="AU128" s="229" t="s">
        <v>77</v>
      </c>
      <c r="AY128" s="18" t="s">
        <v>137</v>
      </c>
      <c r="BE128" s="230">
        <f>IF(N128="základní",J128,0)</f>
        <v>0</v>
      </c>
      <c r="BF128" s="230">
        <f>IF(N128="snížená",J128,0)</f>
        <v>0</v>
      </c>
      <c r="BG128" s="230">
        <f>IF(N128="zákl. přenesená",J128,0)</f>
        <v>0</v>
      </c>
      <c r="BH128" s="230">
        <f>IF(N128="sníž. přenesená",J128,0)</f>
        <v>0</v>
      </c>
      <c r="BI128" s="230">
        <f>IF(N128="nulová",J128,0)</f>
        <v>0</v>
      </c>
      <c r="BJ128" s="18" t="s">
        <v>143</v>
      </c>
      <c r="BK128" s="230">
        <f>ROUND(I128*H128,2)</f>
        <v>0</v>
      </c>
      <c r="BL128" s="18" t="s">
        <v>143</v>
      </c>
      <c r="BM128" s="229" t="s">
        <v>212</v>
      </c>
    </row>
    <row r="129" spans="1:51" s="15" customFormat="1" ht="12">
      <c r="A129" s="15"/>
      <c r="B129" s="264"/>
      <c r="C129" s="265"/>
      <c r="D129" s="233" t="s">
        <v>145</v>
      </c>
      <c r="E129" s="266" t="s">
        <v>19</v>
      </c>
      <c r="F129" s="267" t="s">
        <v>213</v>
      </c>
      <c r="G129" s="265"/>
      <c r="H129" s="266" t="s">
        <v>19</v>
      </c>
      <c r="I129" s="268"/>
      <c r="J129" s="265"/>
      <c r="K129" s="265"/>
      <c r="L129" s="269"/>
      <c r="M129" s="270"/>
      <c r="N129" s="271"/>
      <c r="O129" s="271"/>
      <c r="P129" s="271"/>
      <c r="Q129" s="271"/>
      <c r="R129" s="271"/>
      <c r="S129" s="271"/>
      <c r="T129" s="272"/>
      <c r="U129" s="15"/>
      <c r="V129" s="15"/>
      <c r="W129" s="15"/>
      <c r="X129" s="15"/>
      <c r="Y129" s="15"/>
      <c r="Z129" s="15"/>
      <c r="AA129" s="15"/>
      <c r="AB129" s="15"/>
      <c r="AC129" s="15"/>
      <c r="AD129" s="15"/>
      <c r="AE129" s="15"/>
      <c r="AT129" s="273" t="s">
        <v>145</v>
      </c>
      <c r="AU129" s="273" t="s">
        <v>77</v>
      </c>
      <c r="AV129" s="15" t="s">
        <v>77</v>
      </c>
      <c r="AW129" s="15" t="s">
        <v>31</v>
      </c>
      <c r="AX129" s="15" t="s">
        <v>69</v>
      </c>
      <c r="AY129" s="273" t="s">
        <v>137</v>
      </c>
    </row>
    <row r="130" spans="1:51" s="13" customFormat="1" ht="12">
      <c r="A130" s="13"/>
      <c r="B130" s="231"/>
      <c r="C130" s="232"/>
      <c r="D130" s="233" t="s">
        <v>145</v>
      </c>
      <c r="E130" s="234" t="s">
        <v>19</v>
      </c>
      <c r="F130" s="235" t="s">
        <v>214</v>
      </c>
      <c r="G130" s="232"/>
      <c r="H130" s="236">
        <v>22.8</v>
      </c>
      <c r="I130" s="237"/>
      <c r="J130" s="232"/>
      <c r="K130" s="232"/>
      <c r="L130" s="238"/>
      <c r="M130" s="239"/>
      <c r="N130" s="240"/>
      <c r="O130" s="240"/>
      <c r="P130" s="240"/>
      <c r="Q130" s="240"/>
      <c r="R130" s="240"/>
      <c r="S130" s="240"/>
      <c r="T130" s="241"/>
      <c r="U130" s="13"/>
      <c r="V130" s="13"/>
      <c r="W130" s="13"/>
      <c r="X130" s="13"/>
      <c r="Y130" s="13"/>
      <c r="Z130" s="13"/>
      <c r="AA130" s="13"/>
      <c r="AB130" s="13"/>
      <c r="AC130" s="13"/>
      <c r="AD130" s="13"/>
      <c r="AE130" s="13"/>
      <c r="AT130" s="242" t="s">
        <v>145</v>
      </c>
      <c r="AU130" s="242" t="s">
        <v>77</v>
      </c>
      <c r="AV130" s="13" t="s">
        <v>79</v>
      </c>
      <c r="AW130" s="13" t="s">
        <v>31</v>
      </c>
      <c r="AX130" s="13" t="s">
        <v>69</v>
      </c>
      <c r="AY130" s="242" t="s">
        <v>137</v>
      </c>
    </row>
    <row r="131" spans="1:51" s="13" customFormat="1" ht="12">
      <c r="A131" s="13"/>
      <c r="B131" s="231"/>
      <c r="C131" s="232"/>
      <c r="D131" s="233" t="s">
        <v>145</v>
      </c>
      <c r="E131" s="234" t="s">
        <v>19</v>
      </c>
      <c r="F131" s="235" t="s">
        <v>215</v>
      </c>
      <c r="G131" s="232"/>
      <c r="H131" s="236">
        <v>27.75</v>
      </c>
      <c r="I131" s="237"/>
      <c r="J131" s="232"/>
      <c r="K131" s="232"/>
      <c r="L131" s="238"/>
      <c r="M131" s="239"/>
      <c r="N131" s="240"/>
      <c r="O131" s="240"/>
      <c r="P131" s="240"/>
      <c r="Q131" s="240"/>
      <c r="R131" s="240"/>
      <c r="S131" s="240"/>
      <c r="T131" s="241"/>
      <c r="U131" s="13"/>
      <c r="V131" s="13"/>
      <c r="W131" s="13"/>
      <c r="X131" s="13"/>
      <c r="Y131" s="13"/>
      <c r="Z131" s="13"/>
      <c r="AA131" s="13"/>
      <c r="AB131" s="13"/>
      <c r="AC131" s="13"/>
      <c r="AD131" s="13"/>
      <c r="AE131" s="13"/>
      <c r="AT131" s="242" t="s">
        <v>145</v>
      </c>
      <c r="AU131" s="242" t="s">
        <v>77</v>
      </c>
      <c r="AV131" s="13" t="s">
        <v>79</v>
      </c>
      <c r="AW131" s="13" t="s">
        <v>31</v>
      </c>
      <c r="AX131" s="13" t="s">
        <v>69</v>
      </c>
      <c r="AY131" s="242" t="s">
        <v>137</v>
      </c>
    </row>
    <row r="132" spans="1:51" s="15" customFormat="1" ht="12">
      <c r="A132" s="15"/>
      <c r="B132" s="264"/>
      <c r="C132" s="265"/>
      <c r="D132" s="233" t="s">
        <v>145</v>
      </c>
      <c r="E132" s="266" t="s">
        <v>19</v>
      </c>
      <c r="F132" s="267" t="s">
        <v>216</v>
      </c>
      <c r="G132" s="265"/>
      <c r="H132" s="266" t="s">
        <v>19</v>
      </c>
      <c r="I132" s="268"/>
      <c r="J132" s="265"/>
      <c r="K132" s="265"/>
      <c r="L132" s="269"/>
      <c r="M132" s="270"/>
      <c r="N132" s="271"/>
      <c r="O132" s="271"/>
      <c r="P132" s="271"/>
      <c r="Q132" s="271"/>
      <c r="R132" s="271"/>
      <c r="S132" s="271"/>
      <c r="T132" s="272"/>
      <c r="U132" s="15"/>
      <c r="V132" s="15"/>
      <c r="W132" s="15"/>
      <c r="X132" s="15"/>
      <c r="Y132" s="15"/>
      <c r="Z132" s="15"/>
      <c r="AA132" s="15"/>
      <c r="AB132" s="15"/>
      <c r="AC132" s="15"/>
      <c r="AD132" s="15"/>
      <c r="AE132" s="15"/>
      <c r="AT132" s="273" t="s">
        <v>145</v>
      </c>
      <c r="AU132" s="273" t="s">
        <v>77</v>
      </c>
      <c r="AV132" s="15" t="s">
        <v>77</v>
      </c>
      <c r="AW132" s="15" t="s">
        <v>31</v>
      </c>
      <c r="AX132" s="15" t="s">
        <v>69</v>
      </c>
      <c r="AY132" s="273" t="s">
        <v>137</v>
      </c>
    </row>
    <row r="133" spans="1:51" s="13" customFormat="1" ht="12">
      <c r="A133" s="13"/>
      <c r="B133" s="231"/>
      <c r="C133" s="232"/>
      <c r="D133" s="233" t="s">
        <v>145</v>
      </c>
      <c r="E133" s="234" t="s">
        <v>19</v>
      </c>
      <c r="F133" s="235" t="s">
        <v>217</v>
      </c>
      <c r="G133" s="232"/>
      <c r="H133" s="236">
        <v>22.908</v>
      </c>
      <c r="I133" s="237"/>
      <c r="J133" s="232"/>
      <c r="K133" s="232"/>
      <c r="L133" s="238"/>
      <c r="M133" s="239"/>
      <c r="N133" s="240"/>
      <c r="O133" s="240"/>
      <c r="P133" s="240"/>
      <c r="Q133" s="240"/>
      <c r="R133" s="240"/>
      <c r="S133" s="240"/>
      <c r="T133" s="241"/>
      <c r="U133" s="13"/>
      <c r="V133" s="13"/>
      <c r="W133" s="13"/>
      <c r="X133" s="13"/>
      <c r="Y133" s="13"/>
      <c r="Z133" s="13"/>
      <c r="AA133" s="13"/>
      <c r="AB133" s="13"/>
      <c r="AC133" s="13"/>
      <c r="AD133" s="13"/>
      <c r="AE133" s="13"/>
      <c r="AT133" s="242" t="s">
        <v>145</v>
      </c>
      <c r="AU133" s="242" t="s">
        <v>77</v>
      </c>
      <c r="AV133" s="13" t="s">
        <v>79</v>
      </c>
      <c r="AW133" s="13" t="s">
        <v>31</v>
      </c>
      <c r="AX133" s="13" t="s">
        <v>69</v>
      </c>
      <c r="AY133" s="242" t="s">
        <v>137</v>
      </c>
    </row>
    <row r="134" spans="1:51" s="14" customFormat="1" ht="12">
      <c r="A134" s="14"/>
      <c r="B134" s="243"/>
      <c r="C134" s="244"/>
      <c r="D134" s="233" t="s">
        <v>145</v>
      </c>
      <c r="E134" s="245" t="s">
        <v>19</v>
      </c>
      <c r="F134" s="246" t="s">
        <v>147</v>
      </c>
      <c r="G134" s="244"/>
      <c r="H134" s="247">
        <v>73.458</v>
      </c>
      <c r="I134" s="248"/>
      <c r="J134" s="244"/>
      <c r="K134" s="244"/>
      <c r="L134" s="249"/>
      <c r="M134" s="250"/>
      <c r="N134" s="251"/>
      <c r="O134" s="251"/>
      <c r="P134" s="251"/>
      <c r="Q134" s="251"/>
      <c r="R134" s="251"/>
      <c r="S134" s="251"/>
      <c r="T134" s="252"/>
      <c r="U134" s="14"/>
      <c r="V134" s="14"/>
      <c r="W134" s="14"/>
      <c r="X134" s="14"/>
      <c r="Y134" s="14"/>
      <c r="Z134" s="14"/>
      <c r="AA134" s="14"/>
      <c r="AB134" s="14"/>
      <c r="AC134" s="14"/>
      <c r="AD134" s="14"/>
      <c r="AE134" s="14"/>
      <c r="AT134" s="253" t="s">
        <v>145</v>
      </c>
      <c r="AU134" s="253" t="s">
        <v>77</v>
      </c>
      <c r="AV134" s="14" t="s">
        <v>143</v>
      </c>
      <c r="AW134" s="14" t="s">
        <v>31</v>
      </c>
      <c r="AX134" s="14" t="s">
        <v>77</v>
      </c>
      <c r="AY134" s="253" t="s">
        <v>137</v>
      </c>
    </row>
    <row r="135" spans="1:65" s="2" customFormat="1" ht="16.5" customHeight="1">
      <c r="A135" s="39"/>
      <c r="B135" s="40"/>
      <c r="C135" s="218" t="s">
        <v>218</v>
      </c>
      <c r="D135" s="218" t="s">
        <v>138</v>
      </c>
      <c r="E135" s="219" t="s">
        <v>219</v>
      </c>
      <c r="F135" s="220" t="s">
        <v>220</v>
      </c>
      <c r="G135" s="221" t="s">
        <v>141</v>
      </c>
      <c r="H135" s="222">
        <v>42.85</v>
      </c>
      <c r="I135" s="223"/>
      <c r="J135" s="224">
        <f>ROUND(I135*H135,2)</f>
        <v>0</v>
      </c>
      <c r="K135" s="220" t="s">
        <v>142</v>
      </c>
      <c r="L135" s="45"/>
      <c r="M135" s="225" t="s">
        <v>19</v>
      </c>
      <c r="N135" s="226" t="s">
        <v>42</v>
      </c>
      <c r="O135" s="86"/>
      <c r="P135" s="227">
        <f>O135*H135</f>
        <v>0</v>
      </c>
      <c r="Q135" s="227">
        <v>0</v>
      </c>
      <c r="R135" s="227">
        <f>Q135*H135</f>
        <v>0</v>
      </c>
      <c r="S135" s="227">
        <v>0.061</v>
      </c>
      <c r="T135" s="228">
        <f>S135*H135</f>
        <v>2.6138500000000002</v>
      </c>
      <c r="U135" s="39"/>
      <c r="V135" s="39"/>
      <c r="W135" s="39"/>
      <c r="X135" s="39"/>
      <c r="Y135" s="39"/>
      <c r="Z135" s="39"/>
      <c r="AA135" s="39"/>
      <c r="AB135" s="39"/>
      <c r="AC135" s="39"/>
      <c r="AD135" s="39"/>
      <c r="AE135" s="39"/>
      <c r="AR135" s="229" t="s">
        <v>143</v>
      </c>
      <c r="AT135" s="229" t="s">
        <v>138</v>
      </c>
      <c r="AU135" s="229" t="s">
        <v>77</v>
      </c>
      <c r="AY135" s="18" t="s">
        <v>137</v>
      </c>
      <c r="BE135" s="230">
        <f>IF(N135="základní",J135,0)</f>
        <v>0</v>
      </c>
      <c r="BF135" s="230">
        <f>IF(N135="snížená",J135,0)</f>
        <v>0</v>
      </c>
      <c r="BG135" s="230">
        <f>IF(N135="zákl. přenesená",J135,0)</f>
        <v>0</v>
      </c>
      <c r="BH135" s="230">
        <f>IF(N135="sníž. přenesená",J135,0)</f>
        <v>0</v>
      </c>
      <c r="BI135" s="230">
        <f>IF(N135="nulová",J135,0)</f>
        <v>0</v>
      </c>
      <c r="BJ135" s="18" t="s">
        <v>143</v>
      </c>
      <c r="BK135" s="230">
        <f>ROUND(I135*H135,2)</f>
        <v>0</v>
      </c>
      <c r="BL135" s="18" t="s">
        <v>143</v>
      </c>
      <c r="BM135" s="229" t="s">
        <v>221</v>
      </c>
    </row>
    <row r="136" spans="1:51" s="15" customFormat="1" ht="12">
      <c r="A136" s="15"/>
      <c r="B136" s="264"/>
      <c r="C136" s="265"/>
      <c r="D136" s="233" t="s">
        <v>145</v>
      </c>
      <c r="E136" s="266" t="s">
        <v>19</v>
      </c>
      <c r="F136" s="267" t="s">
        <v>222</v>
      </c>
      <c r="G136" s="265"/>
      <c r="H136" s="266" t="s">
        <v>19</v>
      </c>
      <c r="I136" s="268"/>
      <c r="J136" s="265"/>
      <c r="K136" s="265"/>
      <c r="L136" s="269"/>
      <c r="M136" s="270"/>
      <c r="N136" s="271"/>
      <c r="O136" s="271"/>
      <c r="P136" s="271"/>
      <c r="Q136" s="271"/>
      <c r="R136" s="271"/>
      <c r="S136" s="271"/>
      <c r="T136" s="272"/>
      <c r="U136" s="15"/>
      <c r="V136" s="15"/>
      <c r="W136" s="15"/>
      <c r="X136" s="15"/>
      <c r="Y136" s="15"/>
      <c r="Z136" s="15"/>
      <c r="AA136" s="15"/>
      <c r="AB136" s="15"/>
      <c r="AC136" s="15"/>
      <c r="AD136" s="15"/>
      <c r="AE136" s="15"/>
      <c r="AT136" s="273" t="s">
        <v>145</v>
      </c>
      <c r="AU136" s="273" t="s">
        <v>77</v>
      </c>
      <c r="AV136" s="15" t="s">
        <v>77</v>
      </c>
      <c r="AW136" s="15" t="s">
        <v>31</v>
      </c>
      <c r="AX136" s="15" t="s">
        <v>69</v>
      </c>
      <c r="AY136" s="273" t="s">
        <v>137</v>
      </c>
    </row>
    <row r="137" spans="1:51" s="13" customFormat="1" ht="12">
      <c r="A137" s="13"/>
      <c r="B137" s="231"/>
      <c r="C137" s="232"/>
      <c r="D137" s="233" t="s">
        <v>145</v>
      </c>
      <c r="E137" s="234" t="s">
        <v>19</v>
      </c>
      <c r="F137" s="235" t="s">
        <v>223</v>
      </c>
      <c r="G137" s="232"/>
      <c r="H137" s="236">
        <v>42.85</v>
      </c>
      <c r="I137" s="237"/>
      <c r="J137" s="232"/>
      <c r="K137" s="232"/>
      <c r="L137" s="238"/>
      <c r="M137" s="239"/>
      <c r="N137" s="240"/>
      <c r="O137" s="240"/>
      <c r="P137" s="240"/>
      <c r="Q137" s="240"/>
      <c r="R137" s="240"/>
      <c r="S137" s="240"/>
      <c r="T137" s="241"/>
      <c r="U137" s="13"/>
      <c r="V137" s="13"/>
      <c r="W137" s="13"/>
      <c r="X137" s="13"/>
      <c r="Y137" s="13"/>
      <c r="Z137" s="13"/>
      <c r="AA137" s="13"/>
      <c r="AB137" s="13"/>
      <c r="AC137" s="13"/>
      <c r="AD137" s="13"/>
      <c r="AE137" s="13"/>
      <c r="AT137" s="242" t="s">
        <v>145</v>
      </c>
      <c r="AU137" s="242" t="s">
        <v>77</v>
      </c>
      <c r="AV137" s="13" t="s">
        <v>79</v>
      </c>
      <c r="AW137" s="13" t="s">
        <v>31</v>
      </c>
      <c r="AX137" s="13" t="s">
        <v>69</v>
      </c>
      <c r="AY137" s="242" t="s">
        <v>137</v>
      </c>
    </row>
    <row r="138" spans="1:51" s="14" customFormat="1" ht="12">
      <c r="A138" s="14"/>
      <c r="B138" s="243"/>
      <c r="C138" s="244"/>
      <c r="D138" s="233" t="s">
        <v>145</v>
      </c>
      <c r="E138" s="245" t="s">
        <v>19</v>
      </c>
      <c r="F138" s="246" t="s">
        <v>147</v>
      </c>
      <c r="G138" s="244"/>
      <c r="H138" s="247">
        <v>42.85</v>
      </c>
      <c r="I138" s="248"/>
      <c r="J138" s="244"/>
      <c r="K138" s="244"/>
      <c r="L138" s="249"/>
      <c r="M138" s="250"/>
      <c r="N138" s="251"/>
      <c r="O138" s="251"/>
      <c r="P138" s="251"/>
      <c r="Q138" s="251"/>
      <c r="R138" s="251"/>
      <c r="S138" s="251"/>
      <c r="T138" s="252"/>
      <c r="U138" s="14"/>
      <c r="V138" s="14"/>
      <c r="W138" s="14"/>
      <c r="X138" s="14"/>
      <c r="Y138" s="14"/>
      <c r="Z138" s="14"/>
      <c r="AA138" s="14"/>
      <c r="AB138" s="14"/>
      <c r="AC138" s="14"/>
      <c r="AD138" s="14"/>
      <c r="AE138" s="14"/>
      <c r="AT138" s="253" t="s">
        <v>145</v>
      </c>
      <c r="AU138" s="253" t="s">
        <v>77</v>
      </c>
      <c r="AV138" s="14" t="s">
        <v>143</v>
      </c>
      <c r="AW138" s="14" t="s">
        <v>31</v>
      </c>
      <c r="AX138" s="14" t="s">
        <v>77</v>
      </c>
      <c r="AY138" s="253" t="s">
        <v>137</v>
      </c>
    </row>
    <row r="139" spans="1:63" s="12" customFormat="1" ht="25.9" customHeight="1">
      <c r="A139" s="12"/>
      <c r="B139" s="204"/>
      <c r="C139" s="205"/>
      <c r="D139" s="206" t="s">
        <v>68</v>
      </c>
      <c r="E139" s="207" t="s">
        <v>224</v>
      </c>
      <c r="F139" s="207" t="s">
        <v>225</v>
      </c>
      <c r="G139" s="205"/>
      <c r="H139" s="205"/>
      <c r="I139" s="208"/>
      <c r="J139" s="209">
        <f>BK139</f>
        <v>0</v>
      </c>
      <c r="K139" s="205"/>
      <c r="L139" s="210"/>
      <c r="M139" s="211"/>
      <c r="N139" s="212"/>
      <c r="O139" s="212"/>
      <c r="P139" s="213">
        <f>SUM(P140:P141)</f>
        <v>0</v>
      </c>
      <c r="Q139" s="212"/>
      <c r="R139" s="213">
        <f>SUM(R140:R141)</f>
        <v>0.0039</v>
      </c>
      <c r="S139" s="212"/>
      <c r="T139" s="214">
        <f>SUM(T140:T141)</f>
        <v>0</v>
      </c>
      <c r="U139" s="12"/>
      <c r="V139" s="12"/>
      <c r="W139" s="12"/>
      <c r="X139" s="12"/>
      <c r="Y139" s="12"/>
      <c r="Z139" s="12"/>
      <c r="AA139" s="12"/>
      <c r="AB139" s="12"/>
      <c r="AC139" s="12"/>
      <c r="AD139" s="12"/>
      <c r="AE139" s="12"/>
      <c r="AR139" s="215" t="s">
        <v>77</v>
      </c>
      <c r="AT139" s="216" t="s">
        <v>68</v>
      </c>
      <c r="AU139" s="216" t="s">
        <v>69</v>
      </c>
      <c r="AY139" s="215" t="s">
        <v>137</v>
      </c>
      <c r="BK139" s="217">
        <f>SUM(BK140:BK141)</f>
        <v>0</v>
      </c>
    </row>
    <row r="140" spans="1:65" s="2" customFormat="1" ht="16.5" customHeight="1">
      <c r="A140" s="39"/>
      <c r="B140" s="40"/>
      <c r="C140" s="218" t="s">
        <v>226</v>
      </c>
      <c r="D140" s="218" t="s">
        <v>138</v>
      </c>
      <c r="E140" s="219" t="s">
        <v>227</v>
      </c>
      <c r="F140" s="220" t="s">
        <v>228</v>
      </c>
      <c r="G140" s="221" t="s">
        <v>229</v>
      </c>
      <c r="H140" s="222">
        <v>5</v>
      </c>
      <c r="I140" s="223"/>
      <c r="J140" s="224">
        <f>ROUND(I140*H140,2)</f>
        <v>0</v>
      </c>
      <c r="K140" s="220" t="s">
        <v>142</v>
      </c>
      <c r="L140" s="45"/>
      <c r="M140" s="225" t="s">
        <v>19</v>
      </c>
      <c r="N140" s="226" t="s">
        <v>42</v>
      </c>
      <c r="O140" s="86"/>
      <c r="P140" s="227">
        <f>O140*H140</f>
        <v>0</v>
      </c>
      <c r="Q140" s="227">
        <v>0</v>
      </c>
      <c r="R140" s="227">
        <f>Q140*H140</f>
        <v>0</v>
      </c>
      <c r="S140" s="227">
        <v>0</v>
      </c>
      <c r="T140" s="228">
        <f>S140*H140</f>
        <v>0</v>
      </c>
      <c r="U140" s="39"/>
      <c r="V140" s="39"/>
      <c r="W140" s="39"/>
      <c r="X140" s="39"/>
      <c r="Y140" s="39"/>
      <c r="Z140" s="39"/>
      <c r="AA140" s="39"/>
      <c r="AB140" s="39"/>
      <c r="AC140" s="39"/>
      <c r="AD140" s="39"/>
      <c r="AE140" s="39"/>
      <c r="AR140" s="229" t="s">
        <v>143</v>
      </c>
      <c r="AT140" s="229" t="s">
        <v>138</v>
      </c>
      <c r="AU140" s="229" t="s">
        <v>77</v>
      </c>
      <c r="AY140" s="18" t="s">
        <v>137</v>
      </c>
      <c r="BE140" s="230">
        <f>IF(N140="základní",J140,0)</f>
        <v>0</v>
      </c>
      <c r="BF140" s="230">
        <f>IF(N140="snížená",J140,0)</f>
        <v>0</v>
      </c>
      <c r="BG140" s="230">
        <f>IF(N140="zákl. přenesená",J140,0)</f>
        <v>0</v>
      </c>
      <c r="BH140" s="230">
        <f>IF(N140="sníž. přenesená",J140,0)</f>
        <v>0</v>
      </c>
      <c r="BI140" s="230">
        <f>IF(N140="nulová",J140,0)</f>
        <v>0</v>
      </c>
      <c r="BJ140" s="18" t="s">
        <v>143</v>
      </c>
      <c r="BK140" s="230">
        <f>ROUND(I140*H140,2)</f>
        <v>0</v>
      </c>
      <c r="BL140" s="18" t="s">
        <v>143</v>
      </c>
      <c r="BM140" s="229" t="s">
        <v>230</v>
      </c>
    </row>
    <row r="141" spans="1:65" s="2" customFormat="1" ht="21.75" customHeight="1">
      <c r="A141" s="39"/>
      <c r="B141" s="40"/>
      <c r="C141" s="218" t="s">
        <v>231</v>
      </c>
      <c r="D141" s="218" t="s">
        <v>138</v>
      </c>
      <c r="E141" s="219" t="s">
        <v>232</v>
      </c>
      <c r="F141" s="220" t="s">
        <v>233</v>
      </c>
      <c r="G141" s="221" t="s">
        <v>141</v>
      </c>
      <c r="H141" s="222">
        <v>30</v>
      </c>
      <c r="I141" s="223"/>
      <c r="J141" s="224">
        <f>ROUND(I141*H141,2)</f>
        <v>0</v>
      </c>
      <c r="K141" s="220" t="s">
        <v>142</v>
      </c>
      <c r="L141" s="45"/>
      <c r="M141" s="225" t="s">
        <v>19</v>
      </c>
      <c r="N141" s="226" t="s">
        <v>42</v>
      </c>
      <c r="O141" s="86"/>
      <c r="P141" s="227">
        <f>O141*H141</f>
        <v>0</v>
      </c>
      <c r="Q141" s="227">
        <v>0.00013</v>
      </c>
      <c r="R141" s="227">
        <f>Q141*H141</f>
        <v>0.0039</v>
      </c>
      <c r="S141" s="227">
        <v>0</v>
      </c>
      <c r="T141" s="228">
        <f>S141*H141</f>
        <v>0</v>
      </c>
      <c r="U141" s="39"/>
      <c r="V141" s="39"/>
      <c r="W141" s="39"/>
      <c r="X141" s="39"/>
      <c r="Y141" s="39"/>
      <c r="Z141" s="39"/>
      <c r="AA141" s="39"/>
      <c r="AB141" s="39"/>
      <c r="AC141" s="39"/>
      <c r="AD141" s="39"/>
      <c r="AE141" s="39"/>
      <c r="AR141" s="229" t="s">
        <v>143</v>
      </c>
      <c r="AT141" s="229" t="s">
        <v>138</v>
      </c>
      <c r="AU141" s="229" t="s">
        <v>77</v>
      </c>
      <c r="AY141" s="18" t="s">
        <v>137</v>
      </c>
      <c r="BE141" s="230">
        <f>IF(N141="základní",J141,0)</f>
        <v>0</v>
      </c>
      <c r="BF141" s="230">
        <f>IF(N141="snížená",J141,0)</f>
        <v>0</v>
      </c>
      <c r="BG141" s="230">
        <f>IF(N141="zákl. přenesená",J141,0)</f>
        <v>0</v>
      </c>
      <c r="BH141" s="230">
        <f>IF(N141="sníž. přenesená",J141,0)</f>
        <v>0</v>
      </c>
      <c r="BI141" s="230">
        <f>IF(N141="nulová",J141,0)</f>
        <v>0</v>
      </c>
      <c r="BJ141" s="18" t="s">
        <v>143</v>
      </c>
      <c r="BK141" s="230">
        <f>ROUND(I141*H141,2)</f>
        <v>0</v>
      </c>
      <c r="BL141" s="18" t="s">
        <v>143</v>
      </c>
      <c r="BM141" s="229" t="s">
        <v>234</v>
      </c>
    </row>
    <row r="142" spans="1:63" s="12" customFormat="1" ht="25.9" customHeight="1">
      <c r="A142" s="12"/>
      <c r="B142" s="204"/>
      <c r="C142" s="205"/>
      <c r="D142" s="206" t="s">
        <v>68</v>
      </c>
      <c r="E142" s="207" t="s">
        <v>235</v>
      </c>
      <c r="F142" s="207" t="s">
        <v>236</v>
      </c>
      <c r="G142" s="205"/>
      <c r="H142" s="205"/>
      <c r="I142" s="208"/>
      <c r="J142" s="209">
        <f>BK142</f>
        <v>0</v>
      </c>
      <c r="K142" s="205"/>
      <c r="L142" s="210"/>
      <c r="M142" s="211"/>
      <c r="N142" s="212"/>
      <c r="O142" s="212"/>
      <c r="P142" s="213">
        <f>SUM(P143:P148)</f>
        <v>0</v>
      </c>
      <c r="Q142" s="212"/>
      <c r="R142" s="213">
        <f>SUM(R143:R148)</f>
        <v>0</v>
      </c>
      <c r="S142" s="212"/>
      <c r="T142" s="214">
        <f>SUM(T143:T148)</f>
        <v>0</v>
      </c>
      <c r="U142" s="12"/>
      <c r="V142" s="12"/>
      <c r="W142" s="12"/>
      <c r="X142" s="12"/>
      <c r="Y142" s="12"/>
      <c r="Z142" s="12"/>
      <c r="AA142" s="12"/>
      <c r="AB142" s="12"/>
      <c r="AC142" s="12"/>
      <c r="AD142" s="12"/>
      <c r="AE142" s="12"/>
      <c r="AR142" s="215" t="s">
        <v>77</v>
      </c>
      <c r="AT142" s="216" t="s">
        <v>68</v>
      </c>
      <c r="AU142" s="216" t="s">
        <v>69</v>
      </c>
      <c r="AY142" s="215" t="s">
        <v>137</v>
      </c>
      <c r="BK142" s="217">
        <f>SUM(BK143:BK148)</f>
        <v>0</v>
      </c>
    </row>
    <row r="143" spans="1:65" s="2" customFormat="1" ht="21.75" customHeight="1">
      <c r="A143" s="39"/>
      <c r="B143" s="40"/>
      <c r="C143" s="218" t="s">
        <v>237</v>
      </c>
      <c r="D143" s="218" t="s">
        <v>138</v>
      </c>
      <c r="E143" s="219" t="s">
        <v>238</v>
      </c>
      <c r="F143" s="220" t="s">
        <v>239</v>
      </c>
      <c r="G143" s="221" t="s">
        <v>240</v>
      </c>
      <c r="H143" s="222">
        <v>11.025</v>
      </c>
      <c r="I143" s="223"/>
      <c r="J143" s="224">
        <f>ROUND(I143*H143,2)</f>
        <v>0</v>
      </c>
      <c r="K143" s="220" t="s">
        <v>142</v>
      </c>
      <c r="L143" s="45"/>
      <c r="M143" s="225" t="s">
        <v>19</v>
      </c>
      <c r="N143" s="226" t="s">
        <v>42</v>
      </c>
      <c r="O143" s="86"/>
      <c r="P143" s="227">
        <f>O143*H143</f>
        <v>0</v>
      </c>
      <c r="Q143" s="227">
        <v>0</v>
      </c>
      <c r="R143" s="227">
        <f>Q143*H143</f>
        <v>0</v>
      </c>
      <c r="S143" s="227">
        <v>0</v>
      </c>
      <c r="T143" s="228">
        <f>S143*H143</f>
        <v>0</v>
      </c>
      <c r="U143" s="39"/>
      <c r="V143" s="39"/>
      <c r="W143" s="39"/>
      <c r="X143" s="39"/>
      <c r="Y143" s="39"/>
      <c r="Z143" s="39"/>
      <c r="AA143" s="39"/>
      <c r="AB143" s="39"/>
      <c r="AC143" s="39"/>
      <c r="AD143" s="39"/>
      <c r="AE143" s="39"/>
      <c r="AR143" s="229" t="s">
        <v>143</v>
      </c>
      <c r="AT143" s="229" t="s">
        <v>138</v>
      </c>
      <c r="AU143" s="229" t="s">
        <v>77</v>
      </c>
      <c r="AY143" s="18" t="s">
        <v>137</v>
      </c>
      <c r="BE143" s="230">
        <f>IF(N143="základní",J143,0)</f>
        <v>0</v>
      </c>
      <c r="BF143" s="230">
        <f>IF(N143="snížená",J143,0)</f>
        <v>0</v>
      </c>
      <c r="BG143" s="230">
        <f>IF(N143="zákl. přenesená",J143,0)</f>
        <v>0</v>
      </c>
      <c r="BH143" s="230">
        <f>IF(N143="sníž. přenesená",J143,0)</f>
        <v>0</v>
      </c>
      <c r="BI143" s="230">
        <f>IF(N143="nulová",J143,0)</f>
        <v>0</v>
      </c>
      <c r="BJ143" s="18" t="s">
        <v>143</v>
      </c>
      <c r="BK143" s="230">
        <f>ROUND(I143*H143,2)</f>
        <v>0</v>
      </c>
      <c r="BL143" s="18" t="s">
        <v>143</v>
      </c>
      <c r="BM143" s="229" t="s">
        <v>241</v>
      </c>
    </row>
    <row r="144" spans="1:65" s="2" customFormat="1" ht="16.5" customHeight="1">
      <c r="A144" s="39"/>
      <c r="B144" s="40"/>
      <c r="C144" s="218" t="s">
        <v>242</v>
      </c>
      <c r="D144" s="218" t="s">
        <v>138</v>
      </c>
      <c r="E144" s="219" t="s">
        <v>243</v>
      </c>
      <c r="F144" s="220" t="s">
        <v>244</v>
      </c>
      <c r="G144" s="221" t="s">
        <v>240</v>
      </c>
      <c r="H144" s="222">
        <v>11.025</v>
      </c>
      <c r="I144" s="223"/>
      <c r="J144" s="224">
        <f>ROUND(I144*H144,2)</f>
        <v>0</v>
      </c>
      <c r="K144" s="220" t="s">
        <v>142</v>
      </c>
      <c r="L144" s="45"/>
      <c r="M144" s="225" t="s">
        <v>19</v>
      </c>
      <c r="N144" s="226" t="s">
        <v>42</v>
      </c>
      <c r="O144" s="86"/>
      <c r="P144" s="227">
        <f>O144*H144</f>
        <v>0</v>
      </c>
      <c r="Q144" s="227">
        <v>0</v>
      </c>
      <c r="R144" s="227">
        <f>Q144*H144</f>
        <v>0</v>
      </c>
      <c r="S144" s="227">
        <v>0</v>
      </c>
      <c r="T144" s="228">
        <f>S144*H144</f>
        <v>0</v>
      </c>
      <c r="U144" s="39"/>
      <c r="V144" s="39"/>
      <c r="W144" s="39"/>
      <c r="X144" s="39"/>
      <c r="Y144" s="39"/>
      <c r="Z144" s="39"/>
      <c r="AA144" s="39"/>
      <c r="AB144" s="39"/>
      <c r="AC144" s="39"/>
      <c r="AD144" s="39"/>
      <c r="AE144" s="39"/>
      <c r="AR144" s="229" t="s">
        <v>143</v>
      </c>
      <c r="AT144" s="229" t="s">
        <v>138</v>
      </c>
      <c r="AU144" s="229" t="s">
        <v>77</v>
      </c>
      <c r="AY144" s="18" t="s">
        <v>137</v>
      </c>
      <c r="BE144" s="230">
        <f>IF(N144="základní",J144,0)</f>
        <v>0</v>
      </c>
      <c r="BF144" s="230">
        <f>IF(N144="snížená",J144,0)</f>
        <v>0</v>
      </c>
      <c r="BG144" s="230">
        <f>IF(N144="zákl. přenesená",J144,0)</f>
        <v>0</v>
      </c>
      <c r="BH144" s="230">
        <f>IF(N144="sníž. přenesená",J144,0)</f>
        <v>0</v>
      </c>
      <c r="BI144" s="230">
        <f>IF(N144="nulová",J144,0)</f>
        <v>0</v>
      </c>
      <c r="BJ144" s="18" t="s">
        <v>143</v>
      </c>
      <c r="BK144" s="230">
        <f>ROUND(I144*H144,2)</f>
        <v>0</v>
      </c>
      <c r="BL144" s="18" t="s">
        <v>143</v>
      </c>
      <c r="BM144" s="229" t="s">
        <v>245</v>
      </c>
    </row>
    <row r="145" spans="1:65" s="2" customFormat="1" ht="21.75" customHeight="1">
      <c r="A145" s="39"/>
      <c r="B145" s="40"/>
      <c r="C145" s="218" t="s">
        <v>7</v>
      </c>
      <c r="D145" s="218" t="s">
        <v>138</v>
      </c>
      <c r="E145" s="219" t="s">
        <v>246</v>
      </c>
      <c r="F145" s="220" t="s">
        <v>247</v>
      </c>
      <c r="G145" s="221" t="s">
        <v>240</v>
      </c>
      <c r="H145" s="222">
        <v>551.25</v>
      </c>
      <c r="I145" s="223"/>
      <c r="J145" s="224">
        <f>ROUND(I145*H145,2)</f>
        <v>0</v>
      </c>
      <c r="K145" s="220" t="s">
        <v>142</v>
      </c>
      <c r="L145" s="45"/>
      <c r="M145" s="225" t="s">
        <v>19</v>
      </c>
      <c r="N145" s="226" t="s">
        <v>42</v>
      </c>
      <c r="O145" s="86"/>
      <c r="P145" s="227">
        <f>O145*H145</f>
        <v>0</v>
      </c>
      <c r="Q145" s="227">
        <v>0</v>
      </c>
      <c r="R145" s="227">
        <f>Q145*H145</f>
        <v>0</v>
      </c>
      <c r="S145" s="227">
        <v>0</v>
      </c>
      <c r="T145" s="228">
        <f>S145*H145</f>
        <v>0</v>
      </c>
      <c r="U145" s="39"/>
      <c r="V145" s="39"/>
      <c r="W145" s="39"/>
      <c r="X145" s="39"/>
      <c r="Y145" s="39"/>
      <c r="Z145" s="39"/>
      <c r="AA145" s="39"/>
      <c r="AB145" s="39"/>
      <c r="AC145" s="39"/>
      <c r="AD145" s="39"/>
      <c r="AE145" s="39"/>
      <c r="AR145" s="229" t="s">
        <v>143</v>
      </c>
      <c r="AT145" s="229" t="s">
        <v>138</v>
      </c>
      <c r="AU145" s="229" t="s">
        <v>77</v>
      </c>
      <c r="AY145" s="18" t="s">
        <v>137</v>
      </c>
      <c r="BE145" s="230">
        <f>IF(N145="základní",J145,0)</f>
        <v>0</v>
      </c>
      <c r="BF145" s="230">
        <f>IF(N145="snížená",J145,0)</f>
        <v>0</v>
      </c>
      <c r="BG145" s="230">
        <f>IF(N145="zákl. přenesená",J145,0)</f>
        <v>0</v>
      </c>
      <c r="BH145" s="230">
        <f>IF(N145="sníž. přenesená",J145,0)</f>
        <v>0</v>
      </c>
      <c r="BI145" s="230">
        <f>IF(N145="nulová",J145,0)</f>
        <v>0</v>
      </c>
      <c r="BJ145" s="18" t="s">
        <v>143</v>
      </c>
      <c r="BK145" s="230">
        <f>ROUND(I145*H145,2)</f>
        <v>0</v>
      </c>
      <c r="BL145" s="18" t="s">
        <v>143</v>
      </c>
      <c r="BM145" s="229" t="s">
        <v>248</v>
      </c>
    </row>
    <row r="146" spans="1:51" s="13" customFormat="1" ht="12">
      <c r="A146" s="13"/>
      <c r="B146" s="231"/>
      <c r="C146" s="232"/>
      <c r="D146" s="233" t="s">
        <v>145</v>
      </c>
      <c r="E146" s="234" t="s">
        <v>19</v>
      </c>
      <c r="F146" s="235" t="s">
        <v>249</v>
      </c>
      <c r="G146" s="232"/>
      <c r="H146" s="236">
        <v>551.25</v>
      </c>
      <c r="I146" s="237"/>
      <c r="J146" s="232"/>
      <c r="K146" s="232"/>
      <c r="L146" s="238"/>
      <c r="M146" s="239"/>
      <c r="N146" s="240"/>
      <c r="O146" s="240"/>
      <c r="P146" s="240"/>
      <c r="Q146" s="240"/>
      <c r="R146" s="240"/>
      <c r="S146" s="240"/>
      <c r="T146" s="241"/>
      <c r="U146" s="13"/>
      <c r="V146" s="13"/>
      <c r="W146" s="13"/>
      <c r="X146" s="13"/>
      <c r="Y146" s="13"/>
      <c r="Z146" s="13"/>
      <c r="AA146" s="13"/>
      <c r="AB146" s="13"/>
      <c r="AC146" s="13"/>
      <c r="AD146" s="13"/>
      <c r="AE146" s="13"/>
      <c r="AT146" s="242" t="s">
        <v>145</v>
      </c>
      <c r="AU146" s="242" t="s">
        <v>77</v>
      </c>
      <c r="AV146" s="13" t="s">
        <v>79</v>
      </c>
      <c r="AW146" s="13" t="s">
        <v>31</v>
      </c>
      <c r="AX146" s="13" t="s">
        <v>69</v>
      </c>
      <c r="AY146" s="242" t="s">
        <v>137</v>
      </c>
    </row>
    <row r="147" spans="1:51" s="14" customFormat="1" ht="12">
      <c r="A147" s="14"/>
      <c r="B147" s="243"/>
      <c r="C147" s="244"/>
      <c r="D147" s="233" t="s">
        <v>145</v>
      </c>
      <c r="E147" s="245" t="s">
        <v>19</v>
      </c>
      <c r="F147" s="246" t="s">
        <v>147</v>
      </c>
      <c r="G147" s="244"/>
      <c r="H147" s="247">
        <v>551.25</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145</v>
      </c>
      <c r="AU147" s="253" t="s">
        <v>77</v>
      </c>
      <c r="AV147" s="14" t="s">
        <v>143</v>
      </c>
      <c r="AW147" s="14" t="s">
        <v>31</v>
      </c>
      <c r="AX147" s="14" t="s">
        <v>77</v>
      </c>
      <c r="AY147" s="253" t="s">
        <v>137</v>
      </c>
    </row>
    <row r="148" spans="1:65" s="2" customFormat="1" ht="16.5" customHeight="1">
      <c r="A148" s="39"/>
      <c r="B148" s="40"/>
      <c r="C148" s="218" t="s">
        <v>250</v>
      </c>
      <c r="D148" s="218" t="s">
        <v>138</v>
      </c>
      <c r="E148" s="219" t="s">
        <v>251</v>
      </c>
      <c r="F148" s="220" t="s">
        <v>252</v>
      </c>
      <c r="G148" s="221" t="s">
        <v>240</v>
      </c>
      <c r="H148" s="222">
        <v>11.025</v>
      </c>
      <c r="I148" s="223"/>
      <c r="J148" s="224">
        <f>ROUND(I148*H148,2)</f>
        <v>0</v>
      </c>
      <c r="K148" s="220" t="s">
        <v>253</v>
      </c>
      <c r="L148" s="45"/>
      <c r="M148" s="225" t="s">
        <v>19</v>
      </c>
      <c r="N148" s="226" t="s">
        <v>42</v>
      </c>
      <c r="O148" s="86"/>
      <c r="P148" s="227">
        <f>O148*H148</f>
        <v>0</v>
      </c>
      <c r="Q148" s="227">
        <v>0</v>
      </c>
      <c r="R148" s="227">
        <f>Q148*H148</f>
        <v>0</v>
      </c>
      <c r="S148" s="227">
        <v>0</v>
      </c>
      <c r="T148" s="228">
        <f>S148*H148</f>
        <v>0</v>
      </c>
      <c r="U148" s="39"/>
      <c r="V148" s="39"/>
      <c r="W148" s="39"/>
      <c r="X148" s="39"/>
      <c r="Y148" s="39"/>
      <c r="Z148" s="39"/>
      <c r="AA148" s="39"/>
      <c r="AB148" s="39"/>
      <c r="AC148" s="39"/>
      <c r="AD148" s="39"/>
      <c r="AE148" s="39"/>
      <c r="AR148" s="229" t="s">
        <v>143</v>
      </c>
      <c r="AT148" s="229" t="s">
        <v>138</v>
      </c>
      <c r="AU148" s="229" t="s">
        <v>77</v>
      </c>
      <c r="AY148" s="18" t="s">
        <v>137</v>
      </c>
      <c r="BE148" s="230">
        <f>IF(N148="základní",J148,0)</f>
        <v>0</v>
      </c>
      <c r="BF148" s="230">
        <f>IF(N148="snížená",J148,0)</f>
        <v>0</v>
      </c>
      <c r="BG148" s="230">
        <f>IF(N148="zákl. přenesená",J148,0)</f>
        <v>0</v>
      </c>
      <c r="BH148" s="230">
        <f>IF(N148="sníž. přenesená",J148,0)</f>
        <v>0</v>
      </c>
      <c r="BI148" s="230">
        <f>IF(N148="nulová",J148,0)</f>
        <v>0</v>
      </c>
      <c r="BJ148" s="18" t="s">
        <v>143</v>
      </c>
      <c r="BK148" s="230">
        <f>ROUND(I148*H148,2)</f>
        <v>0</v>
      </c>
      <c r="BL148" s="18" t="s">
        <v>143</v>
      </c>
      <c r="BM148" s="229" t="s">
        <v>254</v>
      </c>
    </row>
    <row r="149" spans="1:63" s="12" customFormat="1" ht="25.9" customHeight="1">
      <c r="A149" s="12"/>
      <c r="B149" s="204"/>
      <c r="C149" s="205"/>
      <c r="D149" s="206" t="s">
        <v>68</v>
      </c>
      <c r="E149" s="207" t="s">
        <v>255</v>
      </c>
      <c r="F149" s="207" t="s">
        <v>256</v>
      </c>
      <c r="G149" s="205"/>
      <c r="H149" s="205"/>
      <c r="I149" s="208"/>
      <c r="J149" s="209">
        <f>BK149</f>
        <v>0</v>
      </c>
      <c r="K149" s="205"/>
      <c r="L149" s="210"/>
      <c r="M149" s="211"/>
      <c r="N149" s="212"/>
      <c r="O149" s="212"/>
      <c r="P149" s="213">
        <f>P150</f>
        <v>0</v>
      </c>
      <c r="Q149" s="212"/>
      <c r="R149" s="213">
        <f>R150</f>
        <v>0</v>
      </c>
      <c r="S149" s="212"/>
      <c r="T149" s="214">
        <f>T150</f>
        <v>0</v>
      </c>
      <c r="U149" s="12"/>
      <c r="V149" s="12"/>
      <c r="W149" s="12"/>
      <c r="X149" s="12"/>
      <c r="Y149" s="12"/>
      <c r="Z149" s="12"/>
      <c r="AA149" s="12"/>
      <c r="AB149" s="12"/>
      <c r="AC149" s="12"/>
      <c r="AD149" s="12"/>
      <c r="AE149" s="12"/>
      <c r="AR149" s="215" t="s">
        <v>77</v>
      </c>
      <c r="AT149" s="216" t="s">
        <v>68</v>
      </c>
      <c r="AU149" s="216" t="s">
        <v>69</v>
      </c>
      <c r="AY149" s="215" t="s">
        <v>137</v>
      </c>
      <c r="BK149" s="217">
        <f>BK150</f>
        <v>0</v>
      </c>
    </row>
    <row r="150" spans="1:65" s="2" customFormat="1" ht="21.75" customHeight="1">
      <c r="A150" s="39"/>
      <c r="B150" s="40"/>
      <c r="C150" s="218" t="s">
        <v>257</v>
      </c>
      <c r="D150" s="218" t="s">
        <v>138</v>
      </c>
      <c r="E150" s="219" t="s">
        <v>258</v>
      </c>
      <c r="F150" s="220" t="s">
        <v>259</v>
      </c>
      <c r="G150" s="221" t="s">
        <v>240</v>
      </c>
      <c r="H150" s="222">
        <v>8.239</v>
      </c>
      <c r="I150" s="223"/>
      <c r="J150" s="224">
        <f>ROUND(I150*H150,2)</f>
        <v>0</v>
      </c>
      <c r="K150" s="220" t="s">
        <v>142</v>
      </c>
      <c r="L150" s="45"/>
      <c r="M150" s="225" t="s">
        <v>19</v>
      </c>
      <c r="N150" s="226" t="s">
        <v>42</v>
      </c>
      <c r="O150" s="86"/>
      <c r="P150" s="227">
        <f>O150*H150</f>
        <v>0</v>
      </c>
      <c r="Q150" s="227">
        <v>0</v>
      </c>
      <c r="R150" s="227">
        <f>Q150*H150</f>
        <v>0</v>
      </c>
      <c r="S150" s="227">
        <v>0</v>
      </c>
      <c r="T150" s="228">
        <f>S150*H150</f>
        <v>0</v>
      </c>
      <c r="U150" s="39"/>
      <c r="V150" s="39"/>
      <c r="W150" s="39"/>
      <c r="X150" s="39"/>
      <c r="Y150" s="39"/>
      <c r="Z150" s="39"/>
      <c r="AA150" s="39"/>
      <c r="AB150" s="39"/>
      <c r="AC150" s="39"/>
      <c r="AD150" s="39"/>
      <c r="AE150" s="39"/>
      <c r="AR150" s="229" t="s">
        <v>143</v>
      </c>
      <c r="AT150" s="229" t="s">
        <v>138</v>
      </c>
      <c r="AU150" s="229" t="s">
        <v>77</v>
      </c>
      <c r="AY150" s="18" t="s">
        <v>137</v>
      </c>
      <c r="BE150" s="230">
        <f>IF(N150="základní",J150,0)</f>
        <v>0</v>
      </c>
      <c r="BF150" s="230">
        <f>IF(N150="snížená",J150,0)</f>
        <v>0</v>
      </c>
      <c r="BG150" s="230">
        <f>IF(N150="zákl. přenesená",J150,0)</f>
        <v>0</v>
      </c>
      <c r="BH150" s="230">
        <f>IF(N150="sníž. přenesená",J150,0)</f>
        <v>0</v>
      </c>
      <c r="BI150" s="230">
        <f>IF(N150="nulová",J150,0)</f>
        <v>0</v>
      </c>
      <c r="BJ150" s="18" t="s">
        <v>143</v>
      </c>
      <c r="BK150" s="230">
        <f>ROUND(I150*H150,2)</f>
        <v>0</v>
      </c>
      <c r="BL150" s="18" t="s">
        <v>143</v>
      </c>
      <c r="BM150" s="229" t="s">
        <v>260</v>
      </c>
    </row>
    <row r="151" spans="1:63" s="12" customFormat="1" ht="25.9" customHeight="1">
      <c r="A151" s="12"/>
      <c r="B151" s="204"/>
      <c r="C151" s="205"/>
      <c r="D151" s="206" t="s">
        <v>68</v>
      </c>
      <c r="E151" s="207" t="s">
        <v>261</v>
      </c>
      <c r="F151" s="207" t="s">
        <v>262</v>
      </c>
      <c r="G151" s="205"/>
      <c r="H151" s="205"/>
      <c r="I151" s="208"/>
      <c r="J151" s="209">
        <f>BK151</f>
        <v>0</v>
      </c>
      <c r="K151" s="205"/>
      <c r="L151" s="210"/>
      <c r="M151" s="211"/>
      <c r="N151" s="212"/>
      <c r="O151" s="212"/>
      <c r="P151" s="213">
        <f>P152+P227+P235+P244+P254</f>
        <v>0</v>
      </c>
      <c r="Q151" s="212"/>
      <c r="R151" s="213">
        <f>R152+R227+R235+R244+R254</f>
        <v>1.5417132146</v>
      </c>
      <c r="S151" s="212"/>
      <c r="T151" s="214">
        <f>T152+T227+T235+T244+T254</f>
        <v>1.24713075</v>
      </c>
      <c r="U151" s="12"/>
      <c r="V151" s="12"/>
      <c r="W151" s="12"/>
      <c r="X151" s="12"/>
      <c r="Y151" s="12"/>
      <c r="Z151" s="12"/>
      <c r="AA151" s="12"/>
      <c r="AB151" s="12"/>
      <c r="AC151" s="12"/>
      <c r="AD151" s="12"/>
      <c r="AE151" s="12"/>
      <c r="AR151" s="215" t="s">
        <v>79</v>
      </c>
      <c r="AT151" s="216" t="s">
        <v>68</v>
      </c>
      <c r="AU151" s="216" t="s">
        <v>69</v>
      </c>
      <c r="AY151" s="215" t="s">
        <v>137</v>
      </c>
      <c r="BK151" s="217">
        <f>BK152+BK227+BK235+BK244+BK254</f>
        <v>0</v>
      </c>
    </row>
    <row r="152" spans="1:63" s="12" customFormat="1" ht="22.8" customHeight="1">
      <c r="A152" s="12"/>
      <c r="B152" s="204"/>
      <c r="C152" s="205"/>
      <c r="D152" s="206" t="s">
        <v>68</v>
      </c>
      <c r="E152" s="274" t="s">
        <v>263</v>
      </c>
      <c r="F152" s="274" t="s">
        <v>264</v>
      </c>
      <c r="G152" s="205"/>
      <c r="H152" s="205"/>
      <c r="I152" s="208"/>
      <c r="J152" s="275">
        <f>BK152</f>
        <v>0</v>
      </c>
      <c r="K152" s="205"/>
      <c r="L152" s="210"/>
      <c r="M152" s="211"/>
      <c r="N152" s="212"/>
      <c r="O152" s="212"/>
      <c r="P152" s="213">
        <f>SUM(P153:P226)</f>
        <v>0</v>
      </c>
      <c r="Q152" s="212"/>
      <c r="R152" s="213">
        <f>SUM(R153:R226)</f>
        <v>0.6839216530000001</v>
      </c>
      <c r="S152" s="212"/>
      <c r="T152" s="214">
        <f>SUM(T153:T226)</f>
        <v>0.186</v>
      </c>
      <c r="U152" s="12"/>
      <c r="V152" s="12"/>
      <c r="W152" s="12"/>
      <c r="X152" s="12"/>
      <c r="Y152" s="12"/>
      <c r="Z152" s="12"/>
      <c r="AA152" s="12"/>
      <c r="AB152" s="12"/>
      <c r="AC152" s="12"/>
      <c r="AD152" s="12"/>
      <c r="AE152" s="12"/>
      <c r="AR152" s="215" t="s">
        <v>79</v>
      </c>
      <c r="AT152" s="216" t="s">
        <v>68</v>
      </c>
      <c r="AU152" s="216" t="s">
        <v>77</v>
      </c>
      <c r="AY152" s="215" t="s">
        <v>137</v>
      </c>
      <c r="BK152" s="217">
        <f>SUM(BK153:BK226)</f>
        <v>0</v>
      </c>
    </row>
    <row r="153" spans="1:65" s="2" customFormat="1" ht="16.5" customHeight="1">
      <c r="A153" s="39"/>
      <c r="B153" s="40"/>
      <c r="C153" s="218" t="s">
        <v>265</v>
      </c>
      <c r="D153" s="218" t="s">
        <v>138</v>
      </c>
      <c r="E153" s="219" t="s">
        <v>266</v>
      </c>
      <c r="F153" s="220" t="s">
        <v>267</v>
      </c>
      <c r="G153" s="221" t="s">
        <v>268</v>
      </c>
      <c r="H153" s="222">
        <v>9</v>
      </c>
      <c r="I153" s="223"/>
      <c r="J153" s="224">
        <f>ROUND(I153*H153,2)</f>
        <v>0</v>
      </c>
      <c r="K153" s="220" t="s">
        <v>142</v>
      </c>
      <c r="L153" s="45"/>
      <c r="M153" s="225" t="s">
        <v>19</v>
      </c>
      <c r="N153" s="226" t="s">
        <v>42</v>
      </c>
      <c r="O153" s="86"/>
      <c r="P153" s="227">
        <f>O153*H153</f>
        <v>0</v>
      </c>
      <c r="Q153" s="227">
        <v>0</v>
      </c>
      <c r="R153" s="227">
        <f>Q153*H153</f>
        <v>0</v>
      </c>
      <c r="S153" s="227">
        <v>0.004</v>
      </c>
      <c r="T153" s="228">
        <f>S153*H153</f>
        <v>0.036000000000000004</v>
      </c>
      <c r="U153" s="39"/>
      <c r="V153" s="39"/>
      <c r="W153" s="39"/>
      <c r="X153" s="39"/>
      <c r="Y153" s="39"/>
      <c r="Z153" s="39"/>
      <c r="AA153" s="39"/>
      <c r="AB153" s="39"/>
      <c r="AC153" s="39"/>
      <c r="AD153" s="39"/>
      <c r="AE153" s="39"/>
      <c r="AR153" s="229" t="s">
        <v>218</v>
      </c>
      <c r="AT153" s="229" t="s">
        <v>138</v>
      </c>
      <c r="AU153" s="229" t="s">
        <v>79</v>
      </c>
      <c r="AY153" s="18" t="s">
        <v>137</v>
      </c>
      <c r="BE153" s="230">
        <f>IF(N153="základní",J153,0)</f>
        <v>0</v>
      </c>
      <c r="BF153" s="230">
        <f>IF(N153="snížená",J153,0)</f>
        <v>0</v>
      </c>
      <c r="BG153" s="230">
        <f>IF(N153="zákl. přenesená",J153,0)</f>
        <v>0</v>
      </c>
      <c r="BH153" s="230">
        <f>IF(N153="sníž. přenesená",J153,0)</f>
        <v>0</v>
      </c>
      <c r="BI153" s="230">
        <f>IF(N153="nulová",J153,0)</f>
        <v>0</v>
      </c>
      <c r="BJ153" s="18" t="s">
        <v>143</v>
      </c>
      <c r="BK153" s="230">
        <f>ROUND(I153*H153,2)</f>
        <v>0</v>
      </c>
      <c r="BL153" s="18" t="s">
        <v>218</v>
      </c>
      <c r="BM153" s="229" t="s">
        <v>269</v>
      </c>
    </row>
    <row r="154" spans="1:51" s="13" customFormat="1" ht="12">
      <c r="A154" s="13"/>
      <c r="B154" s="231"/>
      <c r="C154" s="232"/>
      <c r="D154" s="233" t="s">
        <v>145</v>
      </c>
      <c r="E154" s="234" t="s">
        <v>19</v>
      </c>
      <c r="F154" s="235" t="s">
        <v>180</v>
      </c>
      <c r="G154" s="232"/>
      <c r="H154" s="236">
        <v>9</v>
      </c>
      <c r="I154" s="237"/>
      <c r="J154" s="232"/>
      <c r="K154" s="232"/>
      <c r="L154" s="238"/>
      <c r="M154" s="239"/>
      <c r="N154" s="240"/>
      <c r="O154" s="240"/>
      <c r="P154" s="240"/>
      <c r="Q154" s="240"/>
      <c r="R154" s="240"/>
      <c r="S154" s="240"/>
      <c r="T154" s="241"/>
      <c r="U154" s="13"/>
      <c r="V154" s="13"/>
      <c r="W154" s="13"/>
      <c r="X154" s="13"/>
      <c r="Y154" s="13"/>
      <c r="Z154" s="13"/>
      <c r="AA154" s="13"/>
      <c r="AB154" s="13"/>
      <c r="AC154" s="13"/>
      <c r="AD154" s="13"/>
      <c r="AE154" s="13"/>
      <c r="AT154" s="242" t="s">
        <v>145</v>
      </c>
      <c r="AU154" s="242" t="s">
        <v>79</v>
      </c>
      <c r="AV154" s="13" t="s">
        <v>79</v>
      </c>
      <c r="AW154" s="13" t="s">
        <v>31</v>
      </c>
      <c r="AX154" s="13" t="s">
        <v>77</v>
      </c>
      <c r="AY154" s="242" t="s">
        <v>137</v>
      </c>
    </row>
    <row r="155" spans="1:65" s="2" customFormat="1" ht="16.5" customHeight="1">
      <c r="A155" s="39"/>
      <c r="B155" s="40"/>
      <c r="C155" s="218" t="s">
        <v>270</v>
      </c>
      <c r="D155" s="218" t="s">
        <v>138</v>
      </c>
      <c r="E155" s="219" t="s">
        <v>271</v>
      </c>
      <c r="F155" s="220" t="s">
        <v>272</v>
      </c>
      <c r="G155" s="221" t="s">
        <v>268</v>
      </c>
      <c r="H155" s="222">
        <v>25</v>
      </c>
      <c r="I155" s="223"/>
      <c r="J155" s="224">
        <f>ROUND(I155*H155,2)</f>
        <v>0</v>
      </c>
      <c r="K155" s="220" t="s">
        <v>142</v>
      </c>
      <c r="L155" s="45"/>
      <c r="M155" s="225" t="s">
        <v>19</v>
      </c>
      <c r="N155" s="226" t="s">
        <v>42</v>
      </c>
      <c r="O155" s="86"/>
      <c r="P155" s="227">
        <f>O155*H155</f>
        <v>0</v>
      </c>
      <c r="Q155" s="227">
        <v>0</v>
      </c>
      <c r="R155" s="227">
        <f>Q155*H155</f>
        <v>0</v>
      </c>
      <c r="S155" s="227">
        <v>0.006</v>
      </c>
      <c r="T155" s="228">
        <f>S155*H155</f>
        <v>0.15</v>
      </c>
      <c r="U155" s="39"/>
      <c r="V155" s="39"/>
      <c r="W155" s="39"/>
      <c r="X155" s="39"/>
      <c r="Y155" s="39"/>
      <c r="Z155" s="39"/>
      <c r="AA155" s="39"/>
      <c r="AB155" s="39"/>
      <c r="AC155" s="39"/>
      <c r="AD155" s="39"/>
      <c r="AE155" s="39"/>
      <c r="AR155" s="229" t="s">
        <v>218</v>
      </c>
      <c r="AT155" s="229" t="s">
        <v>138</v>
      </c>
      <c r="AU155" s="229" t="s">
        <v>79</v>
      </c>
      <c r="AY155" s="18" t="s">
        <v>137</v>
      </c>
      <c r="BE155" s="230">
        <f>IF(N155="základní",J155,0)</f>
        <v>0</v>
      </c>
      <c r="BF155" s="230">
        <f>IF(N155="snížená",J155,0)</f>
        <v>0</v>
      </c>
      <c r="BG155" s="230">
        <f>IF(N155="zákl. přenesená",J155,0)</f>
        <v>0</v>
      </c>
      <c r="BH155" s="230">
        <f>IF(N155="sníž. přenesená",J155,0)</f>
        <v>0</v>
      </c>
      <c r="BI155" s="230">
        <f>IF(N155="nulová",J155,0)</f>
        <v>0</v>
      </c>
      <c r="BJ155" s="18" t="s">
        <v>143</v>
      </c>
      <c r="BK155" s="230">
        <f>ROUND(I155*H155,2)</f>
        <v>0</v>
      </c>
      <c r="BL155" s="18" t="s">
        <v>218</v>
      </c>
      <c r="BM155" s="229" t="s">
        <v>273</v>
      </c>
    </row>
    <row r="156" spans="1:51" s="13" customFormat="1" ht="12">
      <c r="A156" s="13"/>
      <c r="B156" s="231"/>
      <c r="C156" s="232"/>
      <c r="D156" s="233" t="s">
        <v>145</v>
      </c>
      <c r="E156" s="234" t="s">
        <v>19</v>
      </c>
      <c r="F156" s="235" t="s">
        <v>270</v>
      </c>
      <c r="G156" s="232"/>
      <c r="H156" s="236">
        <v>25</v>
      </c>
      <c r="I156" s="237"/>
      <c r="J156" s="232"/>
      <c r="K156" s="232"/>
      <c r="L156" s="238"/>
      <c r="M156" s="239"/>
      <c r="N156" s="240"/>
      <c r="O156" s="240"/>
      <c r="P156" s="240"/>
      <c r="Q156" s="240"/>
      <c r="R156" s="240"/>
      <c r="S156" s="240"/>
      <c r="T156" s="241"/>
      <c r="U156" s="13"/>
      <c r="V156" s="13"/>
      <c r="W156" s="13"/>
      <c r="X156" s="13"/>
      <c r="Y156" s="13"/>
      <c r="Z156" s="13"/>
      <c r="AA156" s="13"/>
      <c r="AB156" s="13"/>
      <c r="AC156" s="13"/>
      <c r="AD156" s="13"/>
      <c r="AE156" s="13"/>
      <c r="AT156" s="242" t="s">
        <v>145</v>
      </c>
      <c r="AU156" s="242" t="s">
        <v>79</v>
      </c>
      <c r="AV156" s="13" t="s">
        <v>79</v>
      </c>
      <c r="AW156" s="13" t="s">
        <v>31</v>
      </c>
      <c r="AX156" s="13" t="s">
        <v>77</v>
      </c>
      <c r="AY156" s="242" t="s">
        <v>137</v>
      </c>
    </row>
    <row r="157" spans="1:65" s="2" customFormat="1" ht="16.5" customHeight="1">
      <c r="A157" s="39"/>
      <c r="B157" s="40"/>
      <c r="C157" s="218" t="s">
        <v>274</v>
      </c>
      <c r="D157" s="218" t="s">
        <v>138</v>
      </c>
      <c r="E157" s="219" t="s">
        <v>275</v>
      </c>
      <c r="F157" s="220" t="s">
        <v>276</v>
      </c>
      <c r="G157" s="221" t="s">
        <v>141</v>
      </c>
      <c r="H157" s="222">
        <v>14</v>
      </c>
      <c r="I157" s="223"/>
      <c r="J157" s="224">
        <f>ROUND(I157*H157,2)</f>
        <v>0</v>
      </c>
      <c r="K157" s="220" t="s">
        <v>142</v>
      </c>
      <c r="L157" s="45"/>
      <c r="M157" s="225" t="s">
        <v>19</v>
      </c>
      <c r="N157" s="226" t="s">
        <v>42</v>
      </c>
      <c r="O157" s="86"/>
      <c r="P157" s="227">
        <f>O157*H157</f>
        <v>0</v>
      </c>
      <c r="Q157" s="227">
        <v>0</v>
      </c>
      <c r="R157" s="227">
        <f>Q157*H157</f>
        <v>0</v>
      </c>
      <c r="S157" s="227">
        <v>0</v>
      </c>
      <c r="T157" s="228">
        <f>S157*H157</f>
        <v>0</v>
      </c>
      <c r="U157" s="39"/>
      <c r="V157" s="39"/>
      <c r="W157" s="39"/>
      <c r="X157" s="39"/>
      <c r="Y157" s="39"/>
      <c r="Z157" s="39"/>
      <c r="AA157" s="39"/>
      <c r="AB157" s="39"/>
      <c r="AC157" s="39"/>
      <c r="AD157" s="39"/>
      <c r="AE157" s="39"/>
      <c r="AR157" s="229" t="s">
        <v>218</v>
      </c>
      <c r="AT157" s="229" t="s">
        <v>138</v>
      </c>
      <c r="AU157" s="229" t="s">
        <v>79</v>
      </c>
      <c r="AY157" s="18" t="s">
        <v>137</v>
      </c>
      <c r="BE157" s="230">
        <f>IF(N157="základní",J157,0)</f>
        <v>0</v>
      </c>
      <c r="BF157" s="230">
        <f>IF(N157="snížená",J157,0)</f>
        <v>0</v>
      </c>
      <c r="BG157" s="230">
        <f>IF(N157="zákl. přenesená",J157,0)</f>
        <v>0</v>
      </c>
      <c r="BH157" s="230">
        <f>IF(N157="sníž. přenesená",J157,0)</f>
        <v>0</v>
      </c>
      <c r="BI157" s="230">
        <f>IF(N157="nulová",J157,0)</f>
        <v>0</v>
      </c>
      <c r="BJ157" s="18" t="s">
        <v>143</v>
      </c>
      <c r="BK157" s="230">
        <f>ROUND(I157*H157,2)</f>
        <v>0</v>
      </c>
      <c r="BL157" s="18" t="s">
        <v>218</v>
      </c>
      <c r="BM157" s="229" t="s">
        <v>277</v>
      </c>
    </row>
    <row r="158" spans="1:65" s="2" customFormat="1" ht="16.5" customHeight="1">
      <c r="A158" s="39"/>
      <c r="B158" s="40"/>
      <c r="C158" s="254" t="s">
        <v>278</v>
      </c>
      <c r="D158" s="254" t="s">
        <v>154</v>
      </c>
      <c r="E158" s="255" t="s">
        <v>279</v>
      </c>
      <c r="F158" s="256" t="s">
        <v>280</v>
      </c>
      <c r="G158" s="257" t="s">
        <v>141</v>
      </c>
      <c r="H158" s="258">
        <v>14</v>
      </c>
      <c r="I158" s="259"/>
      <c r="J158" s="260">
        <f>ROUND(I158*H158,2)</f>
        <v>0</v>
      </c>
      <c r="K158" s="256" t="s">
        <v>142</v>
      </c>
      <c r="L158" s="261"/>
      <c r="M158" s="262" t="s">
        <v>19</v>
      </c>
      <c r="N158" s="263" t="s">
        <v>42</v>
      </c>
      <c r="O158" s="86"/>
      <c r="P158" s="227">
        <f>O158*H158</f>
        <v>0</v>
      </c>
      <c r="Q158" s="227">
        <v>0.00855</v>
      </c>
      <c r="R158" s="227">
        <f>Q158*H158</f>
        <v>0.1197</v>
      </c>
      <c r="S158" s="227">
        <v>0</v>
      </c>
      <c r="T158" s="228">
        <f>S158*H158</f>
        <v>0</v>
      </c>
      <c r="U158" s="39"/>
      <c r="V158" s="39"/>
      <c r="W158" s="39"/>
      <c r="X158" s="39"/>
      <c r="Y158" s="39"/>
      <c r="Z158" s="39"/>
      <c r="AA158" s="39"/>
      <c r="AB158" s="39"/>
      <c r="AC158" s="39"/>
      <c r="AD158" s="39"/>
      <c r="AE158" s="39"/>
      <c r="AR158" s="229" t="s">
        <v>281</v>
      </c>
      <c r="AT158" s="229" t="s">
        <v>154</v>
      </c>
      <c r="AU158" s="229" t="s">
        <v>79</v>
      </c>
      <c r="AY158" s="18" t="s">
        <v>137</v>
      </c>
      <c r="BE158" s="230">
        <f>IF(N158="základní",J158,0)</f>
        <v>0</v>
      </c>
      <c r="BF158" s="230">
        <f>IF(N158="snížená",J158,0)</f>
        <v>0</v>
      </c>
      <c r="BG158" s="230">
        <f>IF(N158="zákl. přenesená",J158,0)</f>
        <v>0</v>
      </c>
      <c r="BH158" s="230">
        <f>IF(N158="sníž. přenesená",J158,0)</f>
        <v>0</v>
      </c>
      <c r="BI158" s="230">
        <f>IF(N158="nulová",J158,0)</f>
        <v>0</v>
      </c>
      <c r="BJ158" s="18" t="s">
        <v>143</v>
      </c>
      <c r="BK158" s="230">
        <f>ROUND(I158*H158,2)</f>
        <v>0</v>
      </c>
      <c r="BL158" s="18" t="s">
        <v>218</v>
      </c>
      <c r="BM158" s="229" t="s">
        <v>282</v>
      </c>
    </row>
    <row r="159" spans="1:65" s="2" customFormat="1" ht="16.5" customHeight="1">
      <c r="A159" s="39"/>
      <c r="B159" s="40"/>
      <c r="C159" s="218" t="s">
        <v>283</v>
      </c>
      <c r="D159" s="218" t="s">
        <v>138</v>
      </c>
      <c r="E159" s="219" t="s">
        <v>284</v>
      </c>
      <c r="F159" s="220" t="s">
        <v>285</v>
      </c>
      <c r="G159" s="221" t="s">
        <v>268</v>
      </c>
      <c r="H159" s="222">
        <v>2.4</v>
      </c>
      <c r="I159" s="223"/>
      <c r="J159" s="224">
        <f>ROUND(I159*H159,2)</f>
        <v>0</v>
      </c>
      <c r="K159" s="220" t="s">
        <v>142</v>
      </c>
      <c r="L159" s="45"/>
      <c r="M159" s="225" t="s">
        <v>19</v>
      </c>
      <c r="N159" s="226" t="s">
        <v>42</v>
      </c>
      <c r="O159" s="86"/>
      <c r="P159" s="227">
        <f>O159*H159</f>
        <v>0</v>
      </c>
      <c r="Q159" s="227">
        <v>0.00027</v>
      </c>
      <c r="R159" s="227">
        <f>Q159*H159</f>
        <v>0.000648</v>
      </c>
      <c r="S159" s="227">
        <v>0</v>
      </c>
      <c r="T159" s="228">
        <f>S159*H159</f>
        <v>0</v>
      </c>
      <c r="U159" s="39"/>
      <c r="V159" s="39"/>
      <c r="W159" s="39"/>
      <c r="X159" s="39"/>
      <c r="Y159" s="39"/>
      <c r="Z159" s="39"/>
      <c r="AA159" s="39"/>
      <c r="AB159" s="39"/>
      <c r="AC159" s="39"/>
      <c r="AD159" s="39"/>
      <c r="AE159" s="39"/>
      <c r="AR159" s="229" t="s">
        <v>218</v>
      </c>
      <c r="AT159" s="229" t="s">
        <v>138</v>
      </c>
      <c r="AU159" s="229" t="s">
        <v>79</v>
      </c>
      <c r="AY159" s="18" t="s">
        <v>137</v>
      </c>
      <c r="BE159" s="230">
        <f>IF(N159="základní",J159,0)</f>
        <v>0</v>
      </c>
      <c r="BF159" s="230">
        <f>IF(N159="snížená",J159,0)</f>
        <v>0</v>
      </c>
      <c r="BG159" s="230">
        <f>IF(N159="zákl. přenesená",J159,0)</f>
        <v>0</v>
      </c>
      <c r="BH159" s="230">
        <f>IF(N159="sníž. přenesená",J159,0)</f>
        <v>0</v>
      </c>
      <c r="BI159" s="230">
        <f>IF(N159="nulová",J159,0)</f>
        <v>0</v>
      </c>
      <c r="BJ159" s="18" t="s">
        <v>143</v>
      </c>
      <c r="BK159" s="230">
        <f>ROUND(I159*H159,2)</f>
        <v>0</v>
      </c>
      <c r="BL159" s="18" t="s">
        <v>218</v>
      </c>
      <c r="BM159" s="229" t="s">
        <v>286</v>
      </c>
    </row>
    <row r="160" spans="1:51" s="13" customFormat="1" ht="12">
      <c r="A160" s="13"/>
      <c r="B160" s="231"/>
      <c r="C160" s="232"/>
      <c r="D160" s="233" t="s">
        <v>145</v>
      </c>
      <c r="E160" s="234" t="s">
        <v>19</v>
      </c>
      <c r="F160" s="235" t="s">
        <v>287</v>
      </c>
      <c r="G160" s="232"/>
      <c r="H160" s="236">
        <v>2.4</v>
      </c>
      <c r="I160" s="237"/>
      <c r="J160" s="232"/>
      <c r="K160" s="232"/>
      <c r="L160" s="238"/>
      <c r="M160" s="239"/>
      <c r="N160" s="240"/>
      <c r="O160" s="240"/>
      <c r="P160" s="240"/>
      <c r="Q160" s="240"/>
      <c r="R160" s="240"/>
      <c r="S160" s="240"/>
      <c r="T160" s="241"/>
      <c r="U160" s="13"/>
      <c r="V160" s="13"/>
      <c r="W160" s="13"/>
      <c r="X160" s="13"/>
      <c r="Y160" s="13"/>
      <c r="Z160" s="13"/>
      <c r="AA160" s="13"/>
      <c r="AB160" s="13"/>
      <c r="AC160" s="13"/>
      <c r="AD160" s="13"/>
      <c r="AE160" s="13"/>
      <c r="AT160" s="242" t="s">
        <v>145</v>
      </c>
      <c r="AU160" s="242" t="s">
        <v>79</v>
      </c>
      <c r="AV160" s="13" t="s">
        <v>79</v>
      </c>
      <c r="AW160" s="13" t="s">
        <v>31</v>
      </c>
      <c r="AX160" s="13" t="s">
        <v>69</v>
      </c>
      <c r="AY160" s="242" t="s">
        <v>137</v>
      </c>
    </row>
    <row r="161" spans="1:51" s="14" customFormat="1" ht="12">
      <c r="A161" s="14"/>
      <c r="B161" s="243"/>
      <c r="C161" s="244"/>
      <c r="D161" s="233" t="s">
        <v>145</v>
      </c>
      <c r="E161" s="245" t="s">
        <v>19</v>
      </c>
      <c r="F161" s="246" t="s">
        <v>147</v>
      </c>
      <c r="G161" s="244"/>
      <c r="H161" s="247">
        <v>2.4</v>
      </c>
      <c r="I161" s="248"/>
      <c r="J161" s="244"/>
      <c r="K161" s="244"/>
      <c r="L161" s="249"/>
      <c r="M161" s="250"/>
      <c r="N161" s="251"/>
      <c r="O161" s="251"/>
      <c r="P161" s="251"/>
      <c r="Q161" s="251"/>
      <c r="R161" s="251"/>
      <c r="S161" s="251"/>
      <c r="T161" s="252"/>
      <c r="U161" s="14"/>
      <c r="V161" s="14"/>
      <c r="W161" s="14"/>
      <c r="X161" s="14"/>
      <c r="Y161" s="14"/>
      <c r="Z161" s="14"/>
      <c r="AA161" s="14"/>
      <c r="AB161" s="14"/>
      <c r="AC161" s="14"/>
      <c r="AD161" s="14"/>
      <c r="AE161" s="14"/>
      <c r="AT161" s="253" t="s">
        <v>145</v>
      </c>
      <c r="AU161" s="253" t="s">
        <v>79</v>
      </c>
      <c r="AV161" s="14" t="s">
        <v>143</v>
      </c>
      <c r="AW161" s="14" t="s">
        <v>31</v>
      </c>
      <c r="AX161" s="14" t="s">
        <v>77</v>
      </c>
      <c r="AY161" s="253" t="s">
        <v>137</v>
      </c>
    </row>
    <row r="162" spans="1:65" s="2" customFormat="1" ht="16.5" customHeight="1">
      <c r="A162" s="39"/>
      <c r="B162" s="40"/>
      <c r="C162" s="254" t="s">
        <v>288</v>
      </c>
      <c r="D162" s="254" t="s">
        <v>154</v>
      </c>
      <c r="E162" s="255" t="s">
        <v>289</v>
      </c>
      <c r="F162" s="256" t="s">
        <v>290</v>
      </c>
      <c r="G162" s="257" t="s">
        <v>141</v>
      </c>
      <c r="H162" s="258">
        <v>0.84</v>
      </c>
      <c r="I162" s="259"/>
      <c r="J162" s="260">
        <f>ROUND(I162*H162,2)</f>
        <v>0</v>
      </c>
      <c r="K162" s="256" t="s">
        <v>142</v>
      </c>
      <c r="L162" s="261"/>
      <c r="M162" s="262" t="s">
        <v>19</v>
      </c>
      <c r="N162" s="263" t="s">
        <v>42</v>
      </c>
      <c r="O162" s="86"/>
      <c r="P162" s="227">
        <f>O162*H162</f>
        <v>0</v>
      </c>
      <c r="Q162" s="227">
        <v>0.03472</v>
      </c>
      <c r="R162" s="227">
        <f>Q162*H162</f>
        <v>0.0291648</v>
      </c>
      <c r="S162" s="227">
        <v>0</v>
      </c>
      <c r="T162" s="228">
        <f>S162*H162</f>
        <v>0</v>
      </c>
      <c r="U162" s="39"/>
      <c r="V162" s="39"/>
      <c r="W162" s="39"/>
      <c r="X162" s="39"/>
      <c r="Y162" s="39"/>
      <c r="Z162" s="39"/>
      <c r="AA162" s="39"/>
      <c r="AB162" s="39"/>
      <c r="AC162" s="39"/>
      <c r="AD162" s="39"/>
      <c r="AE162" s="39"/>
      <c r="AR162" s="229" t="s">
        <v>281</v>
      </c>
      <c r="AT162" s="229" t="s">
        <v>154</v>
      </c>
      <c r="AU162" s="229" t="s">
        <v>79</v>
      </c>
      <c r="AY162" s="18" t="s">
        <v>137</v>
      </c>
      <c r="BE162" s="230">
        <f>IF(N162="základní",J162,0)</f>
        <v>0</v>
      </c>
      <c r="BF162" s="230">
        <f>IF(N162="snížená",J162,0)</f>
        <v>0</v>
      </c>
      <c r="BG162" s="230">
        <f>IF(N162="zákl. přenesená",J162,0)</f>
        <v>0</v>
      </c>
      <c r="BH162" s="230">
        <f>IF(N162="sníž. přenesená",J162,0)</f>
        <v>0</v>
      </c>
      <c r="BI162" s="230">
        <f>IF(N162="nulová",J162,0)</f>
        <v>0</v>
      </c>
      <c r="BJ162" s="18" t="s">
        <v>143</v>
      </c>
      <c r="BK162" s="230">
        <f>ROUND(I162*H162,2)</f>
        <v>0</v>
      </c>
      <c r="BL162" s="18" t="s">
        <v>218</v>
      </c>
      <c r="BM162" s="229" t="s">
        <v>291</v>
      </c>
    </row>
    <row r="163" spans="1:47" s="2" customFormat="1" ht="12">
      <c r="A163" s="39"/>
      <c r="B163" s="40"/>
      <c r="C163" s="41"/>
      <c r="D163" s="233" t="s">
        <v>292</v>
      </c>
      <c r="E163" s="41"/>
      <c r="F163" s="276" t="s">
        <v>293</v>
      </c>
      <c r="G163" s="41"/>
      <c r="H163" s="41"/>
      <c r="I163" s="138"/>
      <c r="J163" s="41"/>
      <c r="K163" s="41"/>
      <c r="L163" s="45"/>
      <c r="M163" s="277"/>
      <c r="N163" s="278"/>
      <c r="O163" s="86"/>
      <c r="P163" s="86"/>
      <c r="Q163" s="86"/>
      <c r="R163" s="86"/>
      <c r="S163" s="86"/>
      <c r="T163" s="87"/>
      <c r="U163" s="39"/>
      <c r="V163" s="39"/>
      <c r="W163" s="39"/>
      <c r="X163" s="39"/>
      <c r="Y163" s="39"/>
      <c r="Z163" s="39"/>
      <c r="AA163" s="39"/>
      <c r="AB163" s="39"/>
      <c r="AC163" s="39"/>
      <c r="AD163" s="39"/>
      <c r="AE163" s="39"/>
      <c r="AT163" s="18" t="s">
        <v>292</v>
      </c>
      <c r="AU163" s="18" t="s">
        <v>79</v>
      </c>
    </row>
    <row r="164" spans="1:51" s="13" customFormat="1" ht="12">
      <c r="A164" s="13"/>
      <c r="B164" s="231"/>
      <c r="C164" s="232"/>
      <c r="D164" s="233" t="s">
        <v>145</v>
      </c>
      <c r="E164" s="234" t="s">
        <v>19</v>
      </c>
      <c r="F164" s="235" t="s">
        <v>294</v>
      </c>
      <c r="G164" s="232"/>
      <c r="H164" s="236">
        <v>0.84</v>
      </c>
      <c r="I164" s="237"/>
      <c r="J164" s="232"/>
      <c r="K164" s="232"/>
      <c r="L164" s="238"/>
      <c r="M164" s="239"/>
      <c r="N164" s="240"/>
      <c r="O164" s="240"/>
      <c r="P164" s="240"/>
      <c r="Q164" s="240"/>
      <c r="R164" s="240"/>
      <c r="S164" s="240"/>
      <c r="T164" s="241"/>
      <c r="U164" s="13"/>
      <c r="V164" s="13"/>
      <c r="W164" s="13"/>
      <c r="X164" s="13"/>
      <c r="Y164" s="13"/>
      <c r="Z164" s="13"/>
      <c r="AA164" s="13"/>
      <c r="AB164" s="13"/>
      <c r="AC164" s="13"/>
      <c r="AD164" s="13"/>
      <c r="AE164" s="13"/>
      <c r="AT164" s="242" t="s">
        <v>145</v>
      </c>
      <c r="AU164" s="242" t="s">
        <v>79</v>
      </c>
      <c r="AV164" s="13" t="s">
        <v>79</v>
      </c>
      <c r="AW164" s="13" t="s">
        <v>31</v>
      </c>
      <c r="AX164" s="13" t="s">
        <v>69</v>
      </c>
      <c r="AY164" s="242" t="s">
        <v>137</v>
      </c>
    </row>
    <row r="165" spans="1:51" s="14" customFormat="1" ht="12">
      <c r="A165" s="14"/>
      <c r="B165" s="243"/>
      <c r="C165" s="244"/>
      <c r="D165" s="233" t="s">
        <v>145</v>
      </c>
      <c r="E165" s="245" t="s">
        <v>19</v>
      </c>
      <c r="F165" s="246" t="s">
        <v>147</v>
      </c>
      <c r="G165" s="244"/>
      <c r="H165" s="247">
        <v>0.84</v>
      </c>
      <c r="I165" s="248"/>
      <c r="J165" s="244"/>
      <c r="K165" s="244"/>
      <c r="L165" s="249"/>
      <c r="M165" s="250"/>
      <c r="N165" s="251"/>
      <c r="O165" s="251"/>
      <c r="P165" s="251"/>
      <c r="Q165" s="251"/>
      <c r="R165" s="251"/>
      <c r="S165" s="251"/>
      <c r="T165" s="252"/>
      <c r="U165" s="14"/>
      <c r="V165" s="14"/>
      <c r="W165" s="14"/>
      <c r="X165" s="14"/>
      <c r="Y165" s="14"/>
      <c r="Z165" s="14"/>
      <c r="AA165" s="14"/>
      <c r="AB165" s="14"/>
      <c r="AC165" s="14"/>
      <c r="AD165" s="14"/>
      <c r="AE165" s="14"/>
      <c r="AT165" s="253" t="s">
        <v>145</v>
      </c>
      <c r="AU165" s="253" t="s">
        <v>79</v>
      </c>
      <c r="AV165" s="14" t="s">
        <v>143</v>
      </c>
      <c r="AW165" s="14" t="s">
        <v>31</v>
      </c>
      <c r="AX165" s="14" t="s">
        <v>77</v>
      </c>
      <c r="AY165" s="253" t="s">
        <v>137</v>
      </c>
    </row>
    <row r="166" spans="1:65" s="2" customFormat="1" ht="16.5" customHeight="1">
      <c r="A166" s="39"/>
      <c r="B166" s="40"/>
      <c r="C166" s="254" t="s">
        <v>295</v>
      </c>
      <c r="D166" s="254" t="s">
        <v>154</v>
      </c>
      <c r="E166" s="255" t="s">
        <v>296</v>
      </c>
      <c r="F166" s="256" t="s">
        <v>290</v>
      </c>
      <c r="G166" s="257" t="s">
        <v>141</v>
      </c>
      <c r="H166" s="258">
        <v>0.3</v>
      </c>
      <c r="I166" s="259"/>
      <c r="J166" s="260">
        <f>ROUND(I166*H166,2)</f>
        <v>0</v>
      </c>
      <c r="K166" s="256" t="s">
        <v>142</v>
      </c>
      <c r="L166" s="261"/>
      <c r="M166" s="262" t="s">
        <v>19</v>
      </c>
      <c r="N166" s="263" t="s">
        <v>42</v>
      </c>
      <c r="O166" s="86"/>
      <c r="P166" s="227">
        <f>O166*H166</f>
        <v>0</v>
      </c>
      <c r="Q166" s="227">
        <v>0.03472</v>
      </c>
      <c r="R166" s="227">
        <f>Q166*H166</f>
        <v>0.010416</v>
      </c>
      <c r="S166" s="227">
        <v>0</v>
      </c>
      <c r="T166" s="228">
        <f>S166*H166</f>
        <v>0</v>
      </c>
      <c r="U166" s="39"/>
      <c r="V166" s="39"/>
      <c r="W166" s="39"/>
      <c r="X166" s="39"/>
      <c r="Y166" s="39"/>
      <c r="Z166" s="39"/>
      <c r="AA166" s="39"/>
      <c r="AB166" s="39"/>
      <c r="AC166" s="39"/>
      <c r="AD166" s="39"/>
      <c r="AE166" s="39"/>
      <c r="AR166" s="229" t="s">
        <v>281</v>
      </c>
      <c r="AT166" s="229" t="s">
        <v>154</v>
      </c>
      <c r="AU166" s="229" t="s">
        <v>79</v>
      </c>
      <c r="AY166" s="18" t="s">
        <v>137</v>
      </c>
      <c r="BE166" s="230">
        <f>IF(N166="základní",J166,0)</f>
        <v>0</v>
      </c>
      <c r="BF166" s="230">
        <f>IF(N166="snížená",J166,0)</f>
        <v>0</v>
      </c>
      <c r="BG166" s="230">
        <f>IF(N166="zákl. přenesená",J166,0)</f>
        <v>0</v>
      </c>
      <c r="BH166" s="230">
        <f>IF(N166="sníž. přenesená",J166,0)</f>
        <v>0</v>
      </c>
      <c r="BI166" s="230">
        <f>IF(N166="nulová",J166,0)</f>
        <v>0</v>
      </c>
      <c r="BJ166" s="18" t="s">
        <v>143</v>
      </c>
      <c r="BK166" s="230">
        <f>ROUND(I166*H166,2)</f>
        <v>0</v>
      </c>
      <c r="BL166" s="18" t="s">
        <v>218</v>
      </c>
      <c r="BM166" s="229" t="s">
        <v>297</v>
      </c>
    </row>
    <row r="167" spans="1:47" s="2" customFormat="1" ht="12">
      <c r="A167" s="39"/>
      <c r="B167" s="40"/>
      <c r="C167" s="41"/>
      <c r="D167" s="233" t="s">
        <v>292</v>
      </c>
      <c r="E167" s="41"/>
      <c r="F167" s="276" t="s">
        <v>298</v>
      </c>
      <c r="G167" s="41"/>
      <c r="H167" s="41"/>
      <c r="I167" s="138"/>
      <c r="J167" s="41"/>
      <c r="K167" s="41"/>
      <c r="L167" s="45"/>
      <c r="M167" s="277"/>
      <c r="N167" s="278"/>
      <c r="O167" s="86"/>
      <c r="P167" s="86"/>
      <c r="Q167" s="86"/>
      <c r="R167" s="86"/>
      <c r="S167" s="86"/>
      <c r="T167" s="87"/>
      <c r="U167" s="39"/>
      <c r="V167" s="39"/>
      <c r="W167" s="39"/>
      <c r="X167" s="39"/>
      <c r="Y167" s="39"/>
      <c r="Z167" s="39"/>
      <c r="AA167" s="39"/>
      <c r="AB167" s="39"/>
      <c r="AC167" s="39"/>
      <c r="AD167" s="39"/>
      <c r="AE167" s="39"/>
      <c r="AT167" s="18" t="s">
        <v>292</v>
      </c>
      <c r="AU167" s="18" t="s">
        <v>79</v>
      </c>
    </row>
    <row r="168" spans="1:51" s="13" customFormat="1" ht="12">
      <c r="A168" s="13"/>
      <c r="B168" s="231"/>
      <c r="C168" s="232"/>
      <c r="D168" s="233" t="s">
        <v>145</v>
      </c>
      <c r="E168" s="234" t="s">
        <v>19</v>
      </c>
      <c r="F168" s="235" t="s">
        <v>299</v>
      </c>
      <c r="G168" s="232"/>
      <c r="H168" s="236">
        <v>0.3</v>
      </c>
      <c r="I168" s="237"/>
      <c r="J168" s="232"/>
      <c r="K168" s="232"/>
      <c r="L168" s="238"/>
      <c r="M168" s="239"/>
      <c r="N168" s="240"/>
      <c r="O168" s="240"/>
      <c r="P168" s="240"/>
      <c r="Q168" s="240"/>
      <c r="R168" s="240"/>
      <c r="S168" s="240"/>
      <c r="T168" s="241"/>
      <c r="U168" s="13"/>
      <c r="V168" s="13"/>
      <c r="W168" s="13"/>
      <c r="X168" s="13"/>
      <c r="Y168" s="13"/>
      <c r="Z168" s="13"/>
      <c r="AA168" s="13"/>
      <c r="AB168" s="13"/>
      <c r="AC168" s="13"/>
      <c r="AD168" s="13"/>
      <c r="AE168" s="13"/>
      <c r="AT168" s="242" t="s">
        <v>145</v>
      </c>
      <c r="AU168" s="242" t="s">
        <v>79</v>
      </c>
      <c r="AV168" s="13" t="s">
        <v>79</v>
      </c>
      <c r="AW168" s="13" t="s">
        <v>31</v>
      </c>
      <c r="AX168" s="13" t="s">
        <v>69</v>
      </c>
      <c r="AY168" s="242" t="s">
        <v>137</v>
      </c>
    </row>
    <row r="169" spans="1:51" s="14" customFormat="1" ht="12">
      <c r="A169" s="14"/>
      <c r="B169" s="243"/>
      <c r="C169" s="244"/>
      <c r="D169" s="233" t="s">
        <v>145</v>
      </c>
      <c r="E169" s="245" t="s">
        <v>19</v>
      </c>
      <c r="F169" s="246" t="s">
        <v>147</v>
      </c>
      <c r="G169" s="244"/>
      <c r="H169" s="247">
        <v>0.3</v>
      </c>
      <c r="I169" s="248"/>
      <c r="J169" s="244"/>
      <c r="K169" s="244"/>
      <c r="L169" s="249"/>
      <c r="M169" s="250"/>
      <c r="N169" s="251"/>
      <c r="O169" s="251"/>
      <c r="P169" s="251"/>
      <c r="Q169" s="251"/>
      <c r="R169" s="251"/>
      <c r="S169" s="251"/>
      <c r="T169" s="252"/>
      <c r="U169" s="14"/>
      <c r="V169" s="14"/>
      <c r="W169" s="14"/>
      <c r="X169" s="14"/>
      <c r="Y169" s="14"/>
      <c r="Z169" s="14"/>
      <c r="AA169" s="14"/>
      <c r="AB169" s="14"/>
      <c r="AC169" s="14"/>
      <c r="AD169" s="14"/>
      <c r="AE169" s="14"/>
      <c r="AT169" s="253" t="s">
        <v>145</v>
      </c>
      <c r="AU169" s="253" t="s">
        <v>79</v>
      </c>
      <c r="AV169" s="14" t="s">
        <v>143</v>
      </c>
      <c r="AW169" s="14" t="s">
        <v>31</v>
      </c>
      <c r="AX169" s="14" t="s">
        <v>77</v>
      </c>
      <c r="AY169" s="253" t="s">
        <v>137</v>
      </c>
    </row>
    <row r="170" spans="1:65" s="2" customFormat="1" ht="16.5" customHeight="1">
      <c r="A170" s="39"/>
      <c r="B170" s="40"/>
      <c r="C170" s="254" t="s">
        <v>300</v>
      </c>
      <c r="D170" s="254" t="s">
        <v>154</v>
      </c>
      <c r="E170" s="255" t="s">
        <v>301</v>
      </c>
      <c r="F170" s="256" t="s">
        <v>290</v>
      </c>
      <c r="G170" s="257" t="s">
        <v>141</v>
      </c>
      <c r="H170" s="258">
        <v>1.26</v>
      </c>
      <c r="I170" s="259"/>
      <c r="J170" s="260">
        <f>ROUND(I170*H170,2)</f>
        <v>0</v>
      </c>
      <c r="K170" s="256" t="s">
        <v>142</v>
      </c>
      <c r="L170" s="261"/>
      <c r="M170" s="262" t="s">
        <v>19</v>
      </c>
      <c r="N170" s="263" t="s">
        <v>42</v>
      </c>
      <c r="O170" s="86"/>
      <c r="P170" s="227">
        <f>O170*H170</f>
        <v>0</v>
      </c>
      <c r="Q170" s="227">
        <v>0.03472</v>
      </c>
      <c r="R170" s="227">
        <f>Q170*H170</f>
        <v>0.0437472</v>
      </c>
      <c r="S170" s="227">
        <v>0</v>
      </c>
      <c r="T170" s="228">
        <f>S170*H170</f>
        <v>0</v>
      </c>
      <c r="U170" s="39"/>
      <c r="V170" s="39"/>
      <c r="W170" s="39"/>
      <c r="X170" s="39"/>
      <c r="Y170" s="39"/>
      <c r="Z170" s="39"/>
      <c r="AA170" s="39"/>
      <c r="AB170" s="39"/>
      <c r="AC170" s="39"/>
      <c r="AD170" s="39"/>
      <c r="AE170" s="39"/>
      <c r="AR170" s="229" t="s">
        <v>281</v>
      </c>
      <c r="AT170" s="229" t="s">
        <v>154</v>
      </c>
      <c r="AU170" s="229" t="s">
        <v>79</v>
      </c>
      <c r="AY170" s="18" t="s">
        <v>137</v>
      </c>
      <c r="BE170" s="230">
        <f>IF(N170="základní",J170,0)</f>
        <v>0</v>
      </c>
      <c r="BF170" s="230">
        <f>IF(N170="snížená",J170,0)</f>
        <v>0</v>
      </c>
      <c r="BG170" s="230">
        <f>IF(N170="zákl. přenesená",J170,0)</f>
        <v>0</v>
      </c>
      <c r="BH170" s="230">
        <f>IF(N170="sníž. přenesená",J170,0)</f>
        <v>0</v>
      </c>
      <c r="BI170" s="230">
        <f>IF(N170="nulová",J170,0)</f>
        <v>0</v>
      </c>
      <c r="BJ170" s="18" t="s">
        <v>143</v>
      </c>
      <c r="BK170" s="230">
        <f>ROUND(I170*H170,2)</f>
        <v>0</v>
      </c>
      <c r="BL170" s="18" t="s">
        <v>218</v>
      </c>
      <c r="BM170" s="229" t="s">
        <v>302</v>
      </c>
    </row>
    <row r="171" spans="1:47" s="2" customFormat="1" ht="12">
      <c r="A171" s="39"/>
      <c r="B171" s="40"/>
      <c r="C171" s="41"/>
      <c r="D171" s="233" t="s">
        <v>292</v>
      </c>
      <c r="E171" s="41"/>
      <c r="F171" s="276" t="s">
        <v>303</v>
      </c>
      <c r="G171" s="41"/>
      <c r="H171" s="41"/>
      <c r="I171" s="138"/>
      <c r="J171" s="41"/>
      <c r="K171" s="41"/>
      <c r="L171" s="45"/>
      <c r="M171" s="277"/>
      <c r="N171" s="278"/>
      <c r="O171" s="86"/>
      <c r="P171" s="86"/>
      <c r="Q171" s="86"/>
      <c r="R171" s="86"/>
      <c r="S171" s="86"/>
      <c r="T171" s="87"/>
      <c r="U171" s="39"/>
      <c r="V171" s="39"/>
      <c r="W171" s="39"/>
      <c r="X171" s="39"/>
      <c r="Y171" s="39"/>
      <c r="Z171" s="39"/>
      <c r="AA171" s="39"/>
      <c r="AB171" s="39"/>
      <c r="AC171" s="39"/>
      <c r="AD171" s="39"/>
      <c r="AE171" s="39"/>
      <c r="AT171" s="18" t="s">
        <v>292</v>
      </c>
      <c r="AU171" s="18" t="s">
        <v>79</v>
      </c>
    </row>
    <row r="172" spans="1:51" s="13" customFormat="1" ht="12">
      <c r="A172" s="13"/>
      <c r="B172" s="231"/>
      <c r="C172" s="232"/>
      <c r="D172" s="233" t="s">
        <v>145</v>
      </c>
      <c r="E172" s="234" t="s">
        <v>19</v>
      </c>
      <c r="F172" s="235" t="s">
        <v>304</v>
      </c>
      <c r="G172" s="232"/>
      <c r="H172" s="236">
        <v>1.26</v>
      </c>
      <c r="I172" s="237"/>
      <c r="J172" s="232"/>
      <c r="K172" s="232"/>
      <c r="L172" s="238"/>
      <c r="M172" s="239"/>
      <c r="N172" s="240"/>
      <c r="O172" s="240"/>
      <c r="P172" s="240"/>
      <c r="Q172" s="240"/>
      <c r="R172" s="240"/>
      <c r="S172" s="240"/>
      <c r="T172" s="241"/>
      <c r="U172" s="13"/>
      <c r="V172" s="13"/>
      <c r="W172" s="13"/>
      <c r="X172" s="13"/>
      <c r="Y172" s="13"/>
      <c r="Z172" s="13"/>
      <c r="AA172" s="13"/>
      <c r="AB172" s="13"/>
      <c r="AC172" s="13"/>
      <c r="AD172" s="13"/>
      <c r="AE172" s="13"/>
      <c r="AT172" s="242" t="s">
        <v>145</v>
      </c>
      <c r="AU172" s="242" t="s">
        <v>79</v>
      </c>
      <c r="AV172" s="13" t="s">
        <v>79</v>
      </c>
      <c r="AW172" s="13" t="s">
        <v>31</v>
      </c>
      <c r="AX172" s="13" t="s">
        <v>69</v>
      </c>
      <c r="AY172" s="242" t="s">
        <v>137</v>
      </c>
    </row>
    <row r="173" spans="1:51" s="14" customFormat="1" ht="12">
      <c r="A173" s="14"/>
      <c r="B173" s="243"/>
      <c r="C173" s="244"/>
      <c r="D173" s="233" t="s">
        <v>145</v>
      </c>
      <c r="E173" s="245" t="s">
        <v>19</v>
      </c>
      <c r="F173" s="246" t="s">
        <v>147</v>
      </c>
      <c r="G173" s="244"/>
      <c r="H173" s="247">
        <v>1.26</v>
      </c>
      <c r="I173" s="248"/>
      <c r="J173" s="244"/>
      <c r="K173" s="244"/>
      <c r="L173" s="249"/>
      <c r="M173" s="250"/>
      <c r="N173" s="251"/>
      <c r="O173" s="251"/>
      <c r="P173" s="251"/>
      <c r="Q173" s="251"/>
      <c r="R173" s="251"/>
      <c r="S173" s="251"/>
      <c r="T173" s="252"/>
      <c r="U173" s="14"/>
      <c r="V173" s="14"/>
      <c r="W173" s="14"/>
      <c r="X173" s="14"/>
      <c r="Y173" s="14"/>
      <c r="Z173" s="14"/>
      <c r="AA173" s="14"/>
      <c r="AB173" s="14"/>
      <c r="AC173" s="14"/>
      <c r="AD173" s="14"/>
      <c r="AE173" s="14"/>
      <c r="AT173" s="253" t="s">
        <v>145</v>
      </c>
      <c r="AU173" s="253" t="s">
        <v>79</v>
      </c>
      <c r="AV173" s="14" t="s">
        <v>143</v>
      </c>
      <c r="AW173" s="14" t="s">
        <v>31</v>
      </c>
      <c r="AX173" s="14" t="s">
        <v>77</v>
      </c>
      <c r="AY173" s="253" t="s">
        <v>137</v>
      </c>
    </row>
    <row r="174" spans="1:65" s="2" customFormat="1" ht="16.5" customHeight="1">
      <c r="A174" s="39"/>
      <c r="B174" s="40"/>
      <c r="C174" s="218" t="s">
        <v>281</v>
      </c>
      <c r="D174" s="218" t="s">
        <v>138</v>
      </c>
      <c r="E174" s="219" t="s">
        <v>305</v>
      </c>
      <c r="F174" s="220" t="s">
        <v>306</v>
      </c>
      <c r="G174" s="221" t="s">
        <v>141</v>
      </c>
      <c r="H174" s="222">
        <v>19</v>
      </c>
      <c r="I174" s="223"/>
      <c r="J174" s="224">
        <f>ROUND(I174*H174,2)</f>
        <v>0</v>
      </c>
      <c r="K174" s="220" t="s">
        <v>142</v>
      </c>
      <c r="L174" s="45"/>
      <c r="M174" s="225" t="s">
        <v>19</v>
      </c>
      <c r="N174" s="226" t="s">
        <v>42</v>
      </c>
      <c r="O174" s="86"/>
      <c r="P174" s="227">
        <f>O174*H174</f>
        <v>0</v>
      </c>
      <c r="Q174" s="227">
        <v>0.00027</v>
      </c>
      <c r="R174" s="227">
        <f>Q174*H174</f>
        <v>0.00513</v>
      </c>
      <c r="S174" s="227">
        <v>0</v>
      </c>
      <c r="T174" s="228">
        <f>S174*H174</f>
        <v>0</v>
      </c>
      <c r="U174" s="39"/>
      <c r="V174" s="39"/>
      <c r="W174" s="39"/>
      <c r="X174" s="39"/>
      <c r="Y174" s="39"/>
      <c r="Z174" s="39"/>
      <c r="AA174" s="39"/>
      <c r="AB174" s="39"/>
      <c r="AC174" s="39"/>
      <c r="AD174" s="39"/>
      <c r="AE174" s="39"/>
      <c r="AR174" s="229" t="s">
        <v>218</v>
      </c>
      <c r="AT174" s="229" t="s">
        <v>138</v>
      </c>
      <c r="AU174" s="229" t="s">
        <v>79</v>
      </c>
      <c r="AY174" s="18" t="s">
        <v>137</v>
      </c>
      <c r="BE174" s="230">
        <f>IF(N174="základní",J174,0)</f>
        <v>0</v>
      </c>
      <c r="BF174" s="230">
        <f>IF(N174="snížená",J174,0)</f>
        <v>0</v>
      </c>
      <c r="BG174" s="230">
        <f>IF(N174="zákl. přenesená",J174,0)</f>
        <v>0</v>
      </c>
      <c r="BH174" s="230">
        <f>IF(N174="sníž. přenesená",J174,0)</f>
        <v>0</v>
      </c>
      <c r="BI174" s="230">
        <f>IF(N174="nulová",J174,0)</f>
        <v>0</v>
      </c>
      <c r="BJ174" s="18" t="s">
        <v>143</v>
      </c>
      <c r="BK174" s="230">
        <f>ROUND(I174*H174,2)</f>
        <v>0</v>
      </c>
      <c r="BL174" s="18" t="s">
        <v>218</v>
      </c>
      <c r="BM174" s="229" t="s">
        <v>307</v>
      </c>
    </row>
    <row r="175" spans="1:51" s="13" customFormat="1" ht="12">
      <c r="A175" s="13"/>
      <c r="B175" s="231"/>
      <c r="C175" s="232"/>
      <c r="D175" s="233" t="s">
        <v>145</v>
      </c>
      <c r="E175" s="234" t="s">
        <v>19</v>
      </c>
      <c r="F175" s="235" t="s">
        <v>308</v>
      </c>
      <c r="G175" s="232"/>
      <c r="H175" s="236">
        <v>19</v>
      </c>
      <c r="I175" s="237"/>
      <c r="J175" s="232"/>
      <c r="K175" s="232"/>
      <c r="L175" s="238"/>
      <c r="M175" s="239"/>
      <c r="N175" s="240"/>
      <c r="O175" s="240"/>
      <c r="P175" s="240"/>
      <c r="Q175" s="240"/>
      <c r="R175" s="240"/>
      <c r="S175" s="240"/>
      <c r="T175" s="241"/>
      <c r="U175" s="13"/>
      <c r="V175" s="13"/>
      <c r="W175" s="13"/>
      <c r="X175" s="13"/>
      <c r="Y175" s="13"/>
      <c r="Z175" s="13"/>
      <c r="AA175" s="13"/>
      <c r="AB175" s="13"/>
      <c r="AC175" s="13"/>
      <c r="AD175" s="13"/>
      <c r="AE175" s="13"/>
      <c r="AT175" s="242" t="s">
        <v>145</v>
      </c>
      <c r="AU175" s="242" t="s">
        <v>79</v>
      </c>
      <c r="AV175" s="13" t="s">
        <v>79</v>
      </c>
      <c r="AW175" s="13" t="s">
        <v>31</v>
      </c>
      <c r="AX175" s="13" t="s">
        <v>69</v>
      </c>
      <c r="AY175" s="242" t="s">
        <v>137</v>
      </c>
    </row>
    <row r="176" spans="1:51" s="14" customFormat="1" ht="12">
      <c r="A176" s="14"/>
      <c r="B176" s="243"/>
      <c r="C176" s="244"/>
      <c r="D176" s="233" t="s">
        <v>145</v>
      </c>
      <c r="E176" s="245" t="s">
        <v>19</v>
      </c>
      <c r="F176" s="246" t="s">
        <v>147</v>
      </c>
      <c r="G176" s="244"/>
      <c r="H176" s="247">
        <v>19</v>
      </c>
      <c r="I176" s="248"/>
      <c r="J176" s="244"/>
      <c r="K176" s="244"/>
      <c r="L176" s="249"/>
      <c r="M176" s="250"/>
      <c r="N176" s="251"/>
      <c r="O176" s="251"/>
      <c r="P176" s="251"/>
      <c r="Q176" s="251"/>
      <c r="R176" s="251"/>
      <c r="S176" s="251"/>
      <c r="T176" s="252"/>
      <c r="U176" s="14"/>
      <c r="V176" s="14"/>
      <c r="W176" s="14"/>
      <c r="X176" s="14"/>
      <c r="Y176" s="14"/>
      <c r="Z176" s="14"/>
      <c r="AA176" s="14"/>
      <c r="AB176" s="14"/>
      <c r="AC176" s="14"/>
      <c r="AD176" s="14"/>
      <c r="AE176" s="14"/>
      <c r="AT176" s="253" t="s">
        <v>145</v>
      </c>
      <c r="AU176" s="253" t="s">
        <v>79</v>
      </c>
      <c r="AV176" s="14" t="s">
        <v>143</v>
      </c>
      <c r="AW176" s="14" t="s">
        <v>31</v>
      </c>
      <c r="AX176" s="14" t="s">
        <v>77</v>
      </c>
      <c r="AY176" s="253" t="s">
        <v>137</v>
      </c>
    </row>
    <row r="177" spans="1:65" s="2" customFormat="1" ht="16.5" customHeight="1">
      <c r="A177" s="39"/>
      <c r="B177" s="40"/>
      <c r="C177" s="254" t="s">
        <v>309</v>
      </c>
      <c r="D177" s="254" t="s">
        <v>154</v>
      </c>
      <c r="E177" s="255" t="s">
        <v>310</v>
      </c>
      <c r="F177" s="256" t="s">
        <v>311</v>
      </c>
      <c r="G177" s="257" t="s">
        <v>141</v>
      </c>
      <c r="H177" s="258">
        <v>3.15</v>
      </c>
      <c r="I177" s="259"/>
      <c r="J177" s="260">
        <f>ROUND(I177*H177,2)</f>
        <v>0</v>
      </c>
      <c r="K177" s="256" t="s">
        <v>312</v>
      </c>
      <c r="L177" s="261"/>
      <c r="M177" s="262" t="s">
        <v>19</v>
      </c>
      <c r="N177" s="263" t="s">
        <v>42</v>
      </c>
      <c r="O177" s="86"/>
      <c r="P177" s="227">
        <f>O177*H177</f>
        <v>0</v>
      </c>
      <c r="Q177" s="227">
        <v>0</v>
      </c>
      <c r="R177" s="227">
        <f>Q177*H177</f>
        <v>0</v>
      </c>
      <c r="S177" s="227">
        <v>0</v>
      </c>
      <c r="T177" s="228">
        <f>S177*H177</f>
        <v>0</v>
      </c>
      <c r="U177" s="39"/>
      <c r="V177" s="39"/>
      <c r="W177" s="39"/>
      <c r="X177" s="39"/>
      <c r="Y177" s="39"/>
      <c r="Z177" s="39"/>
      <c r="AA177" s="39"/>
      <c r="AB177" s="39"/>
      <c r="AC177" s="39"/>
      <c r="AD177" s="39"/>
      <c r="AE177" s="39"/>
      <c r="AR177" s="229" t="s">
        <v>281</v>
      </c>
      <c r="AT177" s="229" t="s">
        <v>154</v>
      </c>
      <c r="AU177" s="229" t="s">
        <v>79</v>
      </c>
      <c r="AY177" s="18" t="s">
        <v>137</v>
      </c>
      <c r="BE177" s="230">
        <f>IF(N177="základní",J177,0)</f>
        <v>0</v>
      </c>
      <c r="BF177" s="230">
        <f>IF(N177="snížená",J177,0)</f>
        <v>0</v>
      </c>
      <c r="BG177" s="230">
        <f>IF(N177="zákl. přenesená",J177,0)</f>
        <v>0</v>
      </c>
      <c r="BH177" s="230">
        <f>IF(N177="sníž. přenesená",J177,0)</f>
        <v>0</v>
      </c>
      <c r="BI177" s="230">
        <f>IF(N177="nulová",J177,0)</f>
        <v>0</v>
      </c>
      <c r="BJ177" s="18" t="s">
        <v>143</v>
      </c>
      <c r="BK177" s="230">
        <f>ROUND(I177*H177,2)</f>
        <v>0</v>
      </c>
      <c r="BL177" s="18" t="s">
        <v>218</v>
      </c>
      <c r="BM177" s="229" t="s">
        <v>313</v>
      </c>
    </row>
    <row r="178" spans="1:47" s="2" customFormat="1" ht="12">
      <c r="A178" s="39"/>
      <c r="B178" s="40"/>
      <c r="C178" s="41"/>
      <c r="D178" s="233" t="s">
        <v>292</v>
      </c>
      <c r="E178" s="41"/>
      <c r="F178" s="276" t="s">
        <v>314</v>
      </c>
      <c r="G178" s="41"/>
      <c r="H178" s="41"/>
      <c r="I178" s="138"/>
      <c r="J178" s="41"/>
      <c r="K178" s="41"/>
      <c r="L178" s="45"/>
      <c r="M178" s="277"/>
      <c r="N178" s="278"/>
      <c r="O178" s="86"/>
      <c r="P178" s="86"/>
      <c r="Q178" s="86"/>
      <c r="R178" s="86"/>
      <c r="S178" s="86"/>
      <c r="T178" s="87"/>
      <c r="U178" s="39"/>
      <c r="V178" s="39"/>
      <c r="W178" s="39"/>
      <c r="X178" s="39"/>
      <c r="Y178" s="39"/>
      <c r="Z178" s="39"/>
      <c r="AA178" s="39"/>
      <c r="AB178" s="39"/>
      <c r="AC178" s="39"/>
      <c r="AD178" s="39"/>
      <c r="AE178" s="39"/>
      <c r="AT178" s="18" t="s">
        <v>292</v>
      </c>
      <c r="AU178" s="18" t="s">
        <v>79</v>
      </c>
    </row>
    <row r="179" spans="1:51" s="13" customFormat="1" ht="12">
      <c r="A179" s="13"/>
      <c r="B179" s="231"/>
      <c r="C179" s="232"/>
      <c r="D179" s="233" t="s">
        <v>145</v>
      </c>
      <c r="E179" s="234" t="s">
        <v>19</v>
      </c>
      <c r="F179" s="235" t="s">
        <v>315</v>
      </c>
      <c r="G179" s="232"/>
      <c r="H179" s="236">
        <v>3.15</v>
      </c>
      <c r="I179" s="237"/>
      <c r="J179" s="232"/>
      <c r="K179" s="232"/>
      <c r="L179" s="238"/>
      <c r="M179" s="239"/>
      <c r="N179" s="240"/>
      <c r="O179" s="240"/>
      <c r="P179" s="240"/>
      <c r="Q179" s="240"/>
      <c r="R179" s="240"/>
      <c r="S179" s="240"/>
      <c r="T179" s="241"/>
      <c r="U179" s="13"/>
      <c r="V179" s="13"/>
      <c r="W179" s="13"/>
      <c r="X179" s="13"/>
      <c r="Y179" s="13"/>
      <c r="Z179" s="13"/>
      <c r="AA179" s="13"/>
      <c r="AB179" s="13"/>
      <c r="AC179" s="13"/>
      <c r="AD179" s="13"/>
      <c r="AE179" s="13"/>
      <c r="AT179" s="242" t="s">
        <v>145</v>
      </c>
      <c r="AU179" s="242" t="s">
        <v>79</v>
      </c>
      <c r="AV179" s="13" t="s">
        <v>79</v>
      </c>
      <c r="AW179" s="13" t="s">
        <v>31</v>
      </c>
      <c r="AX179" s="13" t="s">
        <v>69</v>
      </c>
      <c r="AY179" s="242" t="s">
        <v>137</v>
      </c>
    </row>
    <row r="180" spans="1:51" s="14" customFormat="1" ht="12">
      <c r="A180" s="14"/>
      <c r="B180" s="243"/>
      <c r="C180" s="244"/>
      <c r="D180" s="233" t="s">
        <v>145</v>
      </c>
      <c r="E180" s="245" t="s">
        <v>19</v>
      </c>
      <c r="F180" s="246" t="s">
        <v>147</v>
      </c>
      <c r="G180" s="244"/>
      <c r="H180" s="247">
        <v>3.15</v>
      </c>
      <c r="I180" s="248"/>
      <c r="J180" s="244"/>
      <c r="K180" s="244"/>
      <c r="L180" s="249"/>
      <c r="M180" s="250"/>
      <c r="N180" s="251"/>
      <c r="O180" s="251"/>
      <c r="P180" s="251"/>
      <c r="Q180" s="251"/>
      <c r="R180" s="251"/>
      <c r="S180" s="251"/>
      <c r="T180" s="252"/>
      <c r="U180" s="14"/>
      <c r="V180" s="14"/>
      <c r="W180" s="14"/>
      <c r="X180" s="14"/>
      <c r="Y180" s="14"/>
      <c r="Z180" s="14"/>
      <c r="AA180" s="14"/>
      <c r="AB180" s="14"/>
      <c r="AC180" s="14"/>
      <c r="AD180" s="14"/>
      <c r="AE180" s="14"/>
      <c r="AT180" s="253" t="s">
        <v>145</v>
      </c>
      <c r="AU180" s="253" t="s">
        <v>79</v>
      </c>
      <c r="AV180" s="14" t="s">
        <v>143</v>
      </c>
      <c r="AW180" s="14" t="s">
        <v>31</v>
      </c>
      <c r="AX180" s="14" t="s">
        <v>77</v>
      </c>
      <c r="AY180" s="253" t="s">
        <v>137</v>
      </c>
    </row>
    <row r="181" spans="1:65" s="2" customFormat="1" ht="16.5" customHeight="1">
      <c r="A181" s="39"/>
      <c r="B181" s="40"/>
      <c r="C181" s="254" t="s">
        <v>316</v>
      </c>
      <c r="D181" s="254" t="s">
        <v>154</v>
      </c>
      <c r="E181" s="255" t="s">
        <v>317</v>
      </c>
      <c r="F181" s="256" t="s">
        <v>311</v>
      </c>
      <c r="G181" s="257" t="s">
        <v>141</v>
      </c>
      <c r="H181" s="258">
        <v>3.15</v>
      </c>
      <c r="I181" s="259"/>
      <c r="J181" s="260">
        <f>ROUND(I181*H181,2)</f>
        <v>0</v>
      </c>
      <c r="K181" s="256" t="s">
        <v>312</v>
      </c>
      <c r="L181" s="261"/>
      <c r="M181" s="262" t="s">
        <v>19</v>
      </c>
      <c r="N181" s="263" t="s">
        <v>42</v>
      </c>
      <c r="O181" s="86"/>
      <c r="P181" s="227">
        <f>O181*H181</f>
        <v>0</v>
      </c>
      <c r="Q181" s="227">
        <v>0</v>
      </c>
      <c r="R181" s="227">
        <f>Q181*H181</f>
        <v>0</v>
      </c>
      <c r="S181" s="227">
        <v>0</v>
      </c>
      <c r="T181" s="228">
        <f>S181*H181</f>
        <v>0</v>
      </c>
      <c r="U181" s="39"/>
      <c r="V181" s="39"/>
      <c r="W181" s="39"/>
      <c r="X181" s="39"/>
      <c r="Y181" s="39"/>
      <c r="Z181" s="39"/>
      <c r="AA181" s="39"/>
      <c r="AB181" s="39"/>
      <c r="AC181" s="39"/>
      <c r="AD181" s="39"/>
      <c r="AE181" s="39"/>
      <c r="AR181" s="229" t="s">
        <v>281</v>
      </c>
      <c r="AT181" s="229" t="s">
        <v>154</v>
      </c>
      <c r="AU181" s="229" t="s">
        <v>79</v>
      </c>
      <c r="AY181" s="18" t="s">
        <v>137</v>
      </c>
      <c r="BE181" s="230">
        <f>IF(N181="základní",J181,0)</f>
        <v>0</v>
      </c>
      <c r="BF181" s="230">
        <f>IF(N181="snížená",J181,0)</f>
        <v>0</v>
      </c>
      <c r="BG181" s="230">
        <f>IF(N181="zákl. přenesená",J181,0)</f>
        <v>0</v>
      </c>
      <c r="BH181" s="230">
        <f>IF(N181="sníž. přenesená",J181,0)</f>
        <v>0</v>
      </c>
      <c r="BI181" s="230">
        <f>IF(N181="nulová",J181,0)</f>
        <v>0</v>
      </c>
      <c r="BJ181" s="18" t="s">
        <v>143</v>
      </c>
      <c r="BK181" s="230">
        <f>ROUND(I181*H181,2)</f>
        <v>0</v>
      </c>
      <c r="BL181" s="18" t="s">
        <v>218</v>
      </c>
      <c r="BM181" s="229" t="s">
        <v>318</v>
      </c>
    </row>
    <row r="182" spans="1:47" s="2" customFormat="1" ht="12">
      <c r="A182" s="39"/>
      <c r="B182" s="40"/>
      <c r="C182" s="41"/>
      <c r="D182" s="233" t="s">
        <v>292</v>
      </c>
      <c r="E182" s="41"/>
      <c r="F182" s="276" t="s">
        <v>319</v>
      </c>
      <c r="G182" s="41"/>
      <c r="H182" s="41"/>
      <c r="I182" s="138"/>
      <c r="J182" s="41"/>
      <c r="K182" s="41"/>
      <c r="L182" s="45"/>
      <c r="M182" s="277"/>
      <c r="N182" s="278"/>
      <c r="O182" s="86"/>
      <c r="P182" s="86"/>
      <c r="Q182" s="86"/>
      <c r="R182" s="86"/>
      <c r="S182" s="86"/>
      <c r="T182" s="87"/>
      <c r="U182" s="39"/>
      <c r="V182" s="39"/>
      <c r="W182" s="39"/>
      <c r="X182" s="39"/>
      <c r="Y182" s="39"/>
      <c r="Z182" s="39"/>
      <c r="AA182" s="39"/>
      <c r="AB182" s="39"/>
      <c r="AC182" s="39"/>
      <c r="AD182" s="39"/>
      <c r="AE182" s="39"/>
      <c r="AT182" s="18" t="s">
        <v>292</v>
      </c>
      <c r="AU182" s="18" t="s">
        <v>79</v>
      </c>
    </row>
    <row r="183" spans="1:51" s="13" customFormat="1" ht="12">
      <c r="A183" s="13"/>
      <c r="B183" s="231"/>
      <c r="C183" s="232"/>
      <c r="D183" s="233" t="s">
        <v>145</v>
      </c>
      <c r="E183" s="234" t="s">
        <v>19</v>
      </c>
      <c r="F183" s="235" t="s">
        <v>315</v>
      </c>
      <c r="G183" s="232"/>
      <c r="H183" s="236">
        <v>3.15</v>
      </c>
      <c r="I183" s="237"/>
      <c r="J183" s="232"/>
      <c r="K183" s="232"/>
      <c r="L183" s="238"/>
      <c r="M183" s="239"/>
      <c r="N183" s="240"/>
      <c r="O183" s="240"/>
      <c r="P183" s="240"/>
      <c r="Q183" s="240"/>
      <c r="R183" s="240"/>
      <c r="S183" s="240"/>
      <c r="T183" s="241"/>
      <c r="U183" s="13"/>
      <c r="V183" s="13"/>
      <c r="W183" s="13"/>
      <c r="X183" s="13"/>
      <c r="Y183" s="13"/>
      <c r="Z183" s="13"/>
      <c r="AA183" s="13"/>
      <c r="AB183" s="13"/>
      <c r="AC183" s="13"/>
      <c r="AD183" s="13"/>
      <c r="AE183" s="13"/>
      <c r="AT183" s="242" t="s">
        <v>145</v>
      </c>
      <c r="AU183" s="242" t="s">
        <v>79</v>
      </c>
      <c r="AV183" s="13" t="s">
        <v>79</v>
      </c>
      <c r="AW183" s="13" t="s">
        <v>31</v>
      </c>
      <c r="AX183" s="13" t="s">
        <v>69</v>
      </c>
      <c r="AY183" s="242" t="s">
        <v>137</v>
      </c>
    </row>
    <row r="184" spans="1:51" s="14" customFormat="1" ht="12">
      <c r="A184" s="14"/>
      <c r="B184" s="243"/>
      <c r="C184" s="244"/>
      <c r="D184" s="233" t="s">
        <v>145</v>
      </c>
      <c r="E184" s="245" t="s">
        <v>19</v>
      </c>
      <c r="F184" s="246" t="s">
        <v>147</v>
      </c>
      <c r="G184" s="244"/>
      <c r="H184" s="247">
        <v>3.15</v>
      </c>
      <c r="I184" s="248"/>
      <c r="J184" s="244"/>
      <c r="K184" s="244"/>
      <c r="L184" s="249"/>
      <c r="M184" s="250"/>
      <c r="N184" s="251"/>
      <c r="O184" s="251"/>
      <c r="P184" s="251"/>
      <c r="Q184" s="251"/>
      <c r="R184" s="251"/>
      <c r="S184" s="251"/>
      <c r="T184" s="252"/>
      <c r="U184" s="14"/>
      <c r="V184" s="14"/>
      <c r="W184" s="14"/>
      <c r="X184" s="14"/>
      <c r="Y184" s="14"/>
      <c r="Z184" s="14"/>
      <c r="AA184" s="14"/>
      <c r="AB184" s="14"/>
      <c r="AC184" s="14"/>
      <c r="AD184" s="14"/>
      <c r="AE184" s="14"/>
      <c r="AT184" s="253" t="s">
        <v>145</v>
      </c>
      <c r="AU184" s="253" t="s">
        <v>79</v>
      </c>
      <c r="AV184" s="14" t="s">
        <v>143</v>
      </c>
      <c r="AW184" s="14" t="s">
        <v>31</v>
      </c>
      <c r="AX184" s="14" t="s">
        <v>77</v>
      </c>
      <c r="AY184" s="253" t="s">
        <v>137</v>
      </c>
    </row>
    <row r="185" spans="1:65" s="2" customFormat="1" ht="16.5" customHeight="1">
      <c r="A185" s="39"/>
      <c r="B185" s="40"/>
      <c r="C185" s="254" t="s">
        <v>320</v>
      </c>
      <c r="D185" s="254" t="s">
        <v>154</v>
      </c>
      <c r="E185" s="255" t="s">
        <v>321</v>
      </c>
      <c r="F185" s="256" t="s">
        <v>311</v>
      </c>
      <c r="G185" s="257" t="s">
        <v>141</v>
      </c>
      <c r="H185" s="258">
        <v>5.7</v>
      </c>
      <c r="I185" s="259"/>
      <c r="J185" s="260">
        <f>ROUND(I185*H185,2)</f>
        <v>0</v>
      </c>
      <c r="K185" s="256" t="s">
        <v>312</v>
      </c>
      <c r="L185" s="261"/>
      <c r="M185" s="262" t="s">
        <v>19</v>
      </c>
      <c r="N185" s="263" t="s">
        <v>42</v>
      </c>
      <c r="O185" s="86"/>
      <c r="P185" s="227">
        <f>O185*H185</f>
        <v>0</v>
      </c>
      <c r="Q185" s="227">
        <v>0</v>
      </c>
      <c r="R185" s="227">
        <f>Q185*H185</f>
        <v>0</v>
      </c>
      <c r="S185" s="227">
        <v>0</v>
      </c>
      <c r="T185" s="228">
        <f>S185*H185</f>
        <v>0</v>
      </c>
      <c r="U185" s="39"/>
      <c r="V185" s="39"/>
      <c r="W185" s="39"/>
      <c r="X185" s="39"/>
      <c r="Y185" s="39"/>
      <c r="Z185" s="39"/>
      <c r="AA185" s="39"/>
      <c r="AB185" s="39"/>
      <c r="AC185" s="39"/>
      <c r="AD185" s="39"/>
      <c r="AE185" s="39"/>
      <c r="AR185" s="229" t="s">
        <v>281</v>
      </c>
      <c r="AT185" s="229" t="s">
        <v>154</v>
      </c>
      <c r="AU185" s="229" t="s">
        <v>79</v>
      </c>
      <c r="AY185" s="18" t="s">
        <v>137</v>
      </c>
      <c r="BE185" s="230">
        <f>IF(N185="základní",J185,0)</f>
        <v>0</v>
      </c>
      <c r="BF185" s="230">
        <f>IF(N185="snížená",J185,0)</f>
        <v>0</v>
      </c>
      <c r="BG185" s="230">
        <f>IF(N185="zákl. přenesená",J185,0)</f>
        <v>0</v>
      </c>
      <c r="BH185" s="230">
        <f>IF(N185="sníž. přenesená",J185,0)</f>
        <v>0</v>
      </c>
      <c r="BI185" s="230">
        <f>IF(N185="nulová",J185,0)</f>
        <v>0</v>
      </c>
      <c r="BJ185" s="18" t="s">
        <v>143</v>
      </c>
      <c r="BK185" s="230">
        <f>ROUND(I185*H185,2)</f>
        <v>0</v>
      </c>
      <c r="BL185" s="18" t="s">
        <v>218</v>
      </c>
      <c r="BM185" s="229" t="s">
        <v>322</v>
      </c>
    </row>
    <row r="186" spans="1:47" s="2" customFormat="1" ht="12">
      <c r="A186" s="39"/>
      <c r="B186" s="40"/>
      <c r="C186" s="41"/>
      <c r="D186" s="233" t="s">
        <v>292</v>
      </c>
      <c r="E186" s="41"/>
      <c r="F186" s="276" t="s">
        <v>323</v>
      </c>
      <c r="G186" s="41"/>
      <c r="H186" s="41"/>
      <c r="I186" s="138"/>
      <c r="J186" s="41"/>
      <c r="K186" s="41"/>
      <c r="L186" s="45"/>
      <c r="M186" s="277"/>
      <c r="N186" s="278"/>
      <c r="O186" s="86"/>
      <c r="P186" s="86"/>
      <c r="Q186" s="86"/>
      <c r="R186" s="86"/>
      <c r="S186" s="86"/>
      <c r="T186" s="87"/>
      <c r="U186" s="39"/>
      <c r="V186" s="39"/>
      <c r="W186" s="39"/>
      <c r="X186" s="39"/>
      <c r="Y186" s="39"/>
      <c r="Z186" s="39"/>
      <c r="AA186" s="39"/>
      <c r="AB186" s="39"/>
      <c r="AC186" s="39"/>
      <c r="AD186" s="39"/>
      <c r="AE186" s="39"/>
      <c r="AT186" s="18" t="s">
        <v>292</v>
      </c>
      <c r="AU186" s="18" t="s">
        <v>79</v>
      </c>
    </row>
    <row r="187" spans="1:51" s="13" customFormat="1" ht="12">
      <c r="A187" s="13"/>
      <c r="B187" s="231"/>
      <c r="C187" s="232"/>
      <c r="D187" s="233" t="s">
        <v>145</v>
      </c>
      <c r="E187" s="234" t="s">
        <v>19</v>
      </c>
      <c r="F187" s="235" t="s">
        <v>324</v>
      </c>
      <c r="G187" s="232"/>
      <c r="H187" s="236">
        <v>5.7</v>
      </c>
      <c r="I187" s="237"/>
      <c r="J187" s="232"/>
      <c r="K187" s="232"/>
      <c r="L187" s="238"/>
      <c r="M187" s="239"/>
      <c r="N187" s="240"/>
      <c r="O187" s="240"/>
      <c r="P187" s="240"/>
      <c r="Q187" s="240"/>
      <c r="R187" s="240"/>
      <c r="S187" s="240"/>
      <c r="T187" s="241"/>
      <c r="U187" s="13"/>
      <c r="V187" s="13"/>
      <c r="W187" s="13"/>
      <c r="X187" s="13"/>
      <c r="Y187" s="13"/>
      <c r="Z187" s="13"/>
      <c r="AA187" s="13"/>
      <c r="AB187" s="13"/>
      <c r="AC187" s="13"/>
      <c r="AD187" s="13"/>
      <c r="AE187" s="13"/>
      <c r="AT187" s="242" t="s">
        <v>145</v>
      </c>
      <c r="AU187" s="242" t="s">
        <v>79</v>
      </c>
      <c r="AV187" s="13" t="s">
        <v>79</v>
      </c>
      <c r="AW187" s="13" t="s">
        <v>31</v>
      </c>
      <c r="AX187" s="13" t="s">
        <v>69</v>
      </c>
      <c r="AY187" s="242" t="s">
        <v>137</v>
      </c>
    </row>
    <row r="188" spans="1:51" s="14" customFormat="1" ht="12">
      <c r="A188" s="14"/>
      <c r="B188" s="243"/>
      <c r="C188" s="244"/>
      <c r="D188" s="233" t="s">
        <v>145</v>
      </c>
      <c r="E188" s="245" t="s">
        <v>19</v>
      </c>
      <c r="F188" s="246" t="s">
        <v>147</v>
      </c>
      <c r="G188" s="244"/>
      <c r="H188" s="247">
        <v>5.7</v>
      </c>
      <c r="I188" s="248"/>
      <c r="J188" s="244"/>
      <c r="K188" s="244"/>
      <c r="L188" s="249"/>
      <c r="M188" s="250"/>
      <c r="N188" s="251"/>
      <c r="O188" s="251"/>
      <c r="P188" s="251"/>
      <c r="Q188" s="251"/>
      <c r="R188" s="251"/>
      <c r="S188" s="251"/>
      <c r="T188" s="252"/>
      <c r="U188" s="14"/>
      <c r="V188" s="14"/>
      <c r="W188" s="14"/>
      <c r="X188" s="14"/>
      <c r="Y188" s="14"/>
      <c r="Z188" s="14"/>
      <c r="AA188" s="14"/>
      <c r="AB188" s="14"/>
      <c r="AC188" s="14"/>
      <c r="AD188" s="14"/>
      <c r="AE188" s="14"/>
      <c r="AT188" s="253" t="s">
        <v>145</v>
      </c>
      <c r="AU188" s="253" t="s">
        <v>79</v>
      </c>
      <c r="AV188" s="14" t="s">
        <v>143</v>
      </c>
      <c r="AW188" s="14" t="s">
        <v>31</v>
      </c>
      <c r="AX188" s="14" t="s">
        <v>77</v>
      </c>
      <c r="AY188" s="253" t="s">
        <v>137</v>
      </c>
    </row>
    <row r="189" spans="1:65" s="2" customFormat="1" ht="16.5" customHeight="1">
      <c r="A189" s="39"/>
      <c r="B189" s="40"/>
      <c r="C189" s="254" t="s">
        <v>325</v>
      </c>
      <c r="D189" s="254" t="s">
        <v>154</v>
      </c>
      <c r="E189" s="255" t="s">
        <v>326</v>
      </c>
      <c r="F189" s="256" t="s">
        <v>311</v>
      </c>
      <c r="G189" s="257" t="s">
        <v>141</v>
      </c>
      <c r="H189" s="258">
        <v>7</v>
      </c>
      <c r="I189" s="259"/>
      <c r="J189" s="260">
        <f>ROUND(I189*H189,2)</f>
        <v>0</v>
      </c>
      <c r="K189" s="256" t="s">
        <v>312</v>
      </c>
      <c r="L189" s="261"/>
      <c r="M189" s="262" t="s">
        <v>19</v>
      </c>
      <c r="N189" s="263" t="s">
        <v>42</v>
      </c>
      <c r="O189" s="86"/>
      <c r="P189" s="227">
        <f>O189*H189</f>
        <v>0</v>
      </c>
      <c r="Q189" s="227">
        <v>0</v>
      </c>
      <c r="R189" s="227">
        <f>Q189*H189</f>
        <v>0</v>
      </c>
      <c r="S189" s="227">
        <v>0</v>
      </c>
      <c r="T189" s="228">
        <f>S189*H189</f>
        <v>0</v>
      </c>
      <c r="U189" s="39"/>
      <c r="V189" s="39"/>
      <c r="W189" s="39"/>
      <c r="X189" s="39"/>
      <c r="Y189" s="39"/>
      <c r="Z189" s="39"/>
      <c r="AA189" s="39"/>
      <c r="AB189" s="39"/>
      <c r="AC189" s="39"/>
      <c r="AD189" s="39"/>
      <c r="AE189" s="39"/>
      <c r="AR189" s="229" t="s">
        <v>281</v>
      </c>
      <c r="AT189" s="229" t="s">
        <v>154</v>
      </c>
      <c r="AU189" s="229" t="s">
        <v>79</v>
      </c>
      <c r="AY189" s="18" t="s">
        <v>137</v>
      </c>
      <c r="BE189" s="230">
        <f>IF(N189="základní",J189,0)</f>
        <v>0</v>
      </c>
      <c r="BF189" s="230">
        <f>IF(N189="snížená",J189,0)</f>
        <v>0</v>
      </c>
      <c r="BG189" s="230">
        <f>IF(N189="zákl. přenesená",J189,0)</f>
        <v>0</v>
      </c>
      <c r="BH189" s="230">
        <f>IF(N189="sníž. přenesená",J189,0)</f>
        <v>0</v>
      </c>
      <c r="BI189" s="230">
        <f>IF(N189="nulová",J189,0)</f>
        <v>0</v>
      </c>
      <c r="BJ189" s="18" t="s">
        <v>143</v>
      </c>
      <c r="BK189" s="230">
        <f>ROUND(I189*H189,2)</f>
        <v>0</v>
      </c>
      <c r="BL189" s="18" t="s">
        <v>218</v>
      </c>
      <c r="BM189" s="229" t="s">
        <v>327</v>
      </c>
    </row>
    <row r="190" spans="1:47" s="2" customFormat="1" ht="12">
      <c r="A190" s="39"/>
      <c r="B190" s="40"/>
      <c r="C190" s="41"/>
      <c r="D190" s="233" t="s">
        <v>292</v>
      </c>
      <c r="E190" s="41"/>
      <c r="F190" s="276" t="s">
        <v>328</v>
      </c>
      <c r="G190" s="41"/>
      <c r="H190" s="41"/>
      <c r="I190" s="138"/>
      <c r="J190" s="41"/>
      <c r="K190" s="41"/>
      <c r="L190" s="45"/>
      <c r="M190" s="277"/>
      <c r="N190" s="278"/>
      <c r="O190" s="86"/>
      <c r="P190" s="86"/>
      <c r="Q190" s="86"/>
      <c r="R190" s="86"/>
      <c r="S190" s="86"/>
      <c r="T190" s="87"/>
      <c r="U190" s="39"/>
      <c r="V190" s="39"/>
      <c r="W190" s="39"/>
      <c r="X190" s="39"/>
      <c r="Y190" s="39"/>
      <c r="Z190" s="39"/>
      <c r="AA190" s="39"/>
      <c r="AB190" s="39"/>
      <c r="AC190" s="39"/>
      <c r="AD190" s="39"/>
      <c r="AE190" s="39"/>
      <c r="AT190" s="18" t="s">
        <v>292</v>
      </c>
      <c r="AU190" s="18" t="s">
        <v>79</v>
      </c>
    </row>
    <row r="191" spans="1:51" s="13" customFormat="1" ht="12">
      <c r="A191" s="13"/>
      <c r="B191" s="231"/>
      <c r="C191" s="232"/>
      <c r="D191" s="233" t="s">
        <v>145</v>
      </c>
      <c r="E191" s="234" t="s">
        <v>19</v>
      </c>
      <c r="F191" s="235" t="s">
        <v>329</v>
      </c>
      <c r="G191" s="232"/>
      <c r="H191" s="236">
        <v>7</v>
      </c>
      <c r="I191" s="237"/>
      <c r="J191" s="232"/>
      <c r="K191" s="232"/>
      <c r="L191" s="238"/>
      <c r="M191" s="239"/>
      <c r="N191" s="240"/>
      <c r="O191" s="240"/>
      <c r="P191" s="240"/>
      <c r="Q191" s="240"/>
      <c r="R191" s="240"/>
      <c r="S191" s="240"/>
      <c r="T191" s="241"/>
      <c r="U191" s="13"/>
      <c r="V191" s="13"/>
      <c r="W191" s="13"/>
      <c r="X191" s="13"/>
      <c r="Y191" s="13"/>
      <c r="Z191" s="13"/>
      <c r="AA191" s="13"/>
      <c r="AB191" s="13"/>
      <c r="AC191" s="13"/>
      <c r="AD191" s="13"/>
      <c r="AE191" s="13"/>
      <c r="AT191" s="242" t="s">
        <v>145</v>
      </c>
      <c r="AU191" s="242" t="s">
        <v>79</v>
      </c>
      <c r="AV191" s="13" t="s">
        <v>79</v>
      </c>
      <c r="AW191" s="13" t="s">
        <v>31</v>
      </c>
      <c r="AX191" s="13" t="s">
        <v>69</v>
      </c>
      <c r="AY191" s="242" t="s">
        <v>137</v>
      </c>
    </row>
    <row r="192" spans="1:51" s="14" customFormat="1" ht="12">
      <c r="A192" s="14"/>
      <c r="B192" s="243"/>
      <c r="C192" s="244"/>
      <c r="D192" s="233" t="s">
        <v>145</v>
      </c>
      <c r="E192" s="245" t="s">
        <v>19</v>
      </c>
      <c r="F192" s="246" t="s">
        <v>147</v>
      </c>
      <c r="G192" s="244"/>
      <c r="H192" s="247">
        <v>7</v>
      </c>
      <c r="I192" s="248"/>
      <c r="J192" s="244"/>
      <c r="K192" s="244"/>
      <c r="L192" s="249"/>
      <c r="M192" s="250"/>
      <c r="N192" s="251"/>
      <c r="O192" s="251"/>
      <c r="P192" s="251"/>
      <c r="Q192" s="251"/>
      <c r="R192" s="251"/>
      <c r="S192" s="251"/>
      <c r="T192" s="252"/>
      <c r="U192" s="14"/>
      <c r="V192" s="14"/>
      <c r="W192" s="14"/>
      <c r="X192" s="14"/>
      <c r="Y192" s="14"/>
      <c r="Z192" s="14"/>
      <c r="AA192" s="14"/>
      <c r="AB192" s="14"/>
      <c r="AC192" s="14"/>
      <c r="AD192" s="14"/>
      <c r="AE192" s="14"/>
      <c r="AT192" s="253" t="s">
        <v>145</v>
      </c>
      <c r="AU192" s="253" t="s">
        <v>79</v>
      </c>
      <c r="AV192" s="14" t="s">
        <v>143</v>
      </c>
      <c r="AW192" s="14" t="s">
        <v>31</v>
      </c>
      <c r="AX192" s="14" t="s">
        <v>77</v>
      </c>
      <c r="AY192" s="253" t="s">
        <v>137</v>
      </c>
    </row>
    <row r="193" spans="1:65" s="2" customFormat="1" ht="16.5" customHeight="1">
      <c r="A193" s="39"/>
      <c r="B193" s="40"/>
      <c r="C193" s="218" t="s">
        <v>330</v>
      </c>
      <c r="D193" s="218" t="s">
        <v>138</v>
      </c>
      <c r="E193" s="219" t="s">
        <v>331</v>
      </c>
      <c r="F193" s="220" t="s">
        <v>332</v>
      </c>
      <c r="G193" s="221" t="s">
        <v>141</v>
      </c>
      <c r="H193" s="222">
        <v>33.36</v>
      </c>
      <c r="I193" s="223"/>
      <c r="J193" s="224">
        <f>ROUND(I193*H193,2)</f>
        <v>0</v>
      </c>
      <c r="K193" s="220" t="s">
        <v>142</v>
      </c>
      <c r="L193" s="45"/>
      <c r="M193" s="225" t="s">
        <v>19</v>
      </c>
      <c r="N193" s="226" t="s">
        <v>42</v>
      </c>
      <c r="O193" s="86"/>
      <c r="P193" s="227">
        <f>O193*H193</f>
        <v>0</v>
      </c>
      <c r="Q193" s="227">
        <v>0.000260425</v>
      </c>
      <c r="R193" s="227">
        <f>Q193*H193</f>
        <v>0.008687778</v>
      </c>
      <c r="S193" s="227">
        <v>0</v>
      </c>
      <c r="T193" s="228">
        <f>S193*H193</f>
        <v>0</v>
      </c>
      <c r="U193" s="39"/>
      <c r="V193" s="39"/>
      <c r="W193" s="39"/>
      <c r="X193" s="39"/>
      <c r="Y193" s="39"/>
      <c r="Z193" s="39"/>
      <c r="AA193" s="39"/>
      <c r="AB193" s="39"/>
      <c r="AC193" s="39"/>
      <c r="AD193" s="39"/>
      <c r="AE193" s="39"/>
      <c r="AR193" s="229" t="s">
        <v>218</v>
      </c>
      <c r="AT193" s="229" t="s">
        <v>138</v>
      </c>
      <c r="AU193" s="229" t="s">
        <v>79</v>
      </c>
      <c r="AY193" s="18" t="s">
        <v>137</v>
      </c>
      <c r="BE193" s="230">
        <f>IF(N193="základní",J193,0)</f>
        <v>0</v>
      </c>
      <c r="BF193" s="230">
        <f>IF(N193="snížená",J193,0)</f>
        <v>0</v>
      </c>
      <c r="BG193" s="230">
        <f>IF(N193="zákl. přenesená",J193,0)</f>
        <v>0</v>
      </c>
      <c r="BH193" s="230">
        <f>IF(N193="sníž. přenesená",J193,0)</f>
        <v>0</v>
      </c>
      <c r="BI193" s="230">
        <f>IF(N193="nulová",J193,0)</f>
        <v>0</v>
      </c>
      <c r="BJ193" s="18" t="s">
        <v>143</v>
      </c>
      <c r="BK193" s="230">
        <f>ROUND(I193*H193,2)</f>
        <v>0</v>
      </c>
      <c r="BL193" s="18" t="s">
        <v>218</v>
      </c>
      <c r="BM193" s="229" t="s">
        <v>333</v>
      </c>
    </row>
    <row r="194" spans="1:51" s="13" customFormat="1" ht="12">
      <c r="A194" s="13"/>
      <c r="B194" s="231"/>
      <c r="C194" s="232"/>
      <c r="D194" s="233" t="s">
        <v>145</v>
      </c>
      <c r="E194" s="234" t="s">
        <v>19</v>
      </c>
      <c r="F194" s="235" t="s">
        <v>334</v>
      </c>
      <c r="G194" s="232"/>
      <c r="H194" s="236">
        <v>33.36</v>
      </c>
      <c r="I194" s="237"/>
      <c r="J194" s="232"/>
      <c r="K194" s="232"/>
      <c r="L194" s="238"/>
      <c r="M194" s="239"/>
      <c r="N194" s="240"/>
      <c r="O194" s="240"/>
      <c r="P194" s="240"/>
      <c r="Q194" s="240"/>
      <c r="R194" s="240"/>
      <c r="S194" s="240"/>
      <c r="T194" s="241"/>
      <c r="U194" s="13"/>
      <c r="V194" s="13"/>
      <c r="W194" s="13"/>
      <c r="X194" s="13"/>
      <c r="Y194" s="13"/>
      <c r="Z194" s="13"/>
      <c r="AA194" s="13"/>
      <c r="AB194" s="13"/>
      <c r="AC194" s="13"/>
      <c r="AD194" s="13"/>
      <c r="AE194" s="13"/>
      <c r="AT194" s="242" t="s">
        <v>145</v>
      </c>
      <c r="AU194" s="242" t="s">
        <v>79</v>
      </c>
      <c r="AV194" s="13" t="s">
        <v>79</v>
      </c>
      <c r="AW194" s="13" t="s">
        <v>31</v>
      </c>
      <c r="AX194" s="13" t="s">
        <v>69</v>
      </c>
      <c r="AY194" s="242" t="s">
        <v>137</v>
      </c>
    </row>
    <row r="195" spans="1:51" s="14" customFormat="1" ht="12">
      <c r="A195" s="14"/>
      <c r="B195" s="243"/>
      <c r="C195" s="244"/>
      <c r="D195" s="233" t="s">
        <v>145</v>
      </c>
      <c r="E195" s="245" t="s">
        <v>19</v>
      </c>
      <c r="F195" s="246" t="s">
        <v>147</v>
      </c>
      <c r="G195" s="244"/>
      <c r="H195" s="247">
        <v>33.36</v>
      </c>
      <c r="I195" s="248"/>
      <c r="J195" s="244"/>
      <c r="K195" s="244"/>
      <c r="L195" s="249"/>
      <c r="M195" s="250"/>
      <c r="N195" s="251"/>
      <c r="O195" s="251"/>
      <c r="P195" s="251"/>
      <c r="Q195" s="251"/>
      <c r="R195" s="251"/>
      <c r="S195" s="251"/>
      <c r="T195" s="252"/>
      <c r="U195" s="14"/>
      <c r="V195" s="14"/>
      <c r="W195" s="14"/>
      <c r="X195" s="14"/>
      <c r="Y195" s="14"/>
      <c r="Z195" s="14"/>
      <c r="AA195" s="14"/>
      <c r="AB195" s="14"/>
      <c r="AC195" s="14"/>
      <c r="AD195" s="14"/>
      <c r="AE195" s="14"/>
      <c r="AT195" s="253" t="s">
        <v>145</v>
      </c>
      <c r="AU195" s="253" t="s">
        <v>79</v>
      </c>
      <c r="AV195" s="14" t="s">
        <v>143</v>
      </c>
      <c r="AW195" s="14" t="s">
        <v>31</v>
      </c>
      <c r="AX195" s="14" t="s">
        <v>77</v>
      </c>
      <c r="AY195" s="253" t="s">
        <v>137</v>
      </c>
    </row>
    <row r="196" spans="1:65" s="2" customFormat="1" ht="16.5" customHeight="1">
      <c r="A196" s="39"/>
      <c r="B196" s="40"/>
      <c r="C196" s="254" t="s">
        <v>335</v>
      </c>
      <c r="D196" s="254" t="s">
        <v>154</v>
      </c>
      <c r="E196" s="255" t="s">
        <v>336</v>
      </c>
      <c r="F196" s="256" t="s">
        <v>337</v>
      </c>
      <c r="G196" s="257" t="s">
        <v>141</v>
      </c>
      <c r="H196" s="258">
        <v>14.4</v>
      </c>
      <c r="I196" s="259"/>
      <c r="J196" s="260">
        <f>ROUND(I196*H196,2)</f>
        <v>0</v>
      </c>
      <c r="K196" s="256" t="s">
        <v>312</v>
      </c>
      <c r="L196" s="261"/>
      <c r="M196" s="262" t="s">
        <v>19</v>
      </c>
      <c r="N196" s="263" t="s">
        <v>42</v>
      </c>
      <c r="O196" s="86"/>
      <c r="P196" s="227">
        <f>O196*H196</f>
        <v>0</v>
      </c>
      <c r="Q196" s="227">
        <v>0</v>
      </c>
      <c r="R196" s="227">
        <f>Q196*H196</f>
        <v>0</v>
      </c>
      <c r="S196" s="227">
        <v>0</v>
      </c>
      <c r="T196" s="228">
        <f>S196*H196</f>
        <v>0</v>
      </c>
      <c r="U196" s="39"/>
      <c r="V196" s="39"/>
      <c r="W196" s="39"/>
      <c r="X196" s="39"/>
      <c r="Y196" s="39"/>
      <c r="Z196" s="39"/>
      <c r="AA196" s="39"/>
      <c r="AB196" s="39"/>
      <c r="AC196" s="39"/>
      <c r="AD196" s="39"/>
      <c r="AE196" s="39"/>
      <c r="AR196" s="229" t="s">
        <v>281</v>
      </c>
      <c r="AT196" s="229" t="s">
        <v>154</v>
      </c>
      <c r="AU196" s="229" t="s">
        <v>79</v>
      </c>
      <c r="AY196" s="18" t="s">
        <v>137</v>
      </c>
      <c r="BE196" s="230">
        <f>IF(N196="základní",J196,0)</f>
        <v>0</v>
      </c>
      <c r="BF196" s="230">
        <f>IF(N196="snížená",J196,0)</f>
        <v>0</v>
      </c>
      <c r="BG196" s="230">
        <f>IF(N196="zákl. přenesená",J196,0)</f>
        <v>0</v>
      </c>
      <c r="BH196" s="230">
        <f>IF(N196="sníž. přenesená",J196,0)</f>
        <v>0</v>
      </c>
      <c r="BI196" s="230">
        <f>IF(N196="nulová",J196,0)</f>
        <v>0</v>
      </c>
      <c r="BJ196" s="18" t="s">
        <v>143</v>
      </c>
      <c r="BK196" s="230">
        <f>ROUND(I196*H196,2)</f>
        <v>0</v>
      </c>
      <c r="BL196" s="18" t="s">
        <v>218</v>
      </c>
      <c r="BM196" s="229" t="s">
        <v>338</v>
      </c>
    </row>
    <row r="197" spans="1:47" s="2" customFormat="1" ht="12">
      <c r="A197" s="39"/>
      <c r="B197" s="40"/>
      <c r="C197" s="41"/>
      <c r="D197" s="233" t="s">
        <v>292</v>
      </c>
      <c r="E197" s="41"/>
      <c r="F197" s="276" t="s">
        <v>339</v>
      </c>
      <c r="G197" s="41"/>
      <c r="H197" s="41"/>
      <c r="I197" s="138"/>
      <c r="J197" s="41"/>
      <c r="K197" s="41"/>
      <c r="L197" s="45"/>
      <c r="M197" s="277"/>
      <c r="N197" s="278"/>
      <c r="O197" s="86"/>
      <c r="P197" s="86"/>
      <c r="Q197" s="86"/>
      <c r="R197" s="86"/>
      <c r="S197" s="86"/>
      <c r="T197" s="87"/>
      <c r="U197" s="39"/>
      <c r="V197" s="39"/>
      <c r="W197" s="39"/>
      <c r="X197" s="39"/>
      <c r="Y197" s="39"/>
      <c r="Z197" s="39"/>
      <c r="AA197" s="39"/>
      <c r="AB197" s="39"/>
      <c r="AC197" s="39"/>
      <c r="AD197" s="39"/>
      <c r="AE197" s="39"/>
      <c r="AT197" s="18" t="s">
        <v>292</v>
      </c>
      <c r="AU197" s="18" t="s">
        <v>79</v>
      </c>
    </row>
    <row r="198" spans="1:51" s="13" customFormat="1" ht="12">
      <c r="A198" s="13"/>
      <c r="B198" s="231"/>
      <c r="C198" s="232"/>
      <c r="D198" s="233" t="s">
        <v>145</v>
      </c>
      <c r="E198" s="234" t="s">
        <v>19</v>
      </c>
      <c r="F198" s="235" t="s">
        <v>340</v>
      </c>
      <c r="G198" s="232"/>
      <c r="H198" s="236">
        <v>14.4</v>
      </c>
      <c r="I198" s="237"/>
      <c r="J198" s="232"/>
      <c r="K198" s="232"/>
      <c r="L198" s="238"/>
      <c r="M198" s="239"/>
      <c r="N198" s="240"/>
      <c r="O198" s="240"/>
      <c r="P198" s="240"/>
      <c r="Q198" s="240"/>
      <c r="R198" s="240"/>
      <c r="S198" s="240"/>
      <c r="T198" s="241"/>
      <c r="U198" s="13"/>
      <c r="V198" s="13"/>
      <c r="W198" s="13"/>
      <c r="X198" s="13"/>
      <c r="Y198" s="13"/>
      <c r="Z198" s="13"/>
      <c r="AA198" s="13"/>
      <c r="AB198" s="13"/>
      <c r="AC198" s="13"/>
      <c r="AD198" s="13"/>
      <c r="AE198" s="13"/>
      <c r="AT198" s="242" t="s">
        <v>145</v>
      </c>
      <c r="AU198" s="242" t="s">
        <v>79</v>
      </c>
      <c r="AV198" s="13" t="s">
        <v>79</v>
      </c>
      <c r="AW198" s="13" t="s">
        <v>31</v>
      </c>
      <c r="AX198" s="13" t="s">
        <v>69</v>
      </c>
      <c r="AY198" s="242" t="s">
        <v>137</v>
      </c>
    </row>
    <row r="199" spans="1:51" s="14" customFormat="1" ht="12">
      <c r="A199" s="14"/>
      <c r="B199" s="243"/>
      <c r="C199" s="244"/>
      <c r="D199" s="233" t="s">
        <v>145</v>
      </c>
      <c r="E199" s="245" t="s">
        <v>19</v>
      </c>
      <c r="F199" s="246" t="s">
        <v>147</v>
      </c>
      <c r="G199" s="244"/>
      <c r="H199" s="247">
        <v>14.4</v>
      </c>
      <c r="I199" s="248"/>
      <c r="J199" s="244"/>
      <c r="K199" s="244"/>
      <c r="L199" s="249"/>
      <c r="M199" s="250"/>
      <c r="N199" s="251"/>
      <c r="O199" s="251"/>
      <c r="P199" s="251"/>
      <c r="Q199" s="251"/>
      <c r="R199" s="251"/>
      <c r="S199" s="251"/>
      <c r="T199" s="252"/>
      <c r="U199" s="14"/>
      <c r="V199" s="14"/>
      <c r="W199" s="14"/>
      <c r="X199" s="14"/>
      <c r="Y199" s="14"/>
      <c r="Z199" s="14"/>
      <c r="AA199" s="14"/>
      <c r="AB199" s="14"/>
      <c r="AC199" s="14"/>
      <c r="AD199" s="14"/>
      <c r="AE199" s="14"/>
      <c r="AT199" s="253" t="s">
        <v>145</v>
      </c>
      <c r="AU199" s="253" t="s">
        <v>79</v>
      </c>
      <c r="AV199" s="14" t="s">
        <v>143</v>
      </c>
      <c r="AW199" s="14" t="s">
        <v>31</v>
      </c>
      <c r="AX199" s="14" t="s">
        <v>77</v>
      </c>
      <c r="AY199" s="253" t="s">
        <v>137</v>
      </c>
    </row>
    <row r="200" spans="1:65" s="2" customFormat="1" ht="16.5" customHeight="1">
      <c r="A200" s="39"/>
      <c r="B200" s="40"/>
      <c r="C200" s="254" t="s">
        <v>341</v>
      </c>
      <c r="D200" s="254" t="s">
        <v>154</v>
      </c>
      <c r="E200" s="255" t="s">
        <v>342</v>
      </c>
      <c r="F200" s="256" t="s">
        <v>337</v>
      </c>
      <c r="G200" s="257" t="s">
        <v>141</v>
      </c>
      <c r="H200" s="258">
        <v>4.56</v>
      </c>
      <c r="I200" s="259"/>
      <c r="J200" s="260">
        <f>ROUND(I200*H200,2)</f>
        <v>0</v>
      </c>
      <c r="K200" s="256" t="s">
        <v>312</v>
      </c>
      <c r="L200" s="261"/>
      <c r="M200" s="262" t="s">
        <v>19</v>
      </c>
      <c r="N200" s="263" t="s">
        <v>42</v>
      </c>
      <c r="O200" s="86"/>
      <c r="P200" s="227">
        <f>O200*H200</f>
        <v>0</v>
      </c>
      <c r="Q200" s="227">
        <v>0</v>
      </c>
      <c r="R200" s="227">
        <f>Q200*H200</f>
        <v>0</v>
      </c>
      <c r="S200" s="227">
        <v>0</v>
      </c>
      <c r="T200" s="228">
        <f>S200*H200</f>
        <v>0</v>
      </c>
      <c r="U200" s="39"/>
      <c r="V200" s="39"/>
      <c r="W200" s="39"/>
      <c r="X200" s="39"/>
      <c r="Y200" s="39"/>
      <c r="Z200" s="39"/>
      <c r="AA200" s="39"/>
      <c r="AB200" s="39"/>
      <c r="AC200" s="39"/>
      <c r="AD200" s="39"/>
      <c r="AE200" s="39"/>
      <c r="AR200" s="229" t="s">
        <v>281</v>
      </c>
      <c r="AT200" s="229" t="s">
        <v>154</v>
      </c>
      <c r="AU200" s="229" t="s">
        <v>79</v>
      </c>
      <c r="AY200" s="18" t="s">
        <v>137</v>
      </c>
      <c r="BE200" s="230">
        <f>IF(N200="základní",J200,0)</f>
        <v>0</v>
      </c>
      <c r="BF200" s="230">
        <f>IF(N200="snížená",J200,0)</f>
        <v>0</v>
      </c>
      <c r="BG200" s="230">
        <f>IF(N200="zákl. přenesená",J200,0)</f>
        <v>0</v>
      </c>
      <c r="BH200" s="230">
        <f>IF(N200="sníž. přenesená",J200,0)</f>
        <v>0</v>
      </c>
      <c r="BI200" s="230">
        <f>IF(N200="nulová",J200,0)</f>
        <v>0</v>
      </c>
      <c r="BJ200" s="18" t="s">
        <v>143</v>
      </c>
      <c r="BK200" s="230">
        <f>ROUND(I200*H200,2)</f>
        <v>0</v>
      </c>
      <c r="BL200" s="18" t="s">
        <v>218</v>
      </c>
      <c r="BM200" s="229" t="s">
        <v>343</v>
      </c>
    </row>
    <row r="201" spans="1:47" s="2" customFormat="1" ht="12">
      <c r="A201" s="39"/>
      <c r="B201" s="40"/>
      <c r="C201" s="41"/>
      <c r="D201" s="233" t="s">
        <v>292</v>
      </c>
      <c r="E201" s="41"/>
      <c r="F201" s="276" t="s">
        <v>344</v>
      </c>
      <c r="G201" s="41"/>
      <c r="H201" s="41"/>
      <c r="I201" s="138"/>
      <c r="J201" s="41"/>
      <c r="K201" s="41"/>
      <c r="L201" s="45"/>
      <c r="M201" s="277"/>
      <c r="N201" s="278"/>
      <c r="O201" s="86"/>
      <c r="P201" s="86"/>
      <c r="Q201" s="86"/>
      <c r="R201" s="86"/>
      <c r="S201" s="86"/>
      <c r="T201" s="87"/>
      <c r="U201" s="39"/>
      <c r="V201" s="39"/>
      <c r="W201" s="39"/>
      <c r="X201" s="39"/>
      <c r="Y201" s="39"/>
      <c r="Z201" s="39"/>
      <c r="AA201" s="39"/>
      <c r="AB201" s="39"/>
      <c r="AC201" s="39"/>
      <c r="AD201" s="39"/>
      <c r="AE201" s="39"/>
      <c r="AT201" s="18" t="s">
        <v>292</v>
      </c>
      <c r="AU201" s="18" t="s">
        <v>79</v>
      </c>
    </row>
    <row r="202" spans="1:51" s="13" customFormat="1" ht="12">
      <c r="A202" s="13"/>
      <c r="B202" s="231"/>
      <c r="C202" s="232"/>
      <c r="D202" s="233" t="s">
        <v>145</v>
      </c>
      <c r="E202" s="234" t="s">
        <v>19</v>
      </c>
      <c r="F202" s="235" t="s">
        <v>345</v>
      </c>
      <c r="G202" s="232"/>
      <c r="H202" s="236">
        <v>4.56</v>
      </c>
      <c r="I202" s="237"/>
      <c r="J202" s="232"/>
      <c r="K202" s="232"/>
      <c r="L202" s="238"/>
      <c r="M202" s="239"/>
      <c r="N202" s="240"/>
      <c r="O202" s="240"/>
      <c r="P202" s="240"/>
      <c r="Q202" s="240"/>
      <c r="R202" s="240"/>
      <c r="S202" s="240"/>
      <c r="T202" s="241"/>
      <c r="U202" s="13"/>
      <c r="V202" s="13"/>
      <c r="W202" s="13"/>
      <c r="X202" s="13"/>
      <c r="Y202" s="13"/>
      <c r="Z202" s="13"/>
      <c r="AA202" s="13"/>
      <c r="AB202" s="13"/>
      <c r="AC202" s="13"/>
      <c r="AD202" s="13"/>
      <c r="AE202" s="13"/>
      <c r="AT202" s="242" t="s">
        <v>145</v>
      </c>
      <c r="AU202" s="242" t="s">
        <v>79</v>
      </c>
      <c r="AV202" s="13" t="s">
        <v>79</v>
      </c>
      <c r="AW202" s="13" t="s">
        <v>31</v>
      </c>
      <c r="AX202" s="13" t="s">
        <v>69</v>
      </c>
      <c r="AY202" s="242" t="s">
        <v>137</v>
      </c>
    </row>
    <row r="203" spans="1:51" s="14" customFormat="1" ht="12">
      <c r="A203" s="14"/>
      <c r="B203" s="243"/>
      <c r="C203" s="244"/>
      <c r="D203" s="233" t="s">
        <v>145</v>
      </c>
      <c r="E203" s="245" t="s">
        <v>19</v>
      </c>
      <c r="F203" s="246" t="s">
        <v>147</v>
      </c>
      <c r="G203" s="244"/>
      <c r="H203" s="247">
        <v>4.56</v>
      </c>
      <c r="I203" s="248"/>
      <c r="J203" s="244"/>
      <c r="K203" s="244"/>
      <c r="L203" s="249"/>
      <c r="M203" s="250"/>
      <c r="N203" s="251"/>
      <c r="O203" s="251"/>
      <c r="P203" s="251"/>
      <c r="Q203" s="251"/>
      <c r="R203" s="251"/>
      <c r="S203" s="251"/>
      <c r="T203" s="252"/>
      <c r="U203" s="14"/>
      <c r="V203" s="14"/>
      <c r="W203" s="14"/>
      <c r="X203" s="14"/>
      <c r="Y203" s="14"/>
      <c r="Z203" s="14"/>
      <c r="AA203" s="14"/>
      <c r="AB203" s="14"/>
      <c r="AC203" s="14"/>
      <c r="AD203" s="14"/>
      <c r="AE203" s="14"/>
      <c r="AT203" s="253" t="s">
        <v>145</v>
      </c>
      <c r="AU203" s="253" t="s">
        <v>79</v>
      </c>
      <c r="AV203" s="14" t="s">
        <v>143</v>
      </c>
      <c r="AW203" s="14" t="s">
        <v>31</v>
      </c>
      <c r="AX203" s="14" t="s">
        <v>77</v>
      </c>
      <c r="AY203" s="253" t="s">
        <v>137</v>
      </c>
    </row>
    <row r="204" spans="1:65" s="2" customFormat="1" ht="16.5" customHeight="1">
      <c r="A204" s="39"/>
      <c r="B204" s="40"/>
      <c r="C204" s="254" t="s">
        <v>346</v>
      </c>
      <c r="D204" s="254" t="s">
        <v>154</v>
      </c>
      <c r="E204" s="255" t="s">
        <v>347</v>
      </c>
      <c r="F204" s="256" t="s">
        <v>337</v>
      </c>
      <c r="G204" s="257" t="s">
        <v>141</v>
      </c>
      <c r="H204" s="258">
        <v>14.4</v>
      </c>
      <c r="I204" s="259"/>
      <c r="J204" s="260">
        <f>ROUND(I204*H204,2)</f>
        <v>0</v>
      </c>
      <c r="K204" s="256" t="s">
        <v>312</v>
      </c>
      <c r="L204" s="261"/>
      <c r="M204" s="262" t="s">
        <v>19</v>
      </c>
      <c r="N204" s="263" t="s">
        <v>42</v>
      </c>
      <c r="O204" s="86"/>
      <c r="P204" s="227">
        <f>O204*H204</f>
        <v>0</v>
      </c>
      <c r="Q204" s="227">
        <v>0</v>
      </c>
      <c r="R204" s="227">
        <f>Q204*H204</f>
        <v>0</v>
      </c>
      <c r="S204" s="227">
        <v>0</v>
      </c>
      <c r="T204" s="228">
        <f>S204*H204</f>
        <v>0</v>
      </c>
      <c r="U204" s="39"/>
      <c r="V204" s="39"/>
      <c r="W204" s="39"/>
      <c r="X204" s="39"/>
      <c r="Y204" s="39"/>
      <c r="Z204" s="39"/>
      <c r="AA204" s="39"/>
      <c r="AB204" s="39"/>
      <c r="AC204" s="39"/>
      <c r="AD204" s="39"/>
      <c r="AE204" s="39"/>
      <c r="AR204" s="229" t="s">
        <v>281</v>
      </c>
      <c r="AT204" s="229" t="s">
        <v>154</v>
      </c>
      <c r="AU204" s="229" t="s">
        <v>79</v>
      </c>
      <c r="AY204" s="18" t="s">
        <v>137</v>
      </c>
      <c r="BE204" s="230">
        <f>IF(N204="základní",J204,0)</f>
        <v>0</v>
      </c>
      <c r="BF204" s="230">
        <f>IF(N204="snížená",J204,0)</f>
        <v>0</v>
      </c>
      <c r="BG204" s="230">
        <f>IF(N204="zákl. přenesená",J204,0)</f>
        <v>0</v>
      </c>
      <c r="BH204" s="230">
        <f>IF(N204="sníž. přenesená",J204,0)</f>
        <v>0</v>
      </c>
      <c r="BI204" s="230">
        <f>IF(N204="nulová",J204,0)</f>
        <v>0</v>
      </c>
      <c r="BJ204" s="18" t="s">
        <v>143</v>
      </c>
      <c r="BK204" s="230">
        <f>ROUND(I204*H204,2)</f>
        <v>0</v>
      </c>
      <c r="BL204" s="18" t="s">
        <v>218</v>
      </c>
      <c r="BM204" s="229" t="s">
        <v>348</v>
      </c>
    </row>
    <row r="205" spans="1:47" s="2" customFormat="1" ht="12">
      <c r="A205" s="39"/>
      <c r="B205" s="40"/>
      <c r="C205" s="41"/>
      <c r="D205" s="233" t="s">
        <v>292</v>
      </c>
      <c r="E205" s="41"/>
      <c r="F205" s="276" t="s">
        <v>349</v>
      </c>
      <c r="G205" s="41"/>
      <c r="H205" s="41"/>
      <c r="I205" s="138"/>
      <c r="J205" s="41"/>
      <c r="K205" s="41"/>
      <c r="L205" s="45"/>
      <c r="M205" s="277"/>
      <c r="N205" s="278"/>
      <c r="O205" s="86"/>
      <c r="P205" s="86"/>
      <c r="Q205" s="86"/>
      <c r="R205" s="86"/>
      <c r="S205" s="86"/>
      <c r="T205" s="87"/>
      <c r="U205" s="39"/>
      <c r="V205" s="39"/>
      <c r="W205" s="39"/>
      <c r="X205" s="39"/>
      <c r="Y205" s="39"/>
      <c r="Z205" s="39"/>
      <c r="AA205" s="39"/>
      <c r="AB205" s="39"/>
      <c r="AC205" s="39"/>
      <c r="AD205" s="39"/>
      <c r="AE205" s="39"/>
      <c r="AT205" s="18" t="s">
        <v>292</v>
      </c>
      <c r="AU205" s="18" t="s">
        <v>79</v>
      </c>
    </row>
    <row r="206" spans="1:51" s="13" customFormat="1" ht="12">
      <c r="A206" s="13"/>
      <c r="B206" s="231"/>
      <c r="C206" s="232"/>
      <c r="D206" s="233" t="s">
        <v>145</v>
      </c>
      <c r="E206" s="234" t="s">
        <v>19</v>
      </c>
      <c r="F206" s="235" t="s">
        <v>350</v>
      </c>
      <c r="G206" s="232"/>
      <c r="H206" s="236">
        <v>14.4</v>
      </c>
      <c r="I206" s="237"/>
      <c r="J206" s="232"/>
      <c r="K206" s="232"/>
      <c r="L206" s="238"/>
      <c r="M206" s="239"/>
      <c r="N206" s="240"/>
      <c r="O206" s="240"/>
      <c r="P206" s="240"/>
      <c r="Q206" s="240"/>
      <c r="R206" s="240"/>
      <c r="S206" s="240"/>
      <c r="T206" s="241"/>
      <c r="U206" s="13"/>
      <c r="V206" s="13"/>
      <c r="W206" s="13"/>
      <c r="X206" s="13"/>
      <c r="Y206" s="13"/>
      <c r="Z206" s="13"/>
      <c r="AA206" s="13"/>
      <c r="AB206" s="13"/>
      <c r="AC206" s="13"/>
      <c r="AD206" s="13"/>
      <c r="AE206" s="13"/>
      <c r="AT206" s="242" t="s">
        <v>145</v>
      </c>
      <c r="AU206" s="242" t="s">
        <v>79</v>
      </c>
      <c r="AV206" s="13" t="s">
        <v>79</v>
      </c>
      <c r="AW206" s="13" t="s">
        <v>31</v>
      </c>
      <c r="AX206" s="13" t="s">
        <v>69</v>
      </c>
      <c r="AY206" s="242" t="s">
        <v>137</v>
      </c>
    </row>
    <row r="207" spans="1:51" s="14" customFormat="1" ht="12">
      <c r="A207" s="14"/>
      <c r="B207" s="243"/>
      <c r="C207" s="244"/>
      <c r="D207" s="233" t="s">
        <v>145</v>
      </c>
      <c r="E207" s="245" t="s">
        <v>19</v>
      </c>
      <c r="F207" s="246" t="s">
        <v>147</v>
      </c>
      <c r="G207" s="244"/>
      <c r="H207" s="247">
        <v>14.4</v>
      </c>
      <c r="I207" s="248"/>
      <c r="J207" s="244"/>
      <c r="K207" s="244"/>
      <c r="L207" s="249"/>
      <c r="M207" s="250"/>
      <c r="N207" s="251"/>
      <c r="O207" s="251"/>
      <c r="P207" s="251"/>
      <c r="Q207" s="251"/>
      <c r="R207" s="251"/>
      <c r="S207" s="251"/>
      <c r="T207" s="252"/>
      <c r="U207" s="14"/>
      <c r="V207" s="14"/>
      <c r="W207" s="14"/>
      <c r="X207" s="14"/>
      <c r="Y207" s="14"/>
      <c r="Z207" s="14"/>
      <c r="AA207" s="14"/>
      <c r="AB207" s="14"/>
      <c r="AC207" s="14"/>
      <c r="AD207" s="14"/>
      <c r="AE207" s="14"/>
      <c r="AT207" s="253" t="s">
        <v>145</v>
      </c>
      <c r="AU207" s="253" t="s">
        <v>79</v>
      </c>
      <c r="AV207" s="14" t="s">
        <v>143</v>
      </c>
      <c r="AW207" s="14" t="s">
        <v>31</v>
      </c>
      <c r="AX207" s="14" t="s">
        <v>77</v>
      </c>
      <c r="AY207" s="253" t="s">
        <v>137</v>
      </c>
    </row>
    <row r="208" spans="1:65" s="2" customFormat="1" ht="21.75" customHeight="1">
      <c r="A208" s="39"/>
      <c r="B208" s="40"/>
      <c r="C208" s="218" t="s">
        <v>351</v>
      </c>
      <c r="D208" s="218" t="s">
        <v>138</v>
      </c>
      <c r="E208" s="219" t="s">
        <v>352</v>
      </c>
      <c r="F208" s="220" t="s">
        <v>353</v>
      </c>
      <c r="G208" s="221" t="s">
        <v>268</v>
      </c>
      <c r="H208" s="222">
        <v>4</v>
      </c>
      <c r="I208" s="223"/>
      <c r="J208" s="224">
        <f>ROUND(I208*H208,2)</f>
        <v>0</v>
      </c>
      <c r="K208" s="220" t="s">
        <v>142</v>
      </c>
      <c r="L208" s="45"/>
      <c r="M208" s="225" t="s">
        <v>19</v>
      </c>
      <c r="N208" s="226" t="s">
        <v>42</v>
      </c>
      <c r="O208" s="86"/>
      <c r="P208" s="227">
        <f>O208*H208</f>
        <v>0</v>
      </c>
      <c r="Q208" s="227">
        <v>0.00026</v>
      </c>
      <c r="R208" s="227">
        <f>Q208*H208</f>
        <v>0.00104</v>
      </c>
      <c r="S208" s="227">
        <v>0</v>
      </c>
      <c r="T208" s="228">
        <f>S208*H208</f>
        <v>0</v>
      </c>
      <c r="U208" s="39"/>
      <c r="V208" s="39"/>
      <c r="W208" s="39"/>
      <c r="X208" s="39"/>
      <c r="Y208" s="39"/>
      <c r="Z208" s="39"/>
      <c r="AA208" s="39"/>
      <c r="AB208" s="39"/>
      <c r="AC208" s="39"/>
      <c r="AD208" s="39"/>
      <c r="AE208" s="39"/>
      <c r="AR208" s="229" t="s">
        <v>218</v>
      </c>
      <c r="AT208" s="229" t="s">
        <v>138</v>
      </c>
      <c r="AU208" s="229" t="s">
        <v>79</v>
      </c>
      <c r="AY208" s="18" t="s">
        <v>137</v>
      </c>
      <c r="BE208" s="230">
        <f>IF(N208="základní",J208,0)</f>
        <v>0</v>
      </c>
      <c r="BF208" s="230">
        <f>IF(N208="snížená",J208,0)</f>
        <v>0</v>
      </c>
      <c r="BG208" s="230">
        <f>IF(N208="zákl. přenesená",J208,0)</f>
        <v>0</v>
      </c>
      <c r="BH208" s="230">
        <f>IF(N208="sníž. přenesená",J208,0)</f>
        <v>0</v>
      </c>
      <c r="BI208" s="230">
        <f>IF(N208="nulová",J208,0)</f>
        <v>0</v>
      </c>
      <c r="BJ208" s="18" t="s">
        <v>143</v>
      </c>
      <c r="BK208" s="230">
        <f>ROUND(I208*H208,2)</f>
        <v>0</v>
      </c>
      <c r="BL208" s="18" t="s">
        <v>218</v>
      </c>
      <c r="BM208" s="229" t="s">
        <v>354</v>
      </c>
    </row>
    <row r="209" spans="1:51" s="13" customFormat="1" ht="12">
      <c r="A209" s="13"/>
      <c r="B209" s="231"/>
      <c r="C209" s="232"/>
      <c r="D209" s="233" t="s">
        <v>145</v>
      </c>
      <c r="E209" s="234" t="s">
        <v>19</v>
      </c>
      <c r="F209" s="235" t="s">
        <v>143</v>
      </c>
      <c r="G209" s="232"/>
      <c r="H209" s="236">
        <v>4</v>
      </c>
      <c r="I209" s="237"/>
      <c r="J209" s="232"/>
      <c r="K209" s="232"/>
      <c r="L209" s="238"/>
      <c r="M209" s="239"/>
      <c r="N209" s="240"/>
      <c r="O209" s="240"/>
      <c r="P209" s="240"/>
      <c r="Q209" s="240"/>
      <c r="R209" s="240"/>
      <c r="S209" s="240"/>
      <c r="T209" s="241"/>
      <c r="U209" s="13"/>
      <c r="V209" s="13"/>
      <c r="W209" s="13"/>
      <c r="X209" s="13"/>
      <c r="Y209" s="13"/>
      <c r="Z209" s="13"/>
      <c r="AA209" s="13"/>
      <c r="AB209" s="13"/>
      <c r="AC209" s="13"/>
      <c r="AD209" s="13"/>
      <c r="AE209" s="13"/>
      <c r="AT209" s="242" t="s">
        <v>145</v>
      </c>
      <c r="AU209" s="242" t="s">
        <v>79</v>
      </c>
      <c r="AV209" s="13" t="s">
        <v>79</v>
      </c>
      <c r="AW209" s="13" t="s">
        <v>31</v>
      </c>
      <c r="AX209" s="13" t="s">
        <v>77</v>
      </c>
      <c r="AY209" s="242" t="s">
        <v>137</v>
      </c>
    </row>
    <row r="210" spans="1:65" s="2" customFormat="1" ht="16.5" customHeight="1">
      <c r="A210" s="39"/>
      <c r="B210" s="40"/>
      <c r="C210" s="254" t="s">
        <v>355</v>
      </c>
      <c r="D210" s="254" t="s">
        <v>154</v>
      </c>
      <c r="E210" s="255" t="s">
        <v>356</v>
      </c>
      <c r="F210" s="256" t="s">
        <v>357</v>
      </c>
      <c r="G210" s="257" t="s">
        <v>268</v>
      </c>
      <c r="H210" s="258">
        <v>3</v>
      </c>
      <c r="I210" s="259"/>
      <c r="J210" s="260">
        <f>ROUND(I210*H210,2)</f>
        <v>0</v>
      </c>
      <c r="K210" s="256" t="s">
        <v>142</v>
      </c>
      <c r="L210" s="261"/>
      <c r="M210" s="262" t="s">
        <v>19</v>
      </c>
      <c r="N210" s="263" t="s">
        <v>42</v>
      </c>
      <c r="O210" s="86"/>
      <c r="P210" s="227">
        <f>O210*H210</f>
        <v>0</v>
      </c>
      <c r="Q210" s="227">
        <v>0.068</v>
      </c>
      <c r="R210" s="227">
        <f>Q210*H210</f>
        <v>0.20400000000000001</v>
      </c>
      <c r="S210" s="227">
        <v>0</v>
      </c>
      <c r="T210" s="228">
        <f>S210*H210</f>
        <v>0</v>
      </c>
      <c r="U210" s="39"/>
      <c r="V210" s="39"/>
      <c r="W210" s="39"/>
      <c r="X210" s="39"/>
      <c r="Y210" s="39"/>
      <c r="Z210" s="39"/>
      <c r="AA210" s="39"/>
      <c r="AB210" s="39"/>
      <c r="AC210" s="39"/>
      <c r="AD210" s="39"/>
      <c r="AE210" s="39"/>
      <c r="AR210" s="229" t="s">
        <v>281</v>
      </c>
      <c r="AT210" s="229" t="s">
        <v>154</v>
      </c>
      <c r="AU210" s="229" t="s">
        <v>79</v>
      </c>
      <c r="AY210" s="18" t="s">
        <v>137</v>
      </c>
      <c r="BE210" s="230">
        <f>IF(N210="základní",J210,0)</f>
        <v>0</v>
      </c>
      <c r="BF210" s="230">
        <f>IF(N210="snížená",J210,0)</f>
        <v>0</v>
      </c>
      <c r="BG210" s="230">
        <f>IF(N210="zákl. přenesená",J210,0)</f>
        <v>0</v>
      </c>
      <c r="BH210" s="230">
        <f>IF(N210="sníž. přenesená",J210,0)</f>
        <v>0</v>
      </c>
      <c r="BI210" s="230">
        <f>IF(N210="nulová",J210,0)</f>
        <v>0</v>
      </c>
      <c r="BJ210" s="18" t="s">
        <v>143</v>
      </c>
      <c r="BK210" s="230">
        <f>ROUND(I210*H210,2)</f>
        <v>0</v>
      </c>
      <c r="BL210" s="18" t="s">
        <v>218</v>
      </c>
      <c r="BM210" s="229" t="s">
        <v>358</v>
      </c>
    </row>
    <row r="211" spans="1:47" s="2" customFormat="1" ht="12">
      <c r="A211" s="39"/>
      <c r="B211" s="40"/>
      <c r="C211" s="41"/>
      <c r="D211" s="233" t="s">
        <v>292</v>
      </c>
      <c r="E211" s="41"/>
      <c r="F211" s="276" t="s">
        <v>359</v>
      </c>
      <c r="G211" s="41"/>
      <c r="H211" s="41"/>
      <c r="I211" s="138"/>
      <c r="J211" s="41"/>
      <c r="K211" s="41"/>
      <c r="L211" s="45"/>
      <c r="M211" s="277"/>
      <c r="N211" s="278"/>
      <c r="O211" s="86"/>
      <c r="P211" s="86"/>
      <c r="Q211" s="86"/>
      <c r="R211" s="86"/>
      <c r="S211" s="86"/>
      <c r="T211" s="87"/>
      <c r="U211" s="39"/>
      <c r="V211" s="39"/>
      <c r="W211" s="39"/>
      <c r="X211" s="39"/>
      <c r="Y211" s="39"/>
      <c r="Z211" s="39"/>
      <c r="AA211" s="39"/>
      <c r="AB211" s="39"/>
      <c r="AC211" s="39"/>
      <c r="AD211" s="39"/>
      <c r="AE211" s="39"/>
      <c r="AT211" s="18" t="s">
        <v>292</v>
      </c>
      <c r="AU211" s="18" t="s">
        <v>79</v>
      </c>
    </row>
    <row r="212" spans="1:51" s="13" customFormat="1" ht="12">
      <c r="A212" s="13"/>
      <c r="B212" s="231"/>
      <c r="C212" s="232"/>
      <c r="D212" s="233" t="s">
        <v>145</v>
      </c>
      <c r="E212" s="234" t="s">
        <v>19</v>
      </c>
      <c r="F212" s="235" t="s">
        <v>153</v>
      </c>
      <c r="G212" s="232"/>
      <c r="H212" s="236">
        <v>3</v>
      </c>
      <c r="I212" s="237"/>
      <c r="J212" s="232"/>
      <c r="K212" s="232"/>
      <c r="L212" s="238"/>
      <c r="M212" s="239"/>
      <c r="N212" s="240"/>
      <c r="O212" s="240"/>
      <c r="P212" s="240"/>
      <c r="Q212" s="240"/>
      <c r="R212" s="240"/>
      <c r="S212" s="240"/>
      <c r="T212" s="241"/>
      <c r="U212" s="13"/>
      <c r="V212" s="13"/>
      <c r="W212" s="13"/>
      <c r="X212" s="13"/>
      <c r="Y212" s="13"/>
      <c r="Z212" s="13"/>
      <c r="AA212" s="13"/>
      <c r="AB212" s="13"/>
      <c r="AC212" s="13"/>
      <c r="AD212" s="13"/>
      <c r="AE212" s="13"/>
      <c r="AT212" s="242" t="s">
        <v>145</v>
      </c>
      <c r="AU212" s="242" t="s">
        <v>79</v>
      </c>
      <c r="AV212" s="13" t="s">
        <v>79</v>
      </c>
      <c r="AW212" s="13" t="s">
        <v>31</v>
      </c>
      <c r="AX212" s="13" t="s">
        <v>77</v>
      </c>
      <c r="AY212" s="242" t="s">
        <v>137</v>
      </c>
    </row>
    <row r="213" spans="1:65" s="2" customFormat="1" ht="16.5" customHeight="1">
      <c r="A213" s="39"/>
      <c r="B213" s="40"/>
      <c r="C213" s="254" t="s">
        <v>360</v>
      </c>
      <c r="D213" s="254" t="s">
        <v>154</v>
      </c>
      <c r="E213" s="255" t="s">
        <v>361</v>
      </c>
      <c r="F213" s="256" t="s">
        <v>362</v>
      </c>
      <c r="G213" s="257" t="s">
        <v>268</v>
      </c>
      <c r="H213" s="258">
        <v>1</v>
      </c>
      <c r="I213" s="259"/>
      <c r="J213" s="260">
        <f>ROUND(I213*H213,2)</f>
        <v>0</v>
      </c>
      <c r="K213" s="256" t="s">
        <v>312</v>
      </c>
      <c r="L213" s="261"/>
      <c r="M213" s="262" t="s">
        <v>19</v>
      </c>
      <c r="N213" s="263" t="s">
        <v>42</v>
      </c>
      <c r="O213" s="86"/>
      <c r="P213" s="227">
        <f>O213*H213</f>
        <v>0</v>
      </c>
      <c r="Q213" s="227">
        <v>0</v>
      </c>
      <c r="R213" s="227">
        <f>Q213*H213</f>
        <v>0</v>
      </c>
      <c r="S213" s="227">
        <v>0</v>
      </c>
      <c r="T213" s="228">
        <f>S213*H213</f>
        <v>0</v>
      </c>
      <c r="U213" s="39"/>
      <c r="V213" s="39"/>
      <c r="W213" s="39"/>
      <c r="X213" s="39"/>
      <c r="Y213" s="39"/>
      <c r="Z213" s="39"/>
      <c r="AA213" s="39"/>
      <c r="AB213" s="39"/>
      <c r="AC213" s="39"/>
      <c r="AD213" s="39"/>
      <c r="AE213" s="39"/>
      <c r="AR213" s="229" t="s">
        <v>281</v>
      </c>
      <c r="AT213" s="229" t="s">
        <v>154</v>
      </c>
      <c r="AU213" s="229" t="s">
        <v>79</v>
      </c>
      <c r="AY213" s="18" t="s">
        <v>137</v>
      </c>
      <c r="BE213" s="230">
        <f>IF(N213="základní",J213,0)</f>
        <v>0</v>
      </c>
      <c r="BF213" s="230">
        <f>IF(N213="snížená",J213,0)</f>
        <v>0</v>
      </c>
      <c r="BG213" s="230">
        <f>IF(N213="zákl. přenesená",J213,0)</f>
        <v>0</v>
      </c>
      <c r="BH213" s="230">
        <f>IF(N213="sníž. přenesená",J213,0)</f>
        <v>0</v>
      </c>
      <c r="BI213" s="230">
        <f>IF(N213="nulová",J213,0)</f>
        <v>0</v>
      </c>
      <c r="BJ213" s="18" t="s">
        <v>143</v>
      </c>
      <c r="BK213" s="230">
        <f>ROUND(I213*H213,2)</f>
        <v>0</v>
      </c>
      <c r="BL213" s="18" t="s">
        <v>218</v>
      </c>
      <c r="BM213" s="229" t="s">
        <v>363</v>
      </c>
    </row>
    <row r="214" spans="1:47" s="2" customFormat="1" ht="12">
      <c r="A214" s="39"/>
      <c r="B214" s="40"/>
      <c r="C214" s="41"/>
      <c r="D214" s="233" t="s">
        <v>292</v>
      </c>
      <c r="E214" s="41"/>
      <c r="F214" s="276" t="s">
        <v>364</v>
      </c>
      <c r="G214" s="41"/>
      <c r="H214" s="41"/>
      <c r="I214" s="138"/>
      <c r="J214" s="41"/>
      <c r="K214" s="41"/>
      <c r="L214" s="45"/>
      <c r="M214" s="277"/>
      <c r="N214" s="278"/>
      <c r="O214" s="86"/>
      <c r="P214" s="86"/>
      <c r="Q214" s="86"/>
      <c r="R214" s="86"/>
      <c r="S214" s="86"/>
      <c r="T214" s="87"/>
      <c r="U214" s="39"/>
      <c r="V214" s="39"/>
      <c r="W214" s="39"/>
      <c r="X214" s="39"/>
      <c r="Y214" s="39"/>
      <c r="Z214" s="39"/>
      <c r="AA214" s="39"/>
      <c r="AB214" s="39"/>
      <c r="AC214" s="39"/>
      <c r="AD214" s="39"/>
      <c r="AE214" s="39"/>
      <c r="AT214" s="18" t="s">
        <v>292</v>
      </c>
      <c r="AU214" s="18" t="s">
        <v>79</v>
      </c>
    </row>
    <row r="215" spans="1:65" s="2" customFormat="1" ht="21.75" customHeight="1">
      <c r="A215" s="39"/>
      <c r="B215" s="40"/>
      <c r="C215" s="218" t="s">
        <v>365</v>
      </c>
      <c r="D215" s="218" t="s">
        <v>138</v>
      </c>
      <c r="E215" s="219" t="s">
        <v>366</v>
      </c>
      <c r="F215" s="220" t="s">
        <v>367</v>
      </c>
      <c r="G215" s="221" t="s">
        <v>268</v>
      </c>
      <c r="H215" s="222">
        <v>5</v>
      </c>
      <c r="I215" s="223"/>
      <c r="J215" s="224">
        <f>ROUND(I215*H215,2)</f>
        <v>0</v>
      </c>
      <c r="K215" s="220" t="s">
        <v>142</v>
      </c>
      <c r="L215" s="45"/>
      <c r="M215" s="225" t="s">
        <v>19</v>
      </c>
      <c r="N215" s="226" t="s">
        <v>42</v>
      </c>
      <c r="O215" s="86"/>
      <c r="P215" s="227">
        <f>O215*H215</f>
        <v>0</v>
      </c>
      <c r="Q215" s="227">
        <v>0.000257575</v>
      </c>
      <c r="R215" s="227">
        <f>Q215*H215</f>
        <v>0.001287875</v>
      </c>
      <c r="S215" s="227">
        <v>0</v>
      </c>
      <c r="T215" s="228">
        <f>S215*H215</f>
        <v>0</v>
      </c>
      <c r="U215" s="39"/>
      <c r="V215" s="39"/>
      <c r="W215" s="39"/>
      <c r="X215" s="39"/>
      <c r="Y215" s="39"/>
      <c r="Z215" s="39"/>
      <c r="AA215" s="39"/>
      <c r="AB215" s="39"/>
      <c r="AC215" s="39"/>
      <c r="AD215" s="39"/>
      <c r="AE215" s="39"/>
      <c r="AR215" s="229" t="s">
        <v>218</v>
      </c>
      <c r="AT215" s="229" t="s">
        <v>138</v>
      </c>
      <c r="AU215" s="229" t="s">
        <v>79</v>
      </c>
      <c r="AY215" s="18" t="s">
        <v>137</v>
      </c>
      <c r="BE215" s="230">
        <f>IF(N215="základní",J215,0)</f>
        <v>0</v>
      </c>
      <c r="BF215" s="230">
        <f>IF(N215="snížená",J215,0)</f>
        <v>0</v>
      </c>
      <c r="BG215" s="230">
        <f>IF(N215="zákl. přenesená",J215,0)</f>
        <v>0</v>
      </c>
      <c r="BH215" s="230">
        <f>IF(N215="sníž. přenesená",J215,0)</f>
        <v>0</v>
      </c>
      <c r="BI215" s="230">
        <f>IF(N215="nulová",J215,0)</f>
        <v>0</v>
      </c>
      <c r="BJ215" s="18" t="s">
        <v>143</v>
      </c>
      <c r="BK215" s="230">
        <f>ROUND(I215*H215,2)</f>
        <v>0</v>
      </c>
      <c r="BL215" s="18" t="s">
        <v>218</v>
      </c>
      <c r="BM215" s="229" t="s">
        <v>368</v>
      </c>
    </row>
    <row r="216" spans="1:65" s="2" customFormat="1" ht="16.5" customHeight="1">
      <c r="A216" s="39"/>
      <c r="B216" s="40"/>
      <c r="C216" s="254" t="s">
        <v>369</v>
      </c>
      <c r="D216" s="254" t="s">
        <v>154</v>
      </c>
      <c r="E216" s="255" t="s">
        <v>370</v>
      </c>
      <c r="F216" s="256" t="s">
        <v>371</v>
      </c>
      <c r="G216" s="257" t="s">
        <v>268</v>
      </c>
      <c r="H216" s="258">
        <v>5</v>
      </c>
      <c r="I216" s="259"/>
      <c r="J216" s="260">
        <f>ROUND(I216*H216,2)</f>
        <v>0</v>
      </c>
      <c r="K216" s="256" t="s">
        <v>142</v>
      </c>
      <c r="L216" s="261"/>
      <c r="M216" s="262" t="s">
        <v>19</v>
      </c>
      <c r="N216" s="263" t="s">
        <v>42</v>
      </c>
      <c r="O216" s="86"/>
      <c r="P216" s="227">
        <f>O216*H216</f>
        <v>0</v>
      </c>
      <c r="Q216" s="227">
        <v>0.03009</v>
      </c>
      <c r="R216" s="227">
        <f>Q216*H216</f>
        <v>0.15045</v>
      </c>
      <c r="S216" s="227">
        <v>0</v>
      </c>
      <c r="T216" s="228">
        <f>S216*H216</f>
        <v>0</v>
      </c>
      <c r="U216" s="39"/>
      <c r="V216" s="39"/>
      <c r="W216" s="39"/>
      <c r="X216" s="39"/>
      <c r="Y216" s="39"/>
      <c r="Z216" s="39"/>
      <c r="AA216" s="39"/>
      <c r="AB216" s="39"/>
      <c r="AC216" s="39"/>
      <c r="AD216" s="39"/>
      <c r="AE216" s="39"/>
      <c r="AR216" s="229" t="s">
        <v>281</v>
      </c>
      <c r="AT216" s="229" t="s">
        <v>154</v>
      </c>
      <c r="AU216" s="229" t="s">
        <v>79</v>
      </c>
      <c r="AY216" s="18" t="s">
        <v>137</v>
      </c>
      <c r="BE216" s="230">
        <f>IF(N216="základní",J216,0)</f>
        <v>0</v>
      </c>
      <c r="BF216" s="230">
        <f>IF(N216="snížená",J216,0)</f>
        <v>0</v>
      </c>
      <c r="BG216" s="230">
        <f>IF(N216="zákl. přenesená",J216,0)</f>
        <v>0</v>
      </c>
      <c r="BH216" s="230">
        <f>IF(N216="sníž. přenesená",J216,0)</f>
        <v>0</v>
      </c>
      <c r="BI216" s="230">
        <f>IF(N216="nulová",J216,0)</f>
        <v>0</v>
      </c>
      <c r="BJ216" s="18" t="s">
        <v>143</v>
      </c>
      <c r="BK216" s="230">
        <f>ROUND(I216*H216,2)</f>
        <v>0</v>
      </c>
      <c r="BL216" s="18" t="s">
        <v>218</v>
      </c>
      <c r="BM216" s="229" t="s">
        <v>372</v>
      </c>
    </row>
    <row r="217" spans="1:47" s="2" customFormat="1" ht="12">
      <c r="A217" s="39"/>
      <c r="B217" s="40"/>
      <c r="C217" s="41"/>
      <c r="D217" s="233" t="s">
        <v>292</v>
      </c>
      <c r="E217" s="41"/>
      <c r="F217" s="276" t="s">
        <v>373</v>
      </c>
      <c r="G217" s="41"/>
      <c r="H217" s="41"/>
      <c r="I217" s="138"/>
      <c r="J217" s="41"/>
      <c r="K217" s="41"/>
      <c r="L217" s="45"/>
      <c r="M217" s="277"/>
      <c r="N217" s="278"/>
      <c r="O217" s="86"/>
      <c r="P217" s="86"/>
      <c r="Q217" s="86"/>
      <c r="R217" s="86"/>
      <c r="S217" s="86"/>
      <c r="T217" s="87"/>
      <c r="U217" s="39"/>
      <c r="V217" s="39"/>
      <c r="W217" s="39"/>
      <c r="X217" s="39"/>
      <c r="Y217" s="39"/>
      <c r="Z217" s="39"/>
      <c r="AA217" s="39"/>
      <c r="AB217" s="39"/>
      <c r="AC217" s="39"/>
      <c r="AD217" s="39"/>
      <c r="AE217" s="39"/>
      <c r="AT217" s="18" t="s">
        <v>292</v>
      </c>
      <c r="AU217" s="18" t="s">
        <v>79</v>
      </c>
    </row>
    <row r="218" spans="1:65" s="2" customFormat="1" ht="21.75" customHeight="1">
      <c r="A218" s="39"/>
      <c r="B218" s="40"/>
      <c r="C218" s="218" t="s">
        <v>374</v>
      </c>
      <c r="D218" s="218" t="s">
        <v>138</v>
      </c>
      <c r="E218" s="219" t="s">
        <v>375</v>
      </c>
      <c r="F218" s="220" t="s">
        <v>376</v>
      </c>
      <c r="G218" s="221" t="s">
        <v>268</v>
      </c>
      <c r="H218" s="222">
        <v>9</v>
      </c>
      <c r="I218" s="223"/>
      <c r="J218" s="224">
        <f>ROUND(I218*H218,2)</f>
        <v>0</v>
      </c>
      <c r="K218" s="220" t="s">
        <v>142</v>
      </c>
      <c r="L218" s="45"/>
      <c r="M218" s="225" t="s">
        <v>19</v>
      </c>
      <c r="N218" s="226" t="s">
        <v>42</v>
      </c>
      <c r="O218" s="86"/>
      <c r="P218" s="227">
        <f>O218*H218</f>
        <v>0</v>
      </c>
      <c r="Q218" s="227">
        <v>0</v>
      </c>
      <c r="R218" s="227">
        <f>Q218*H218</f>
        <v>0</v>
      </c>
      <c r="S218" s="227">
        <v>0</v>
      </c>
      <c r="T218" s="228">
        <f>S218*H218</f>
        <v>0</v>
      </c>
      <c r="U218" s="39"/>
      <c r="V218" s="39"/>
      <c r="W218" s="39"/>
      <c r="X218" s="39"/>
      <c r="Y218" s="39"/>
      <c r="Z218" s="39"/>
      <c r="AA218" s="39"/>
      <c r="AB218" s="39"/>
      <c r="AC218" s="39"/>
      <c r="AD218" s="39"/>
      <c r="AE218" s="39"/>
      <c r="AR218" s="229" t="s">
        <v>218</v>
      </c>
      <c r="AT218" s="229" t="s">
        <v>138</v>
      </c>
      <c r="AU218" s="229" t="s">
        <v>79</v>
      </c>
      <c r="AY218" s="18" t="s">
        <v>137</v>
      </c>
      <c r="BE218" s="230">
        <f>IF(N218="základní",J218,0)</f>
        <v>0</v>
      </c>
      <c r="BF218" s="230">
        <f>IF(N218="snížená",J218,0)</f>
        <v>0</v>
      </c>
      <c r="BG218" s="230">
        <f>IF(N218="zákl. přenesená",J218,0)</f>
        <v>0</v>
      </c>
      <c r="BH218" s="230">
        <f>IF(N218="sníž. přenesená",J218,0)</f>
        <v>0</v>
      </c>
      <c r="BI218" s="230">
        <f>IF(N218="nulová",J218,0)</f>
        <v>0</v>
      </c>
      <c r="BJ218" s="18" t="s">
        <v>143</v>
      </c>
      <c r="BK218" s="230">
        <f>ROUND(I218*H218,2)</f>
        <v>0</v>
      </c>
      <c r="BL218" s="18" t="s">
        <v>218</v>
      </c>
      <c r="BM218" s="229" t="s">
        <v>377</v>
      </c>
    </row>
    <row r="219" spans="1:51" s="13" customFormat="1" ht="12">
      <c r="A219" s="13"/>
      <c r="B219" s="231"/>
      <c r="C219" s="232"/>
      <c r="D219" s="233" t="s">
        <v>145</v>
      </c>
      <c r="E219" s="234" t="s">
        <v>19</v>
      </c>
      <c r="F219" s="235" t="s">
        <v>180</v>
      </c>
      <c r="G219" s="232"/>
      <c r="H219" s="236">
        <v>9</v>
      </c>
      <c r="I219" s="237"/>
      <c r="J219" s="232"/>
      <c r="K219" s="232"/>
      <c r="L219" s="238"/>
      <c r="M219" s="239"/>
      <c r="N219" s="240"/>
      <c r="O219" s="240"/>
      <c r="P219" s="240"/>
      <c r="Q219" s="240"/>
      <c r="R219" s="240"/>
      <c r="S219" s="240"/>
      <c r="T219" s="241"/>
      <c r="U219" s="13"/>
      <c r="V219" s="13"/>
      <c r="W219" s="13"/>
      <c r="X219" s="13"/>
      <c r="Y219" s="13"/>
      <c r="Z219" s="13"/>
      <c r="AA219" s="13"/>
      <c r="AB219" s="13"/>
      <c r="AC219" s="13"/>
      <c r="AD219" s="13"/>
      <c r="AE219" s="13"/>
      <c r="AT219" s="242" t="s">
        <v>145</v>
      </c>
      <c r="AU219" s="242" t="s">
        <v>79</v>
      </c>
      <c r="AV219" s="13" t="s">
        <v>79</v>
      </c>
      <c r="AW219" s="13" t="s">
        <v>31</v>
      </c>
      <c r="AX219" s="13" t="s">
        <v>77</v>
      </c>
      <c r="AY219" s="242" t="s">
        <v>137</v>
      </c>
    </row>
    <row r="220" spans="1:65" s="2" customFormat="1" ht="21.75" customHeight="1">
      <c r="A220" s="39"/>
      <c r="B220" s="40"/>
      <c r="C220" s="218" t="s">
        <v>378</v>
      </c>
      <c r="D220" s="218" t="s">
        <v>138</v>
      </c>
      <c r="E220" s="219" t="s">
        <v>379</v>
      </c>
      <c r="F220" s="220" t="s">
        <v>380</v>
      </c>
      <c r="G220" s="221" t="s">
        <v>268</v>
      </c>
      <c r="H220" s="222">
        <v>13</v>
      </c>
      <c r="I220" s="223"/>
      <c r="J220" s="224">
        <f>ROUND(I220*H220,2)</f>
        <v>0</v>
      </c>
      <c r="K220" s="220" t="s">
        <v>142</v>
      </c>
      <c r="L220" s="45"/>
      <c r="M220" s="225" t="s">
        <v>19</v>
      </c>
      <c r="N220" s="226" t="s">
        <v>42</v>
      </c>
      <c r="O220" s="86"/>
      <c r="P220" s="227">
        <f>O220*H220</f>
        <v>0</v>
      </c>
      <c r="Q220" s="227">
        <v>0</v>
      </c>
      <c r="R220" s="227">
        <f>Q220*H220</f>
        <v>0</v>
      </c>
      <c r="S220" s="227">
        <v>0</v>
      </c>
      <c r="T220" s="228">
        <f>S220*H220</f>
        <v>0</v>
      </c>
      <c r="U220" s="39"/>
      <c r="V220" s="39"/>
      <c r="W220" s="39"/>
      <c r="X220" s="39"/>
      <c r="Y220" s="39"/>
      <c r="Z220" s="39"/>
      <c r="AA220" s="39"/>
      <c r="AB220" s="39"/>
      <c r="AC220" s="39"/>
      <c r="AD220" s="39"/>
      <c r="AE220" s="39"/>
      <c r="AR220" s="229" t="s">
        <v>218</v>
      </c>
      <c r="AT220" s="229" t="s">
        <v>138</v>
      </c>
      <c r="AU220" s="229" t="s">
        <v>79</v>
      </c>
      <c r="AY220" s="18" t="s">
        <v>137</v>
      </c>
      <c r="BE220" s="230">
        <f>IF(N220="základní",J220,0)</f>
        <v>0</v>
      </c>
      <c r="BF220" s="230">
        <f>IF(N220="snížená",J220,0)</f>
        <v>0</v>
      </c>
      <c r="BG220" s="230">
        <f>IF(N220="zákl. přenesená",J220,0)</f>
        <v>0</v>
      </c>
      <c r="BH220" s="230">
        <f>IF(N220="sníž. přenesená",J220,0)</f>
        <v>0</v>
      </c>
      <c r="BI220" s="230">
        <f>IF(N220="nulová",J220,0)</f>
        <v>0</v>
      </c>
      <c r="BJ220" s="18" t="s">
        <v>143</v>
      </c>
      <c r="BK220" s="230">
        <f>ROUND(I220*H220,2)</f>
        <v>0</v>
      </c>
      <c r="BL220" s="18" t="s">
        <v>218</v>
      </c>
      <c r="BM220" s="229" t="s">
        <v>381</v>
      </c>
    </row>
    <row r="221" spans="1:65" s="2" customFormat="1" ht="21.75" customHeight="1">
      <c r="A221" s="39"/>
      <c r="B221" s="40"/>
      <c r="C221" s="218" t="s">
        <v>382</v>
      </c>
      <c r="D221" s="218" t="s">
        <v>138</v>
      </c>
      <c r="E221" s="219" t="s">
        <v>383</v>
      </c>
      <c r="F221" s="220" t="s">
        <v>384</v>
      </c>
      <c r="G221" s="221" t="s">
        <v>268</v>
      </c>
      <c r="H221" s="222">
        <v>10</v>
      </c>
      <c r="I221" s="223"/>
      <c r="J221" s="224">
        <f>ROUND(I221*H221,2)</f>
        <v>0</v>
      </c>
      <c r="K221" s="220" t="s">
        <v>142</v>
      </c>
      <c r="L221" s="45"/>
      <c r="M221" s="225" t="s">
        <v>19</v>
      </c>
      <c r="N221" s="226" t="s">
        <v>42</v>
      </c>
      <c r="O221" s="86"/>
      <c r="P221" s="227">
        <f>O221*H221</f>
        <v>0</v>
      </c>
      <c r="Q221" s="227">
        <v>0</v>
      </c>
      <c r="R221" s="227">
        <f>Q221*H221</f>
        <v>0</v>
      </c>
      <c r="S221" s="227">
        <v>0</v>
      </c>
      <c r="T221" s="228">
        <f>S221*H221</f>
        <v>0</v>
      </c>
      <c r="U221" s="39"/>
      <c r="V221" s="39"/>
      <c r="W221" s="39"/>
      <c r="X221" s="39"/>
      <c r="Y221" s="39"/>
      <c r="Z221" s="39"/>
      <c r="AA221" s="39"/>
      <c r="AB221" s="39"/>
      <c r="AC221" s="39"/>
      <c r="AD221" s="39"/>
      <c r="AE221" s="39"/>
      <c r="AR221" s="229" t="s">
        <v>218</v>
      </c>
      <c r="AT221" s="229" t="s">
        <v>138</v>
      </c>
      <c r="AU221" s="229" t="s">
        <v>79</v>
      </c>
      <c r="AY221" s="18" t="s">
        <v>137</v>
      </c>
      <c r="BE221" s="230">
        <f>IF(N221="základní",J221,0)</f>
        <v>0</v>
      </c>
      <c r="BF221" s="230">
        <f>IF(N221="snížená",J221,0)</f>
        <v>0</v>
      </c>
      <c r="BG221" s="230">
        <f>IF(N221="zákl. přenesená",J221,0)</f>
        <v>0</v>
      </c>
      <c r="BH221" s="230">
        <f>IF(N221="sníž. přenesená",J221,0)</f>
        <v>0</v>
      </c>
      <c r="BI221" s="230">
        <f>IF(N221="nulová",J221,0)</f>
        <v>0</v>
      </c>
      <c r="BJ221" s="18" t="s">
        <v>143</v>
      </c>
      <c r="BK221" s="230">
        <f>ROUND(I221*H221,2)</f>
        <v>0</v>
      </c>
      <c r="BL221" s="18" t="s">
        <v>218</v>
      </c>
      <c r="BM221" s="229" t="s">
        <v>385</v>
      </c>
    </row>
    <row r="222" spans="1:65" s="2" customFormat="1" ht="16.5" customHeight="1">
      <c r="A222" s="39"/>
      <c r="B222" s="40"/>
      <c r="C222" s="254" t="s">
        <v>386</v>
      </c>
      <c r="D222" s="254" t="s">
        <v>154</v>
      </c>
      <c r="E222" s="255" t="s">
        <v>387</v>
      </c>
      <c r="F222" s="256" t="s">
        <v>388</v>
      </c>
      <c r="G222" s="257" t="s">
        <v>150</v>
      </c>
      <c r="H222" s="258">
        <v>13.55</v>
      </c>
      <c r="I222" s="259"/>
      <c r="J222" s="260">
        <f>ROUND(I222*H222,2)</f>
        <v>0</v>
      </c>
      <c r="K222" s="256" t="s">
        <v>142</v>
      </c>
      <c r="L222" s="261"/>
      <c r="M222" s="262" t="s">
        <v>19</v>
      </c>
      <c r="N222" s="263" t="s">
        <v>42</v>
      </c>
      <c r="O222" s="86"/>
      <c r="P222" s="227">
        <f>O222*H222</f>
        <v>0</v>
      </c>
      <c r="Q222" s="227">
        <v>0.003</v>
      </c>
      <c r="R222" s="227">
        <f>Q222*H222</f>
        <v>0.040650000000000006</v>
      </c>
      <c r="S222" s="227">
        <v>0</v>
      </c>
      <c r="T222" s="228">
        <f>S222*H222</f>
        <v>0</v>
      </c>
      <c r="U222" s="39"/>
      <c r="V222" s="39"/>
      <c r="W222" s="39"/>
      <c r="X222" s="39"/>
      <c r="Y222" s="39"/>
      <c r="Z222" s="39"/>
      <c r="AA222" s="39"/>
      <c r="AB222" s="39"/>
      <c r="AC222" s="39"/>
      <c r="AD222" s="39"/>
      <c r="AE222" s="39"/>
      <c r="AR222" s="229" t="s">
        <v>281</v>
      </c>
      <c r="AT222" s="229" t="s">
        <v>154</v>
      </c>
      <c r="AU222" s="229" t="s">
        <v>79</v>
      </c>
      <c r="AY222" s="18" t="s">
        <v>137</v>
      </c>
      <c r="BE222" s="230">
        <f>IF(N222="základní",J222,0)</f>
        <v>0</v>
      </c>
      <c r="BF222" s="230">
        <f>IF(N222="snížená",J222,0)</f>
        <v>0</v>
      </c>
      <c r="BG222" s="230">
        <f>IF(N222="zákl. přenesená",J222,0)</f>
        <v>0</v>
      </c>
      <c r="BH222" s="230">
        <f>IF(N222="sníž. přenesená",J222,0)</f>
        <v>0</v>
      </c>
      <c r="BI222" s="230">
        <f>IF(N222="nulová",J222,0)</f>
        <v>0</v>
      </c>
      <c r="BJ222" s="18" t="s">
        <v>143</v>
      </c>
      <c r="BK222" s="230">
        <f>ROUND(I222*H222,2)</f>
        <v>0</v>
      </c>
      <c r="BL222" s="18" t="s">
        <v>218</v>
      </c>
      <c r="BM222" s="229" t="s">
        <v>389</v>
      </c>
    </row>
    <row r="223" spans="1:65" s="2" customFormat="1" ht="16.5" customHeight="1">
      <c r="A223" s="39"/>
      <c r="B223" s="40"/>
      <c r="C223" s="254" t="s">
        <v>390</v>
      </c>
      <c r="D223" s="254" t="s">
        <v>154</v>
      </c>
      <c r="E223" s="255" t="s">
        <v>391</v>
      </c>
      <c r="F223" s="256" t="s">
        <v>392</v>
      </c>
      <c r="G223" s="257" t="s">
        <v>150</v>
      </c>
      <c r="H223" s="258">
        <v>31</v>
      </c>
      <c r="I223" s="259"/>
      <c r="J223" s="260">
        <f>ROUND(I223*H223,2)</f>
        <v>0</v>
      </c>
      <c r="K223" s="256" t="s">
        <v>142</v>
      </c>
      <c r="L223" s="261"/>
      <c r="M223" s="262" t="s">
        <v>19</v>
      </c>
      <c r="N223" s="263" t="s">
        <v>42</v>
      </c>
      <c r="O223" s="86"/>
      <c r="P223" s="227">
        <f>O223*H223</f>
        <v>0</v>
      </c>
      <c r="Q223" s="227">
        <v>0.0018</v>
      </c>
      <c r="R223" s="227">
        <f>Q223*H223</f>
        <v>0.055799999999999995</v>
      </c>
      <c r="S223" s="227">
        <v>0</v>
      </c>
      <c r="T223" s="228">
        <f>S223*H223</f>
        <v>0</v>
      </c>
      <c r="U223" s="39"/>
      <c r="V223" s="39"/>
      <c r="W223" s="39"/>
      <c r="X223" s="39"/>
      <c r="Y223" s="39"/>
      <c r="Z223" s="39"/>
      <c r="AA223" s="39"/>
      <c r="AB223" s="39"/>
      <c r="AC223" s="39"/>
      <c r="AD223" s="39"/>
      <c r="AE223" s="39"/>
      <c r="AR223" s="229" t="s">
        <v>281</v>
      </c>
      <c r="AT223" s="229" t="s">
        <v>154</v>
      </c>
      <c r="AU223" s="229" t="s">
        <v>79</v>
      </c>
      <c r="AY223" s="18" t="s">
        <v>137</v>
      </c>
      <c r="BE223" s="230">
        <f>IF(N223="základní",J223,0)</f>
        <v>0</v>
      </c>
      <c r="BF223" s="230">
        <f>IF(N223="snížená",J223,0)</f>
        <v>0</v>
      </c>
      <c r="BG223" s="230">
        <f>IF(N223="zákl. přenesená",J223,0)</f>
        <v>0</v>
      </c>
      <c r="BH223" s="230">
        <f>IF(N223="sníž. přenesená",J223,0)</f>
        <v>0</v>
      </c>
      <c r="BI223" s="230">
        <f>IF(N223="nulová",J223,0)</f>
        <v>0</v>
      </c>
      <c r="BJ223" s="18" t="s">
        <v>143</v>
      </c>
      <c r="BK223" s="230">
        <f>ROUND(I223*H223,2)</f>
        <v>0</v>
      </c>
      <c r="BL223" s="18" t="s">
        <v>218</v>
      </c>
      <c r="BM223" s="229" t="s">
        <v>393</v>
      </c>
    </row>
    <row r="224" spans="1:65" s="2" customFormat="1" ht="16.5" customHeight="1">
      <c r="A224" s="39"/>
      <c r="B224" s="40"/>
      <c r="C224" s="254" t="s">
        <v>394</v>
      </c>
      <c r="D224" s="254" t="s">
        <v>154</v>
      </c>
      <c r="E224" s="255" t="s">
        <v>395</v>
      </c>
      <c r="F224" s="256" t="s">
        <v>396</v>
      </c>
      <c r="G224" s="257" t="s">
        <v>397</v>
      </c>
      <c r="H224" s="258">
        <v>66</v>
      </c>
      <c r="I224" s="259"/>
      <c r="J224" s="260">
        <f>ROUND(I224*H224,2)</f>
        <v>0</v>
      </c>
      <c r="K224" s="256" t="s">
        <v>142</v>
      </c>
      <c r="L224" s="261"/>
      <c r="M224" s="262" t="s">
        <v>19</v>
      </c>
      <c r="N224" s="263" t="s">
        <v>42</v>
      </c>
      <c r="O224" s="86"/>
      <c r="P224" s="227">
        <f>O224*H224</f>
        <v>0</v>
      </c>
      <c r="Q224" s="227">
        <v>0.0002</v>
      </c>
      <c r="R224" s="227">
        <f>Q224*H224</f>
        <v>0.0132</v>
      </c>
      <c r="S224" s="227">
        <v>0</v>
      </c>
      <c r="T224" s="228">
        <f>S224*H224</f>
        <v>0</v>
      </c>
      <c r="U224" s="39"/>
      <c r="V224" s="39"/>
      <c r="W224" s="39"/>
      <c r="X224" s="39"/>
      <c r="Y224" s="39"/>
      <c r="Z224" s="39"/>
      <c r="AA224" s="39"/>
      <c r="AB224" s="39"/>
      <c r="AC224" s="39"/>
      <c r="AD224" s="39"/>
      <c r="AE224" s="39"/>
      <c r="AR224" s="229" t="s">
        <v>281</v>
      </c>
      <c r="AT224" s="229" t="s">
        <v>154</v>
      </c>
      <c r="AU224" s="229" t="s">
        <v>79</v>
      </c>
      <c r="AY224" s="18" t="s">
        <v>137</v>
      </c>
      <c r="BE224" s="230">
        <f>IF(N224="základní",J224,0)</f>
        <v>0</v>
      </c>
      <c r="BF224" s="230">
        <f>IF(N224="snížená",J224,0)</f>
        <v>0</v>
      </c>
      <c r="BG224" s="230">
        <f>IF(N224="zákl. přenesená",J224,0)</f>
        <v>0</v>
      </c>
      <c r="BH224" s="230">
        <f>IF(N224="sníž. přenesená",J224,0)</f>
        <v>0</v>
      </c>
      <c r="BI224" s="230">
        <f>IF(N224="nulová",J224,0)</f>
        <v>0</v>
      </c>
      <c r="BJ224" s="18" t="s">
        <v>143</v>
      </c>
      <c r="BK224" s="230">
        <f>ROUND(I224*H224,2)</f>
        <v>0</v>
      </c>
      <c r="BL224" s="18" t="s">
        <v>218</v>
      </c>
      <c r="BM224" s="229" t="s">
        <v>398</v>
      </c>
    </row>
    <row r="225" spans="1:51" s="13" customFormat="1" ht="12">
      <c r="A225" s="13"/>
      <c r="B225" s="231"/>
      <c r="C225" s="232"/>
      <c r="D225" s="233" t="s">
        <v>145</v>
      </c>
      <c r="E225" s="234" t="s">
        <v>19</v>
      </c>
      <c r="F225" s="235" t="s">
        <v>399</v>
      </c>
      <c r="G225" s="232"/>
      <c r="H225" s="236">
        <v>66</v>
      </c>
      <c r="I225" s="237"/>
      <c r="J225" s="232"/>
      <c r="K225" s="232"/>
      <c r="L225" s="238"/>
      <c r="M225" s="239"/>
      <c r="N225" s="240"/>
      <c r="O225" s="240"/>
      <c r="P225" s="240"/>
      <c r="Q225" s="240"/>
      <c r="R225" s="240"/>
      <c r="S225" s="240"/>
      <c r="T225" s="241"/>
      <c r="U225" s="13"/>
      <c r="V225" s="13"/>
      <c r="W225" s="13"/>
      <c r="X225" s="13"/>
      <c r="Y225" s="13"/>
      <c r="Z225" s="13"/>
      <c r="AA225" s="13"/>
      <c r="AB225" s="13"/>
      <c r="AC225" s="13"/>
      <c r="AD225" s="13"/>
      <c r="AE225" s="13"/>
      <c r="AT225" s="242" t="s">
        <v>145</v>
      </c>
      <c r="AU225" s="242" t="s">
        <v>79</v>
      </c>
      <c r="AV225" s="13" t="s">
        <v>79</v>
      </c>
      <c r="AW225" s="13" t="s">
        <v>31</v>
      </c>
      <c r="AX225" s="13" t="s">
        <v>77</v>
      </c>
      <c r="AY225" s="242" t="s">
        <v>137</v>
      </c>
    </row>
    <row r="226" spans="1:65" s="2" customFormat="1" ht="21.75" customHeight="1">
      <c r="A226" s="39"/>
      <c r="B226" s="40"/>
      <c r="C226" s="218" t="s">
        <v>400</v>
      </c>
      <c r="D226" s="218" t="s">
        <v>138</v>
      </c>
      <c r="E226" s="219" t="s">
        <v>401</v>
      </c>
      <c r="F226" s="220" t="s">
        <v>402</v>
      </c>
      <c r="G226" s="221" t="s">
        <v>403</v>
      </c>
      <c r="H226" s="279"/>
      <c r="I226" s="223"/>
      <c r="J226" s="224">
        <f>ROUND(I226*H226,2)</f>
        <v>0</v>
      </c>
      <c r="K226" s="220" t="s">
        <v>142</v>
      </c>
      <c r="L226" s="45"/>
      <c r="M226" s="225" t="s">
        <v>19</v>
      </c>
      <c r="N226" s="226" t="s">
        <v>42</v>
      </c>
      <c r="O226" s="86"/>
      <c r="P226" s="227">
        <f>O226*H226</f>
        <v>0</v>
      </c>
      <c r="Q226" s="227">
        <v>0</v>
      </c>
      <c r="R226" s="227">
        <f>Q226*H226</f>
        <v>0</v>
      </c>
      <c r="S226" s="227">
        <v>0</v>
      </c>
      <c r="T226" s="228">
        <f>S226*H226</f>
        <v>0</v>
      </c>
      <c r="U226" s="39"/>
      <c r="V226" s="39"/>
      <c r="W226" s="39"/>
      <c r="X226" s="39"/>
      <c r="Y226" s="39"/>
      <c r="Z226" s="39"/>
      <c r="AA226" s="39"/>
      <c r="AB226" s="39"/>
      <c r="AC226" s="39"/>
      <c r="AD226" s="39"/>
      <c r="AE226" s="39"/>
      <c r="AR226" s="229" t="s">
        <v>218</v>
      </c>
      <c r="AT226" s="229" t="s">
        <v>138</v>
      </c>
      <c r="AU226" s="229" t="s">
        <v>79</v>
      </c>
      <c r="AY226" s="18" t="s">
        <v>137</v>
      </c>
      <c r="BE226" s="230">
        <f>IF(N226="základní",J226,0)</f>
        <v>0</v>
      </c>
      <c r="BF226" s="230">
        <f>IF(N226="snížená",J226,0)</f>
        <v>0</v>
      </c>
      <c r="BG226" s="230">
        <f>IF(N226="zákl. přenesená",J226,0)</f>
        <v>0</v>
      </c>
      <c r="BH226" s="230">
        <f>IF(N226="sníž. přenesená",J226,0)</f>
        <v>0</v>
      </c>
      <c r="BI226" s="230">
        <f>IF(N226="nulová",J226,0)</f>
        <v>0</v>
      </c>
      <c r="BJ226" s="18" t="s">
        <v>143</v>
      </c>
      <c r="BK226" s="230">
        <f>ROUND(I226*H226,2)</f>
        <v>0</v>
      </c>
      <c r="BL226" s="18" t="s">
        <v>218</v>
      </c>
      <c r="BM226" s="229" t="s">
        <v>404</v>
      </c>
    </row>
    <row r="227" spans="1:63" s="12" customFormat="1" ht="22.8" customHeight="1">
      <c r="A227" s="12"/>
      <c r="B227" s="204"/>
      <c r="C227" s="205"/>
      <c r="D227" s="206" t="s">
        <v>68</v>
      </c>
      <c r="E227" s="274" t="s">
        <v>405</v>
      </c>
      <c r="F227" s="274" t="s">
        <v>406</v>
      </c>
      <c r="G227" s="205"/>
      <c r="H227" s="205"/>
      <c r="I227" s="208"/>
      <c r="J227" s="275">
        <f>BK227</f>
        <v>0</v>
      </c>
      <c r="K227" s="205"/>
      <c r="L227" s="210"/>
      <c r="M227" s="211"/>
      <c r="N227" s="212"/>
      <c r="O227" s="212"/>
      <c r="P227" s="213">
        <f>SUM(P228:P234)</f>
        <v>0</v>
      </c>
      <c r="Q227" s="212"/>
      <c r="R227" s="213">
        <f>SUM(R228:R234)</f>
        <v>0</v>
      </c>
      <c r="S227" s="212"/>
      <c r="T227" s="214">
        <f>SUM(T228:T234)</f>
        <v>0</v>
      </c>
      <c r="U227" s="12"/>
      <c r="V227" s="12"/>
      <c r="W227" s="12"/>
      <c r="X227" s="12"/>
      <c r="Y227" s="12"/>
      <c r="Z227" s="12"/>
      <c r="AA227" s="12"/>
      <c r="AB227" s="12"/>
      <c r="AC227" s="12"/>
      <c r="AD227" s="12"/>
      <c r="AE227" s="12"/>
      <c r="AR227" s="215" t="s">
        <v>79</v>
      </c>
      <c r="AT227" s="216" t="s">
        <v>68</v>
      </c>
      <c r="AU227" s="216" t="s">
        <v>77</v>
      </c>
      <c r="AY227" s="215" t="s">
        <v>137</v>
      </c>
      <c r="BK227" s="217">
        <f>SUM(BK228:BK234)</f>
        <v>0</v>
      </c>
    </row>
    <row r="228" spans="1:65" s="2" customFormat="1" ht="16.5" customHeight="1">
      <c r="A228" s="39"/>
      <c r="B228" s="40"/>
      <c r="C228" s="218" t="s">
        <v>407</v>
      </c>
      <c r="D228" s="218" t="s">
        <v>138</v>
      </c>
      <c r="E228" s="219" t="s">
        <v>408</v>
      </c>
      <c r="F228" s="220" t="s">
        <v>409</v>
      </c>
      <c r="G228" s="221" t="s">
        <v>268</v>
      </c>
      <c r="H228" s="222">
        <v>5</v>
      </c>
      <c r="I228" s="223"/>
      <c r="J228" s="224">
        <f>ROUND(I228*H228,2)</f>
        <v>0</v>
      </c>
      <c r="K228" s="220" t="s">
        <v>142</v>
      </c>
      <c r="L228" s="45"/>
      <c r="M228" s="225" t="s">
        <v>19</v>
      </c>
      <c r="N228" s="226" t="s">
        <v>42</v>
      </c>
      <c r="O228" s="86"/>
      <c r="P228" s="227">
        <f>O228*H228</f>
        <v>0</v>
      </c>
      <c r="Q228" s="227">
        <v>0</v>
      </c>
      <c r="R228" s="227">
        <f>Q228*H228</f>
        <v>0</v>
      </c>
      <c r="S228" s="227">
        <v>0</v>
      </c>
      <c r="T228" s="228">
        <f>S228*H228</f>
        <v>0</v>
      </c>
      <c r="U228" s="39"/>
      <c r="V228" s="39"/>
      <c r="W228" s="39"/>
      <c r="X228" s="39"/>
      <c r="Y228" s="39"/>
      <c r="Z228" s="39"/>
      <c r="AA228" s="39"/>
      <c r="AB228" s="39"/>
      <c r="AC228" s="39"/>
      <c r="AD228" s="39"/>
      <c r="AE228" s="39"/>
      <c r="AR228" s="229" t="s">
        <v>218</v>
      </c>
      <c r="AT228" s="229" t="s">
        <v>138</v>
      </c>
      <c r="AU228" s="229" t="s">
        <v>79</v>
      </c>
      <c r="AY228" s="18" t="s">
        <v>137</v>
      </c>
      <c r="BE228" s="230">
        <f>IF(N228="základní",J228,0)</f>
        <v>0</v>
      </c>
      <c r="BF228" s="230">
        <f>IF(N228="snížená",J228,0)</f>
        <v>0</v>
      </c>
      <c r="BG228" s="230">
        <f>IF(N228="zákl. přenesená",J228,0)</f>
        <v>0</v>
      </c>
      <c r="BH228" s="230">
        <f>IF(N228="sníž. přenesená",J228,0)</f>
        <v>0</v>
      </c>
      <c r="BI228" s="230">
        <f>IF(N228="nulová",J228,0)</f>
        <v>0</v>
      </c>
      <c r="BJ228" s="18" t="s">
        <v>143</v>
      </c>
      <c r="BK228" s="230">
        <f>ROUND(I228*H228,2)</f>
        <v>0</v>
      </c>
      <c r="BL228" s="18" t="s">
        <v>218</v>
      </c>
      <c r="BM228" s="229" t="s">
        <v>410</v>
      </c>
    </row>
    <row r="229" spans="1:65" s="2" customFormat="1" ht="16.5" customHeight="1">
      <c r="A229" s="39"/>
      <c r="B229" s="40"/>
      <c r="C229" s="254" t="s">
        <v>411</v>
      </c>
      <c r="D229" s="254" t="s">
        <v>154</v>
      </c>
      <c r="E229" s="255" t="s">
        <v>412</v>
      </c>
      <c r="F229" s="256" t="s">
        <v>413</v>
      </c>
      <c r="G229" s="257" t="s">
        <v>268</v>
      </c>
      <c r="H229" s="258">
        <v>1</v>
      </c>
      <c r="I229" s="259"/>
      <c r="J229" s="260">
        <f>ROUND(I229*H229,2)</f>
        <v>0</v>
      </c>
      <c r="K229" s="256" t="s">
        <v>312</v>
      </c>
      <c r="L229" s="261"/>
      <c r="M229" s="262" t="s">
        <v>19</v>
      </c>
      <c r="N229" s="263" t="s">
        <v>42</v>
      </c>
      <c r="O229" s="86"/>
      <c r="P229" s="227">
        <f>O229*H229</f>
        <v>0</v>
      </c>
      <c r="Q229" s="227">
        <v>0</v>
      </c>
      <c r="R229" s="227">
        <f>Q229*H229</f>
        <v>0</v>
      </c>
      <c r="S229" s="227">
        <v>0</v>
      </c>
      <c r="T229" s="228">
        <f>S229*H229</f>
        <v>0</v>
      </c>
      <c r="U229" s="39"/>
      <c r="V229" s="39"/>
      <c r="W229" s="39"/>
      <c r="X229" s="39"/>
      <c r="Y229" s="39"/>
      <c r="Z229" s="39"/>
      <c r="AA229" s="39"/>
      <c r="AB229" s="39"/>
      <c r="AC229" s="39"/>
      <c r="AD229" s="39"/>
      <c r="AE229" s="39"/>
      <c r="AR229" s="229" t="s">
        <v>281</v>
      </c>
      <c r="AT229" s="229" t="s">
        <v>154</v>
      </c>
      <c r="AU229" s="229" t="s">
        <v>79</v>
      </c>
      <c r="AY229" s="18" t="s">
        <v>137</v>
      </c>
      <c r="BE229" s="230">
        <f>IF(N229="základní",J229,0)</f>
        <v>0</v>
      </c>
      <c r="BF229" s="230">
        <f>IF(N229="snížená",J229,0)</f>
        <v>0</v>
      </c>
      <c r="BG229" s="230">
        <f>IF(N229="zákl. přenesená",J229,0)</f>
        <v>0</v>
      </c>
      <c r="BH229" s="230">
        <f>IF(N229="sníž. přenesená",J229,0)</f>
        <v>0</v>
      </c>
      <c r="BI229" s="230">
        <f>IF(N229="nulová",J229,0)</f>
        <v>0</v>
      </c>
      <c r="BJ229" s="18" t="s">
        <v>143</v>
      </c>
      <c r="BK229" s="230">
        <f>ROUND(I229*H229,2)</f>
        <v>0</v>
      </c>
      <c r="BL229" s="18" t="s">
        <v>218</v>
      </c>
      <c r="BM229" s="229" t="s">
        <v>414</v>
      </c>
    </row>
    <row r="230" spans="1:47" s="2" customFormat="1" ht="12">
      <c r="A230" s="39"/>
      <c r="B230" s="40"/>
      <c r="C230" s="41"/>
      <c r="D230" s="233" t="s">
        <v>292</v>
      </c>
      <c r="E230" s="41"/>
      <c r="F230" s="276" t="s">
        <v>415</v>
      </c>
      <c r="G230" s="41"/>
      <c r="H230" s="41"/>
      <c r="I230" s="138"/>
      <c r="J230" s="41"/>
      <c r="K230" s="41"/>
      <c r="L230" s="45"/>
      <c r="M230" s="277"/>
      <c r="N230" s="278"/>
      <c r="O230" s="86"/>
      <c r="P230" s="86"/>
      <c r="Q230" s="86"/>
      <c r="R230" s="86"/>
      <c r="S230" s="86"/>
      <c r="T230" s="87"/>
      <c r="U230" s="39"/>
      <c r="V230" s="39"/>
      <c r="W230" s="39"/>
      <c r="X230" s="39"/>
      <c r="Y230" s="39"/>
      <c r="Z230" s="39"/>
      <c r="AA230" s="39"/>
      <c r="AB230" s="39"/>
      <c r="AC230" s="39"/>
      <c r="AD230" s="39"/>
      <c r="AE230" s="39"/>
      <c r="AT230" s="18" t="s">
        <v>292</v>
      </c>
      <c r="AU230" s="18" t="s">
        <v>79</v>
      </c>
    </row>
    <row r="231" spans="1:65" s="2" customFormat="1" ht="16.5" customHeight="1">
      <c r="A231" s="39"/>
      <c r="B231" s="40"/>
      <c r="C231" s="254" t="s">
        <v>416</v>
      </c>
      <c r="D231" s="254" t="s">
        <v>154</v>
      </c>
      <c r="E231" s="255" t="s">
        <v>417</v>
      </c>
      <c r="F231" s="256" t="s">
        <v>413</v>
      </c>
      <c r="G231" s="257" t="s">
        <v>268</v>
      </c>
      <c r="H231" s="258">
        <v>2</v>
      </c>
      <c r="I231" s="259"/>
      <c r="J231" s="260">
        <f>ROUND(I231*H231,2)</f>
        <v>0</v>
      </c>
      <c r="K231" s="256" t="s">
        <v>312</v>
      </c>
      <c r="L231" s="261"/>
      <c r="M231" s="262" t="s">
        <v>19</v>
      </c>
      <c r="N231" s="263" t="s">
        <v>42</v>
      </c>
      <c r="O231" s="86"/>
      <c r="P231" s="227">
        <f>O231*H231</f>
        <v>0</v>
      </c>
      <c r="Q231" s="227">
        <v>0</v>
      </c>
      <c r="R231" s="227">
        <f>Q231*H231</f>
        <v>0</v>
      </c>
      <c r="S231" s="227">
        <v>0</v>
      </c>
      <c r="T231" s="228">
        <f>S231*H231</f>
        <v>0</v>
      </c>
      <c r="U231" s="39"/>
      <c r="V231" s="39"/>
      <c r="W231" s="39"/>
      <c r="X231" s="39"/>
      <c r="Y231" s="39"/>
      <c r="Z231" s="39"/>
      <c r="AA231" s="39"/>
      <c r="AB231" s="39"/>
      <c r="AC231" s="39"/>
      <c r="AD231" s="39"/>
      <c r="AE231" s="39"/>
      <c r="AR231" s="229" t="s">
        <v>281</v>
      </c>
      <c r="AT231" s="229" t="s">
        <v>154</v>
      </c>
      <c r="AU231" s="229" t="s">
        <v>79</v>
      </c>
      <c r="AY231" s="18" t="s">
        <v>137</v>
      </c>
      <c r="BE231" s="230">
        <f>IF(N231="základní",J231,0)</f>
        <v>0</v>
      </c>
      <c r="BF231" s="230">
        <f>IF(N231="snížená",J231,0)</f>
        <v>0</v>
      </c>
      <c r="BG231" s="230">
        <f>IF(N231="zákl. přenesená",J231,0)</f>
        <v>0</v>
      </c>
      <c r="BH231" s="230">
        <f>IF(N231="sníž. přenesená",J231,0)</f>
        <v>0</v>
      </c>
      <c r="BI231" s="230">
        <f>IF(N231="nulová",J231,0)</f>
        <v>0</v>
      </c>
      <c r="BJ231" s="18" t="s">
        <v>143</v>
      </c>
      <c r="BK231" s="230">
        <f>ROUND(I231*H231,2)</f>
        <v>0</v>
      </c>
      <c r="BL231" s="18" t="s">
        <v>218</v>
      </c>
      <c r="BM231" s="229" t="s">
        <v>418</v>
      </c>
    </row>
    <row r="232" spans="1:47" s="2" customFormat="1" ht="12">
      <c r="A232" s="39"/>
      <c r="B232" s="40"/>
      <c r="C232" s="41"/>
      <c r="D232" s="233" t="s">
        <v>292</v>
      </c>
      <c r="E232" s="41"/>
      <c r="F232" s="276" t="s">
        <v>419</v>
      </c>
      <c r="G232" s="41"/>
      <c r="H232" s="41"/>
      <c r="I232" s="138"/>
      <c r="J232" s="41"/>
      <c r="K232" s="41"/>
      <c r="L232" s="45"/>
      <c r="M232" s="277"/>
      <c r="N232" s="278"/>
      <c r="O232" s="86"/>
      <c r="P232" s="86"/>
      <c r="Q232" s="86"/>
      <c r="R232" s="86"/>
      <c r="S232" s="86"/>
      <c r="T232" s="87"/>
      <c r="U232" s="39"/>
      <c r="V232" s="39"/>
      <c r="W232" s="39"/>
      <c r="X232" s="39"/>
      <c r="Y232" s="39"/>
      <c r="Z232" s="39"/>
      <c r="AA232" s="39"/>
      <c r="AB232" s="39"/>
      <c r="AC232" s="39"/>
      <c r="AD232" s="39"/>
      <c r="AE232" s="39"/>
      <c r="AT232" s="18" t="s">
        <v>292</v>
      </c>
      <c r="AU232" s="18" t="s">
        <v>79</v>
      </c>
    </row>
    <row r="233" spans="1:65" s="2" customFormat="1" ht="16.5" customHeight="1">
      <c r="A233" s="39"/>
      <c r="B233" s="40"/>
      <c r="C233" s="254" t="s">
        <v>420</v>
      </c>
      <c r="D233" s="254" t="s">
        <v>154</v>
      </c>
      <c r="E233" s="255" t="s">
        <v>421</v>
      </c>
      <c r="F233" s="256" t="s">
        <v>422</v>
      </c>
      <c r="G233" s="257" t="s">
        <v>268</v>
      </c>
      <c r="H233" s="258">
        <v>1</v>
      </c>
      <c r="I233" s="259"/>
      <c r="J233" s="260">
        <f>ROUND(I233*H233,2)</f>
        <v>0</v>
      </c>
      <c r="K233" s="256" t="s">
        <v>312</v>
      </c>
      <c r="L233" s="261"/>
      <c r="M233" s="262" t="s">
        <v>19</v>
      </c>
      <c r="N233" s="263" t="s">
        <v>42</v>
      </c>
      <c r="O233" s="86"/>
      <c r="P233" s="227">
        <f>O233*H233</f>
        <v>0</v>
      </c>
      <c r="Q233" s="227">
        <v>0</v>
      </c>
      <c r="R233" s="227">
        <f>Q233*H233</f>
        <v>0</v>
      </c>
      <c r="S233" s="227">
        <v>0</v>
      </c>
      <c r="T233" s="228">
        <f>S233*H233</f>
        <v>0</v>
      </c>
      <c r="U233" s="39"/>
      <c r="V233" s="39"/>
      <c r="W233" s="39"/>
      <c r="X233" s="39"/>
      <c r="Y233" s="39"/>
      <c r="Z233" s="39"/>
      <c r="AA233" s="39"/>
      <c r="AB233" s="39"/>
      <c r="AC233" s="39"/>
      <c r="AD233" s="39"/>
      <c r="AE233" s="39"/>
      <c r="AR233" s="229" t="s">
        <v>281</v>
      </c>
      <c r="AT233" s="229" t="s">
        <v>154</v>
      </c>
      <c r="AU233" s="229" t="s">
        <v>79</v>
      </c>
      <c r="AY233" s="18" t="s">
        <v>137</v>
      </c>
      <c r="BE233" s="230">
        <f>IF(N233="základní",J233,0)</f>
        <v>0</v>
      </c>
      <c r="BF233" s="230">
        <f>IF(N233="snížená",J233,0)</f>
        <v>0</v>
      </c>
      <c r="BG233" s="230">
        <f>IF(N233="zákl. přenesená",J233,0)</f>
        <v>0</v>
      </c>
      <c r="BH233" s="230">
        <f>IF(N233="sníž. přenesená",J233,0)</f>
        <v>0</v>
      </c>
      <c r="BI233" s="230">
        <f>IF(N233="nulová",J233,0)</f>
        <v>0</v>
      </c>
      <c r="BJ233" s="18" t="s">
        <v>143</v>
      </c>
      <c r="BK233" s="230">
        <f>ROUND(I233*H233,2)</f>
        <v>0</v>
      </c>
      <c r="BL233" s="18" t="s">
        <v>218</v>
      </c>
      <c r="BM233" s="229" t="s">
        <v>423</v>
      </c>
    </row>
    <row r="234" spans="1:47" s="2" customFormat="1" ht="12">
      <c r="A234" s="39"/>
      <c r="B234" s="40"/>
      <c r="C234" s="41"/>
      <c r="D234" s="233" t="s">
        <v>292</v>
      </c>
      <c r="E234" s="41"/>
      <c r="F234" s="276" t="s">
        <v>424</v>
      </c>
      <c r="G234" s="41"/>
      <c r="H234" s="41"/>
      <c r="I234" s="138"/>
      <c r="J234" s="41"/>
      <c r="K234" s="41"/>
      <c r="L234" s="45"/>
      <c r="M234" s="277"/>
      <c r="N234" s="278"/>
      <c r="O234" s="86"/>
      <c r="P234" s="86"/>
      <c r="Q234" s="86"/>
      <c r="R234" s="86"/>
      <c r="S234" s="86"/>
      <c r="T234" s="87"/>
      <c r="U234" s="39"/>
      <c r="V234" s="39"/>
      <c r="W234" s="39"/>
      <c r="X234" s="39"/>
      <c r="Y234" s="39"/>
      <c r="Z234" s="39"/>
      <c r="AA234" s="39"/>
      <c r="AB234" s="39"/>
      <c r="AC234" s="39"/>
      <c r="AD234" s="39"/>
      <c r="AE234" s="39"/>
      <c r="AT234" s="18" t="s">
        <v>292</v>
      </c>
      <c r="AU234" s="18" t="s">
        <v>79</v>
      </c>
    </row>
    <row r="235" spans="1:63" s="12" customFormat="1" ht="22.8" customHeight="1">
      <c r="A235" s="12"/>
      <c r="B235" s="204"/>
      <c r="C235" s="205"/>
      <c r="D235" s="206" t="s">
        <v>68</v>
      </c>
      <c r="E235" s="274" t="s">
        <v>425</v>
      </c>
      <c r="F235" s="274" t="s">
        <v>426</v>
      </c>
      <c r="G235" s="205"/>
      <c r="H235" s="205"/>
      <c r="I235" s="208"/>
      <c r="J235" s="275">
        <f>BK235</f>
        <v>0</v>
      </c>
      <c r="K235" s="205"/>
      <c r="L235" s="210"/>
      <c r="M235" s="211"/>
      <c r="N235" s="212"/>
      <c r="O235" s="212"/>
      <c r="P235" s="213">
        <f>SUM(P236:P243)</f>
        <v>0</v>
      </c>
      <c r="Q235" s="212"/>
      <c r="R235" s="213">
        <f>SUM(R236:R243)</f>
        <v>0.172524</v>
      </c>
      <c r="S235" s="212"/>
      <c r="T235" s="214">
        <f>SUM(T236:T243)</f>
        <v>0.6216957499999999</v>
      </c>
      <c r="U235" s="12"/>
      <c r="V235" s="12"/>
      <c r="W235" s="12"/>
      <c r="X235" s="12"/>
      <c r="Y235" s="12"/>
      <c r="Z235" s="12"/>
      <c r="AA235" s="12"/>
      <c r="AB235" s="12"/>
      <c r="AC235" s="12"/>
      <c r="AD235" s="12"/>
      <c r="AE235" s="12"/>
      <c r="AR235" s="215" t="s">
        <v>79</v>
      </c>
      <c r="AT235" s="216" t="s">
        <v>68</v>
      </c>
      <c r="AU235" s="216" t="s">
        <v>77</v>
      </c>
      <c r="AY235" s="215" t="s">
        <v>137</v>
      </c>
      <c r="BK235" s="217">
        <f>SUM(BK236:BK243)</f>
        <v>0</v>
      </c>
    </row>
    <row r="236" spans="1:65" s="2" customFormat="1" ht="16.5" customHeight="1">
      <c r="A236" s="39"/>
      <c r="B236" s="40"/>
      <c r="C236" s="218" t="s">
        <v>427</v>
      </c>
      <c r="D236" s="218" t="s">
        <v>138</v>
      </c>
      <c r="E236" s="219" t="s">
        <v>428</v>
      </c>
      <c r="F236" s="220" t="s">
        <v>429</v>
      </c>
      <c r="G236" s="221" t="s">
        <v>141</v>
      </c>
      <c r="H236" s="222">
        <v>7.475</v>
      </c>
      <c r="I236" s="223"/>
      <c r="J236" s="224">
        <f>ROUND(I236*H236,2)</f>
        <v>0</v>
      </c>
      <c r="K236" s="220" t="s">
        <v>142</v>
      </c>
      <c r="L236" s="45"/>
      <c r="M236" s="225" t="s">
        <v>19</v>
      </c>
      <c r="N236" s="226" t="s">
        <v>42</v>
      </c>
      <c r="O236" s="86"/>
      <c r="P236" s="227">
        <f>O236*H236</f>
        <v>0</v>
      </c>
      <c r="Q236" s="227">
        <v>0</v>
      </c>
      <c r="R236" s="227">
        <f>Q236*H236</f>
        <v>0</v>
      </c>
      <c r="S236" s="227">
        <v>0.08317</v>
      </c>
      <c r="T236" s="228">
        <f>S236*H236</f>
        <v>0.6216957499999999</v>
      </c>
      <c r="U236" s="39"/>
      <c r="V236" s="39"/>
      <c r="W236" s="39"/>
      <c r="X236" s="39"/>
      <c r="Y236" s="39"/>
      <c r="Z236" s="39"/>
      <c r="AA236" s="39"/>
      <c r="AB236" s="39"/>
      <c r="AC236" s="39"/>
      <c r="AD236" s="39"/>
      <c r="AE236" s="39"/>
      <c r="AR236" s="229" t="s">
        <v>218</v>
      </c>
      <c r="AT236" s="229" t="s">
        <v>138</v>
      </c>
      <c r="AU236" s="229" t="s">
        <v>79</v>
      </c>
      <c r="AY236" s="18" t="s">
        <v>137</v>
      </c>
      <c r="BE236" s="230">
        <f>IF(N236="základní",J236,0)</f>
        <v>0</v>
      </c>
      <c r="BF236" s="230">
        <f>IF(N236="snížená",J236,0)</f>
        <v>0</v>
      </c>
      <c r="BG236" s="230">
        <f>IF(N236="zákl. přenesená",J236,0)</f>
        <v>0</v>
      </c>
      <c r="BH236" s="230">
        <f>IF(N236="sníž. přenesená",J236,0)</f>
        <v>0</v>
      </c>
      <c r="BI236" s="230">
        <f>IF(N236="nulová",J236,0)</f>
        <v>0</v>
      </c>
      <c r="BJ236" s="18" t="s">
        <v>143</v>
      </c>
      <c r="BK236" s="230">
        <f>ROUND(I236*H236,2)</f>
        <v>0</v>
      </c>
      <c r="BL236" s="18" t="s">
        <v>218</v>
      </c>
      <c r="BM236" s="229" t="s">
        <v>430</v>
      </c>
    </row>
    <row r="237" spans="1:65" s="2" customFormat="1" ht="16.5" customHeight="1">
      <c r="A237" s="39"/>
      <c r="B237" s="40"/>
      <c r="C237" s="218" t="s">
        <v>431</v>
      </c>
      <c r="D237" s="218" t="s">
        <v>138</v>
      </c>
      <c r="E237" s="219" t="s">
        <v>432</v>
      </c>
      <c r="F237" s="220" t="s">
        <v>433</v>
      </c>
      <c r="G237" s="221" t="s">
        <v>141</v>
      </c>
      <c r="H237" s="222">
        <v>0.475</v>
      </c>
      <c r="I237" s="223"/>
      <c r="J237" s="224">
        <f>ROUND(I237*H237,2)</f>
        <v>0</v>
      </c>
      <c r="K237" s="220" t="s">
        <v>142</v>
      </c>
      <c r="L237" s="45"/>
      <c r="M237" s="225" t="s">
        <v>19</v>
      </c>
      <c r="N237" s="226" t="s">
        <v>42</v>
      </c>
      <c r="O237" s="86"/>
      <c r="P237" s="227">
        <f>O237*H237</f>
        <v>0</v>
      </c>
      <c r="Q237" s="227">
        <v>0.0003</v>
      </c>
      <c r="R237" s="227">
        <f>Q237*H237</f>
        <v>0.0001425</v>
      </c>
      <c r="S237" s="227">
        <v>0</v>
      </c>
      <c r="T237" s="228">
        <f>S237*H237</f>
        <v>0</v>
      </c>
      <c r="U237" s="39"/>
      <c r="V237" s="39"/>
      <c r="W237" s="39"/>
      <c r="X237" s="39"/>
      <c r="Y237" s="39"/>
      <c r="Z237" s="39"/>
      <c r="AA237" s="39"/>
      <c r="AB237" s="39"/>
      <c r="AC237" s="39"/>
      <c r="AD237" s="39"/>
      <c r="AE237" s="39"/>
      <c r="AR237" s="229" t="s">
        <v>218</v>
      </c>
      <c r="AT237" s="229" t="s">
        <v>138</v>
      </c>
      <c r="AU237" s="229" t="s">
        <v>79</v>
      </c>
      <c r="AY237" s="18" t="s">
        <v>137</v>
      </c>
      <c r="BE237" s="230">
        <f>IF(N237="základní",J237,0)</f>
        <v>0</v>
      </c>
      <c r="BF237" s="230">
        <f>IF(N237="snížená",J237,0)</f>
        <v>0</v>
      </c>
      <c r="BG237" s="230">
        <f>IF(N237="zákl. přenesená",J237,0)</f>
        <v>0</v>
      </c>
      <c r="BH237" s="230">
        <f>IF(N237="sníž. přenesená",J237,0)</f>
        <v>0</v>
      </c>
      <c r="BI237" s="230">
        <f>IF(N237="nulová",J237,0)</f>
        <v>0</v>
      </c>
      <c r="BJ237" s="18" t="s">
        <v>143</v>
      </c>
      <c r="BK237" s="230">
        <f>ROUND(I237*H237,2)</f>
        <v>0</v>
      </c>
      <c r="BL237" s="18" t="s">
        <v>218</v>
      </c>
      <c r="BM237" s="229" t="s">
        <v>434</v>
      </c>
    </row>
    <row r="238" spans="1:65" s="2" customFormat="1" ht="21.75" customHeight="1">
      <c r="A238" s="39"/>
      <c r="B238" s="40"/>
      <c r="C238" s="218" t="s">
        <v>435</v>
      </c>
      <c r="D238" s="218" t="s">
        <v>138</v>
      </c>
      <c r="E238" s="219" t="s">
        <v>436</v>
      </c>
      <c r="F238" s="220" t="s">
        <v>437</v>
      </c>
      <c r="G238" s="221" t="s">
        <v>141</v>
      </c>
      <c r="H238" s="222">
        <v>7.475</v>
      </c>
      <c r="I238" s="223"/>
      <c r="J238" s="224">
        <f>ROUND(I238*H238,2)</f>
        <v>0</v>
      </c>
      <c r="K238" s="220" t="s">
        <v>142</v>
      </c>
      <c r="L238" s="45"/>
      <c r="M238" s="225" t="s">
        <v>19</v>
      </c>
      <c r="N238" s="226" t="s">
        <v>42</v>
      </c>
      <c r="O238" s="86"/>
      <c r="P238" s="227">
        <f>O238*H238</f>
        <v>0</v>
      </c>
      <c r="Q238" s="227">
        <v>0.0054</v>
      </c>
      <c r="R238" s="227">
        <f>Q238*H238</f>
        <v>0.040365</v>
      </c>
      <c r="S238" s="227">
        <v>0</v>
      </c>
      <c r="T238" s="228">
        <f>S238*H238</f>
        <v>0</v>
      </c>
      <c r="U238" s="39"/>
      <c r="V238" s="39"/>
      <c r="W238" s="39"/>
      <c r="X238" s="39"/>
      <c r="Y238" s="39"/>
      <c r="Z238" s="39"/>
      <c r="AA238" s="39"/>
      <c r="AB238" s="39"/>
      <c r="AC238" s="39"/>
      <c r="AD238" s="39"/>
      <c r="AE238" s="39"/>
      <c r="AR238" s="229" t="s">
        <v>218</v>
      </c>
      <c r="AT238" s="229" t="s">
        <v>138</v>
      </c>
      <c r="AU238" s="229" t="s">
        <v>79</v>
      </c>
      <c r="AY238" s="18" t="s">
        <v>137</v>
      </c>
      <c r="BE238" s="230">
        <f>IF(N238="základní",J238,0)</f>
        <v>0</v>
      </c>
      <c r="BF238" s="230">
        <f>IF(N238="snížená",J238,0)</f>
        <v>0</v>
      </c>
      <c r="BG238" s="230">
        <f>IF(N238="zákl. přenesená",J238,0)</f>
        <v>0</v>
      </c>
      <c r="BH238" s="230">
        <f>IF(N238="sníž. přenesená",J238,0)</f>
        <v>0</v>
      </c>
      <c r="BI238" s="230">
        <f>IF(N238="nulová",J238,0)</f>
        <v>0</v>
      </c>
      <c r="BJ238" s="18" t="s">
        <v>143</v>
      </c>
      <c r="BK238" s="230">
        <f>ROUND(I238*H238,2)</f>
        <v>0</v>
      </c>
      <c r="BL238" s="18" t="s">
        <v>218</v>
      </c>
      <c r="BM238" s="229" t="s">
        <v>438</v>
      </c>
    </row>
    <row r="239" spans="1:65" s="2" customFormat="1" ht="16.5" customHeight="1">
      <c r="A239" s="39"/>
      <c r="B239" s="40"/>
      <c r="C239" s="254" t="s">
        <v>439</v>
      </c>
      <c r="D239" s="254" t="s">
        <v>154</v>
      </c>
      <c r="E239" s="255" t="s">
        <v>440</v>
      </c>
      <c r="F239" s="256" t="s">
        <v>441</v>
      </c>
      <c r="G239" s="257" t="s">
        <v>141</v>
      </c>
      <c r="H239" s="258">
        <v>8.223</v>
      </c>
      <c r="I239" s="259"/>
      <c r="J239" s="260">
        <f>ROUND(I239*H239,2)</f>
        <v>0</v>
      </c>
      <c r="K239" s="256" t="s">
        <v>142</v>
      </c>
      <c r="L239" s="261"/>
      <c r="M239" s="262" t="s">
        <v>19</v>
      </c>
      <c r="N239" s="263" t="s">
        <v>42</v>
      </c>
      <c r="O239" s="86"/>
      <c r="P239" s="227">
        <f>O239*H239</f>
        <v>0</v>
      </c>
      <c r="Q239" s="227">
        <v>0.016</v>
      </c>
      <c r="R239" s="227">
        <f>Q239*H239</f>
        <v>0.13156800000000002</v>
      </c>
      <c r="S239" s="227">
        <v>0</v>
      </c>
      <c r="T239" s="228">
        <f>S239*H239</f>
        <v>0</v>
      </c>
      <c r="U239" s="39"/>
      <c r="V239" s="39"/>
      <c r="W239" s="39"/>
      <c r="X239" s="39"/>
      <c r="Y239" s="39"/>
      <c r="Z239" s="39"/>
      <c r="AA239" s="39"/>
      <c r="AB239" s="39"/>
      <c r="AC239" s="39"/>
      <c r="AD239" s="39"/>
      <c r="AE239" s="39"/>
      <c r="AR239" s="229" t="s">
        <v>281</v>
      </c>
      <c r="AT239" s="229" t="s">
        <v>154</v>
      </c>
      <c r="AU239" s="229" t="s">
        <v>79</v>
      </c>
      <c r="AY239" s="18" t="s">
        <v>137</v>
      </c>
      <c r="BE239" s="230">
        <f>IF(N239="základní",J239,0)</f>
        <v>0</v>
      </c>
      <c r="BF239" s="230">
        <f>IF(N239="snížená",J239,0)</f>
        <v>0</v>
      </c>
      <c r="BG239" s="230">
        <f>IF(N239="zákl. přenesená",J239,0)</f>
        <v>0</v>
      </c>
      <c r="BH239" s="230">
        <f>IF(N239="sníž. přenesená",J239,0)</f>
        <v>0</v>
      </c>
      <c r="BI239" s="230">
        <f>IF(N239="nulová",J239,0)</f>
        <v>0</v>
      </c>
      <c r="BJ239" s="18" t="s">
        <v>143</v>
      </c>
      <c r="BK239" s="230">
        <f>ROUND(I239*H239,2)</f>
        <v>0</v>
      </c>
      <c r="BL239" s="18" t="s">
        <v>218</v>
      </c>
      <c r="BM239" s="229" t="s">
        <v>442</v>
      </c>
    </row>
    <row r="240" spans="1:51" s="13" customFormat="1" ht="12">
      <c r="A240" s="13"/>
      <c r="B240" s="231"/>
      <c r="C240" s="232"/>
      <c r="D240" s="233" t="s">
        <v>145</v>
      </c>
      <c r="E240" s="234" t="s">
        <v>19</v>
      </c>
      <c r="F240" s="235" t="s">
        <v>443</v>
      </c>
      <c r="G240" s="232"/>
      <c r="H240" s="236">
        <v>8.223</v>
      </c>
      <c r="I240" s="237"/>
      <c r="J240" s="232"/>
      <c r="K240" s="232"/>
      <c r="L240" s="238"/>
      <c r="M240" s="239"/>
      <c r="N240" s="240"/>
      <c r="O240" s="240"/>
      <c r="P240" s="240"/>
      <c r="Q240" s="240"/>
      <c r="R240" s="240"/>
      <c r="S240" s="240"/>
      <c r="T240" s="241"/>
      <c r="U240" s="13"/>
      <c r="V240" s="13"/>
      <c r="W240" s="13"/>
      <c r="X240" s="13"/>
      <c r="Y240" s="13"/>
      <c r="Z240" s="13"/>
      <c r="AA240" s="13"/>
      <c r="AB240" s="13"/>
      <c r="AC240" s="13"/>
      <c r="AD240" s="13"/>
      <c r="AE240" s="13"/>
      <c r="AT240" s="242" t="s">
        <v>145</v>
      </c>
      <c r="AU240" s="242" t="s">
        <v>79</v>
      </c>
      <c r="AV240" s="13" t="s">
        <v>79</v>
      </c>
      <c r="AW240" s="13" t="s">
        <v>31</v>
      </c>
      <c r="AX240" s="13" t="s">
        <v>69</v>
      </c>
      <c r="AY240" s="242" t="s">
        <v>137</v>
      </c>
    </row>
    <row r="241" spans="1:51" s="14" customFormat="1" ht="12">
      <c r="A241" s="14"/>
      <c r="B241" s="243"/>
      <c r="C241" s="244"/>
      <c r="D241" s="233" t="s">
        <v>145</v>
      </c>
      <c r="E241" s="245" t="s">
        <v>19</v>
      </c>
      <c r="F241" s="246" t="s">
        <v>147</v>
      </c>
      <c r="G241" s="244"/>
      <c r="H241" s="247">
        <v>8.223</v>
      </c>
      <c r="I241" s="248"/>
      <c r="J241" s="244"/>
      <c r="K241" s="244"/>
      <c r="L241" s="249"/>
      <c r="M241" s="250"/>
      <c r="N241" s="251"/>
      <c r="O241" s="251"/>
      <c r="P241" s="251"/>
      <c r="Q241" s="251"/>
      <c r="R241" s="251"/>
      <c r="S241" s="251"/>
      <c r="T241" s="252"/>
      <c r="U241" s="14"/>
      <c r="V241" s="14"/>
      <c r="W241" s="14"/>
      <c r="X241" s="14"/>
      <c r="Y241" s="14"/>
      <c r="Z241" s="14"/>
      <c r="AA241" s="14"/>
      <c r="AB241" s="14"/>
      <c r="AC241" s="14"/>
      <c r="AD241" s="14"/>
      <c r="AE241" s="14"/>
      <c r="AT241" s="253" t="s">
        <v>145</v>
      </c>
      <c r="AU241" s="253" t="s">
        <v>79</v>
      </c>
      <c r="AV241" s="14" t="s">
        <v>143</v>
      </c>
      <c r="AW241" s="14" t="s">
        <v>31</v>
      </c>
      <c r="AX241" s="14" t="s">
        <v>77</v>
      </c>
      <c r="AY241" s="253" t="s">
        <v>137</v>
      </c>
    </row>
    <row r="242" spans="1:65" s="2" customFormat="1" ht="16.5" customHeight="1">
      <c r="A242" s="39"/>
      <c r="B242" s="40"/>
      <c r="C242" s="218" t="s">
        <v>444</v>
      </c>
      <c r="D242" s="218" t="s">
        <v>138</v>
      </c>
      <c r="E242" s="219" t="s">
        <v>445</v>
      </c>
      <c r="F242" s="220" t="s">
        <v>446</v>
      </c>
      <c r="G242" s="221" t="s">
        <v>150</v>
      </c>
      <c r="H242" s="222">
        <v>14.95</v>
      </c>
      <c r="I242" s="223"/>
      <c r="J242" s="224">
        <f>ROUND(I242*H242,2)</f>
        <v>0</v>
      </c>
      <c r="K242" s="220" t="s">
        <v>142</v>
      </c>
      <c r="L242" s="45"/>
      <c r="M242" s="225" t="s">
        <v>19</v>
      </c>
      <c r="N242" s="226" t="s">
        <v>42</v>
      </c>
      <c r="O242" s="86"/>
      <c r="P242" s="227">
        <f>O242*H242</f>
        <v>0</v>
      </c>
      <c r="Q242" s="227">
        <v>3E-05</v>
      </c>
      <c r="R242" s="227">
        <f>Q242*H242</f>
        <v>0.0004485</v>
      </c>
      <c r="S242" s="227">
        <v>0</v>
      </c>
      <c r="T242" s="228">
        <f>S242*H242</f>
        <v>0</v>
      </c>
      <c r="U242" s="39"/>
      <c r="V242" s="39"/>
      <c r="W242" s="39"/>
      <c r="X242" s="39"/>
      <c r="Y242" s="39"/>
      <c r="Z242" s="39"/>
      <c r="AA242" s="39"/>
      <c r="AB242" s="39"/>
      <c r="AC242" s="39"/>
      <c r="AD242" s="39"/>
      <c r="AE242" s="39"/>
      <c r="AR242" s="229" t="s">
        <v>218</v>
      </c>
      <c r="AT242" s="229" t="s">
        <v>138</v>
      </c>
      <c r="AU242" s="229" t="s">
        <v>79</v>
      </c>
      <c r="AY242" s="18" t="s">
        <v>137</v>
      </c>
      <c r="BE242" s="230">
        <f>IF(N242="základní",J242,0)</f>
        <v>0</v>
      </c>
      <c r="BF242" s="230">
        <f>IF(N242="snížená",J242,0)</f>
        <v>0</v>
      </c>
      <c r="BG242" s="230">
        <f>IF(N242="zákl. přenesená",J242,0)</f>
        <v>0</v>
      </c>
      <c r="BH242" s="230">
        <f>IF(N242="sníž. přenesená",J242,0)</f>
        <v>0</v>
      </c>
      <c r="BI242" s="230">
        <f>IF(N242="nulová",J242,0)</f>
        <v>0</v>
      </c>
      <c r="BJ242" s="18" t="s">
        <v>143</v>
      </c>
      <c r="BK242" s="230">
        <f>ROUND(I242*H242,2)</f>
        <v>0</v>
      </c>
      <c r="BL242" s="18" t="s">
        <v>218</v>
      </c>
      <c r="BM242" s="229" t="s">
        <v>447</v>
      </c>
    </row>
    <row r="243" spans="1:65" s="2" customFormat="1" ht="21.75" customHeight="1">
      <c r="A243" s="39"/>
      <c r="B243" s="40"/>
      <c r="C243" s="218" t="s">
        <v>448</v>
      </c>
      <c r="D243" s="218" t="s">
        <v>138</v>
      </c>
      <c r="E243" s="219" t="s">
        <v>449</v>
      </c>
      <c r="F243" s="220" t="s">
        <v>450</v>
      </c>
      <c r="G243" s="221" t="s">
        <v>403</v>
      </c>
      <c r="H243" s="279"/>
      <c r="I243" s="223"/>
      <c r="J243" s="224">
        <f>ROUND(I243*H243,2)</f>
        <v>0</v>
      </c>
      <c r="K243" s="220" t="s">
        <v>142</v>
      </c>
      <c r="L243" s="45"/>
      <c r="M243" s="225" t="s">
        <v>19</v>
      </c>
      <c r="N243" s="226" t="s">
        <v>42</v>
      </c>
      <c r="O243" s="86"/>
      <c r="P243" s="227">
        <f>O243*H243</f>
        <v>0</v>
      </c>
      <c r="Q243" s="227">
        <v>0</v>
      </c>
      <c r="R243" s="227">
        <f>Q243*H243</f>
        <v>0</v>
      </c>
      <c r="S243" s="227">
        <v>0</v>
      </c>
      <c r="T243" s="228">
        <f>S243*H243</f>
        <v>0</v>
      </c>
      <c r="U243" s="39"/>
      <c r="V243" s="39"/>
      <c r="W243" s="39"/>
      <c r="X243" s="39"/>
      <c r="Y243" s="39"/>
      <c r="Z243" s="39"/>
      <c r="AA243" s="39"/>
      <c r="AB243" s="39"/>
      <c r="AC243" s="39"/>
      <c r="AD243" s="39"/>
      <c r="AE243" s="39"/>
      <c r="AR243" s="229" t="s">
        <v>218</v>
      </c>
      <c r="AT243" s="229" t="s">
        <v>138</v>
      </c>
      <c r="AU243" s="229" t="s">
        <v>79</v>
      </c>
      <c r="AY243" s="18" t="s">
        <v>137</v>
      </c>
      <c r="BE243" s="230">
        <f>IF(N243="základní",J243,0)</f>
        <v>0</v>
      </c>
      <c r="BF243" s="230">
        <f>IF(N243="snížená",J243,0)</f>
        <v>0</v>
      </c>
      <c r="BG243" s="230">
        <f>IF(N243="zákl. přenesená",J243,0)</f>
        <v>0</v>
      </c>
      <c r="BH243" s="230">
        <f>IF(N243="sníž. přenesená",J243,0)</f>
        <v>0</v>
      </c>
      <c r="BI243" s="230">
        <f>IF(N243="nulová",J243,0)</f>
        <v>0</v>
      </c>
      <c r="BJ243" s="18" t="s">
        <v>143</v>
      </c>
      <c r="BK243" s="230">
        <f>ROUND(I243*H243,2)</f>
        <v>0</v>
      </c>
      <c r="BL243" s="18" t="s">
        <v>218</v>
      </c>
      <c r="BM243" s="229" t="s">
        <v>451</v>
      </c>
    </row>
    <row r="244" spans="1:63" s="12" customFormat="1" ht="22.8" customHeight="1">
      <c r="A244" s="12"/>
      <c r="B244" s="204"/>
      <c r="C244" s="205"/>
      <c r="D244" s="206" t="s">
        <v>68</v>
      </c>
      <c r="E244" s="274" t="s">
        <v>452</v>
      </c>
      <c r="F244" s="274" t="s">
        <v>453</v>
      </c>
      <c r="G244" s="205"/>
      <c r="H244" s="205"/>
      <c r="I244" s="208"/>
      <c r="J244" s="275">
        <f>BK244</f>
        <v>0</v>
      </c>
      <c r="K244" s="205"/>
      <c r="L244" s="210"/>
      <c r="M244" s="211"/>
      <c r="N244" s="212"/>
      <c r="O244" s="212"/>
      <c r="P244" s="213">
        <f>SUM(P245:P253)</f>
        <v>0</v>
      </c>
      <c r="Q244" s="212"/>
      <c r="R244" s="213">
        <f>SUM(R245:R253)</f>
        <v>0.09192719999999999</v>
      </c>
      <c r="S244" s="212"/>
      <c r="T244" s="214">
        <f>SUM(T245:T253)</f>
        <v>0.41076</v>
      </c>
      <c r="U244" s="12"/>
      <c r="V244" s="12"/>
      <c r="W244" s="12"/>
      <c r="X244" s="12"/>
      <c r="Y244" s="12"/>
      <c r="Z244" s="12"/>
      <c r="AA244" s="12"/>
      <c r="AB244" s="12"/>
      <c r="AC244" s="12"/>
      <c r="AD244" s="12"/>
      <c r="AE244" s="12"/>
      <c r="AR244" s="215" t="s">
        <v>79</v>
      </c>
      <c r="AT244" s="216" t="s">
        <v>68</v>
      </c>
      <c r="AU244" s="216" t="s">
        <v>77</v>
      </c>
      <c r="AY244" s="215" t="s">
        <v>137</v>
      </c>
      <c r="BK244" s="217">
        <f>SUM(BK245:BK253)</f>
        <v>0</v>
      </c>
    </row>
    <row r="245" spans="1:65" s="2" customFormat="1" ht="16.5" customHeight="1">
      <c r="A245" s="39"/>
      <c r="B245" s="40"/>
      <c r="C245" s="218" t="s">
        <v>454</v>
      </c>
      <c r="D245" s="218" t="s">
        <v>138</v>
      </c>
      <c r="E245" s="219" t="s">
        <v>455</v>
      </c>
      <c r="F245" s="220" t="s">
        <v>456</v>
      </c>
      <c r="G245" s="221" t="s">
        <v>141</v>
      </c>
      <c r="H245" s="222">
        <v>5.04</v>
      </c>
      <c r="I245" s="223"/>
      <c r="J245" s="224">
        <f>ROUND(I245*H245,2)</f>
        <v>0</v>
      </c>
      <c r="K245" s="220" t="s">
        <v>142</v>
      </c>
      <c r="L245" s="45"/>
      <c r="M245" s="225" t="s">
        <v>19</v>
      </c>
      <c r="N245" s="226" t="s">
        <v>42</v>
      </c>
      <c r="O245" s="86"/>
      <c r="P245" s="227">
        <f>O245*H245</f>
        <v>0</v>
      </c>
      <c r="Q245" s="227">
        <v>0</v>
      </c>
      <c r="R245" s="227">
        <f>Q245*H245</f>
        <v>0</v>
      </c>
      <c r="S245" s="227">
        <v>0.0815</v>
      </c>
      <c r="T245" s="228">
        <f>S245*H245</f>
        <v>0.41076</v>
      </c>
      <c r="U245" s="39"/>
      <c r="V245" s="39"/>
      <c r="W245" s="39"/>
      <c r="X245" s="39"/>
      <c r="Y245" s="39"/>
      <c r="Z245" s="39"/>
      <c r="AA245" s="39"/>
      <c r="AB245" s="39"/>
      <c r="AC245" s="39"/>
      <c r="AD245" s="39"/>
      <c r="AE245" s="39"/>
      <c r="AR245" s="229" t="s">
        <v>218</v>
      </c>
      <c r="AT245" s="229" t="s">
        <v>138</v>
      </c>
      <c r="AU245" s="229" t="s">
        <v>79</v>
      </c>
      <c r="AY245" s="18" t="s">
        <v>137</v>
      </c>
      <c r="BE245" s="230">
        <f>IF(N245="základní",J245,0)</f>
        <v>0</v>
      </c>
      <c r="BF245" s="230">
        <f>IF(N245="snížená",J245,0)</f>
        <v>0</v>
      </c>
      <c r="BG245" s="230">
        <f>IF(N245="zákl. přenesená",J245,0)</f>
        <v>0</v>
      </c>
      <c r="BH245" s="230">
        <f>IF(N245="sníž. přenesená",J245,0)</f>
        <v>0</v>
      </c>
      <c r="BI245" s="230">
        <f>IF(N245="nulová",J245,0)</f>
        <v>0</v>
      </c>
      <c r="BJ245" s="18" t="s">
        <v>143</v>
      </c>
      <c r="BK245" s="230">
        <f>ROUND(I245*H245,2)</f>
        <v>0</v>
      </c>
      <c r="BL245" s="18" t="s">
        <v>218</v>
      </c>
      <c r="BM245" s="229" t="s">
        <v>457</v>
      </c>
    </row>
    <row r="246" spans="1:65" s="2" customFormat="1" ht="21.75" customHeight="1">
      <c r="A246" s="39"/>
      <c r="B246" s="40"/>
      <c r="C246" s="218" t="s">
        <v>458</v>
      </c>
      <c r="D246" s="218" t="s">
        <v>138</v>
      </c>
      <c r="E246" s="219" t="s">
        <v>459</v>
      </c>
      <c r="F246" s="220" t="s">
        <v>460</v>
      </c>
      <c r="G246" s="221" t="s">
        <v>141</v>
      </c>
      <c r="H246" s="222">
        <v>5.04</v>
      </c>
      <c r="I246" s="223"/>
      <c r="J246" s="224">
        <f>ROUND(I246*H246,2)</f>
        <v>0</v>
      </c>
      <c r="K246" s="220" t="s">
        <v>142</v>
      </c>
      <c r="L246" s="45"/>
      <c r="M246" s="225" t="s">
        <v>19</v>
      </c>
      <c r="N246" s="226" t="s">
        <v>42</v>
      </c>
      <c r="O246" s="86"/>
      <c r="P246" s="227">
        <f>O246*H246</f>
        <v>0</v>
      </c>
      <c r="Q246" s="227">
        <v>0.00495</v>
      </c>
      <c r="R246" s="227">
        <f>Q246*H246</f>
        <v>0.024948</v>
      </c>
      <c r="S246" s="227">
        <v>0</v>
      </c>
      <c r="T246" s="228">
        <f>S246*H246</f>
        <v>0</v>
      </c>
      <c r="U246" s="39"/>
      <c r="V246" s="39"/>
      <c r="W246" s="39"/>
      <c r="X246" s="39"/>
      <c r="Y246" s="39"/>
      <c r="Z246" s="39"/>
      <c r="AA246" s="39"/>
      <c r="AB246" s="39"/>
      <c r="AC246" s="39"/>
      <c r="AD246" s="39"/>
      <c r="AE246" s="39"/>
      <c r="AR246" s="229" t="s">
        <v>218</v>
      </c>
      <c r="AT246" s="229" t="s">
        <v>138</v>
      </c>
      <c r="AU246" s="229" t="s">
        <v>79</v>
      </c>
      <c r="AY246" s="18" t="s">
        <v>137</v>
      </c>
      <c r="BE246" s="230">
        <f>IF(N246="základní",J246,0)</f>
        <v>0</v>
      </c>
      <c r="BF246" s="230">
        <f>IF(N246="snížená",J246,0)</f>
        <v>0</v>
      </c>
      <c r="BG246" s="230">
        <f>IF(N246="zákl. přenesená",J246,0)</f>
        <v>0</v>
      </c>
      <c r="BH246" s="230">
        <f>IF(N246="sníž. přenesená",J246,0)</f>
        <v>0</v>
      </c>
      <c r="BI246" s="230">
        <f>IF(N246="nulová",J246,0)</f>
        <v>0</v>
      </c>
      <c r="BJ246" s="18" t="s">
        <v>143</v>
      </c>
      <c r="BK246" s="230">
        <f>ROUND(I246*H246,2)</f>
        <v>0</v>
      </c>
      <c r="BL246" s="18" t="s">
        <v>218</v>
      </c>
      <c r="BM246" s="229" t="s">
        <v>461</v>
      </c>
    </row>
    <row r="247" spans="1:65" s="2" customFormat="1" ht="16.5" customHeight="1">
      <c r="A247" s="39"/>
      <c r="B247" s="40"/>
      <c r="C247" s="254" t="s">
        <v>462</v>
      </c>
      <c r="D247" s="254" t="s">
        <v>154</v>
      </c>
      <c r="E247" s="255" t="s">
        <v>463</v>
      </c>
      <c r="F247" s="256" t="s">
        <v>464</v>
      </c>
      <c r="G247" s="257" t="s">
        <v>141</v>
      </c>
      <c r="H247" s="258">
        <v>5.544</v>
      </c>
      <c r="I247" s="259"/>
      <c r="J247" s="260">
        <f>ROUND(I247*H247,2)</f>
        <v>0</v>
      </c>
      <c r="K247" s="256" t="s">
        <v>142</v>
      </c>
      <c r="L247" s="261"/>
      <c r="M247" s="262" t="s">
        <v>19</v>
      </c>
      <c r="N247" s="263" t="s">
        <v>42</v>
      </c>
      <c r="O247" s="86"/>
      <c r="P247" s="227">
        <f>O247*H247</f>
        <v>0</v>
      </c>
      <c r="Q247" s="227">
        <v>0.0098</v>
      </c>
      <c r="R247" s="227">
        <f>Q247*H247</f>
        <v>0.054331199999999996</v>
      </c>
      <c r="S247" s="227">
        <v>0</v>
      </c>
      <c r="T247" s="228">
        <f>S247*H247</f>
        <v>0</v>
      </c>
      <c r="U247" s="39"/>
      <c r="V247" s="39"/>
      <c r="W247" s="39"/>
      <c r="X247" s="39"/>
      <c r="Y247" s="39"/>
      <c r="Z247" s="39"/>
      <c r="AA247" s="39"/>
      <c r="AB247" s="39"/>
      <c r="AC247" s="39"/>
      <c r="AD247" s="39"/>
      <c r="AE247" s="39"/>
      <c r="AR247" s="229" t="s">
        <v>281</v>
      </c>
      <c r="AT247" s="229" t="s">
        <v>154</v>
      </c>
      <c r="AU247" s="229" t="s">
        <v>79</v>
      </c>
      <c r="AY247" s="18" t="s">
        <v>137</v>
      </c>
      <c r="BE247" s="230">
        <f>IF(N247="základní",J247,0)</f>
        <v>0</v>
      </c>
      <c r="BF247" s="230">
        <f>IF(N247="snížená",J247,0)</f>
        <v>0</v>
      </c>
      <c r="BG247" s="230">
        <f>IF(N247="zákl. přenesená",J247,0)</f>
        <v>0</v>
      </c>
      <c r="BH247" s="230">
        <f>IF(N247="sníž. přenesená",J247,0)</f>
        <v>0</v>
      </c>
      <c r="BI247" s="230">
        <f>IF(N247="nulová",J247,0)</f>
        <v>0</v>
      </c>
      <c r="BJ247" s="18" t="s">
        <v>143</v>
      </c>
      <c r="BK247" s="230">
        <f>ROUND(I247*H247,2)</f>
        <v>0</v>
      </c>
      <c r="BL247" s="18" t="s">
        <v>218</v>
      </c>
      <c r="BM247" s="229" t="s">
        <v>465</v>
      </c>
    </row>
    <row r="248" spans="1:51" s="13" customFormat="1" ht="12">
      <c r="A248" s="13"/>
      <c r="B248" s="231"/>
      <c r="C248" s="232"/>
      <c r="D248" s="233" t="s">
        <v>145</v>
      </c>
      <c r="E248" s="234" t="s">
        <v>19</v>
      </c>
      <c r="F248" s="235" t="s">
        <v>466</v>
      </c>
      <c r="G248" s="232"/>
      <c r="H248" s="236">
        <v>5.544</v>
      </c>
      <c r="I248" s="237"/>
      <c r="J248" s="232"/>
      <c r="K248" s="232"/>
      <c r="L248" s="238"/>
      <c r="M248" s="239"/>
      <c r="N248" s="240"/>
      <c r="O248" s="240"/>
      <c r="P248" s="240"/>
      <c r="Q248" s="240"/>
      <c r="R248" s="240"/>
      <c r="S248" s="240"/>
      <c r="T248" s="241"/>
      <c r="U248" s="13"/>
      <c r="V248" s="13"/>
      <c r="W248" s="13"/>
      <c r="X248" s="13"/>
      <c r="Y248" s="13"/>
      <c r="Z248" s="13"/>
      <c r="AA248" s="13"/>
      <c r="AB248" s="13"/>
      <c r="AC248" s="13"/>
      <c r="AD248" s="13"/>
      <c r="AE248" s="13"/>
      <c r="AT248" s="242" t="s">
        <v>145</v>
      </c>
      <c r="AU248" s="242" t="s">
        <v>79</v>
      </c>
      <c r="AV248" s="13" t="s">
        <v>79</v>
      </c>
      <c r="AW248" s="13" t="s">
        <v>31</v>
      </c>
      <c r="AX248" s="13" t="s">
        <v>69</v>
      </c>
      <c r="AY248" s="242" t="s">
        <v>137</v>
      </c>
    </row>
    <row r="249" spans="1:51" s="14" customFormat="1" ht="12">
      <c r="A249" s="14"/>
      <c r="B249" s="243"/>
      <c r="C249" s="244"/>
      <c r="D249" s="233" t="s">
        <v>145</v>
      </c>
      <c r="E249" s="245" t="s">
        <v>19</v>
      </c>
      <c r="F249" s="246" t="s">
        <v>147</v>
      </c>
      <c r="G249" s="244"/>
      <c r="H249" s="247">
        <v>5.544</v>
      </c>
      <c r="I249" s="248"/>
      <c r="J249" s="244"/>
      <c r="K249" s="244"/>
      <c r="L249" s="249"/>
      <c r="M249" s="250"/>
      <c r="N249" s="251"/>
      <c r="O249" s="251"/>
      <c r="P249" s="251"/>
      <c r="Q249" s="251"/>
      <c r="R249" s="251"/>
      <c r="S249" s="251"/>
      <c r="T249" s="252"/>
      <c r="U249" s="14"/>
      <c r="V249" s="14"/>
      <c r="W249" s="14"/>
      <c r="X249" s="14"/>
      <c r="Y249" s="14"/>
      <c r="Z249" s="14"/>
      <c r="AA249" s="14"/>
      <c r="AB249" s="14"/>
      <c r="AC249" s="14"/>
      <c r="AD249" s="14"/>
      <c r="AE249" s="14"/>
      <c r="AT249" s="253" t="s">
        <v>145</v>
      </c>
      <c r="AU249" s="253" t="s">
        <v>79</v>
      </c>
      <c r="AV249" s="14" t="s">
        <v>143</v>
      </c>
      <c r="AW249" s="14" t="s">
        <v>31</v>
      </c>
      <c r="AX249" s="14" t="s">
        <v>77</v>
      </c>
      <c r="AY249" s="253" t="s">
        <v>137</v>
      </c>
    </row>
    <row r="250" spans="1:65" s="2" customFormat="1" ht="16.5" customHeight="1">
      <c r="A250" s="39"/>
      <c r="B250" s="40"/>
      <c r="C250" s="218" t="s">
        <v>399</v>
      </c>
      <c r="D250" s="218" t="s">
        <v>138</v>
      </c>
      <c r="E250" s="219" t="s">
        <v>467</v>
      </c>
      <c r="F250" s="220" t="s">
        <v>468</v>
      </c>
      <c r="G250" s="221" t="s">
        <v>150</v>
      </c>
      <c r="H250" s="222">
        <v>19.2</v>
      </c>
      <c r="I250" s="223"/>
      <c r="J250" s="224">
        <f>ROUND(I250*H250,2)</f>
        <v>0</v>
      </c>
      <c r="K250" s="220" t="s">
        <v>142</v>
      </c>
      <c r="L250" s="45"/>
      <c r="M250" s="225" t="s">
        <v>19</v>
      </c>
      <c r="N250" s="226" t="s">
        <v>42</v>
      </c>
      <c r="O250" s="86"/>
      <c r="P250" s="227">
        <f>O250*H250</f>
        <v>0</v>
      </c>
      <c r="Q250" s="227">
        <v>0.00055</v>
      </c>
      <c r="R250" s="227">
        <f>Q250*H250</f>
        <v>0.01056</v>
      </c>
      <c r="S250" s="227">
        <v>0</v>
      </c>
      <c r="T250" s="228">
        <f>S250*H250</f>
        <v>0</v>
      </c>
      <c r="U250" s="39"/>
      <c r="V250" s="39"/>
      <c r="W250" s="39"/>
      <c r="X250" s="39"/>
      <c r="Y250" s="39"/>
      <c r="Z250" s="39"/>
      <c r="AA250" s="39"/>
      <c r="AB250" s="39"/>
      <c r="AC250" s="39"/>
      <c r="AD250" s="39"/>
      <c r="AE250" s="39"/>
      <c r="AR250" s="229" t="s">
        <v>218</v>
      </c>
      <c r="AT250" s="229" t="s">
        <v>138</v>
      </c>
      <c r="AU250" s="229" t="s">
        <v>79</v>
      </c>
      <c r="AY250" s="18" t="s">
        <v>137</v>
      </c>
      <c r="BE250" s="230">
        <f>IF(N250="základní",J250,0)</f>
        <v>0</v>
      </c>
      <c r="BF250" s="230">
        <f>IF(N250="snížená",J250,0)</f>
        <v>0</v>
      </c>
      <c r="BG250" s="230">
        <f>IF(N250="zákl. přenesená",J250,0)</f>
        <v>0</v>
      </c>
      <c r="BH250" s="230">
        <f>IF(N250="sníž. přenesená",J250,0)</f>
        <v>0</v>
      </c>
      <c r="BI250" s="230">
        <f>IF(N250="nulová",J250,0)</f>
        <v>0</v>
      </c>
      <c r="BJ250" s="18" t="s">
        <v>143</v>
      </c>
      <c r="BK250" s="230">
        <f>ROUND(I250*H250,2)</f>
        <v>0</v>
      </c>
      <c r="BL250" s="18" t="s">
        <v>218</v>
      </c>
      <c r="BM250" s="229" t="s">
        <v>469</v>
      </c>
    </row>
    <row r="251" spans="1:65" s="2" customFormat="1" ht="16.5" customHeight="1">
      <c r="A251" s="39"/>
      <c r="B251" s="40"/>
      <c r="C251" s="218" t="s">
        <v>470</v>
      </c>
      <c r="D251" s="218" t="s">
        <v>138</v>
      </c>
      <c r="E251" s="219" t="s">
        <v>471</v>
      </c>
      <c r="F251" s="220" t="s">
        <v>472</v>
      </c>
      <c r="G251" s="221" t="s">
        <v>141</v>
      </c>
      <c r="H251" s="222">
        <v>5.04</v>
      </c>
      <c r="I251" s="223"/>
      <c r="J251" s="224">
        <f>ROUND(I251*H251,2)</f>
        <v>0</v>
      </c>
      <c r="K251" s="220" t="s">
        <v>142</v>
      </c>
      <c r="L251" s="45"/>
      <c r="M251" s="225" t="s">
        <v>19</v>
      </c>
      <c r="N251" s="226" t="s">
        <v>42</v>
      </c>
      <c r="O251" s="86"/>
      <c r="P251" s="227">
        <f>O251*H251</f>
        <v>0</v>
      </c>
      <c r="Q251" s="227">
        <v>0.0003</v>
      </c>
      <c r="R251" s="227">
        <f>Q251*H251</f>
        <v>0.0015119999999999999</v>
      </c>
      <c r="S251" s="227">
        <v>0</v>
      </c>
      <c r="T251" s="228">
        <f>S251*H251</f>
        <v>0</v>
      </c>
      <c r="U251" s="39"/>
      <c r="V251" s="39"/>
      <c r="W251" s="39"/>
      <c r="X251" s="39"/>
      <c r="Y251" s="39"/>
      <c r="Z251" s="39"/>
      <c r="AA251" s="39"/>
      <c r="AB251" s="39"/>
      <c r="AC251" s="39"/>
      <c r="AD251" s="39"/>
      <c r="AE251" s="39"/>
      <c r="AR251" s="229" t="s">
        <v>218</v>
      </c>
      <c r="AT251" s="229" t="s">
        <v>138</v>
      </c>
      <c r="AU251" s="229" t="s">
        <v>79</v>
      </c>
      <c r="AY251" s="18" t="s">
        <v>137</v>
      </c>
      <c r="BE251" s="230">
        <f>IF(N251="základní",J251,0)</f>
        <v>0</v>
      </c>
      <c r="BF251" s="230">
        <f>IF(N251="snížená",J251,0)</f>
        <v>0</v>
      </c>
      <c r="BG251" s="230">
        <f>IF(N251="zákl. přenesená",J251,0)</f>
        <v>0</v>
      </c>
      <c r="BH251" s="230">
        <f>IF(N251="sníž. přenesená",J251,0)</f>
        <v>0</v>
      </c>
      <c r="BI251" s="230">
        <f>IF(N251="nulová",J251,0)</f>
        <v>0</v>
      </c>
      <c r="BJ251" s="18" t="s">
        <v>143</v>
      </c>
      <c r="BK251" s="230">
        <f>ROUND(I251*H251,2)</f>
        <v>0</v>
      </c>
      <c r="BL251" s="18" t="s">
        <v>218</v>
      </c>
      <c r="BM251" s="229" t="s">
        <v>473</v>
      </c>
    </row>
    <row r="252" spans="1:65" s="2" customFormat="1" ht="16.5" customHeight="1">
      <c r="A252" s="39"/>
      <c r="B252" s="40"/>
      <c r="C252" s="218" t="s">
        <v>474</v>
      </c>
      <c r="D252" s="218" t="s">
        <v>138</v>
      </c>
      <c r="E252" s="219" t="s">
        <v>475</v>
      </c>
      <c r="F252" s="220" t="s">
        <v>476</v>
      </c>
      <c r="G252" s="221" t="s">
        <v>150</v>
      </c>
      <c r="H252" s="222">
        <v>19.2</v>
      </c>
      <c r="I252" s="223"/>
      <c r="J252" s="224">
        <f>ROUND(I252*H252,2)</f>
        <v>0</v>
      </c>
      <c r="K252" s="220" t="s">
        <v>142</v>
      </c>
      <c r="L252" s="45"/>
      <c r="M252" s="225" t="s">
        <v>19</v>
      </c>
      <c r="N252" s="226" t="s">
        <v>42</v>
      </c>
      <c r="O252" s="86"/>
      <c r="P252" s="227">
        <f>O252*H252</f>
        <v>0</v>
      </c>
      <c r="Q252" s="227">
        <v>3E-05</v>
      </c>
      <c r="R252" s="227">
        <f>Q252*H252</f>
        <v>0.000576</v>
      </c>
      <c r="S252" s="227">
        <v>0</v>
      </c>
      <c r="T252" s="228">
        <f>S252*H252</f>
        <v>0</v>
      </c>
      <c r="U252" s="39"/>
      <c r="V252" s="39"/>
      <c r="W252" s="39"/>
      <c r="X252" s="39"/>
      <c r="Y252" s="39"/>
      <c r="Z252" s="39"/>
      <c r="AA252" s="39"/>
      <c r="AB252" s="39"/>
      <c r="AC252" s="39"/>
      <c r="AD252" s="39"/>
      <c r="AE252" s="39"/>
      <c r="AR252" s="229" t="s">
        <v>218</v>
      </c>
      <c r="AT252" s="229" t="s">
        <v>138</v>
      </c>
      <c r="AU252" s="229" t="s">
        <v>79</v>
      </c>
      <c r="AY252" s="18" t="s">
        <v>137</v>
      </c>
      <c r="BE252" s="230">
        <f>IF(N252="základní",J252,0)</f>
        <v>0</v>
      </c>
      <c r="BF252" s="230">
        <f>IF(N252="snížená",J252,0)</f>
        <v>0</v>
      </c>
      <c r="BG252" s="230">
        <f>IF(N252="zákl. přenesená",J252,0)</f>
        <v>0</v>
      </c>
      <c r="BH252" s="230">
        <f>IF(N252="sníž. přenesená",J252,0)</f>
        <v>0</v>
      </c>
      <c r="BI252" s="230">
        <f>IF(N252="nulová",J252,0)</f>
        <v>0</v>
      </c>
      <c r="BJ252" s="18" t="s">
        <v>143</v>
      </c>
      <c r="BK252" s="230">
        <f>ROUND(I252*H252,2)</f>
        <v>0</v>
      </c>
      <c r="BL252" s="18" t="s">
        <v>218</v>
      </c>
      <c r="BM252" s="229" t="s">
        <v>477</v>
      </c>
    </row>
    <row r="253" spans="1:65" s="2" customFormat="1" ht="21.75" customHeight="1">
      <c r="A253" s="39"/>
      <c r="B253" s="40"/>
      <c r="C253" s="218" t="s">
        <v>478</v>
      </c>
      <c r="D253" s="218" t="s">
        <v>138</v>
      </c>
      <c r="E253" s="219" t="s">
        <v>479</v>
      </c>
      <c r="F253" s="220" t="s">
        <v>480</v>
      </c>
      <c r="G253" s="221" t="s">
        <v>403</v>
      </c>
      <c r="H253" s="279"/>
      <c r="I253" s="223"/>
      <c r="J253" s="224">
        <f>ROUND(I253*H253,2)</f>
        <v>0</v>
      </c>
      <c r="K253" s="220" t="s">
        <v>142</v>
      </c>
      <c r="L253" s="45"/>
      <c r="M253" s="225" t="s">
        <v>19</v>
      </c>
      <c r="N253" s="226" t="s">
        <v>42</v>
      </c>
      <c r="O253" s="86"/>
      <c r="P253" s="227">
        <f>O253*H253</f>
        <v>0</v>
      </c>
      <c r="Q253" s="227">
        <v>0</v>
      </c>
      <c r="R253" s="227">
        <f>Q253*H253</f>
        <v>0</v>
      </c>
      <c r="S253" s="227">
        <v>0</v>
      </c>
      <c r="T253" s="228">
        <f>S253*H253</f>
        <v>0</v>
      </c>
      <c r="U253" s="39"/>
      <c r="V253" s="39"/>
      <c r="W253" s="39"/>
      <c r="X253" s="39"/>
      <c r="Y253" s="39"/>
      <c r="Z253" s="39"/>
      <c r="AA253" s="39"/>
      <c r="AB253" s="39"/>
      <c r="AC253" s="39"/>
      <c r="AD253" s="39"/>
      <c r="AE253" s="39"/>
      <c r="AR253" s="229" t="s">
        <v>218</v>
      </c>
      <c r="AT253" s="229" t="s">
        <v>138</v>
      </c>
      <c r="AU253" s="229" t="s">
        <v>79</v>
      </c>
      <c r="AY253" s="18" t="s">
        <v>137</v>
      </c>
      <c r="BE253" s="230">
        <f>IF(N253="základní",J253,0)</f>
        <v>0</v>
      </c>
      <c r="BF253" s="230">
        <f>IF(N253="snížená",J253,0)</f>
        <v>0</v>
      </c>
      <c r="BG253" s="230">
        <f>IF(N253="zákl. přenesená",J253,0)</f>
        <v>0</v>
      </c>
      <c r="BH253" s="230">
        <f>IF(N253="sníž. přenesená",J253,0)</f>
        <v>0</v>
      </c>
      <c r="BI253" s="230">
        <f>IF(N253="nulová",J253,0)</f>
        <v>0</v>
      </c>
      <c r="BJ253" s="18" t="s">
        <v>143</v>
      </c>
      <c r="BK253" s="230">
        <f>ROUND(I253*H253,2)</f>
        <v>0</v>
      </c>
      <c r="BL253" s="18" t="s">
        <v>218</v>
      </c>
      <c r="BM253" s="229" t="s">
        <v>481</v>
      </c>
    </row>
    <row r="254" spans="1:63" s="12" customFormat="1" ht="22.8" customHeight="1">
      <c r="A254" s="12"/>
      <c r="B254" s="204"/>
      <c r="C254" s="205"/>
      <c r="D254" s="206" t="s">
        <v>68</v>
      </c>
      <c r="E254" s="274" t="s">
        <v>482</v>
      </c>
      <c r="F254" s="274" t="s">
        <v>483</v>
      </c>
      <c r="G254" s="205"/>
      <c r="H254" s="205"/>
      <c r="I254" s="208"/>
      <c r="J254" s="275">
        <f>BK254</f>
        <v>0</v>
      </c>
      <c r="K254" s="205"/>
      <c r="L254" s="210"/>
      <c r="M254" s="211"/>
      <c r="N254" s="212"/>
      <c r="O254" s="212"/>
      <c r="P254" s="213">
        <f>SUM(P255:P265)</f>
        <v>0</v>
      </c>
      <c r="Q254" s="212"/>
      <c r="R254" s="213">
        <f>SUM(R255:R265)</f>
        <v>0.5933403616</v>
      </c>
      <c r="S254" s="212"/>
      <c r="T254" s="214">
        <f>SUM(T255:T265)</f>
        <v>0.028675</v>
      </c>
      <c r="U254" s="12"/>
      <c r="V254" s="12"/>
      <c r="W254" s="12"/>
      <c r="X254" s="12"/>
      <c r="Y254" s="12"/>
      <c r="Z254" s="12"/>
      <c r="AA254" s="12"/>
      <c r="AB254" s="12"/>
      <c r="AC254" s="12"/>
      <c r="AD254" s="12"/>
      <c r="AE254" s="12"/>
      <c r="AR254" s="215" t="s">
        <v>79</v>
      </c>
      <c r="AT254" s="216" t="s">
        <v>68</v>
      </c>
      <c r="AU254" s="216" t="s">
        <v>77</v>
      </c>
      <c r="AY254" s="215" t="s">
        <v>137</v>
      </c>
      <c r="BK254" s="217">
        <f>SUM(BK255:BK265)</f>
        <v>0</v>
      </c>
    </row>
    <row r="255" spans="1:65" s="2" customFormat="1" ht="16.5" customHeight="1">
      <c r="A255" s="39"/>
      <c r="B255" s="40"/>
      <c r="C255" s="218" t="s">
        <v>484</v>
      </c>
      <c r="D255" s="218" t="s">
        <v>138</v>
      </c>
      <c r="E255" s="219" t="s">
        <v>485</v>
      </c>
      <c r="F255" s="220" t="s">
        <v>486</v>
      </c>
      <c r="G255" s="221" t="s">
        <v>141</v>
      </c>
      <c r="H255" s="222">
        <v>92.5</v>
      </c>
      <c r="I255" s="223"/>
      <c r="J255" s="224">
        <f>ROUND(I255*H255,2)</f>
        <v>0</v>
      </c>
      <c r="K255" s="220" t="s">
        <v>142</v>
      </c>
      <c r="L255" s="45"/>
      <c r="M255" s="225" t="s">
        <v>19</v>
      </c>
      <c r="N255" s="226" t="s">
        <v>42</v>
      </c>
      <c r="O255" s="86"/>
      <c r="P255" s="227">
        <f>O255*H255</f>
        <v>0</v>
      </c>
      <c r="Q255" s="227">
        <v>0</v>
      </c>
      <c r="R255" s="227">
        <f>Q255*H255</f>
        <v>0</v>
      </c>
      <c r="S255" s="227">
        <v>0</v>
      </c>
      <c r="T255" s="228">
        <f>S255*H255</f>
        <v>0</v>
      </c>
      <c r="U255" s="39"/>
      <c r="V255" s="39"/>
      <c r="W255" s="39"/>
      <c r="X255" s="39"/>
      <c r="Y255" s="39"/>
      <c r="Z255" s="39"/>
      <c r="AA255" s="39"/>
      <c r="AB255" s="39"/>
      <c r="AC255" s="39"/>
      <c r="AD255" s="39"/>
      <c r="AE255" s="39"/>
      <c r="AR255" s="229" t="s">
        <v>218</v>
      </c>
      <c r="AT255" s="229" t="s">
        <v>138</v>
      </c>
      <c r="AU255" s="229" t="s">
        <v>79</v>
      </c>
      <c r="AY255" s="18" t="s">
        <v>137</v>
      </c>
      <c r="BE255" s="230">
        <f>IF(N255="základní",J255,0)</f>
        <v>0</v>
      </c>
      <c r="BF255" s="230">
        <f>IF(N255="snížená",J255,0)</f>
        <v>0</v>
      </c>
      <c r="BG255" s="230">
        <f>IF(N255="zákl. přenesená",J255,0)</f>
        <v>0</v>
      </c>
      <c r="BH255" s="230">
        <f>IF(N255="sníž. přenesená",J255,0)</f>
        <v>0</v>
      </c>
      <c r="BI255" s="230">
        <f>IF(N255="nulová",J255,0)</f>
        <v>0</v>
      </c>
      <c r="BJ255" s="18" t="s">
        <v>143</v>
      </c>
      <c r="BK255" s="230">
        <f>ROUND(I255*H255,2)</f>
        <v>0</v>
      </c>
      <c r="BL255" s="18" t="s">
        <v>218</v>
      </c>
      <c r="BM255" s="229" t="s">
        <v>487</v>
      </c>
    </row>
    <row r="256" spans="1:65" s="2" customFormat="1" ht="16.5" customHeight="1">
      <c r="A256" s="39"/>
      <c r="B256" s="40"/>
      <c r="C256" s="218" t="s">
        <v>488</v>
      </c>
      <c r="D256" s="218" t="s">
        <v>138</v>
      </c>
      <c r="E256" s="219" t="s">
        <v>489</v>
      </c>
      <c r="F256" s="220" t="s">
        <v>490</v>
      </c>
      <c r="G256" s="221" t="s">
        <v>141</v>
      </c>
      <c r="H256" s="222">
        <v>92.5</v>
      </c>
      <c r="I256" s="223"/>
      <c r="J256" s="224">
        <f>ROUND(I256*H256,2)</f>
        <v>0</v>
      </c>
      <c r="K256" s="220" t="s">
        <v>142</v>
      </c>
      <c r="L256" s="45"/>
      <c r="M256" s="225" t="s">
        <v>19</v>
      </c>
      <c r="N256" s="226" t="s">
        <v>42</v>
      </c>
      <c r="O256" s="86"/>
      <c r="P256" s="227">
        <f>O256*H256</f>
        <v>0</v>
      </c>
      <c r="Q256" s="227">
        <v>0.001</v>
      </c>
      <c r="R256" s="227">
        <f>Q256*H256</f>
        <v>0.0925</v>
      </c>
      <c r="S256" s="227">
        <v>0.00031</v>
      </c>
      <c r="T256" s="228">
        <f>S256*H256</f>
        <v>0.028675</v>
      </c>
      <c r="U256" s="39"/>
      <c r="V256" s="39"/>
      <c r="W256" s="39"/>
      <c r="X256" s="39"/>
      <c r="Y256" s="39"/>
      <c r="Z256" s="39"/>
      <c r="AA256" s="39"/>
      <c r="AB256" s="39"/>
      <c r="AC256" s="39"/>
      <c r="AD256" s="39"/>
      <c r="AE256" s="39"/>
      <c r="AR256" s="229" t="s">
        <v>218</v>
      </c>
      <c r="AT256" s="229" t="s">
        <v>138</v>
      </c>
      <c r="AU256" s="229" t="s">
        <v>79</v>
      </c>
      <c r="AY256" s="18" t="s">
        <v>137</v>
      </c>
      <c r="BE256" s="230">
        <f>IF(N256="základní",J256,0)</f>
        <v>0</v>
      </c>
      <c r="BF256" s="230">
        <f>IF(N256="snížená",J256,0)</f>
        <v>0</v>
      </c>
      <c r="BG256" s="230">
        <f>IF(N256="zákl. přenesená",J256,0)</f>
        <v>0</v>
      </c>
      <c r="BH256" s="230">
        <f>IF(N256="sníž. přenesená",J256,0)</f>
        <v>0</v>
      </c>
      <c r="BI256" s="230">
        <f>IF(N256="nulová",J256,0)</f>
        <v>0</v>
      </c>
      <c r="BJ256" s="18" t="s">
        <v>143</v>
      </c>
      <c r="BK256" s="230">
        <f>ROUND(I256*H256,2)</f>
        <v>0</v>
      </c>
      <c r="BL256" s="18" t="s">
        <v>218</v>
      </c>
      <c r="BM256" s="229" t="s">
        <v>491</v>
      </c>
    </row>
    <row r="257" spans="1:65" s="2" customFormat="1" ht="21.75" customHeight="1">
      <c r="A257" s="39"/>
      <c r="B257" s="40"/>
      <c r="C257" s="218" t="s">
        <v>492</v>
      </c>
      <c r="D257" s="218" t="s">
        <v>138</v>
      </c>
      <c r="E257" s="219" t="s">
        <v>493</v>
      </c>
      <c r="F257" s="220" t="s">
        <v>494</v>
      </c>
      <c r="G257" s="221" t="s">
        <v>268</v>
      </c>
      <c r="H257" s="222">
        <v>65</v>
      </c>
      <c r="I257" s="223"/>
      <c r="J257" s="224">
        <f>ROUND(I257*H257,2)</f>
        <v>0</v>
      </c>
      <c r="K257" s="220" t="s">
        <v>142</v>
      </c>
      <c r="L257" s="45"/>
      <c r="M257" s="225" t="s">
        <v>19</v>
      </c>
      <c r="N257" s="226" t="s">
        <v>42</v>
      </c>
      <c r="O257" s="86"/>
      <c r="P257" s="227">
        <f>O257*H257</f>
        <v>0</v>
      </c>
      <c r="Q257" s="227">
        <v>0.0045</v>
      </c>
      <c r="R257" s="227">
        <f>Q257*H257</f>
        <v>0.2925</v>
      </c>
      <c r="S257" s="227">
        <v>0</v>
      </c>
      <c r="T257" s="228">
        <f>S257*H257</f>
        <v>0</v>
      </c>
      <c r="U257" s="39"/>
      <c r="V257" s="39"/>
      <c r="W257" s="39"/>
      <c r="X257" s="39"/>
      <c r="Y257" s="39"/>
      <c r="Z257" s="39"/>
      <c r="AA257" s="39"/>
      <c r="AB257" s="39"/>
      <c r="AC257" s="39"/>
      <c r="AD257" s="39"/>
      <c r="AE257" s="39"/>
      <c r="AR257" s="229" t="s">
        <v>218</v>
      </c>
      <c r="AT257" s="229" t="s">
        <v>138</v>
      </c>
      <c r="AU257" s="229" t="s">
        <v>79</v>
      </c>
      <c r="AY257" s="18" t="s">
        <v>137</v>
      </c>
      <c r="BE257" s="230">
        <f>IF(N257="základní",J257,0)</f>
        <v>0</v>
      </c>
      <c r="BF257" s="230">
        <f>IF(N257="snížená",J257,0)</f>
        <v>0</v>
      </c>
      <c r="BG257" s="230">
        <f>IF(N257="zákl. přenesená",J257,0)</f>
        <v>0</v>
      </c>
      <c r="BH257" s="230">
        <f>IF(N257="sníž. přenesená",J257,0)</f>
        <v>0</v>
      </c>
      <c r="BI257" s="230">
        <f>IF(N257="nulová",J257,0)</f>
        <v>0</v>
      </c>
      <c r="BJ257" s="18" t="s">
        <v>143</v>
      </c>
      <c r="BK257" s="230">
        <f>ROUND(I257*H257,2)</f>
        <v>0</v>
      </c>
      <c r="BL257" s="18" t="s">
        <v>218</v>
      </c>
      <c r="BM257" s="229" t="s">
        <v>495</v>
      </c>
    </row>
    <row r="258" spans="1:65" s="2" customFormat="1" ht="21.75" customHeight="1">
      <c r="A258" s="39"/>
      <c r="B258" s="40"/>
      <c r="C258" s="218" t="s">
        <v>496</v>
      </c>
      <c r="D258" s="218" t="s">
        <v>138</v>
      </c>
      <c r="E258" s="219" t="s">
        <v>497</v>
      </c>
      <c r="F258" s="220" t="s">
        <v>498</v>
      </c>
      <c r="G258" s="221" t="s">
        <v>141</v>
      </c>
      <c r="H258" s="222">
        <v>298</v>
      </c>
      <c r="I258" s="223"/>
      <c r="J258" s="224">
        <f>ROUND(I258*H258,2)</f>
        <v>0</v>
      </c>
      <c r="K258" s="220" t="s">
        <v>142</v>
      </c>
      <c r="L258" s="45"/>
      <c r="M258" s="225" t="s">
        <v>19</v>
      </c>
      <c r="N258" s="226" t="s">
        <v>42</v>
      </c>
      <c r="O258" s="86"/>
      <c r="P258" s="227">
        <f>O258*H258</f>
        <v>0</v>
      </c>
      <c r="Q258" s="227">
        <v>0</v>
      </c>
      <c r="R258" s="227">
        <f>Q258*H258</f>
        <v>0</v>
      </c>
      <c r="S258" s="227">
        <v>0</v>
      </c>
      <c r="T258" s="228">
        <f>S258*H258</f>
        <v>0</v>
      </c>
      <c r="U258" s="39"/>
      <c r="V258" s="39"/>
      <c r="W258" s="39"/>
      <c r="X258" s="39"/>
      <c r="Y258" s="39"/>
      <c r="Z258" s="39"/>
      <c r="AA258" s="39"/>
      <c r="AB258" s="39"/>
      <c r="AC258" s="39"/>
      <c r="AD258" s="39"/>
      <c r="AE258" s="39"/>
      <c r="AR258" s="229" t="s">
        <v>218</v>
      </c>
      <c r="AT258" s="229" t="s">
        <v>138</v>
      </c>
      <c r="AU258" s="229" t="s">
        <v>79</v>
      </c>
      <c r="AY258" s="18" t="s">
        <v>137</v>
      </c>
      <c r="BE258" s="230">
        <f>IF(N258="základní",J258,0)</f>
        <v>0</v>
      </c>
      <c r="BF258" s="230">
        <f>IF(N258="snížená",J258,0)</f>
        <v>0</v>
      </c>
      <c r="BG258" s="230">
        <f>IF(N258="zákl. přenesená",J258,0)</f>
        <v>0</v>
      </c>
      <c r="BH258" s="230">
        <f>IF(N258="sníž. přenesená",J258,0)</f>
        <v>0</v>
      </c>
      <c r="BI258" s="230">
        <f>IF(N258="nulová",J258,0)</f>
        <v>0</v>
      </c>
      <c r="BJ258" s="18" t="s">
        <v>143</v>
      </c>
      <c r="BK258" s="230">
        <f>ROUND(I258*H258,2)</f>
        <v>0</v>
      </c>
      <c r="BL258" s="18" t="s">
        <v>218</v>
      </c>
      <c r="BM258" s="229" t="s">
        <v>499</v>
      </c>
    </row>
    <row r="259" spans="1:65" s="2" customFormat="1" ht="16.5" customHeight="1">
      <c r="A259" s="39"/>
      <c r="B259" s="40"/>
      <c r="C259" s="254" t="s">
        <v>500</v>
      </c>
      <c r="D259" s="254" t="s">
        <v>154</v>
      </c>
      <c r="E259" s="255" t="s">
        <v>501</v>
      </c>
      <c r="F259" s="256" t="s">
        <v>502</v>
      </c>
      <c r="G259" s="257" t="s">
        <v>141</v>
      </c>
      <c r="H259" s="258">
        <v>312.9</v>
      </c>
      <c r="I259" s="259"/>
      <c r="J259" s="260">
        <f>ROUND(I259*H259,2)</f>
        <v>0</v>
      </c>
      <c r="K259" s="256" t="s">
        <v>142</v>
      </c>
      <c r="L259" s="261"/>
      <c r="M259" s="262" t="s">
        <v>19</v>
      </c>
      <c r="N259" s="263" t="s">
        <v>42</v>
      </c>
      <c r="O259" s="86"/>
      <c r="P259" s="227">
        <f>O259*H259</f>
        <v>0</v>
      </c>
      <c r="Q259" s="227">
        <v>0</v>
      </c>
      <c r="R259" s="227">
        <f>Q259*H259</f>
        <v>0</v>
      </c>
      <c r="S259" s="227">
        <v>0</v>
      </c>
      <c r="T259" s="228">
        <f>S259*H259</f>
        <v>0</v>
      </c>
      <c r="U259" s="39"/>
      <c r="V259" s="39"/>
      <c r="W259" s="39"/>
      <c r="X259" s="39"/>
      <c r="Y259" s="39"/>
      <c r="Z259" s="39"/>
      <c r="AA259" s="39"/>
      <c r="AB259" s="39"/>
      <c r="AC259" s="39"/>
      <c r="AD259" s="39"/>
      <c r="AE259" s="39"/>
      <c r="AR259" s="229" t="s">
        <v>281</v>
      </c>
      <c r="AT259" s="229" t="s">
        <v>154</v>
      </c>
      <c r="AU259" s="229" t="s">
        <v>79</v>
      </c>
      <c r="AY259" s="18" t="s">
        <v>137</v>
      </c>
      <c r="BE259" s="230">
        <f>IF(N259="základní",J259,0)</f>
        <v>0</v>
      </c>
      <c r="BF259" s="230">
        <f>IF(N259="snížená",J259,0)</f>
        <v>0</v>
      </c>
      <c r="BG259" s="230">
        <f>IF(N259="zákl. přenesená",J259,0)</f>
        <v>0</v>
      </c>
      <c r="BH259" s="230">
        <f>IF(N259="sníž. přenesená",J259,0)</f>
        <v>0</v>
      </c>
      <c r="BI259" s="230">
        <f>IF(N259="nulová",J259,0)</f>
        <v>0</v>
      </c>
      <c r="BJ259" s="18" t="s">
        <v>143</v>
      </c>
      <c r="BK259" s="230">
        <f>ROUND(I259*H259,2)</f>
        <v>0</v>
      </c>
      <c r="BL259" s="18" t="s">
        <v>218</v>
      </c>
      <c r="BM259" s="229" t="s">
        <v>503</v>
      </c>
    </row>
    <row r="260" spans="1:51" s="13" customFormat="1" ht="12">
      <c r="A260" s="13"/>
      <c r="B260" s="231"/>
      <c r="C260" s="232"/>
      <c r="D260" s="233" t="s">
        <v>145</v>
      </c>
      <c r="E260" s="234" t="s">
        <v>19</v>
      </c>
      <c r="F260" s="235" t="s">
        <v>504</v>
      </c>
      <c r="G260" s="232"/>
      <c r="H260" s="236">
        <v>312.9</v>
      </c>
      <c r="I260" s="237"/>
      <c r="J260" s="232"/>
      <c r="K260" s="232"/>
      <c r="L260" s="238"/>
      <c r="M260" s="239"/>
      <c r="N260" s="240"/>
      <c r="O260" s="240"/>
      <c r="P260" s="240"/>
      <c r="Q260" s="240"/>
      <c r="R260" s="240"/>
      <c r="S260" s="240"/>
      <c r="T260" s="241"/>
      <c r="U260" s="13"/>
      <c r="V260" s="13"/>
      <c r="W260" s="13"/>
      <c r="X260" s="13"/>
      <c r="Y260" s="13"/>
      <c r="Z260" s="13"/>
      <c r="AA260" s="13"/>
      <c r="AB260" s="13"/>
      <c r="AC260" s="13"/>
      <c r="AD260" s="13"/>
      <c r="AE260" s="13"/>
      <c r="AT260" s="242" t="s">
        <v>145</v>
      </c>
      <c r="AU260" s="242" t="s">
        <v>79</v>
      </c>
      <c r="AV260" s="13" t="s">
        <v>79</v>
      </c>
      <c r="AW260" s="13" t="s">
        <v>31</v>
      </c>
      <c r="AX260" s="13" t="s">
        <v>69</v>
      </c>
      <c r="AY260" s="242" t="s">
        <v>137</v>
      </c>
    </row>
    <row r="261" spans="1:51" s="14" customFormat="1" ht="12">
      <c r="A261" s="14"/>
      <c r="B261" s="243"/>
      <c r="C261" s="244"/>
      <c r="D261" s="233" t="s">
        <v>145</v>
      </c>
      <c r="E261" s="245" t="s">
        <v>19</v>
      </c>
      <c r="F261" s="246" t="s">
        <v>147</v>
      </c>
      <c r="G261" s="244"/>
      <c r="H261" s="247">
        <v>312.9</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145</v>
      </c>
      <c r="AU261" s="253" t="s">
        <v>79</v>
      </c>
      <c r="AV261" s="14" t="s">
        <v>143</v>
      </c>
      <c r="AW261" s="14" t="s">
        <v>31</v>
      </c>
      <c r="AX261" s="14" t="s">
        <v>77</v>
      </c>
      <c r="AY261" s="253" t="s">
        <v>137</v>
      </c>
    </row>
    <row r="262" spans="1:65" s="2" customFormat="1" ht="16.5" customHeight="1">
      <c r="A262" s="39"/>
      <c r="B262" s="40"/>
      <c r="C262" s="218" t="s">
        <v>505</v>
      </c>
      <c r="D262" s="218" t="s">
        <v>138</v>
      </c>
      <c r="E262" s="219" t="s">
        <v>506</v>
      </c>
      <c r="F262" s="220" t="s">
        <v>507</v>
      </c>
      <c r="G262" s="221" t="s">
        <v>141</v>
      </c>
      <c r="H262" s="222">
        <v>427.628</v>
      </c>
      <c r="I262" s="223"/>
      <c r="J262" s="224">
        <f>ROUND(I262*H262,2)</f>
        <v>0</v>
      </c>
      <c r="K262" s="220" t="s">
        <v>142</v>
      </c>
      <c r="L262" s="45"/>
      <c r="M262" s="225" t="s">
        <v>19</v>
      </c>
      <c r="N262" s="226" t="s">
        <v>42</v>
      </c>
      <c r="O262" s="86"/>
      <c r="P262" s="227">
        <f>O262*H262</f>
        <v>0</v>
      </c>
      <c r="Q262" s="227">
        <v>0.0002012</v>
      </c>
      <c r="R262" s="227">
        <f>Q262*H262</f>
        <v>0.0860387536</v>
      </c>
      <c r="S262" s="227">
        <v>0</v>
      </c>
      <c r="T262" s="228">
        <f>S262*H262</f>
        <v>0</v>
      </c>
      <c r="U262" s="39"/>
      <c r="V262" s="39"/>
      <c r="W262" s="39"/>
      <c r="X262" s="39"/>
      <c r="Y262" s="39"/>
      <c r="Z262" s="39"/>
      <c r="AA262" s="39"/>
      <c r="AB262" s="39"/>
      <c r="AC262" s="39"/>
      <c r="AD262" s="39"/>
      <c r="AE262" s="39"/>
      <c r="AR262" s="229" t="s">
        <v>218</v>
      </c>
      <c r="AT262" s="229" t="s">
        <v>138</v>
      </c>
      <c r="AU262" s="229" t="s">
        <v>79</v>
      </c>
      <c r="AY262" s="18" t="s">
        <v>137</v>
      </c>
      <c r="BE262" s="230">
        <f>IF(N262="základní",J262,0)</f>
        <v>0</v>
      </c>
      <c r="BF262" s="230">
        <f>IF(N262="snížená",J262,0)</f>
        <v>0</v>
      </c>
      <c r="BG262" s="230">
        <f>IF(N262="zákl. přenesená",J262,0)</f>
        <v>0</v>
      </c>
      <c r="BH262" s="230">
        <f>IF(N262="sníž. přenesená",J262,0)</f>
        <v>0</v>
      </c>
      <c r="BI262" s="230">
        <f>IF(N262="nulová",J262,0)</f>
        <v>0</v>
      </c>
      <c r="BJ262" s="18" t="s">
        <v>143</v>
      </c>
      <c r="BK262" s="230">
        <f>ROUND(I262*H262,2)</f>
        <v>0</v>
      </c>
      <c r="BL262" s="18" t="s">
        <v>218</v>
      </c>
      <c r="BM262" s="229" t="s">
        <v>508</v>
      </c>
    </row>
    <row r="263" spans="1:51" s="13" customFormat="1" ht="12">
      <c r="A263" s="13"/>
      <c r="B263" s="231"/>
      <c r="C263" s="232"/>
      <c r="D263" s="233" t="s">
        <v>145</v>
      </c>
      <c r="E263" s="234" t="s">
        <v>19</v>
      </c>
      <c r="F263" s="235" t="s">
        <v>509</v>
      </c>
      <c r="G263" s="232"/>
      <c r="H263" s="236">
        <v>427.628</v>
      </c>
      <c r="I263" s="237"/>
      <c r="J263" s="232"/>
      <c r="K263" s="232"/>
      <c r="L263" s="238"/>
      <c r="M263" s="239"/>
      <c r="N263" s="240"/>
      <c r="O263" s="240"/>
      <c r="P263" s="240"/>
      <c r="Q263" s="240"/>
      <c r="R263" s="240"/>
      <c r="S263" s="240"/>
      <c r="T263" s="241"/>
      <c r="U263" s="13"/>
      <c r="V263" s="13"/>
      <c r="W263" s="13"/>
      <c r="X263" s="13"/>
      <c r="Y263" s="13"/>
      <c r="Z263" s="13"/>
      <c r="AA263" s="13"/>
      <c r="AB263" s="13"/>
      <c r="AC263" s="13"/>
      <c r="AD263" s="13"/>
      <c r="AE263" s="13"/>
      <c r="AT263" s="242" t="s">
        <v>145</v>
      </c>
      <c r="AU263" s="242" t="s">
        <v>79</v>
      </c>
      <c r="AV263" s="13" t="s">
        <v>79</v>
      </c>
      <c r="AW263" s="13" t="s">
        <v>31</v>
      </c>
      <c r="AX263" s="13" t="s">
        <v>69</v>
      </c>
      <c r="AY263" s="242" t="s">
        <v>137</v>
      </c>
    </row>
    <row r="264" spans="1:51" s="14" customFormat="1" ht="12">
      <c r="A264" s="14"/>
      <c r="B264" s="243"/>
      <c r="C264" s="244"/>
      <c r="D264" s="233" t="s">
        <v>145</v>
      </c>
      <c r="E264" s="245" t="s">
        <v>19</v>
      </c>
      <c r="F264" s="246" t="s">
        <v>147</v>
      </c>
      <c r="G264" s="244"/>
      <c r="H264" s="247">
        <v>427.628</v>
      </c>
      <c r="I264" s="248"/>
      <c r="J264" s="244"/>
      <c r="K264" s="244"/>
      <c r="L264" s="249"/>
      <c r="M264" s="250"/>
      <c r="N264" s="251"/>
      <c r="O264" s="251"/>
      <c r="P264" s="251"/>
      <c r="Q264" s="251"/>
      <c r="R264" s="251"/>
      <c r="S264" s="251"/>
      <c r="T264" s="252"/>
      <c r="U264" s="14"/>
      <c r="V264" s="14"/>
      <c r="W264" s="14"/>
      <c r="X264" s="14"/>
      <c r="Y264" s="14"/>
      <c r="Z264" s="14"/>
      <c r="AA264" s="14"/>
      <c r="AB264" s="14"/>
      <c r="AC264" s="14"/>
      <c r="AD264" s="14"/>
      <c r="AE264" s="14"/>
      <c r="AT264" s="253" t="s">
        <v>145</v>
      </c>
      <c r="AU264" s="253" t="s">
        <v>79</v>
      </c>
      <c r="AV264" s="14" t="s">
        <v>143</v>
      </c>
      <c r="AW264" s="14" t="s">
        <v>31</v>
      </c>
      <c r="AX264" s="14" t="s">
        <v>77</v>
      </c>
      <c r="AY264" s="253" t="s">
        <v>137</v>
      </c>
    </row>
    <row r="265" spans="1:65" s="2" customFormat="1" ht="21.75" customHeight="1">
      <c r="A265" s="39"/>
      <c r="B265" s="40"/>
      <c r="C265" s="218" t="s">
        <v>510</v>
      </c>
      <c r="D265" s="218" t="s">
        <v>138</v>
      </c>
      <c r="E265" s="219" t="s">
        <v>511</v>
      </c>
      <c r="F265" s="220" t="s">
        <v>512</v>
      </c>
      <c r="G265" s="221" t="s">
        <v>141</v>
      </c>
      <c r="H265" s="222">
        <v>427.628</v>
      </c>
      <c r="I265" s="223"/>
      <c r="J265" s="224">
        <f>ROUND(I265*H265,2)</f>
        <v>0</v>
      </c>
      <c r="K265" s="220" t="s">
        <v>142</v>
      </c>
      <c r="L265" s="45"/>
      <c r="M265" s="280" t="s">
        <v>19</v>
      </c>
      <c r="N265" s="281" t="s">
        <v>42</v>
      </c>
      <c r="O265" s="282"/>
      <c r="P265" s="283">
        <f>O265*H265</f>
        <v>0</v>
      </c>
      <c r="Q265" s="283">
        <v>0.000286</v>
      </c>
      <c r="R265" s="283">
        <f>Q265*H265</f>
        <v>0.122301608</v>
      </c>
      <c r="S265" s="283">
        <v>0</v>
      </c>
      <c r="T265" s="284">
        <f>S265*H265</f>
        <v>0</v>
      </c>
      <c r="U265" s="39"/>
      <c r="V265" s="39"/>
      <c r="W265" s="39"/>
      <c r="X265" s="39"/>
      <c r="Y265" s="39"/>
      <c r="Z265" s="39"/>
      <c r="AA265" s="39"/>
      <c r="AB265" s="39"/>
      <c r="AC265" s="39"/>
      <c r="AD265" s="39"/>
      <c r="AE265" s="39"/>
      <c r="AR265" s="229" t="s">
        <v>218</v>
      </c>
      <c r="AT265" s="229" t="s">
        <v>138</v>
      </c>
      <c r="AU265" s="229" t="s">
        <v>79</v>
      </c>
      <c r="AY265" s="18" t="s">
        <v>137</v>
      </c>
      <c r="BE265" s="230">
        <f>IF(N265="základní",J265,0)</f>
        <v>0</v>
      </c>
      <c r="BF265" s="230">
        <f>IF(N265="snížená",J265,0)</f>
        <v>0</v>
      </c>
      <c r="BG265" s="230">
        <f>IF(N265="zákl. přenesená",J265,0)</f>
        <v>0</v>
      </c>
      <c r="BH265" s="230">
        <f>IF(N265="sníž. přenesená",J265,0)</f>
        <v>0</v>
      </c>
      <c r="BI265" s="230">
        <f>IF(N265="nulová",J265,0)</f>
        <v>0</v>
      </c>
      <c r="BJ265" s="18" t="s">
        <v>143</v>
      </c>
      <c r="BK265" s="230">
        <f>ROUND(I265*H265,2)</f>
        <v>0</v>
      </c>
      <c r="BL265" s="18" t="s">
        <v>218</v>
      </c>
      <c r="BM265" s="229" t="s">
        <v>513</v>
      </c>
    </row>
    <row r="266" spans="1:31" s="2" customFormat="1" ht="6.95" customHeight="1">
      <c r="A266" s="39"/>
      <c r="B266" s="61"/>
      <c r="C266" s="62"/>
      <c r="D266" s="62"/>
      <c r="E266" s="62"/>
      <c r="F266" s="62"/>
      <c r="G266" s="62"/>
      <c r="H266" s="62"/>
      <c r="I266" s="168"/>
      <c r="J266" s="62"/>
      <c r="K266" s="62"/>
      <c r="L266" s="45"/>
      <c r="M266" s="39"/>
      <c r="O266" s="39"/>
      <c r="P266" s="39"/>
      <c r="Q266" s="39"/>
      <c r="R266" s="39"/>
      <c r="S266" s="39"/>
      <c r="T266" s="39"/>
      <c r="U266" s="39"/>
      <c r="V266" s="39"/>
      <c r="W266" s="39"/>
      <c r="X266" s="39"/>
      <c r="Y266" s="39"/>
      <c r="Z266" s="39"/>
      <c r="AA266" s="39"/>
      <c r="AB266" s="39"/>
      <c r="AC266" s="39"/>
      <c r="AD266" s="39"/>
      <c r="AE266" s="39"/>
    </row>
  </sheetData>
  <sheetProtection password="CC35" sheet="1" objects="1" scenarios="1" formatColumns="0" formatRows="0" autoFilter="0"/>
  <autoFilter ref="C89:K265"/>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82</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514</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ROUND(J101,2)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ROUND((SUM(BE101:BE404)),2)</f>
        <v>0</v>
      </c>
      <c r="G33" s="39"/>
      <c r="H33" s="39"/>
      <c r="I33" s="157">
        <v>0.21</v>
      </c>
      <c r="J33" s="156">
        <f>ROUND(((SUM(BE101:BE404))*I33),2)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ROUND((SUM(BF101:BF404)),2)</f>
        <v>0</v>
      </c>
      <c r="G34" s="39"/>
      <c r="H34" s="39"/>
      <c r="I34" s="157">
        <v>0.15</v>
      </c>
      <c r="J34" s="156">
        <f>ROUND(((SUM(BF101:BF404))*I34),2)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ROUND((SUM(BG101:BG404)),2)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ROUND((SUM(BH101:BH404)),2)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ROUND((SUM(BI101:BI404)),2)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02 - Oprava fasády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J101</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515</v>
      </c>
      <c r="E60" s="181"/>
      <c r="F60" s="181"/>
      <c r="G60" s="181"/>
      <c r="H60" s="181"/>
      <c r="I60" s="182"/>
      <c r="J60" s="183">
        <f>J102</f>
        <v>0</v>
      </c>
      <c r="K60" s="179"/>
      <c r="L60" s="184"/>
      <c r="S60" s="9"/>
      <c r="T60" s="9"/>
      <c r="U60" s="9"/>
      <c r="V60" s="9"/>
      <c r="W60" s="9"/>
      <c r="X60" s="9"/>
      <c r="Y60" s="9"/>
      <c r="Z60" s="9"/>
      <c r="AA60" s="9"/>
      <c r="AB60" s="9"/>
      <c r="AC60" s="9"/>
      <c r="AD60" s="9"/>
      <c r="AE60" s="9"/>
    </row>
    <row r="61" spans="1:31" s="9" customFormat="1" ht="24.95" customHeight="1">
      <c r="A61" s="9"/>
      <c r="B61" s="178"/>
      <c r="C61" s="179"/>
      <c r="D61" s="180" t="s">
        <v>516</v>
      </c>
      <c r="E61" s="181"/>
      <c r="F61" s="181"/>
      <c r="G61" s="181"/>
      <c r="H61" s="181"/>
      <c r="I61" s="182"/>
      <c r="J61" s="183">
        <f>J105</f>
        <v>0</v>
      </c>
      <c r="K61" s="179"/>
      <c r="L61" s="184"/>
      <c r="S61" s="9"/>
      <c r="T61" s="9"/>
      <c r="U61" s="9"/>
      <c r="V61" s="9"/>
      <c r="W61" s="9"/>
      <c r="X61" s="9"/>
      <c r="Y61" s="9"/>
      <c r="Z61" s="9"/>
      <c r="AA61" s="9"/>
      <c r="AB61" s="9"/>
      <c r="AC61" s="9"/>
      <c r="AD61" s="9"/>
      <c r="AE61" s="9"/>
    </row>
    <row r="62" spans="1:31" s="10" customFormat="1" ht="19.9" customHeight="1">
      <c r="A62" s="10"/>
      <c r="B62" s="185"/>
      <c r="C62" s="186"/>
      <c r="D62" s="187" t="s">
        <v>517</v>
      </c>
      <c r="E62" s="188"/>
      <c r="F62" s="188"/>
      <c r="G62" s="188"/>
      <c r="H62" s="188"/>
      <c r="I62" s="189"/>
      <c r="J62" s="190">
        <f>J106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518</v>
      </c>
      <c r="E63" s="188"/>
      <c r="F63" s="188"/>
      <c r="G63" s="188"/>
      <c r="H63" s="188"/>
      <c r="I63" s="189"/>
      <c r="J63" s="190">
        <f>J110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519</v>
      </c>
      <c r="E64" s="188"/>
      <c r="F64" s="188"/>
      <c r="G64" s="188"/>
      <c r="H64" s="188"/>
      <c r="I64" s="189"/>
      <c r="J64" s="190">
        <f>J153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520</v>
      </c>
      <c r="E65" s="188"/>
      <c r="F65" s="188"/>
      <c r="G65" s="188"/>
      <c r="H65" s="188"/>
      <c r="I65" s="189"/>
      <c r="J65" s="190">
        <f>J216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521</v>
      </c>
      <c r="E66" s="188"/>
      <c r="F66" s="188"/>
      <c r="G66" s="188"/>
      <c r="H66" s="188"/>
      <c r="I66" s="189"/>
      <c r="J66" s="190">
        <f>J224</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522</v>
      </c>
      <c r="E67" s="188"/>
      <c r="F67" s="188"/>
      <c r="G67" s="188"/>
      <c r="H67" s="188"/>
      <c r="I67" s="189"/>
      <c r="J67" s="190">
        <f>J231</f>
        <v>0</v>
      </c>
      <c r="K67" s="186"/>
      <c r="L67" s="191"/>
      <c r="S67" s="10"/>
      <c r="T67" s="10"/>
      <c r="U67" s="10"/>
      <c r="V67" s="10"/>
      <c r="W67" s="10"/>
      <c r="X67" s="10"/>
      <c r="Y67" s="10"/>
      <c r="Z67" s="10"/>
      <c r="AA67" s="10"/>
      <c r="AB67" s="10"/>
      <c r="AC67" s="10"/>
      <c r="AD67" s="10"/>
      <c r="AE67" s="10"/>
    </row>
    <row r="68" spans="1:31" s="9" customFormat="1" ht="24.95" customHeight="1">
      <c r="A68" s="9"/>
      <c r="B68" s="178"/>
      <c r="C68" s="179"/>
      <c r="D68" s="180" t="s">
        <v>116</v>
      </c>
      <c r="E68" s="181"/>
      <c r="F68" s="181"/>
      <c r="G68" s="181"/>
      <c r="H68" s="181"/>
      <c r="I68" s="182"/>
      <c r="J68" s="183">
        <f>J233</f>
        <v>0</v>
      </c>
      <c r="K68" s="179"/>
      <c r="L68" s="184"/>
      <c r="S68" s="9"/>
      <c r="T68" s="9"/>
      <c r="U68" s="9"/>
      <c r="V68" s="9"/>
      <c r="W68" s="9"/>
      <c r="X68" s="9"/>
      <c r="Y68" s="9"/>
      <c r="Z68" s="9"/>
      <c r="AA68" s="9"/>
      <c r="AB68" s="9"/>
      <c r="AC68" s="9"/>
      <c r="AD68" s="9"/>
      <c r="AE68" s="9"/>
    </row>
    <row r="69" spans="1:31" s="10" customFormat="1" ht="19.9" customHeight="1">
      <c r="A69" s="10"/>
      <c r="B69" s="185"/>
      <c r="C69" s="186"/>
      <c r="D69" s="187" t="s">
        <v>523</v>
      </c>
      <c r="E69" s="188"/>
      <c r="F69" s="188"/>
      <c r="G69" s="188"/>
      <c r="H69" s="188"/>
      <c r="I69" s="189"/>
      <c r="J69" s="190">
        <f>J234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524</v>
      </c>
      <c r="E70" s="188"/>
      <c r="F70" s="188"/>
      <c r="G70" s="188"/>
      <c r="H70" s="188"/>
      <c r="I70" s="189"/>
      <c r="J70" s="190">
        <f>J240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525</v>
      </c>
      <c r="E71" s="188"/>
      <c r="F71" s="188"/>
      <c r="G71" s="188"/>
      <c r="H71" s="188"/>
      <c r="I71" s="189"/>
      <c r="J71" s="190">
        <f>J246</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526</v>
      </c>
      <c r="E72" s="188"/>
      <c r="F72" s="188"/>
      <c r="G72" s="188"/>
      <c r="H72" s="188"/>
      <c r="I72" s="189"/>
      <c r="J72" s="190">
        <f>J282</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527</v>
      </c>
      <c r="E73" s="188"/>
      <c r="F73" s="188"/>
      <c r="G73" s="188"/>
      <c r="H73" s="188"/>
      <c r="I73" s="189"/>
      <c r="J73" s="190">
        <f>J289</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528</v>
      </c>
      <c r="E74" s="188"/>
      <c r="F74" s="188"/>
      <c r="G74" s="188"/>
      <c r="H74" s="188"/>
      <c r="I74" s="189"/>
      <c r="J74" s="190">
        <f>J303</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118</v>
      </c>
      <c r="E75" s="188"/>
      <c r="F75" s="188"/>
      <c r="G75" s="188"/>
      <c r="H75" s="188"/>
      <c r="I75" s="189"/>
      <c r="J75" s="190">
        <f>J321</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529</v>
      </c>
      <c r="E76" s="188"/>
      <c r="F76" s="188"/>
      <c r="G76" s="188"/>
      <c r="H76" s="188"/>
      <c r="I76" s="189"/>
      <c r="J76" s="190">
        <f>J340</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121</v>
      </c>
      <c r="E77" s="188"/>
      <c r="F77" s="188"/>
      <c r="G77" s="188"/>
      <c r="H77" s="188"/>
      <c r="I77" s="189"/>
      <c r="J77" s="190">
        <f>J372</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530</v>
      </c>
      <c r="E78" s="188"/>
      <c r="F78" s="188"/>
      <c r="G78" s="188"/>
      <c r="H78" s="188"/>
      <c r="I78" s="189"/>
      <c r="J78" s="190">
        <f>J376</f>
        <v>0</v>
      </c>
      <c r="K78" s="186"/>
      <c r="L78" s="191"/>
      <c r="S78" s="10"/>
      <c r="T78" s="10"/>
      <c r="U78" s="10"/>
      <c r="V78" s="10"/>
      <c r="W78" s="10"/>
      <c r="X78" s="10"/>
      <c r="Y78" s="10"/>
      <c r="Z78" s="10"/>
      <c r="AA78" s="10"/>
      <c r="AB78" s="10"/>
      <c r="AC78" s="10"/>
      <c r="AD78" s="10"/>
      <c r="AE78" s="10"/>
    </row>
    <row r="79" spans="1:31" s="9" customFormat="1" ht="24.95" customHeight="1">
      <c r="A79" s="9"/>
      <c r="B79" s="178"/>
      <c r="C79" s="179"/>
      <c r="D79" s="180" t="s">
        <v>531</v>
      </c>
      <c r="E79" s="181"/>
      <c r="F79" s="181"/>
      <c r="G79" s="181"/>
      <c r="H79" s="181"/>
      <c r="I79" s="182"/>
      <c r="J79" s="183">
        <f>J385</f>
        <v>0</v>
      </c>
      <c r="K79" s="179"/>
      <c r="L79" s="184"/>
      <c r="S79" s="9"/>
      <c r="T79" s="9"/>
      <c r="U79" s="9"/>
      <c r="V79" s="9"/>
      <c r="W79" s="9"/>
      <c r="X79" s="9"/>
      <c r="Y79" s="9"/>
      <c r="Z79" s="9"/>
      <c r="AA79" s="9"/>
      <c r="AB79" s="9"/>
      <c r="AC79" s="9"/>
      <c r="AD79" s="9"/>
      <c r="AE79" s="9"/>
    </row>
    <row r="80" spans="1:31" s="10" customFormat="1" ht="19.9" customHeight="1">
      <c r="A80" s="10"/>
      <c r="B80" s="185"/>
      <c r="C80" s="186"/>
      <c r="D80" s="187" t="s">
        <v>532</v>
      </c>
      <c r="E80" s="188"/>
      <c r="F80" s="188"/>
      <c r="G80" s="188"/>
      <c r="H80" s="188"/>
      <c r="I80" s="189"/>
      <c r="J80" s="190">
        <f>J386</f>
        <v>0</v>
      </c>
      <c r="K80" s="186"/>
      <c r="L80" s="191"/>
      <c r="S80" s="10"/>
      <c r="T80" s="10"/>
      <c r="U80" s="10"/>
      <c r="V80" s="10"/>
      <c r="W80" s="10"/>
      <c r="X80" s="10"/>
      <c r="Y80" s="10"/>
      <c r="Z80" s="10"/>
      <c r="AA80" s="10"/>
      <c r="AB80" s="10"/>
      <c r="AC80" s="10"/>
      <c r="AD80" s="10"/>
      <c r="AE80" s="10"/>
    </row>
    <row r="81" spans="1:31" s="9" customFormat="1" ht="24.95" customHeight="1">
      <c r="A81" s="9"/>
      <c r="B81" s="178"/>
      <c r="C81" s="179"/>
      <c r="D81" s="180" t="s">
        <v>533</v>
      </c>
      <c r="E81" s="181"/>
      <c r="F81" s="181"/>
      <c r="G81" s="181"/>
      <c r="H81" s="181"/>
      <c r="I81" s="182"/>
      <c r="J81" s="183">
        <f>J402</f>
        <v>0</v>
      </c>
      <c r="K81" s="179"/>
      <c r="L81" s="184"/>
      <c r="S81" s="9"/>
      <c r="T81" s="9"/>
      <c r="U81" s="9"/>
      <c r="V81" s="9"/>
      <c r="W81" s="9"/>
      <c r="X81" s="9"/>
      <c r="Y81" s="9"/>
      <c r="Z81" s="9"/>
      <c r="AA81" s="9"/>
      <c r="AB81" s="9"/>
      <c r="AC81" s="9"/>
      <c r="AD81" s="9"/>
      <c r="AE81" s="9"/>
    </row>
    <row r="82" spans="1:31" s="2" customFormat="1" ht="21.8"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6.95" customHeight="1">
      <c r="A83" s="39"/>
      <c r="B83" s="61"/>
      <c r="C83" s="62"/>
      <c r="D83" s="62"/>
      <c r="E83" s="62"/>
      <c r="F83" s="62"/>
      <c r="G83" s="62"/>
      <c r="H83" s="62"/>
      <c r="I83" s="168"/>
      <c r="J83" s="62"/>
      <c r="K83" s="62"/>
      <c r="L83" s="139"/>
      <c r="S83" s="39"/>
      <c r="T83" s="39"/>
      <c r="U83" s="39"/>
      <c r="V83" s="39"/>
      <c r="W83" s="39"/>
      <c r="X83" s="39"/>
      <c r="Y83" s="39"/>
      <c r="Z83" s="39"/>
      <c r="AA83" s="39"/>
      <c r="AB83" s="39"/>
      <c r="AC83" s="39"/>
      <c r="AD83" s="39"/>
      <c r="AE83" s="39"/>
    </row>
    <row r="87" spans="1:31" s="2" customFormat="1" ht="6.95" customHeight="1">
      <c r="A87" s="39"/>
      <c r="B87" s="63"/>
      <c r="C87" s="64"/>
      <c r="D87" s="64"/>
      <c r="E87" s="64"/>
      <c r="F87" s="64"/>
      <c r="G87" s="64"/>
      <c r="H87" s="64"/>
      <c r="I87" s="171"/>
      <c r="J87" s="64"/>
      <c r="K87" s="64"/>
      <c r="L87" s="139"/>
      <c r="S87" s="39"/>
      <c r="T87" s="39"/>
      <c r="U87" s="39"/>
      <c r="V87" s="39"/>
      <c r="W87" s="39"/>
      <c r="X87" s="39"/>
      <c r="Y87" s="39"/>
      <c r="Z87" s="39"/>
      <c r="AA87" s="39"/>
      <c r="AB87" s="39"/>
      <c r="AC87" s="39"/>
      <c r="AD87" s="39"/>
      <c r="AE87" s="39"/>
    </row>
    <row r="88" spans="1:31" s="2" customFormat="1" ht="24.95" customHeight="1">
      <c r="A88" s="39"/>
      <c r="B88" s="40"/>
      <c r="C88" s="24" t="s">
        <v>122</v>
      </c>
      <c r="D88" s="41"/>
      <c r="E88" s="41"/>
      <c r="F88" s="41"/>
      <c r="G88" s="41"/>
      <c r="H88" s="41"/>
      <c r="I88" s="138"/>
      <c r="J88" s="41"/>
      <c r="K88" s="41"/>
      <c r="L88" s="139"/>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8"/>
      <c r="J89" s="41"/>
      <c r="K89" s="41"/>
      <c r="L89" s="139"/>
      <c r="S89" s="39"/>
      <c r="T89" s="39"/>
      <c r="U89" s="39"/>
      <c r="V89" s="39"/>
      <c r="W89" s="39"/>
      <c r="X89" s="39"/>
      <c r="Y89" s="39"/>
      <c r="Z89" s="39"/>
      <c r="AA89" s="39"/>
      <c r="AB89" s="39"/>
      <c r="AC89" s="39"/>
      <c r="AD89" s="39"/>
      <c r="AE89" s="39"/>
    </row>
    <row r="90" spans="1:31" s="2" customFormat="1" ht="12" customHeight="1">
      <c r="A90" s="39"/>
      <c r="B90" s="40"/>
      <c r="C90" s="33" t="s">
        <v>16</v>
      </c>
      <c r="D90" s="41"/>
      <c r="E90" s="41"/>
      <c r="F90" s="41"/>
      <c r="G90" s="41"/>
      <c r="H90" s="41"/>
      <c r="I90" s="138"/>
      <c r="J90" s="41"/>
      <c r="K90" s="41"/>
      <c r="L90" s="139"/>
      <c r="S90" s="39"/>
      <c r="T90" s="39"/>
      <c r="U90" s="39"/>
      <c r="V90" s="39"/>
      <c r="W90" s="39"/>
      <c r="X90" s="39"/>
      <c r="Y90" s="39"/>
      <c r="Z90" s="39"/>
      <c r="AA90" s="39"/>
      <c r="AB90" s="39"/>
      <c r="AC90" s="39"/>
      <c r="AD90" s="39"/>
      <c r="AE90" s="39"/>
    </row>
    <row r="91" spans="1:31" s="2" customFormat="1" ht="16.5" customHeight="1">
      <c r="A91" s="39"/>
      <c r="B91" s="40"/>
      <c r="C91" s="41"/>
      <c r="D91" s="41"/>
      <c r="E91" s="172" t="str">
        <f>E7</f>
        <v>Kardašova Řečice ON - oprava výpraví budovy</v>
      </c>
      <c r="F91" s="33"/>
      <c r="G91" s="33"/>
      <c r="H91" s="33"/>
      <c r="I91" s="138"/>
      <c r="J91" s="41"/>
      <c r="K91" s="41"/>
      <c r="L91" s="139"/>
      <c r="S91" s="39"/>
      <c r="T91" s="39"/>
      <c r="U91" s="39"/>
      <c r="V91" s="39"/>
      <c r="W91" s="39"/>
      <c r="X91" s="39"/>
      <c r="Y91" s="39"/>
      <c r="Z91" s="39"/>
      <c r="AA91" s="39"/>
      <c r="AB91" s="39"/>
      <c r="AC91" s="39"/>
      <c r="AD91" s="39"/>
      <c r="AE91" s="39"/>
    </row>
    <row r="92" spans="1:31" s="2" customFormat="1" ht="12" customHeight="1">
      <c r="A92" s="39"/>
      <c r="B92" s="40"/>
      <c r="C92" s="33" t="s">
        <v>105</v>
      </c>
      <c r="D92" s="41"/>
      <c r="E92" s="41"/>
      <c r="F92" s="41"/>
      <c r="G92" s="41"/>
      <c r="H92" s="41"/>
      <c r="I92" s="138"/>
      <c r="J92" s="41"/>
      <c r="K92" s="41"/>
      <c r="L92" s="139"/>
      <c r="S92" s="39"/>
      <c r="T92" s="39"/>
      <c r="U92" s="39"/>
      <c r="V92" s="39"/>
      <c r="W92" s="39"/>
      <c r="X92" s="39"/>
      <c r="Y92" s="39"/>
      <c r="Z92" s="39"/>
      <c r="AA92" s="39"/>
      <c r="AB92" s="39"/>
      <c r="AC92" s="39"/>
      <c r="AD92" s="39"/>
      <c r="AE92" s="39"/>
    </row>
    <row r="93" spans="1:31" s="2" customFormat="1" ht="16.5" customHeight="1">
      <c r="A93" s="39"/>
      <c r="B93" s="40"/>
      <c r="C93" s="41"/>
      <c r="D93" s="41"/>
      <c r="E93" s="71" t="str">
        <f>E9</f>
        <v>SO 02 - Oprava fasády</v>
      </c>
      <c r="F93" s="41"/>
      <c r="G93" s="41"/>
      <c r="H93" s="41"/>
      <c r="I93" s="138"/>
      <c r="J93" s="41"/>
      <c r="K93" s="41"/>
      <c r="L93" s="139"/>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8"/>
      <c r="J94" s="41"/>
      <c r="K94" s="41"/>
      <c r="L94" s="139"/>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F12</f>
        <v xml:space="preserve"> </v>
      </c>
      <c r="G95" s="41"/>
      <c r="H95" s="41"/>
      <c r="I95" s="142" t="s">
        <v>23</v>
      </c>
      <c r="J95" s="74" t="str">
        <f>IF(J12="","",J12)</f>
        <v>28. 1. 2020</v>
      </c>
      <c r="K95" s="41"/>
      <c r="L95" s="139"/>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8"/>
      <c r="J96" s="41"/>
      <c r="K96" s="41"/>
      <c r="L96" s="139"/>
      <c r="S96" s="39"/>
      <c r="T96" s="39"/>
      <c r="U96" s="39"/>
      <c r="V96" s="39"/>
      <c r="W96" s="39"/>
      <c r="X96" s="39"/>
      <c r="Y96" s="39"/>
      <c r="Z96" s="39"/>
      <c r="AA96" s="39"/>
      <c r="AB96" s="39"/>
      <c r="AC96" s="39"/>
      <c r="AD96" s="39"/>
      <c r="AE96" s="39"/>
    </row>
    <row r="97" spans="1:31" s="2" customFormat="1" ht="15.15" customHeight="1">
      <c r="A97" s="39"/>
      <c r="B97" s="40"/>
      <c r="C97" s="33" t="s">
        <v>25</v>
      </c>
      <c r="D97" s="41"/>
      <c r="E97" s="41"/>
      <c r="F97" s="28" t="str">
        <f>E15</f>
        <v xml:space="preserve"> </v>
      </c>
      <c r="G97" s="41"/>
      <c r="H97" s="41"/>
      <c r="I97" s="142" t="s">
        <v>30</v>
      </c>
      <c r="J97" s="37" t="str">
        <f>E21</f>
        <v xml:space="preserve"> </v>
      </c>
      <c r="K97" s="41"/>
      <c r="L97" s="139"/>
      <c r="S97" s="39"/>
      <c r="T97" s="39"/>
      <c r="U97" s="39"/>
      <c r="V97" s="39"/>
      <c r="W97" s="39"/>
      <c r="X97" s="39"/>
      <c r="Y97" s="39"/>
      <c r="Z97" s="39"/>
      <c r="AA97" s="39"/>
      <c r="AB97" s="39"/>
      <c r="AC97" s="39"/>
      <c r="AD97" s="39"/>
      <c r="AE97" s="39"/>
    </row>
    <row r="98" spans="1:31" s="2" customFormat="1" ht="15.15" customHeight="1">
      <c r="A98" s="39"/>
      <c r="B98" s="40"/>
      <c r="C98" s="33" t="s">
        <v>28</v>
      </c>
      <c r="D98" s="41"/>
      <c r="E98" s="41"/>
      <c r="F98" s="28" t="str">
        <f>IF(E18="","",E18)</f>
        <v>Vyplň údaj</v>
      </c>
      <c r="G98" s="41"/>
      <c r="H98" s="41"/>
      <c r="I98" s="142" t="s">
        <v>32</v>
      </c>
      <c r="J98" s="37" t="str">
        <f>E24</f>
        <v xml:space="preserve"> </v>
      </c>
      <c r="K98" s="41"/>
      <c r="L98" s="139"/>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38"/>
      <c r="J99" s="41"/>
      <c r="K99" s="41"/>
      <c r="L99" s="139"/>
      <c r="S99" s="39"/>
      <c r="T99" s="39"/>
      <c r="U99" s="39"/>
      <c r="V99" s="39"/>
      <c r="W99" s="39"/>
      <c r="X99" s="39"/>
      <c r="Y99" s="39"/>
      <c r="Z99" s="39"/>
      <c r="AA99" s="39"/>
      <c r="AB99" s="39"/>
      <c r="AC99" s="39"/>
      <c r="AD99" s="39"/>
      <c r="AE99" s="39"/>
    </row>
    <row r="100" spans="1:31" s="11" customFormat="1" ht="29.25" customHeight="1">
      <c r="A100" s="192"/>
      <c r="B100" s="193"/>
      <c r="C100" s="194" t="s">
        <v>123</v>
      </c>
      <c r="D100" s="195" t="s">
        <v>54</v>
      </c>
      <c r="E100" s="195" t="s">
        <v>50</v>
      </c>
      <c r="F100" s="195" t="s">
        <v>51</v>
      </c>
      <c r="G100" s="195" t="s">
        <v>124</v>
      </c>
      <c r="H100" s="195" t="s">
        <v>125</v>
      </c>
      <c r="I100" s="196" t="s">
        <v>126</v>
      </c>
      <c r="J100" s="195" t="s">
        <v>109</v>
      </c>
      <c r="K100" s="197" t="s">
        <v>127</v>
      </c>
      <c r="L100" s="198"/>
      <c r="M100" s="94" t="s">
        <v>19</v>
      </c>
      <c r="N100" s="95" t="s">
        <v>39</v>
      </c>
      <c r="O100" s="95" t="s">
        <v>128</v>
      </c>
      <c r="P100" s="95" t="s">
        <v>129</v>
      </c>
      <c r="Q100" s="95" t="s">
        <v>130</v>
      </c>
      <c r="R100" s="95" t="s">
        <v>131</v>
      </c>
      <c r="S100" s="95" t="s">
        <v>132</v>
      </c>
      <c r="T100" s="96" t="s">
        <v>133</v>
      </c>
      <c r="U100" s="192"/>
      <c r="V100" s="192"/>
      <c r="W100" s="192"/>
      <c r="X100" s="192"/>
      <c r="Y100" s="192"/>
      <c r="Z100" s="192"/>
      <c r="AA100" s="192"/>
      <c r="AB100" s="192"/>
      <c r="AC100" s="192"/>
      <c r="AD100" s="192"/>
      <c r="AE100" s="192"/>
    </row>
    <row r="101" spans="1:63" s="2" customFormat="1" ht="22.8" customHeight="1">
      <c r="A101" s="39"/>
      <c r="B101" s="40"/>
      <c r="C101" s="101" t="s">
        <v>134</v>
      </c>
      <c r="D101" s="41"/>
      <c r="E101" s="41"/>
      <c r="F101" s="41"/>
      <c r="G101" s="41"/>
      <c r="H101" s="41"/>
      <c r="I101" s="138"/>
      <c r="J101" s="199">
        <f>BK101</f>
        <v>0</v>
      </c>
      <c r="K101" s="41"/>
      <c r="L101" s="45"/>
      <c r="M101" s="97"/>
      <c r="N101" s="200"/>
      <c r="O101" s="98"/>
      <c r="P101" s="201">
        <f>P102+P105+P233+P385+P402</f>
        <v>0</v>
      </c>
      <c r="Q101" s="98"/>
      <c r="R101" s="201">
        <f>R102+R105+R233+R385+R402</f>
        <v>55.71577496792501</v>
      </c>
      <c r="S101" s="98"/>
      <c r="T101" s="202">
        <f>T102+T105+T233+T385+T402</f>
        <v>22.077054</v>
      </c>
      <c r="U101" s="39"/>
      <c r="V101" s="39"/>
      <c r="W101" s="39"/>
      <c r="X101" s="39"/>
      <c r="Y101" s="39"/>
      <c r="Z101" s="39"/>
      <c r="AA101" s="39"/>
      <c r="AB101" s="39"/>
      <c r="AC101" s="39"/>
      <c r="AD101" s="39"/>
      <c r="AE101" s="39"/>
      <c r="AT101" s="18" t="s">
        <v>68</v>
      </c>
      <c r="AU101" s="18" t="s">
        <v>110</v>
      </c>
      <c r="BK101" s="203">
        <f>BK102+BK105+BK233+BK385+BK402</f>
        <v>0</v>
      </c>
    </row>
    <row r="102" spans="1:63" s="12" customFormat="1" ht="25.9" customHeight="1">
      <c r="A102" s="12"/>
      <c r="B102" s="204"/>
      <c r="C102" s="205"/>
      <c r="D102" s="206" t="s">
        <v>68</v>
      </c>
      <c r="E102" s="207" t="s">
        <v>143</v>
      </c>
      <c r="F102" s="207" t="s">
        <v>534</v>
      </c>
      <c r="G102" s="205"/>
      <c r="H102" s="205"/>
      <c r="I102" s="208"/>
      <c r="J102" s="209">
        <f>BK102</f>
        <v>0</v>
      </c>
      <c r="K102" s="205"/>
      <c r="L102" s="210"/>
      <c r="M102" s="211"/>
      <c r="N102" s="212"/>
      <c r="O102" s="212"/>
      <c r="P102" s="213">
        <f>SUM(P103:P104)</f>
        <v>0</v>
      </c>
      <c r="Q102" s="212"/>
      <c r="R102" s="213">
        <f>SUM(R103:R104)</f>
        <v>0.05328046</v>
      </c>
      <c r="S102" s="212"/>
      <c r="T102" s="214">
        <f>SUM(T103:T104)</f>
        <v>0</v>
      </c>
      <c r="U102" s="12"/>
      <c r="V102" s="12"/>
      <c r="W102" s="12"/>
      <c r="X102" s="12"/>
      <c r="Y102" s="12"/>
      <c r="Z102" s="12"/>
      <c r="AA102" s="12"/>
      <c r="AB102" s="12"/>
      <c r="AC102" s="12"/>
      <c r="AD102" s="12"/>
      <c r="AE102" s="12"/>
      <c r="AR102" s="215" t="s">
        <v>77</v>
      </c>
      <c r="AT102" s="216" t="s">
        <v>68</v>
      </c>
      <c r="AU102" s="216" t="s">
        <v>69</v>
      </c>
      <c r="AY102" s="215" t="s">
        <v>137</v>
      </c>
      <c r="BK102" s="217">
        <f>SUM(BK103:BK104)</f>
        <v>0</v>
      </c>
    </row>
    <row r="103" spans="1:65" s="2" customFormat="1" ht="33" customHeight="1">
      <c r="A103" s="39"/>
      <c r="B103" s="40"/>
      <c r="C103" s="218" t="s">
        <v>77</v>
      </c>
      <c r="D103" s="218" t="s">
        <v>138</v>
      </c>
      <c r="E103" s="219" t="s">
        <v>535</v>
      </c>
      <c r="F103" s="220" t="s">
        <v>536</v>
      </c>
      <c r="G103" s="221" t="s">
        <v>268</v>
      </c>
      <c r="H103" s="222">
        <v>1</v>
      </c>
      <c r="I103" s="223"/>
      <c r="J103" s="224">
        <f>ROUND(I103*H103,2)</f>
        <v>0</v>
      </c>
      <c r="K103" s="220" t="s">
        <v>142</v>
      </c>
      <c r="L103" s="45"/>
      <c r="M103" s="225" t="s">
        <v>19</v>
      </c>
      <c r="N103" s="226" t="s">
        <v>42</v>
      </c>
      <c r="O103" s="86"/>
      <c r="P103" s="227">
        <f>O103*H103</f>
        <v>0</v>
      </c>
      <c r="Q103" s="227">
        <v>0.05328046</v>
      </c>
      <c r="R103" s="227">
        <f>Q103*H103</f>
        <v>0.05328046</v>
      </c>
      <c r="S103" s="227">
        <v>0</v>
      </c>
      <c r="T103" s="228">
        <f>S103*H103</f>
        <v>0</v>
      </c>
      <c r="U103" s="39"/>
      <c r="V103" s="39"/>
      <c r="W103" s="39"/>
      <c r="X103" s="39"/>
      <c r="Y103" s="39"/>
      <c r="Z103" s="39"/>
      <c r="AA103" s="39"/>
      <c r="AB103" s="39"/>
      <c r="AC103" s="39"/>
      <c r="AD103" s="39"/>
      <c r="AE103" s="39"/>
      <c r="AR103" s="229" t="s">
        <v>143</v>
      </c>
      <c r="AT103" s="229" t="s">
        <v>138</v>
      </c>
      <c r="AU103" s="229" t="s">
        <v>77</v>
      </c>
      <c r="AY103" s="18" t="s">
        <v>137</v>
      </c>
      <c r="BE103" s="230">
        <f>IF(N103="základní",J103,0)</f>
        <v>0</v>
      </c>
      <c r="BF103" s="230">
        <f>IF(N103="snížená",J103,0)</f>
        <v>0</v>
      </c>
      <c r="BG103" s="230">
        <f>IF(N103="zákl. přenesená",J103,0)</f>
        <v>0</v>
      </c>
      <c r="BH103" s="230">
        <f>IF(N103="sníž. přenesená",J103,0)</f>
        <v>0</v>
      </c>
      <c r="BI103" s="230">
        <f>IF(N103="nulová",J103,0)</f>
        <v>0</v>
      </c>
      <c r="BJ103" s="18" t="s">
        <v>143</v>
      </c>
      <c r="BK103" s="230">
        <f>ROUND(I103*H103,2)</f>
        <v>0</v>
      </c>
      <c r="BL103" s="18" t="s">
        <v>143</v>
      </c>
      <c r="BM103" s="229" t="s">
        <v>537</v>
      </c>
    </row>
    <row r="104" spans="1:47" s="2" customFormat="1" ht="12">
      <c r="A104" s="39"/>
      <c r="B104" s="40"/>
      <c r="C104" s="41"/>
      <c r="D104" s="233" t="s">
        <v>292</v>
      </c>
      <c r="E104" s="41"/>
      <c r="F104" s="276" t="s">
        <v>538</v>
      </c>
      <c r="G104" s="41"/>
      <c r="H104" s="41"/>
      <c r="I104" s="138"/>
      <c r="J104" s="41"/>
      <c r="K104" s="41"/>
      <c r="L104" s="45"/>
      <c r="M104" s="277"/>
      <c r="N104" s="278"/>
      <c r="O104" s="86"/>
      <c r="P104" s="86"/>
      <c r="Q104" s="86"/>
      <c r="R104" s="86"/>
      <c r="S104" s="86"/>
      <c r="T104" s="87"/>
      <c r="U104" s="39"/>
      <c r="V104" s="39"/>
      <c r="W104" s="39"/>
      <c r="X104" s="39"/>
      <c r="Y104" s="39"/>
      <c r="Z104" s="39"/>
      <c r="AA104" s="39"/>
      <c r="AB104" s="39"/>
      <c r="AC104" s="39"/>
      <c r="AD104" s="39"/>
      <c r="AE104" s="39"/>
      <c r="AT104" s="18" t="s">
        <v>292</v>
      </c>
      <c r="AU104" s="18" t="s">
        <v>77</v>
      </c>
    </row>
    <row r="105" spans="1:63" s="12" customFormat="1" ht="25.9" customHeight="1">
      <c r="A105" s="12"/>
      <c r="B105" s="204"/>
      <c r="C105" s="205"/>
      <c r="D105" s="206" t="s">
        <v>68</v>
      </c>
      <c r="E105" s="207" t="s">
        <v>539</v>
      </c>
      <c r="F105" s="207" t="s">
        <v>540</v>
      </c>
      <c r="G105" s="205"/>
      <c r="H105" s="205"/>
      <c r="I105" s="208"/>
      <c r="J105" s="209">
        <f>BK105</f>
        <v>0</v>
      </c>
      <c r="K105" s="205"/>
      <c r="L105" s="210"/>
      <c r="M105" s="211"/>
      <c r="N105" s="212"/>
      <c r="O105" s="212"/>
      <c r="P105" s="213">
        <f>P106+P110+P153+P216+P224+P231</f>
        <v>0</v>
      </c>
      <c r="Q105" s="212"/>
      <c r="R105" s="213">
        <f>R106+R110+R153+R216+R224+R231</f>
        <v>27.095082814025005</v>
      </c>
      <c r="S105" s="212"/>
      <c r="T105" s="214">
        <f>T106+T110+T153+T216+T224+T231</f>
        <v>20.120586</v>
      </c>
      <c r="U105" s="12"/>
      <c r="V105" s="12"/>
      <c r="W105" s="12"/>
      <c r="X105" s="12"/>
      <c r="Y105" s="12"/>
      <c r="Z105" s="12"/>
      <c r="AA105" s="12"/>
      <c r="AB105" s="12"/>
      <c r="AC105" s="12"/>
      <c r="AD105" s="12"/>
      <c r="AE105" s="12"/>
      <c r="AR105" s="215" t="s">
        <v>77</v>
      </c>
      <c r="AT105" s="216" t="s">
        <v>68</v>
      </c>
      <c r="AU105" s="216" t="s">
        <v>69</v>
      </c>
      <c r="AY105" s="215" t="s">
        <v>137</v>
      </c>
      <c r="BK105" s="217">
        <f>BK106+BK110+BK153+BK216+BK224+BK231</f>
        <v>0</v>
      </c>
    </row>
    <row r="106" spans="1:63" s="12" customFormat="1" ht="22.8" customHeight="1">
      <c r="A106" s="12"/>
      <c r="B106" s="204"/>
      <c r="C106" s="205"/>
      <c r="D106" s="206" t="s">
        <v>68</v>
      </c>
      <c r="E106" s="274" t="s">
        <v>77</v>
      </c>
      <c r="F106" s="274" t="s">
        <v>541</v>
      </c>
      <c r="G106" s="205"/>
      <c r="H106" s="205"/>
      <c r="I106" s="208"/>
      <c r="J106" s="275">
        <f>BK106</f>
        <v>0</v>
      </c>
      <c r="K106" s="205"/>
      <c r="L106" s="210"/>
      <c r="M106" s="211"/>
      <c r="N106" s="212"/>
      <c r="O106" s="212"/>
      <c r="P106" s="213">
        <f>SUM(P107:P109)</f>
        <v>0</v>
      </c>
      <c r="Q106" s="212"/>
      <c r="R106" s="213">
        <f>SUM(R107:R109)</f>
        <v>0</v>
      </c>
      <c r="S106" s="212"/>
      <c r="T106" s="214">
        <f>SUM(T107:T109)</f>
        <v>3.024</v>
      </c>
      <c r="U106" s="12"/>
      <c r="V106" s="12"/>
      <c r="W106" s="12"/>
      <c r="X106" s="12"/>
      <c r="Y106" s="12"/>
      <c r="Z106" s="12"/>
      <c r="AA106" s="12"/>
      <c r="AB106" s="12"/>
      <c r="AC106" s="12"/>
      <c r="AD106" s="12"/>
      <c r="AE106" s="12"/>
      <c r="AR106" s="215" t="s">
        <v>77</v>
      </c>
      <c r="AT106" s="216" t="s">
        <v>68</v>
      </c>
      <c r="AU106" s="216" t="s">
        <v>77</v>
      </c>
      <c r="AY106" s="215" t="s">
        <v>137</v>
      </c>
      <c r="BK106" s="217">
        <f>SUM(BK107:BK109)</f>
        <v>0</v>
      </c>
    </row>
    <row r="107" spans="1:65" s="2" customFormat="1" ht="21.75" customHeight="1">
      <c r="A107" s="39"/>
      <c r="B107" s="40"/>
      <c r="C107" s="218" t="s">
        <v>79</v>
      </c>
      <c r="D107" s="218" t="s">
        <v>138</v>
      </c>
      <c r="E107" s="219" t="s">
        <v>542</v>
      </c>
      <c r="F107" s="220" t="s">
        <v>543</v>
      </c>
      <c r="G107" s="221" t="s">
        <v>141</v>
      </c>
      <c r="H107" s="222">
        <v>12.6</v>
      </c>
      <c r="I107" s="223"/>
      <c r="J107" s="224">
        <f>ROUND(I107*H107,2)</f>
        <v>0</v>
      </c>
      <c r="K107" s="220" t="s">
        <v>142</v>
      </c>
      <c r="L107" s="45"/>
      <c r="M107" s="225" t="s">
        <v>19</v>
      </c>
      <c r="N107" s="226" t="s">
        <v>42</v>
      </c>
      <c r="O107" s="86"/>
      <c r="P107" s="227">
        <f>O107*H107</f>
        <v>0</v>
      </c>
      <c r="Q107" s="227">
        <v>0</v>
      </c>
      <c r="R107" s="227">
        <f>Q107*H107</f>
        <v>0</v>
      </c>
      <c r="S107" s="227">
        <v>0.24</v>
      </c>
      <c r="T107" s="228">
        <f>S107*H107</f>
        <v>3.024</v>
      </c>
      <c r="U107" s="39"/>
      <c r="V107" s="39"/>
      <c r="W107" s="39"/>
      <c r="X107" s="39"/>
      <c r="Y107" s="39"/>
      <c r="Z107" s="39"/>
      <c r="AA107" s="39"/>
      <c r="AB107" s="39"/>
      <c r="AC107" s="39"/>
      <c r="AD107" s="39"/>
      <c r="AE107" s="39"/>
      <c r="AR107" s="229" t="s">
        <v>143</v>
      </c>
      <c r="AT107" s="229" t="s">
        <v>138</v>
      </c>
      <c r="AU107" s="229" t="s">
        <v>79</v>
      </c>
      <c r="AY107" s="18" t="s">
        <v>137</v>
      </c>
      <c r="BE107" s="230">
        <f>IF(N107="základní",J107,0)</f>
        <v>0</v>
      </c>
      <c r="BF107" s="230">
        <f>IF(N107="snížená",J107,0)</f>
        <v>0</v>
      </c>
      <c r="BG107" s="230">
        <f>IF(N107="zákl. přenesená",J107,0)</f>
        <v>0</v>
      </c>
      <c r="BH107" s="230">
        <f>IF(N107="sníž. přenesená",J107,0)</f>
        <v>0</v>
      </c>
      <c r="BI107" s="230">
        <f>IF(N107="nulová",J107,0)</f>
        <v>0</v>
      </c>
      <c r="BJ107" s="18" t="s">
        <v>143</v>
      </c>
      <c r="BK107" s="230">
        <f>ROUND(I107*H107,2)</f>
        <v>0</v>
      </c>
      <c r="BL107" s="18" t="s">
        <v>143</v>
      </c>
      <c r="BM107" s="229" t="s">
        <v>544</v>
      </c>
    </row>
    <row r="108" spans="1:65" s="2" customFormat="1" ht="21.75" customHeight="1">
      <c r="A108" s="39"/>
      <c r="B108" s="40"/>
      <c r="C108" s="218" t="s">
        <v>153</v>
      </c>
      <c r="D108" s="218" t="s">
        <v>138</v>
      </c>
      <c r="E108" s="219" t="s">
        <v>545</v>
      </c>
      <c r="F108" s="220" t="s">
        <v>546</v>
      </c>
      <c r="G108" s="221" t="s">
        <v>547</v>
      </c>
      <c r="H108" s="222">
        <v>3.48</v>
      </c>
      <c r="I108" s="223"/>
      <c r="J108" s="224">
        <f>ROUND(I108*H108,2)</f>
        <v>0</v>
      </c>
      <c r="K108" s="220" t="s">
        <v>142</v>
      </c>
      <c r="L108" s="45"/>
      <c r="M108" s="225" t="s">
        <v>19</v>
      </c>
      <c r="N108" s="226" t="s">
        <v>42</v>
      </c>
      <c r="O108" s="86"/>
      <c r="P108" s="227">
        <f>O108*H108</f>
        <v>0</v>
      </c>
      <c r="Q108" s="227">
        <v>0</v>
      </c>
      <c r="R108" s="227">
        <f>Q108*H108</f>
        <v>0</v>
      </c>
      <c r="S108" s="227">
        <v>0</v>
      </c>
      <c r="T108" s="228">
        <f>S108*H108</f>
        <v>0</v>
      </c>
      <c r="U108" s="39"/>
      <c r="V108" s="39"/>
      <c r="W108" s="39"/>
      <c r="X108" s="39"/>
      <c r="Y108" s="39"/>
      <c r="Z108" s="39"/>
      <c r="AA108" s="39"/>
      <c r="AB108" s="39"/>
      <c r="AC108" s="39"/>
      <c r="AD108" s="39"/>
      <c r="AE108" s="39"/>
      <c r="AR108" s="229" t="s">
        <v>143</v>
      </c>
      <c r="AT108" s="229" t="s">
        <v>138</v>
      </c>
      <c r="AU108" s="229" t="s">
        <v>79</v>
      </c>
      <c r="AY108" s="18" t="s">
        <v>137</v>
      </c>
      <c r="BE108" s="230">
        <f>IF(N108="základní",J108,0)</f>
        <v>0</v>
      </c>
      <c r="BF108" s="230">
        <f>IF(N108="snížená",J108,0)</f>
        <v>0</v>
      </c>
      <c r="BG108" s="230">
        <f>IF(N108="zákl. přenesená",J108,0)</f>
        <v>0</v>
      </c>
      <c r="BH108" s="230">
        <f>IF(N108="sníž. přenesená",J108,0)</f>
        <v>0</v>
      </c>
      <c r="BI108" s="230">
        <f>IF(N108="nulová",J108,0)</f>
        <v>0</v>
      </c>
      <c r="BJ108" s="18" t="s">
        <v>143</v>
      </c>
      <c r="BK108" s="230">
        <f>ROUND(I108*H108,2)</f>
        <v>0</v>
      </c>
      <c r="BL108" s="18" t="s">
        <v>143</v>
      </c>
      <c r="BM108" s="229" t="s">
        <v>548</v>
      </c>
    </row>
    <row r="109" spans="1:65" s="2" customFormat="1" ht="21.75" customHeight="1">
      <c r="A109" s="39"/>
      <c r="B109" s="40"/>
      <c r="C109" s="218" t="s">
        <v>143</v>
      </c>
      <c r="D109" s="218" t="s">
        <v>138</v>
      </c>
      <c r="E109" s="219" t="s">
        <v>549</v>
      </c>
      <c r="F109" s="220" t="s">
        <v>550</v>
      </c>
      <c r="G109" s="221" t="s">
        <v>547</v>
      </c>
      <c r="H109" s="222">
        <v>3.48</v>
      </c>
      <c r="I109" s="223"/>
      <c r="J109" s="224">
        <f>ROUND(I109*H109,2)</f>
        <v>0</v>
      </c>
      <c r="K109" s="220" t="s">
        <v>142</v>
      </c>
      <c r="L109" s="45"/>
      <c r="M109" s="225" t="s">
        <v>19</v>
      </c>
      <c r="N109" s="226" t="s">
        <v>42</v>
      </c>
      <c r="O109" s="86"/>
      <c r="P109" s="227">
        <f>O109*H109</f>
        <v>0</v>
      </c>
      <c r="Q109" s="227">
        <v>0</v>
      </c>
      <c r="R109" s="227">
        <f>Q109*H109</f>
        <v>0</v>
      </c>
      <c r="S109" s="227">
        <v>0</v>
      </c>
      <c r="T109" s="228">
        <f>S109*H109</f>
        <v>0</v>
      </c>
      <c r="U109" s="39"/>
      <c r="V109" s="39"/>
      <c r="W109" s="39"/>
      <c r="X109" s="39"/>
      <c r="Y109" s="39"/>
      <c r="Z109" s="39"/>
      <c r="AA109" s="39"/>
      <c r="AB109" s="39"/>
      <c r="AC109" s="39"/>
      <c r="AD109" s="39"/>
      <c r="AE109" s="39"/>
      <c r="AR109" s="229" t="s">
        <v>143</v>
      </c>
      <c r="AT109" s="229" t="s">
        <v>138</v>
      </c>
      <c r="AU109" s="229" t="s">
        <v>79</v>
      </c>
      <c r="AY109" s="18" t="s">
        <v>137</v>
      </c>
      <c r="BE109" s="230">
        <f>IF(N109="základní",J109,0)</f>
        <v>0</v>
      </c>
      <c r="BF109" s="230">
        <f>IF(N109="snížená",J109,0)</f>
        <v>0</v>
      </c>
      <c r="BG109" s="230">
        <f>IF(N109="zákl. přenesená",J109,0)</f>
        <v>0</v>
      </c>
      <c r="BH109" s="230">
        <f>IF(N109="sníž. přenesená",J109,0)</f>
        <v>0</v>
      </c>
      <c r="BI109" s="230">
        <f>IF(N109="nulová",J109,0)</f>
        <v>0</v>
      </c>
      <c r="BJ109" s="18" t="s">
        <v>143</v>
      </c>
      <c r="BK109" s="230">
        <f>ROUND(I109*H109,2)</f>
        <v>0</v>
      </c>
      <c r="BL109" s="18" t="s">
        <v>143</v>
      </c>
      <c r="BM109" s="229" t="s">
        <v>551</v>
      </c>
    </row>
    <row r="110" spans="1:63" s="12" customFormat="1" ht="22.8" customHeight="1">
      <c r="A110" s="12"/>
      <c r="B110" s="204"/>
      <c r="C110" s="205"/>
      <c r="D110" s="206" t="s">
        <v>68</v>
      </c>
      <c r="E110" s="274" t="s">
        <v>448</v>
      </c>
      <c r="F110" s="274" t="s">
        <v>552</v>
      </c>
      <c r="G110" s="205"/>
      <c r="H110" s="205"/>
      <c r="I110" s="208"/>
      <c r="J110" s="275">
        <f>BK110</f>
        <v>0</v>
      </c>
      <c r="K110" s="205"/>
      <c r="L110" s="210"/>
      <c r="M110" s="211"/>
      <c r="N110" s="212"/>
      <c r="O110" s="212"/>
      <c r="P110" s="213">
        <f>SUM(P111:P152)</f>
        <v>0</v>
      </c>
      <c r="Q110" s="212"/>
      <c r="R110" s="213">
        <f>SUM(R111:R152)</f>
        <v>20.157873582025005</v>
      </c>
      <c r="S110" s="212"/>
      <c r="T110" s="214">
        <f>SUM(T111:T152)</f>
        <v>0.691848</v>
      </c>
      <c r="U110" s="12"/>
      <c r="V110" s="12"/>
      <c r="W110" s="12"/>
      <c r="X110" s="12"/>
      <c r="Y110" s="12"/>
      <c r="Z110" s="12"/>
      <c r="AA110" s="12"/>
      <c r="AB110" s="12"/>
      <c r="AC110" s="12"/>
      <c r="AD110" s="12"/>
      <c r="AE110" s="12"/>
      <c r="AR110" s="215" t="s">
        <v>77</v>
      </c>
      <c r="AT110" s="216" t="s">
        <v>68</v>
      </c>
      <c r="AU110" s="216" t="s">
        <v>77</v>
      </c>
      <c r="AY110" s="215" t="s">
        <v>137</v>
      </c>
      <c r="BK110" s="217">
        <f>SUM(BK111:BK152)</f>
        <v>0</v>
      </c>
    </row>
    <row r="111" spans="1:65" s="2" customFormat="1" ht="21.75" customHeight="1">
      <c r="A111" s="39"/>
      <c r="B111" s="40"/>
      <c r="C111" s="218" t="s">
        <v>164</v>
      </c>
      <c r="D111" s="218" t="s">
        <v>138</v>
      </c>
      <c r="E111" s="219" t="s">
        <v>553</v>
      </c>
      <c r="F111" s="220" t="s">
        <v>554</v>
      </c>
      <c r="G111" s="221" t="s">
        <v>141</v>
      </c>
      <c r="H111" s="222">
        <v>145.798</v>
      </c>
      <c r="I111" s="223"/>
      <c r="J111" s="224">
        <f>ROUND(I111*H111,2)</f>
        <v>0</v>
      </c>
      <c r="K111" s="220" t="s">
        <v>142</v>
      </c>
      <c r="L111" s="45"/>
      <c r="M111" s="225" t="s">
        <v>19</v>
      </c>
      <c r="N111" s="226" t="s">
        <v>42</v>
      </c>
      <c r="O111" s="86"/>
      <c r="P111" s="227">
        <f>O111*H111</f>
        <v>0</v>
      </c>
      <c r="Q111" s="227">
        <v>0.00438</v>
      </c>
      <c r="R111" s="227">
        <f>Q111*H111</f>
        <v>0.63859524</v>
      </c>
      <c r="S111" s="227">
        <v>0</v>
      </c>
      <c r="T111" s="228">
        <f>S111*H111</f>
        <v>0</v>
      </c>
      <c r="U111" s="39"/>
      <c r="V111" s="39"/>
      <c r="W111" s="39"/>
      <c r="X111" s="39"/>
      <c r="Y111" s="39"/>
      <c r="Z111" s="39"/>
      <c r="AA111" s="39"/>
      <c r="AB111" s="39"/>
      <c r="AC111" s="39"/>
      <c r="AD111" s="39"/>
      <c r="AE111" s="39"/>
      <c r="AR111" s="229" t="s">
        <v>143</v>
      </c>
      <c r="AT111" s="229" t="s">
        <v>138</v>
      </c>
      <c r="AU111" s="229" t="s">
        <v>79</v>
      </c>
      <c r="AY111" s="18" t="s">
        <v>137</v>
      </c>
      <c r="BE111" s="230">
        <f>IF(N111="základní",J111,0)</f>
        <v>0</v>
      </c>
      <c r="BF111" s="230">
        <f>IF(N111="snížená",J111,0)</f>
        <v>0</v>
      </c>
      <c r="BG111" s="230">
        <f>IF(N111="zákl. přenesená",J111,0)</f>
        <v>0</v>
      </c>
      <c r="BH111" s="230">
        <f>IF(N111="sníž. přenesená",J111,0)</f>
        <v>0</v>
      </c>
      <c r="BI111" s="230">
        <f>IF(N111="nulová",J111,0)</f>
        <v>0</v>
      </c>
      <c r="BJ111" s="18" t="s">
        <v>143</v>
      </c>
      <c r="BK111" s="230">
        <f>ROUND(I111*H111,2)</f>
        <v>0</v>
      </c>
      <c r="BL111" s="18" t="s">
        <v>143</v>
      </c>
      <c r="BM111" s="229" t="s">
        <v>555</v>
      </c>
    </row>
    <row r="112" spans="1:51" s="13" customFormat="1" ht="12">
      <c r="A112" s="13"/>
      <c r="B112" s="231"/>
      <c r="C112" s="232"/>
      <c r="D112" s="233" t="s">
        <v>145</v>
      </c>
      <c r="E112" s="234" t="s">
        <v>19</v>
      </c>
      <c r="F112" s="235" t="s">
        <v>556</v>
      </c>
      <c r="G112" s="232"/>
      <c r="H112" s="236">
        <v>145.798</v>
      </c>
      <c r="I112" s="237"/>
      <c r="J112" s="232"/>
      <c r="K112" s="232"/>
      <c r="L112" s="238"/>
      <c r="M112" s="239"/>
      <c r="N112" s="240"/>
      <c r="O112" s="240"/>
      <c r="P112" s="240"/>
      <c r="Q112" s="240"/>
      <c r="R112" s="240"/>
      <c r="S112" s="240"/>
      <c r="T112" s="241"/>
      <c r="U112" s="13"/>
      <c r="V112" s="13"/>
      <c r="W112" s="13"/>
      <c r="X112" s="13"/>
      <c r="Y112" s="13"/>
      <c r="Z112" s="13"/>
      <c r="AA112" s="13"/>
      <c r="AB112" s="13"/>
      <c r="AC112" s="13"/>
      <c r="AD112" s="13"/>
      <c r="AE112" s="13"/>
      <c r="AT112" s="242" t="s">
        <v>145</v>
      </c>
      <c r="AU112" s="242" t="s">
        <v>79</v>
      </c>
      <c r="AV112" s="13" t="s">
        <v>79</v>
      </c>
      <c r="AW112" s="13" t="s">
        <v>31</v>
      </c>
      <c r="AX112" s="13" t="s">
        <v>77</v>
      </c>
      <c r="AY112" s="242" t="s">
        <v>137</v>
      </c>
    </row>
    <row r="113" spans="1:65" s="2" customFormat="1" ht="16.5" customHeight="1">
      <c r="A113" s="39"/>
      <c r="B113" s="40"/>
      <c r="C113" s="218" t="s">
        <v>135</v>
      </c>
      <c r="D113" s="218" t="s">
        <v>138</v>
      </c>
      <c r="E113" s="219" t="s">
        <v>172</v>
      </c>
      <c r="F113" s="220" t="s">
        <v>173</v>
      </c>
      <c r="G113" s="221" t="s">
        <v>141</v>
      </c>
      <c r="H113" s="222">
        <v>71.943</v>
      </c>
      <c r="I113" s="223"/>
      <c r="J113" s="224">
        <f>ROUND(I113*H113,2)</f>
        <v>0</v>
      </c>
      <c r="K113" s="220" t="s">
        <v>142</v>
      </c>
      <c r="L113" s="45"/>
      <c r="M113" s="225" t="s">
        <v>19</v>
      </c>
      <c r="N113" s="226" t="s">
        <v>42</v>
      </c>
      <c r="O113" s="86"/>
      <c r="P113" s="227">
        <f>O113*H113</f>
        <v>0</v>
      </c>
      <c r="Q113" s="227">
        <v>0.03358</v>
      </c>
      <c r="R113" s="227">
        <f>Q113*H113</f>
        <v>2.4158459399999996</v>
      </c>
      <c r="S113" s="227">
        <v>0</v>
      </c>
      <c r="T113" s="228">
        <f>S113*H113</f>
        <v>0</v>
      </c>
      <c r="U113" s="39"/>
      <c r="V113" s="39"/>
      <c r="W113" s="39"/>
      <c r="X113" s="39"/>
      <c r="Y113" s="39"/>
      <c r="Z113" s="39"/>
      <c r="AA113" s="39"/>
      <c r="AB113" s="39"/>
      <c r="AC113" s="39"/>
      <c r="AD113" s="39"/>
      <c r="AE113" s="39"/>
      <c r="AR113" s="229" t="s">
        <v>143</v>
      </c>
      <c r="AT113" s="229" t="s">
        <v>138</v>
      </c>
      <c r="AU113" s="229" t="s">
        <v>79</v>
      </c>
      <c r="AY113" s="18" t="s">
        <v>137</v>
      </c>
      <c r="BE113" s="230">
        <f>IF(N113="základní",J113,0)</f>
        <v>0</v>
      </c>
      <c r="BF113" s="230">
        <f>IF(N113="snížená",J113,0)</f>
        <v>0</v>
      </c>
      <c r="BG113" s="230">
        <f>IF(N113="zákl. přenesená",J113,0)</f>
        <v>0</v>
      </c>
      <c r="BH113" s="230">
        <f>IF(N113="sníž. přenesená",J113,0)</f>
        <v>0</v>
      </c>
      <c r="BI113" s="230">
        <f>IF(N113="nulová",J113,0)</f>
        <v>0</v>
      </c>
      <c r="BJ113" s="18" t="s">
        <v>143</v>
      </c>
      <c r="BK113" s="230">
        <f>ROUND(I113*H113,2)</f>
        <v>0</v>
      </c>
      <c r="BL113" s="18" t="s">
        <v>143</v>
      </c>
      <c r="BM113" s="229" t="s">
        <v>557</v>
      </c>
    </row>
    <row r="114" spans="1:65" s="2" customFormat="1" ht="21.75" customHeight="1">
      <c r="A114" s="39"/>
      <c r="B114" s="40"/>
      <c r="C114" s="218" t="s">
        <v>171</v>
      </c>
      <c r="D114" s="218" t="s">
        <v>138</v>
      </c>
      <c r="E114" s="219" t="s">
        <v>160</v>
      </c>
      <c r="F114" s="220" t="s">
        <v>161</v>
      </c>
      <c r="G114" s="221" t="s">
        <v>150</v>
      </c>
      <c r="H114" s="222">
        <v>224.66</v>
      </c>
      <c r="I114" s="223"/>
      <c r="J114" s="224">
        <f>ROUND(I114*H114,2)</f>
        <v>0</v>
      </c>
      <c r="K114" s="220" t="s">
        <v>142</v>
      </c>
      <c r="L114" s="45"/>
      <c r="M114" s="225" t="s">
        <v>19</v>
      </c>
      <c r="N114" s="226" t="s">
        <v>42</v>
      </c>
      <c r="O114" s="86"/>
      <c r="P114" s="227">
        <f>O114*H114</f>
        <v>0</v>
      </c>
      <c r="Q114" s="227">
        <v>0</v>
      </c>
      <c r="R114" s="227">
        <f>Q114*H114</f>
        <v>0</v>
      </c>
      <c r="S114" s="227">
        <v>0</v>
      </c>
      <c r="T114" s="228">
        <f>S114*H114</f>
        <v>0</v>
      </c>
      <c r="U114" s="39"/>
      <c r="V114" s="39"/>
      <c r="W114" s="39"/>
      <c r="X114" s="39"/>
      <c r="Y114" s="39"/>
      <c r="Z114" s="39"/>
      <c r="AA114" s="39"/>
      <c r="AB114" s="39"/>
      <c r="AC114" s="39"/>
      <c r="AD114" s="39"/>
      <c r="AE114" s="39"/>
      <c r="AR114" s="229" t="s">
        <v>143</v>
      </c>
      <c r="AT114" s="229" t="s">
        <v>138</v>
      </c>
      <c r="AU114" s="229" t="s">
        <v>79</v>
      </c>
      <c r="AY114" s="18" t="s">
        <v>137</v>
      </c>
      <c r="BE114" s="230">
        <f>IF(N114="základní",J114,0)</f>
        <v>0</v>
      </c>
      <c r="BF114" s="230">
        <f>IF(N114="snížená",J114,0)</f>
        <v>0</v>
      </c>
      <c r="BG114" s="230">
        <f>IF(N114="zákl. přenesená",J114,0)</f>
        <v>0</v>
      </c>
      <c r="BH114" s="230">
        <f>IF(N114="sníž. přenesená",J114,0)</f>
        <v>0</v>
      </c>
      <c r="BI114" s="230">
        <f>IF(N114="nulová",J114,0)</f>
        <v>0</v>
      </c>
      <c r="BJ114" s="18" t="s">
        <v>143</v>
      </c>
      <c r="BK114" s="230">
        <f>ROUND(I114*H114,2)</f>
        <v>0</v>
      </c>
      <c r="BL114" s="18" t="s">
        <v>143</v>
      </c>
      <c r="BM114" s="229" t="s">
        <v>558</v>
      </c>
    </row>
    <row r="115" spans="1:51" s="13" customFormat="1" ht="12">
      <c r="A115" s="13"/>
      <c r="B115" s="231"/>
      <c r="C115" s="232"/>
      <c r="D115" s="233" t="s">
        <v>145</v>
      </c>
      <c r="E115" s="234" t="s">
        <v>19</v>
      </c>
      <c r="F115" s="235" t="s">
        <v>559</v>
      </c>
      <c r="G115" s="232"/>
      <c r="H115" s="236">
        <v>224.66</v>
      </c>
      <c r="I115" s="237"/>
      <c r="J115" s="232"/>
      <c r="K115" s="232"/>
      <c r="L115" s="238"/>
      <c r="M115" s="239"/>
      <c r="N115" s="240"/>
      <c r="O115" s="240"/>
      <c r="P115" s="240"/>
      <c r="Q115" s="240"/>
      <c r="R115" s="240"/>
      <c r="S115" s="240"/>
      <c r="T115" s="241"/>
      <c r="U115" s="13"/>
      <c r="V115" s="13"/>
      <c r="W115" s="13"/>
      <c r="X115" s="13"/>
      <c r="Y115" s="13"/>
      <c r="Z115" s="13"/>
      <c r="AA115" s="13"/>
      <c r="AB115" s="13"/>
      <c r="AC115" s="13"/>
      <c r="AD115" s="13"/>
      <c r="AE115" s="13"/>
      <c r="AT115" s="242" t="s">
        <v>145</v>
      </c>
      <c r="AU115" s="242" t="s">
        <v>79</v>
      </c>
      <c r="AV115" s="13" t="s">
        <v>79</v>
      </c>
      <c r="AW115" s="13" t="s">
        <v>31</v>
      </c>
      <c r="AX115" s="13" t="s">
        <v>77</v>
      </c>
      <c r="AY115" s="242" t="s">
        <v>137</v>
      </c>
    </row>
    <row r="116" spans="1:65" s="2" customFormat="1" ht="16.5" customHeight="1">
      <c r="A116" s="39"/>
      <c r="B116" s="40"/>
      <c r="C116" s="254" t="s">
        <v>157</v>
      </c>
      <c r="D116" s="254" t="s">
        <v>154</v>
      </c>
      <c r="E116" s="255" t="s">
        <v>165</v>
      </c>
      <c r="F116" s="256" t="s">
        <v>166</v>
      </c>
      <c r="G116" s="257" t="s">
        <v>150</v>
      </c>
      <c r="H116" s="258">
        <v>251.801</v>
      </c>
      <c r="I116" s="259"/>
      <c r="J116" s="260">
        <f>ROUND(I116*H116,2)</f>
        <v>0</v>
      </c>
      <c r="K116" s="256" t="s">
        <v>142</v>
      </c>
      <c r="L116" s="261"/>
      <c r="M116" s="262" t="s">
        <v>19</v>
      </c>
      <c r="N116" s="263" t="s">
        <v>42</v>
      </c>
      <c r="O116" s="86"/>
      <c r="P116" s="227">
        <f>O116*H116</f>
        <v>0</v>
      </c>
      <c r="Q116" s="227">
        <v>4E-05</v>
      </c>
      <c r="R116" s="227">
        <f>Q116*H116</f>
        <v>0.01007204</v>
      </c>
      <c r="S116" s="227">
        <v>0</v>
      </c>
      <c r="T116" s="228">
        <f>S116*H116</f>
        <v>0</v>
      </c>
      <c r="U116" s="39"/>
      <c r="V116" s="39"/>
      <c r="W116" s="39"/>
      <c r="X116" s="39"/>
      <c r="Y116" s="39"/>
      <c r="Z116" s="39"/>
      <c r="AA116" s="39"/>
      <c r="AB116" s="39"/>
      <c r="AC116" s="39"/>
      <c r="AD116" s="39"/>
      <c r="AE116" s="39"/>
      <c r="AR116" s="229" t="s">
        <v>157</v>
      </c>
      <c r="AT116" s="229" t="s">
        <v>154</v>
      </c>
      <c r="AU116" s="229" t="s">
        <v>79</v>
      </c>
      <c r="AY116" s="18" t="s">
        <v>137</v>
      </c>
      <c r="BE116" s="230">
        <f>IF(N116="základní",J116,0)</f>
        <v>0</v>
      </c>
      <c r="BF116" s="230">
        <f>IF(N116="snížená",J116,0)</f>
        <v>0</v>
      </c>
      <c r="BG116" s="230">
        <f>IF(N116="zákl. přenesená",J116,0)</f>
        <v>0</v>
      </c>
      <c r="BH116" s="230">
        <f>IF(N116="sníž. přenesená",J116,0)</f>
        <v>0</v>
      </c>
      <c r="BI116" s="230">
        <f>IF(N116="nulová",J116,0)</f>
        <v>0</v>
      </c>
      <c r="BJ116" s="18" t="s">
        <v>143</v>
      </c>
      <c r="BK116" s="230">
        <f>ROUND(I116*H116,2)</f>
        <v>0</v>
      </c>
      <c r="BL116" s="18" t="s">
        <v>143</v>
      </c>
      <c r="BM116" s="229" t="s">
        <v>560</v>
      </c>
    </row>
    <row r="117" spans="1:51" s="13" customFormat="1" ht="12">
      <c r="A117" s="13"/>
      <c r="B117" s="231"/>
      <c r="C117" s="232"/>
      <c r="D117" s="233" t="s">
        <v>145</v>
      </c>
      <c r="E117" s="234" t="s">
        <v>19</v>
      </c>
      <c r="F117" s="235" t="s">
        <v>159</v>
      </c>
      <c r="G117" s="232"/>
      <c r="H117" s="236">
        <v>251.801</v>
      </c>
      <c r="I117" s="237"/>
      <c r="J117" s="232"/>
      <c r="K117" s="232"/>
      <c r="L117" s="238"/>
      <c r="M117" s="239"/>
      <c r="N117" s="240"/>
      <c r="O117" s="240"/>
      <c r="P117" s="240"/>
      <c r="Q117" s="240"/>
      <c r="R117" s="240"/>
      <c r="S117" s="240"/>
      <c r="T117" s="241"/>
      <c r="U117" s="13"/>
      <c r="V117" s="13"/>
      <c r="W117" s="13"/>
      <c r="X117" s="13"/>
      <c r="Y117" s="13"/>
      <c r="Z117" s="13"/>
      <c r="AA117" s="13"/>
      <c r="AB117" s="13"/>
      <c r="AC117" s="13"/>
      <c r="AD117" s="13"/>
      <c r="AE117" s="13"/>
      <c r="AT117" s="242" t="s">
        <v>145</v>
      </c>
      <c r="AU117" s="242" t="s">
        <v>79</v>
      </c>
      <c r="AV117" s="13" t="s">
        <v>79</v>
      </c>
      <c r="AW117" s="13" t="s">
        <v>31</v>
      </c>
      <c r="AX117" s="13" t="s">
        <v>69</v>
      </c>
      <c r="AY117" s="242" t="s">
        <v>137</v>
      </c>
    </row>
    <row r="118" spans="1:51" s="14" customFormat="1" ht="12">
      <c r="A118" s="14"/>
      <c r="B118" s="243"/>
      <c r="C118" s="244"/>
      <c r="D118" s="233" t="s">
        <v>145</v>
      </c>
      <c r="E118" s="245" t="s">
        <v>19</v>
      </c>
      <c r="F118" s="246" t="s">
        <v>147</v>
      </c>
      <c r="G118" s="244"/>
      <c r="H118" s="247">
        <v>251.801</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145</v>
      </c>
      <c r="AU118" s="253" t="s">
        <v>79</v>
      </c>
      <c r="AV118" s="14" t="s">
        <v>143</v>
      </c>
      <c r="AW118" s="14" t="s">
        <v>31</v>
      </c>
      <c r="AX118" s="14" t="s">
        <v>77</v>
      </c>
      <c r="AY118" s="253" t="s">
        <v>137</v>
      </c>
    </row>
    <row r="119" spans="1:65" s="2" customFormat="1" ht="21.75" customHeight="1">
      <c r="A119" s="39"/>
      <c r="B119" s="40"/>
      <c r="C119" s="218" t="s">
        <v>180</v>
      </c>
      <c r="D119" s="218" t="s">
        <v>138</v>
      </c>
      <c r="E119" s="219" t="s">
        <v>168</v>
      </c>
      <c r="F119" s="220" t="s">
        <v>169</v>
      </c>
      <c r="G119" s="221" t="s">
        <v>141</v>
      </c>
      <c r="H119" s="222">
        <v>104.753</v>
      </c>
      <c r="I119" s="223"/>
      <c r="J119" s="224">
        <f>ROUND(I119*H119,2)</f>
        <v>0</v>
      </c>
      <c r="K119" s="220" t="s">
        <v>142</v>
      </c>
      <c r="L119" s="45"/>
      <c r="M119" s="225" t="s">
        <v>19</v>
      </c>
      <c r="N119" s="226" t="s">
        <v>42</v>
      </c>
      <c r="O119" s="86"/>
      <c r="P119" s="227">
        <f>O119*H119</f>
        <v>0</v>
      </c>
      <c r="Q119" s="227">
        <v>0</v>
      </c>
      <c r="R119" s="227">
        <f>Q119*H119</f>
        <v>0</v>
      </c>
      <c r="S119" s="227">
        <v>0</v>
      </c>
      <c r="T119" s="228">
        <f>S119*H119</f>
        <v>0</v>
      </c>
      <c r="U119" s="39"/>
      <c r="V119" s="39"/>
      <c r="W119" s="39"/>
      <c r="X119" s="39"/>
      <c r="Y119" s="39"/>
      <c r="Z119" s="39"/>
      <c r="AA119" s="39"/>
      <c r="AB119" s="39"/>
      <c r="AC119" s="39"/>
      <c r="AD119" s="39"/>
      <c r="AE119" s="39"/>
      <c r="AR119" s="229" t="s">
        <v>143</v>
      </c>
      <c r="AT119" s="229" t="s">
        <v>138</v>
      </c>
      <c r="AU119" s="229" t="s">
        <v>79</v>
      </c>
      <c r="AY119" s="18" t="s">
        <v>137</v>
      </c>
      <c r="BE119" s="230">
        <f>IF(N119="základní",J119,0)</f>
        <v>0</v>
      </c>
      <c r="BF119" s="230">
        <f>IF(N119="snížená",J119,0)</f>
        <v>0</v>
      </c>
      <c r="BG119" s="230">
        <f>IF(N119="zákl. přenesená",J119,0)</f>
        <v>0</v>
      </c>
      <c r="BH119" s="230">
        <f>IF(N119="sníž. přenesená",J119,0)</f>
        <v>0</v>
      </c>
      <c r="BI119" s="230">
        <f>IF(N119="nulová",J119,0)</f>
        <v>0</v>
      </c>
      <c r="BJ119" s="18" t="s">
        <v>143</v>
      </c>
      <c r="BK119" s="230">
        <f>ROUND(I119*H119,2)</f>
        <v>0</v>
      </c>
      <c r="BL119" s="18" t="s">
        <v>143</v>
      </c>
      <c r="BM119" s="229" t="s">
        <v>561</v>
      </c>
    </row>
    <row r="120" spans="1:65" s="2" customFormat="1" ht="21.75" customHeight="1">
      <c r="A120" s="39"/>
      <c r="B120" s="40"/>
      <c r="C120" s="218" t="s">
        <v>185</v>
      </c>
      <c r="D120" s="218" t="s">
        <v>138</v>
      </c>
      <c r="E120" s="219" t="s">
        <v>562</v>
      </c>
      <c r="F120" s="220" t="s">
        <v>563</v>
      </c>
      <c r="G120" s="221" t="s">
        <v>141</v>
      </c>
      <c r="H120" s="222">
        <v>262.96</v>
      </c>
      <c r="I120" s="223"/>
      <c r="J120" s="224">
        <f>ROUND(I120*H120,2)</f>
        <v>0</v>
      </c>
      <c r="K120" s="220" t="s">
        <v>142</v>
      </c>
      <c r="L120" s="45"/>
      <c r="M120" s="225" t="s">
        <v>19</v>
      </c>
      <c r="N120" s="226" t="s">
        <v>42</v>
      </c>
      <c r="O120" s="86"/>
      <c r="P120" s="227">
        <f>O120*H120</f>
        <v>0</v>
      </c>
      <c r="Q120" s="227">
        <v>0</v>
      </c>
      <c r="R120" s="227">
        <f>Q120*H120</f>
        <v>0</v>
      </c>
      <c r="S120" s="227">
        <v>0</v>
      </c>
      <c r="T120" s="228">
        <f>S120*H120</f>
        <v>0</v>
      </c>
      <c r="U120" s="39"/>
      <c r="V120" s="39"/>
      <c r="W120" s="39"/>
      <c r="X120" s="39"/>
      <c r="Y120" s="39"/>
      <c r="Z120" s="39"/>
      <c r="AA120" s="39"/>
      <c r="AB120" s="39"/>
      <c r="AC120" s="39"/>
      <c r="AD120" s="39"/>
      <c r="AE120" s="39"/>
      <c r="AR120" s="229" t="s">
        <v>143</v>
      </c>
      <c r="AT120" s="229" t="s">
        <v>138</v>
      </c>
      <c r="AU120" s="229" t="s">
        <v>79</v>
      </c>
      <c r="AY120" s="18" t="s">
        <v>137</v>
      </c>
      <c r="BE120" s="230">
        <f>IF(N120="základní",J120,0)</f>
        <v>0</v>
      </c>
      <c r="BF120" s="230">
        <f>IF(N120="snížená",J120,0)</f>
        <v>0</v>
      </c>
      <c r="BG120" s="230">
        <f>IF(N120="zákl. přenesená",J120,0)</f>
        <v>0</v>
      </c>
      <c r="BH120" s="230">
        <f>IF(N120="sníž. přenesená",J120,0)</f>
        <v>0</v>
      </c>
      <c r="BI120" s="230">
        <f>IF(N120="nulová",J120,0)</f>
        <v>0</v>
      </c>
      <c r="BJ120" s="18" t="s">
        <v>143</v>
      </c>
      <c r="BK120" s="230">
        <f>ROUND(I120*H120,2)</f>
        <v>0</v>
      </c>
      <c r="BL120" s="18" t="s">
        <v>143</v>
      </c>
      <c r="BM120" s="229" t="s">
        <v>564</v>
      </c>
    </row>
    <row r="121" spans="1:65" s="2" customFormat="1" ht="16.5" customHeight="1">
      <c r="A121" s="39"/>
      <c r="B121" s="40"/>
      <c r="C121" s="218" t="s">
        <v>190</v>
      </c>
      <c r="D121" s="218" t="s">
        <v>138</v>
      </c>
      <c r="E121" s="219" t="s">
        <v>565</v>
      </c>
      <c r="F121" s="220" t="s">
        <v>566</v>
      </c>
      <c r="G121" s="221" t="s">
        <v>141</v>
      </c>
      <c r="H121" s="222">
        <v>433.169</v>
      </c>
      <c r="I121" s="223"/>
      <c r="J121" s="224">
        <f>ROUND(I121*H121,2)</f>
        <v>0</v>
      </c>
      <c r="K121" s="220" t="s">
        <v>142</v>
      </c>
      <c r="L121" s="45"/>
      <c r="M121" s="225" t="s">
        <v>19</v>
      </c>
      <c r="N121" s="226" t="s">
        <v>42</v>
      </c>
      <c r="O121" s="86"/>
      <c r="P121" s="227">
        <f>O121*H121</f>
        <v>0</v>
      </c>
      <c r="Q121" s="227">
        <v>0.000263</v>
      </c>
      <c r="R121" s="227">
        <f>Q121*H121</f>
        <v>0.113923447</v>
      </c>
      <c r="S121" s="227">
        <v>0</v>
      </c>
      <c r="T121" s="228">
        <f>S121*H121</f>
        <v>0</v>
      </c>
      <c r="U121" s="39"/>
      <c r="V121" s="39"/>
      <c r="W121" s="39"/>
      <c r="X121" s="39"/>
      <c r="Y121" s="39"/>
      <c r="Z121" s="39"/>
      <c r="AA121" s="39"/>
      <c r="AB121" s="39"/>
      <c r="AC121" s="39"/>
      <c r="AD121" s="39"/>
      <c r="AE121" s="39"/>
      <c r="AR121" s="229" t="s">
        <v>143</v>
      </c>
      <c r="AT121" s="229" t="s">
        <v>138</v>
      </c>
      <c r="AU121" s="229" t="s">
        <v>79</v>
      </c>
      <c r="AY121" s="18" t="s">
        <v>137</v>
      </c>
      <c r="BE121" s="230">
        <f>IF(N121="základní",J121,0)</f>
        <v>0</v>
      </c>
      <c r="BF121" s="230">
        <f>IF(N121="snížená",J121,0)</f>
        <v>0</v>
      </c>
      <c r="BG121" s="230">
        <f>IF(N121="zákl. přenesená",J121,0)</f>
        <v>0</v>
      </c>
      <c r="BH121" s="230">
        <f>IF(N121="sníž. přenesená",J121,0)</f>
        <v>0</v>
      </c>
      <c r="BI121" s="230">
        <f>IF(N121="nulová",J121,0)</f>
        <v>0</v>
      </c>
      <c r="BJ121" s="18" t="s">
        <v>143</v>
      </c>
      <c r="BK121" s="230">
        <f>ROUND(I121*H121,2)</f>
        <v>0</v>
      </c>
      <c r="BL121" s="18" t="s">
        <v>143</v>
      </c>
      <c r="BM121" s="229" t="s">
        <v>567</v>
      </c>
    </row>
    <row r="122" spans="1:65" s="2" customFormat="1" ht="21.75" customHeight="1">
      <c r="A122" s="39"/>
      <c r="B122" s="40"/>
      <c r="C122" s="218" t="s">
        <v>195</v>
      </c>
      <c r="D122" s="218" t="s">
        <v>138</v>
      </c>
      <c r="E122" s="219" t="s">
        <v>568</v>
      </c>
      <c r="F122" s="220" t="s">
        <v>569</v>
      </c>
      <c r="G122" s="221" t="s">
        <v>141</v>
      </c>
      <c r="H122" s="222">
        <v>115.308</v>
      </c>
      <c r="I122" s="223"/>
      <c r="J122" s="224">
        <f>ROUND(I122*H122,2)</f>
        <v>0</v>
      </c>
      <c r="K122" s="220" t="s">
        <v>142</v>
      </c>
      <c r="L122" s="45"/>
      <c r="M122" s="225" t="s">
        <v>19</v>
      </c>
      <c r="N122" s="226" t="s">
        <v>42</v>
      </c>
      <c r="O122" s="86"/>
      <c r="P122" s="227">
        <f>O122*H122</f>
        <v>0</v>
      </c>
      <c r="Q122" s="227">
        <v>0.00607</v>
      </c>
      <c r="R122" s="227">
        <f>Q122*H122</f>
        <v>0.69991956</v>
      </c>
      <c r="S122" s="227">
        <v>0.006</v>
      </c>
      <c r="T122" s="228">
        <f>S122*H122</f>
        <v>0.691848</v>
      </c>
      <c r="U122" s="39"/>
      <c r="V122" s="39"/>
      <c r="W122" s="39"/>
      <c r="X122" s="39"/>
      <c r="Y122" s="39"/>
      <c r="Z122" s="39"/>
      <c r="AA122" s="39"/>
      <c r="AB122" s="39"/>
      <c r="AC122" s="39"/>
      <c r="AD122" s="39"/>
      <c r="AE122" s="39"/>
      <c r="AR122" s="229" t="s">
        <v>143</v>
      </c>
      <c r="AT122" s="229" t="s">
        <v>138</v>
      </c>
      <c r="AU122" s="229" t="s">
        <v>79</v>
      </c>
      <c r="AY122" s="18" t="s">
        <v>137</v>
      </c>
      <c r="BE122" s="230">
        <f>IF(N122="základní",J122,0)</f>
        <v>0</v>
      </c>
      <c r="BF122" s="230">
        <f>IF(N122="snížená",J122,0)</f>
        <v>0</v>
      </c>
      <c r="BG122" s="230">
        <f>IF(N122="zákl. přenesená",J122,0)</f>
        <v>0</v>
      </c>
      <c r="BH122" s="230">
        <f>IF(N122="sníž. přenesená",J122,0)</f>
        <v>0</v>
      </c>
      <c r="BI122" s="230">
        <f>IF(N122="nulová",J122,0)</f>
        <v>0</v>
      </c>
      <c r="BJ122" s="18" t="s">
        <v>143</v>
      </c>
      <c r="BK122" s="230">
        <f>ROUND(I122*H122,2)</f>
        <v>0</v>
      </c>
      <c r="BL122" s="18" t="s">
        <v>143</v>
      </c>
      <c r="BM122" s="229" t="s">
        <v>570</v>
      </c>
    </row>
    <row r="123" spans="1:47" s="2" customFormat="1" ht="12">
      <c r="A123" s="39"/>
      <c r="B123" s="40"/>
      <c r="C123" s="41"/>
      <c r="D123" s="233" t="s">
        <v>292</v>
      </c>
      <c r="E123" s="41"/>
      <c r="F123" s="276" t="s">
        <v>571</v>
      </c>
      <c r="G123" s="41"/>
      <c r="H123" s="41"/>
      <c r="I123" s="138"/>
      <c r="J123" s="41"/>
      <c r="K123" s="41"/>
      <c r="L123" s="45"/>
      <c r="M123" s="277"/>
      <c r="N123" s="278"/>
      <c r="O123" s="86"/>
      <c r="P123" s="86"/>
      <c r="Q123" s="86"/>
      <c r="R123" s="86"/>
      <c r="S123" s="86"/>
      <c r="T123" s="87"/>
      <c r="U123" s="39"/>
      <c r="V123" s="39"/>
      <c r="W123" s="39"/>
      <c r="X123" s="39"/>
      <c r="Y123" s="39"/>
      <c r="Z123" s="39"/>
      <c r="AA123" s="39"/>
      <c r="AB123" s="39"/>
      <c r="AC123" s="39"/>
      <c r="AD123" s="39"/>
      <c r="AE123" s="39"/>
      <c r="AT123" s="18" t="s">
        <v>292</v>
      </c>
      <c r="AU123" s="18" t="s">
        <v>79</v>
      </c>
    </row>
    <row r="124" spans="1:65" s="2" customFormat="1" ht="16.5" customHeight="1">
      <c r="A124" s="39"/>
      <c r="B124" s="40"/>
      <c r="C124" s="218" t="s">
        <v>200</v>
      </c>
      <c r="D124" s="218" t="s">
        <v>138</v>
      </c>
      <c r="E124" s="219" t="s">
        <v>572</v>
      </c>
      <c r="F124" s="220" t="s">
        <v>573</v>
      </c>
      <c r="G124" s="221" t="s">
        <v>141</v>
      </c>
      <c r="H124" s="222">
        <v>115.308</v>
      </c>
      <c r="I124" s="223"/>
      <c r="J124" s="224">
        <f>ROUND(I124*H124,2)</f>
        <v>0</v>
      </c>
      <c r="K124" s="220" t="s">
        <v>142</v>
      </c>
      <c r="L124" s="45"/>
      <c r="M124" s="225" t="s">
        <v>19</v>
      </c>
      <c r="N124" s="226" t="s">
        <v>42</v>
      </c>
      <c r="O124" s="86"/>
      <c r="P124" s="227">
        <f>O124*H124</f>
        <v>0</v>
      </c>
      <c r="Q124" s="227">
        <v>0.000228</v>
      </c>
      <c r="R124" s="227">
        <f>Q124*H124</f>
        <v>0.026290224000000004</v>
      </c>
      <c r="S124" s="227">
        <v>0</v>
      </c>
      <c r="T124" s="228">
        <f>S124*H124</f>
        <v>0</v>
      </c>
      <c r="U124" s="39"/>
      <c r="V124" s="39"/>
      <c r="W124" s="39"/>
      <c r="X124" s="39"/>
      <c r="Y124" s="39"/>
      <c r="Z124" s="39"/>
      <c r="AA124" s="39"/>
      <c r="AB124" s="39"/>
      <c r="AC124" s="39"/>
      <c r="AD124" s="39"/>
      <c r="AE124" s="39"/>
      <c r="AR124" s="229" t="s">
        <v>143</v>
      </c>
      <c r="AT124" s="229" t="s">
        <v>138</v>
      </c>
      <c r="AU124" s="229" t="s">
        <v>79</v>
      </c>
      <c r="AY124" s="18" t="s">
        <v>137</v>
      </c>
      <c r="BE124" s="230">
        <f>IF(N124="základní",J124,0)</f>
        <v>0</v>
      </c>
      <c r="BF124" s="230">
        <f>IF(N124="snížená",J124,0)</f>
        <v>0</v>
      </c>
      <c r="BG124" s="230">
        <f>IF(N124="zákl. přenesená",J124,0)</f>
        <v>0</v>
      </c>
      <c r="BH124" s="230">
        <f>IF(N124="sníž. přenesená",J124,0)</f>
        <v>0</v>
      </c>
      <c r="BI124" s="230">
        <f>IF(N124="nulová",J124,0)</f>
        <v>0</v>
      </c>
      <c r="BJ124" s="18" t="s">
        <v>143</v>
      </c>
      <c r="BK124" s="230">
        <f>ROUND(I124*H124,2)</f>
        <v>0</v>
      </c>
      <c r="BL124" s="18" t="s">
        <v>143</v>
      </c>
      <c r="BM124" s="229" t="s">
        <v>574</v>
      </c>
    </row>
    <row r="125" spans="1:47" s="2" customFormat="1" ht="12">
      <c r="A125" s="39"/>
      <c r="B125" s="40"/>
      <c r="C125" s="41"/>
      <c r="D125" s="233" t="s">
        <v>292</v>
      </c>
      <c r="E125" s="41"/>
      <c r="F125" s="276" t="s">
        <v>575</v>
      </c>
      <c r="G125" s="41"/>
      <c r="H125" s="41"/>
      <c r="I125" s="138"/>
      <c r="J125" s="41"/>
      <c r="K125" s="41"/>
      <c r="L125" s="45"/>
      <c r="M125" s="277"/>
      <c r="N125" s="278"/>
      <c r="O125" s="86"/>
      <c r="P125" s="86"/>
      <c r="Q125" s="86"/>
      <c r="R125" s="86"/>
      <c r="S125" s="86"/>
      <c r="T125" s="87"/>
      <c r="U125" s="39"/>
      <c r="V125" s="39"/>
      <c r="W125" s="39"/>
      <c r="X125" s="39"/>
      <c r="Y125" s="39"/>
      <c r="Z125" s="39"/>
      <c r="AA125" s="39"/>
      <c r="AB125" s="39"/>
      <c r="AC125" s="39"/>
      <c r="AD125" s="39"/>
      <c r="AE125" s="39"/>
      <c r="AT125" s="18" t="s">
        <v>292</v>
      </c>
      <c r="AU125" s="18" t="s">
        <v>79</v>
      </c>
    </row>
    <row r="126" spans="1:65" s="2" customFormat="1" ht="16.5" customHeight="1">
      <c r="A126" s="39"/>
      <c r="B126" s="40"/>
      <c r="C126" s="218" t="s">
        <v>205</v>
      </c>
      <c r="D126" s="218" t="s">
        <v>138</v>
      </c>
      <c r="E126" s="219" t="s">
        <v>181</v>
      </c>
      <c r="F126" s="220" t="s">
        <v>182</v>
      </c>
      <c r="G126" s="221" t="s">
        <v>141</v>
      </c>
      <c r="H126" s="222">
        <v>4.568</v>
      </c>
      <c r="I126" s="223"/>
      <c r="J126" s="224">
        <f>ROUND(I126*H126,2)</f>
        <v>0</v>
      </c>
      <c r="K126" s="220" t="s">
        <v>142</v>
      </c>
      <c r="L126" s="45"/>
      <c r="M126" s="225" t="s">
        <v>19</v>
      </c>
      <c r="N126" s="226" t="s">
        <v>42</v>
      </c>
      <c r="O126" s="86"/>
      <c r="P126" s="227">
        <f>O126*H126</f>
        <v>0</v>
      </c>
      <c r="Q126" s="227">
        <v>0.063</v>
      </c>
      <c r="R126" s="227">
        <f>Q126*H126</f>
        <v>0.287784</v>
      </c>
      <c r="S126" s="227">
        <v>0</v>
      </c>
      <c r="T126" s="228">
        <f>S126*H126</f>
        <v>0</v>
      </c>
      <c r="U126" s="39"/>
      <c r="V126" s="39"/>
      <c r="W126" s="39"/>
      <c r="X126" s="39"/>
      <c r="Y126" s="39"/>
      <c r="Z126" s="39"/>
      <c r="AA126" s="39"/>
      <c r="AB126" s="39"/>
      <c r="AC126" s="39"/>
      <c r="AD126" s="39"/>
      <c r="AE126" s="39"/>
      <c r="AR126" s="229" t="s">
        <v>143</v>
      </c>
      <c r="AT126" s="229" t="s">
        <v>138</v>
      </c>
      <c r="AU126" s="229" t="s">
        <v>79</v>
      </c>
      <c r="AY126" s="18" t="s">
        <v>137</v>
      </c>
      <c r="BE126" s="230">
        <f>IF(N126="základní",J126,0)</f>
        <v>0</v>
      </c>
      <c r="BF126" s="230">
        <f>IF(N126="snížená",J126,0)</f>
        <v>0</v>
      </c>
      <c r="BG126" s="230">
        <f>IF(N126="zákl. přenesená",J126,0)</f>
        <v>0</v>
      </c>
      <c r="BH126" s="230">
        <f>IF(N126="sníž. přenesená",J126,0)</f>
        <v>0</v>
      </c>
      <c r="BI126" s="230">
        <f>IF(N126="nulová",J126,0)</f>
        <v>0</v>
      </c>
      <c r="BJ126" s="18" t="s">
        <v>143</v>
      </c>
      <c r="BK126" s="230">
        <f>ROUND(I126*H126,2)</f>
        <v>0</v>
      </c>
      <c r="BL126" s="18" t="s">
        <v>143</v>
      </c>
      <c r="BM126" s="229" t="s">
        <v>576</v>
      </c>
    </row>
    <row r="127" spans="1:65" s="2" customFormat="1" ht="21.75" customHeight="1">
      <c r="A127" s="39"/>
      <c r="B127" s="40"/>
      <c r="C127" s="218" t="s">
        <v>8</v>
      </c>
      <c r="D127" s="218" t="s">
        <v>138</v>
      </c>
      <c r="E127" s="219" t="s">
        <v>577</v>
      </c>
      <c r="F127" s="220" t="s">
        <v>578</v>
      </c>
      <c r="G127" s="221" t="s">
        <v>150</v>
      </c>
      <c r="H127" s="222">
        <v>42.85</v>
      </c>
      <c r="I127" s="223"/>
      <c r="J127" s="224">
        <f>ROUND(I127*H127,2)</f>
        <v>0</v>
      </c>
      <c r="K127" s="220" t="s">
        <v>142</v>
      </c>
      <c r="L127" s="45"/>
      <c r="M127" s="225" t="s">
        <v>19</v>
      </c>
      <c r="N127" s="226" t="s">
        <v>42</v>
      </c>
      <c r="O127" s="86"/>
      <c r="P127" s="227">
        <f>O127*H127</f>
        <v>0</v>
      </c>
      <c r="Q127" s="227">
        <v>0.0002310707</v>
      </c>
      <c r="R127" s="227">
        <f>Q127*H127</f>
        <v>0.009901379495</v>
      </c>
      <c r="S127" s="227">
        <v>0</v>
      </c>
      <c r="T127" s="228">
        <f>S127*H127</f>
        <v>0</v>
      </c>
      <c r="U127" s="39"/>
      <c r="V127" s="39"/>
      <c r="W127" s="39"/>
      <c r="X127" s="39"/>
      <c r="Y127" s="39"/>
      <c r="Z127" s="39"/>
      <c r="AA127" s="39"/>
      <c r="AB127" s="39"/>
      <c r="AC127" s="39"/>
      <c r="AD127" s="39"/>
      <c r="AE127" s="39"/>
      <c r="AR127" s="229" t="s">
        <v>143</v>
      </c>
      <c r="AT127" s="229" t="s">
        <v>138</v>
      </c>
      <c r="AU127" s="229" t="s">
        <v>79</v>
      </c>
      <c r="AY127" s="18" t="s">
        <v>137</v>
      </c>
      <c r="BE127" s="230">
        <f>IF(N127="základní",J127,0)</f>
        <v>0</v>
      </c>
      <c r="BF127" s="230">
        <f>IF(N127="snížená",J127,0)</f>
        <v>0</v>
      </c>
      <c r="BG127" s="230">
        <f>IF(N127="zákl. přenesená",J127,0)</f>
        <v>0</v>
      </c>
      <c r="BH127" s="230">
        <f>IF(N127="sníž. přenesená",J127,0)</f>
        <v>0</v>
      </c>
      <c r="BI127" s="230">
        <f>IF(N127="nulová",J127,0)</f>
        <v>0</v>
      </c>
      <c r="BJ127" s="18" t="s">
        <v>143</v>
      </c>
      <c r="BK127" s="230">
        <f>ROUND(I127*H127,2)</f>
        <v>0</v>
      </c>
      <c r="BL127" s="18" t="s">
        <v>143</v>
      </c>
      <c r="BM127" s="229" t="s">
        <v>579</v>
      </c>
    </row>
    <row r="128" spans="1:47" s="2" customFormat="1" ht="12">
      <c r="A128" s="39"/>
      <c r="B128" s="40"/>
      <c r="C128" s="41"/>
      <c r="D128" s="233" t="s">
        <v>292</v>
      </c>
      <c r="E128" s="41"/>
      <c r="F128" s="276" t="s">
        <v>580</v>
      </c>
      <c r="G128" s="41"/>
      <c r="H128" s="41"/>
      <c r="I128" s="138"/>
      <c r="J128" s="41"/>
      <c r="K128" s="41"/>
      <c r="L128" s="45"/>
      <c r="M128" s="277"/>
      <c r="N128" s="278"/>
      <c r="O128" s="86"/>
      <c r="P128" s="86"/>
      <c r="Q128" s="86"/>
      <c r="R128" s="86"/>
      <c r="S128" s="86"/>
      <c r="T128" s="87"/>
      <c r="U128" s="39"/>
      <c r="V128" s="39"/>
      <c r="W128" s="39"/>
      <c r="X128" s="39"/>
      <c r="Y128" s="39"/>
      <c r="Z128" s="39"/>
      <c r="AA128" s="39"/>
      <c r="AB128" s="39"/>
      <c r="AC128" s="39"/>
      <c r="AD128" s="39"/>
      <c r="AE128" s="39"/>
      <c r="AT128" s="18" t="s">
        <v>292</v>
      </c>
      <c r="AU128" s="18" t="s">
        <v>79</v>
      </c>
    </row>
    <row r="129" spans="1:65" s="2" customFormat="1" ht="21.75" customHeight="1">
      <c r="A129" s="39"/>
      <c r="B129" s="40"/>
      <c r="C129" s="218" t="s">
        <v>218</v>
      </c>
      <c r="D129" s="218" t="s">
        <v>138</v>
      </c>
      <c r="E129" s="219" t="s">
        <v>581</v>
      </c>
      <c r="F129" s="220" t="s">
        <v>582</v>
      </c>
      <c r="G129" s="221" t="s">
        <v>150</v>
      </c>
      <c r="H129" s="222">
        <v>42.85</v>
      </c>
      <c r="I129" s="223"/>
      <c r="J129" s="224">
        <f>ROUND(I129*H129,2)</f>
        <v>0</v>
      </c>
      <c r="K129" s="220" t="s">
        <v>142</v>
      </c>
      <c r="L129" s="45"/>
      <c r="M129" s="225" t="s">
        <v>19</v>
      </c>
      <c r="N129" s="226" t="s">
        <v>42</v>
      </c>
      <c r="O129" s="86"/>
      <c r="P129" s="227">
        <f>O129*H129</f>
        <v>0</v>
      </c>
      <c r="Q129" s="227">
        <v>0.0002855858</v>
      </c>
      <c r="R129" s="227">
        <f>Q129*H129</f>
        <v>0.01223735153</v>
      </c>
      <c r="S129" s="227">
        <v>0</v>
      </c>
      <c r="T129" s="228">
        <f>S129*H129</f>
        <v>0</v>
      </c>
      <c r="U129" s="39"/>
      <c r="V129" s="39"/>
      <c r="W129" s="39"/>
      <c r="X129" s="39"/>
      <c r="Y129" s="39"/>
      <c r="Z129" s="39"/>
      <c r="AA129" s="39"/>
      <c r="AB129" s="39"/>
      <c r="AC129" s="39"/>
      <c r="AD129" s="39"/>
      <c r="AE129" s="39"/>
      <c r="AR129" s="229" t="s">
        <v>143</v>
      </c>
      <c r="AT129" s="229" t="s">
        <v>138</v>
      </c>
      <c r="AU129" s="229" t="s">
        <v>79</v>
      </c>
      <c r="AY129" s="18" t="s">
        <v>137</v>
      </c>
      <c r="BE129" s="230">
        <f>IF(N129="základní",J129,0)</f>
        <v>0</v>
      </c>
      <c r="BF129" s="230">
        <f>IF(N129="snížená",J129,0)</f>
        <v>0</v>
      </c>
      <c r="BG129" s="230">
        <f>IF(N129="zákl. přenesená",J129,0)</f>
        <v>0</v>
      </c>
      <c r="BH129" s="230">
        <f>IF(N129="sníž. přenesená",J129,0)</f>
        <v>0</v>
      </c>
      <c r="BI129" s="230">
        <f>IF(N129="nulová",J129,0)</f>
        <v>0</v>
      </c>
      <c r="BJ129" s="18" t="s">
        <v>143</v>
      </c>
      <c r="BK129" s="230">
        <f>ROUND(I129*H129,2)</f>
        <v>0</v>
      </c>
      <c r="BL129" s="18" t="s">
        <v>143</v>
      </c>
      <c r="BM129" s="229" t="s">
        <v>583</v>
      </c>
    </row>
    <row r="130" spans="1:47" s="2" customFormat="1" ht="12">
      <c r="A130" s="39"/>
      <c r="B130" s="40"/>
      <c r="C130" s="41"/>
      <c r="D130" s="233" t="s">
        <v>292</v>
      </c>
      <c r="E130" s="41"/>
      <c r="F130" s="276" t="s">
        <v>584</v>
      </c>
      <c r="G130" s="41"/>
      <c r="H130" s="41"/>
      <c r="I130" s="138"/>
      <c r="J130" s="41"/>
      <c r="K130" s="41"/>
      <c r="L130" s="45"/>
      <c r="M130" s="277"/>
      <c r="N130" s="278"/>
      <c r="O130" s="86"/>
      <c r="P130" s="86"/>
      <c r="Q130" s="86"/>
      <c r="R130" s="86"/>
      <c r="S130" s="86"/>
      <c r="T130" s="87"/>
      <c r="U130" s="39"/>
      <c r="V130" s="39"/>
      <c r="W130" s="39"/>
      <c r="X130" s="39"/>
      <c r="Y130" s="39"/>
      <c r="Z130" s="39"/>
      <c r="AA130" s="39"/>
      <c r="AB130" s="39"/>
      <c r="AC130" s="39"/>
      <c r="AD130" s="39"/>
      <c r="AE130" s="39"/>
      <c r="AT130" s="18" t="s">
        <v>292</v>
      </c>
      <c r="AU130" s="18" t="s">
        <v>79</v>
      </c>
    </row>
    <row r="131" spans="1:65" s="2" customFormat="1" ht="16.5" customHeight="1">
      <c r="A131" s="39"/>
      <c r="B131" s="40"/>
      <c r="C131" s="218" t="s">
        <v>226</v>
      </c>
      <c r="D131" s="218" t="s">
        <v>138</v>
      </c>
      <c r="E131" s="219" t="s">
        <v>585</v>
      </c>
      <c r="F131" s="220" t="s">
        <v>586</v>
      </c>
      <c r="G131" s="221" t="s">
        <v>141</v>
      </c>
      <c r="H131" s="222">
        <v>57.96</v>
      </c>
      <c r="I131" s="223"/>
      <c r="J131" s="224">
        <f>ROUND(I131*H131,2)</f>
        <v>0</v>
      </c>
      <c r="K131" s="220" t="s">
        <v>142</v>
      </c>
      <c r="L131" s="45"/>
      <c r="M131" s="225" t="s">
        <v>19</v>
      </c>
      <c r="N131" s="226" t="s">
        <v>42</v>
      </c>
      <c r="O131" s="86"/>
      <c r="P131" s="227">
        <f>O131*H131</f>
        <v>0</v>
      </c>
      <c r="Q131" s="227">
        <v>0.00546</v>
      </c>
      <c r="R131" s="227">
        <f>Q131*H131</f>
        <v>0.31646159999999995</v>
      </c>
      <c r="S131" s="227">
        <v>0</v>
      </c>
      <c r="T131" s="228">
        <f>S131*H131</f>
        <v>0</v>
      </c>
      <c r="U131" s="39"/>
      <c r="V131" s="39"/>
      <c r="W131" s="39"/>
      <c r="X131" s="39"/>
      <c r="Y131" s="39"/>
      <c r="Z131" s="39"/>
      <c r="AA131" s="39"/>
      <c r="AB131" s="39"/>
      <c r="AC131" s="39"/>
      <c r="AD131" s="39"/>
      <c r="AE131" s="39"/>
      <c r="AR131" s="229" t="s">
        <v>143</v>
      </c>
      <c r="AT131" s="229" t="s">
        <v>138</v>
      </c>
      <c r="AU131" s="229" t="s">
        <v>79</v>
      </c>
      <c r="AY131" s="18" t="s">
        <v>137</v>
      </c>
      <c r="BE131" s="230">
        <f>IF(N131="základní",J131,0)</f>
        <v>0</v>
      </c>
      <c r="BF131" s="230">
        <f>IF(N131="snížená",J131,0)</f>
        <v>0</v>
      </c>
      <c r="BG131" s="230">
        <f>IF(N131="zákl. přenesená",J131,0)</f>
        <v>0</v>
      </c>
      <c r="BH131" s="230">
        <f>IF(N131="sníž. přenesená",J131,0)</f>
        <v>0</v>
      </c>
      <c r="BI131" s="230">
        <f>IF(N131="nulová",J131,0)</f>
        <v>0</v>
      </c>
      <c r="BJ131" s="18" t="s">
        <v>143</v>
      </c>
      <c r="BK131" s="230">
        <f>ROUND(I131*H131,2)</f>
        <v>0</v>
      </c>
      <c r="BL131" s="18" t="s">
        <v>143</v>
      </c>
      <c r="BM131" s="229" t="s">
        <v>587</v>
      </c>
    </row>
    <row r="132" spans="1:65" s="2" customFormat="1" ht="21.75" customHeight="1">
      <c r="A132" s="39"/>
      <c r="B132" s="40"/>
      <c r="C132" s="218" t="s">
        <v>231</v>
      </c>
      <c r="D132" s="218" t="s">
        <v>138</v>
      </c>
      <c r="E132" s="219" t="s">
        <v>588</v>
      </c>
      <c r="F132" s="220" t="s">
        <v>589</v>
      </c>
      <c r="G132" s="221" t="s">
        <v>141</v>
      </c>
      <c r="H132" s="222">
        <v>57.96</v>
      </c>
      <c r="I132" s="223"/>
      <c r="J132" s="224">
        <f>ROUND(I132*H132,2)</f>
        <v>0</v>
      </c>
      <c r="K132" s="220" t="s">
        <v>142</v>
      </c>
      <c r="L132" s="45"/>
      <c r="M132" s="225" t="s">
        <v>19</v>
      </c>
      <c r="N132" s="226" t="s">
        <v>42</v>
      </c>
      <c r="O132" s="86"/>
      <c r="P132" s="227">
        <f>O132*H132</f>
        <v>0</v>
      </c>
      <c r="Q132" s="227">
        <v>0.0021</v>
      </c>
      <c r="R132" s="227">
        <f>Q132*H132</f>
        <v>0.12171599999999999</v>
      </c>
      <c r="S132" s="227">
        <v>0</v>
      </c>
      <c r="T132" s="228">
        <f>S132*H132</f>
        <v>0</v>
      </c>
      <c r="U132" s="39"/>
      <c r="V132" s="39"/>
      <c r="W132" s="39"/>
      <c r="X132" s="39"/>
      <c r="Y132" s="39"/>
      <c r="Z132" s="39"/>
      <c r="AA132" s="39"/>
      <c r="AB132" s="39"/>
      <c r="AC132" s="39"/>
      <c r="AD132" s="39"/>
      <c r="AE132" s="39"/>
      <c r="AR132" s="229" t="s">
        <v>143</v>
      </c>
      <c r="AT132" s="229" t="s">
        <v>138</v>
      </c>
      <c r="AU132" s="229" t="s">
        <v>79</v>
      </c>
      <c r="AY132" s="18" t="s">
        <v>137</v>
      </c>
      <c r="BE132" s="230">
        <f>IF(N132="základní",J132,0)</f>
        <v>0</v>
      </c>
      <c r="BF132" s="230">
        <f>IF(N132="snížená",J132,0)</f>
        <v>0</v>
      </c>
      <c r="BG132" s="230">
        <f>IF(N132="zákl. přenesená",J132,0)</f>
        <v>0</v>
      </c>
      <c r="BH132" s="230">
        <f>IF(N132="sníž. přenesená",J132,0)</f>
        <v>0</v>
      </c>
      <c r="BI132" s="230">
        <f>IF(N132="nulová",J132,0)</f>
        <v>0</v>
      </c>
      <c r="BJ132" s="18" t="s">
        <v>143</v>
      </c>
      <c r="BK132" s="230">
        <f>ROUND(I132*H132,2)</f>
        <v>0</v>
      </c>
      <c r="BL132" s="18" t="s">
        <v>143</v>
      </c>
      <c r="BM132" s="229" t="s">
        <v>590</v>
      </c>
    </row>
    <row r="133" spans="1:65" s="2" customFormat="1" ht="21.75" customHeight="1">
      <c r="A133" s="39"/>
      <c r="B133" s="40"/>
      <c r="C133" s="218" t="s">
        <v>237</v>
      </c>
      <c r="D133" s="218" t="s">
        <v>138</v>
      </c>
      <c r="E133" s="219" t="s">
        <v>591</v>
      </c>
      <c r="F133" s="220" t="s">
        <v>592</v>
      </c>
      <c r="G133" s="221" t="s">
        <v>141</v>
      </c>
      <c r="H133" s="222">
        <v>6.96</v>
      </c>
      <c r="I133" s="223"/>
      <c r="J133" s="224">
        <f>ROUND(I133*H133,2)</f>
        <v>0</v>
      </c>
      <c r="K133" s="220" t="s">
        <v>142</v>
      </c>
      <c r="L133" s="45"/>
      <c r="M133" s="225" t="s">
        <v>19</v>
      </c>
      <c r="N133" s="226" t="s">
        <v>42</v>
      </c>
      <c r="O133" s="86"/>
      <c r="P133" s="227">
        <f>O133*H133</f>
        <v>0</v>
      </c>
      <c r="Q133" s="227">
        <v>0.00628</v>
      </c>
      <c r="R133" s="227">
        <f>Q133*H133</f>
        <v>0.0437088</v>
      </c>
      <c r="S133" s="227">
        <v>0</v>
      </c>
      <c r="T133" s="228">
        <f>S133*H133</f>
        <v>0</v>
      </c>
      <c r="U133" s="39"/>
      <c r="V133" s="39"/>
      <c r="W133" s="39"/>
      <c r="X133" s="39"/>
      <c r="Y133" s="39"/>
      <c r="Z133" s="39"/>
      <c r="AA133" s="39"/>
      <c r="AB133" s="39"/>
      <c r="AC133" s="39"/>
      <c r="AD133" s="39"/>
      <c r="AE133" s="39"/>
      <c r="AR133" s="229" t="s">
        <v>143</v>
      </c>
      <c r="AT133" s="229" t="s">
        <v>138</v>
      </c>
      <c r="AU133" s="229" t="s">
        <v>79</v>
      </c>
      <c r="AY133" s="18" t="s">
        <v>137</v>
      </c>
      <c r="BE133" s="230">
        <f>IF(N133="základní",J133,0)</f>
        <v>0</v>
      </c>
      <c r="BF133" s="230">
        <f>IF(N133="snížená",J133,0)</f>
        <v>0</v>
      </c>
      <c r="BG133" s="230">
        <f>IF(N133="zákl. přenesená",J133,0)</f>
        <v>0</v>
      </c>
      <c r="BH133" s="230">
        <f>IF(N133="sníž. přenesená",J133,0)</f>
        <v>0</v>
      </c>
      <c r="BI133" s="230">
        <f>IF(N133="nulová",J133,0)</f>
        <v>0</v>
      </c>
      <c r="BJ133" s="18" t="s">
        <v>143</v>
      </c>
      <c r="BK133" s="230">
        <f>ROUND(I133*H133,2)</f>
        <v>0</v>
      </c>
      <c r="BL133" s="18" t="s">
        <v>143</v>
      </c>
      <c r="BM133" s="229" t="s">
        <v>593</v>
      </c>
    </row>
    <row r="134" spans="1:65" s="2" customFormat="1" ht="21.75" customHeight="1">
      <c r="A134" s="39"/>
      <c r="B134" s="40"/>
      <c r="C134" s="218" t="s">
        <v>242</v>
      </c>
      <c r="D134" s="218" t="s">
        <v>138</v>
      </c>
      <c r="E134" s="219" t="s">
        <v>594</v>
      </c>
      <c r="F134" s="220" t="s">
        <v>595</v>
      </c>
      <c r="G134" s="221" t="s">
        <v>141</v>
      </c>
      <c r="H134" s="222">
        <v>178.08</v>
      </c>
      <c r="I134" s="223"/>
      <c r="J134" s="224">
        <f>ROUND(I134*H134,2)</f>
        <v>0</v>
      </c>
      <c r="K134" s="220" t="s">
        <v>142</v>
      </c>
      <c r="L134" s="45"/>
      <c r="M134" s="225" t="s">
        <v>19</v>
      </c>
      <c r="N134" s="226" t="s">
        <v>42</v>
      </c>
      <c r="O134" s="86"/>
      <c r="P134" s="227">
        <f>O134*H134</f>
        <v>0</v>
      </c>
      <c r="Q134" s="227">
        <v>0</v>
      </c>
      <c r="R134" s="227">
        <f>Q134*H134</f>
        <v>0</v>
      </c>
      <c r="S134" s="227">
        <v>0</v>
      </c>
      <c r="T134" s="228">
        <f>S134*H134</f>
        <v>0</v>
      </c>
      <c r="U134" s="39"/>
      <c r="V134" s="39"/>
      <c r="W134" s="39"/>
      <c r="X134" s="39"/>
      <c r="Y134" s="39"/>
      <c r="Z134" s="39"/>
      <c r="AA134" s="39"/>
      <c r="AB134" s="39"/>
      <c r="AC134" s="39"/>
      <c r="AD134" s="39"/>
      <c r="AE134" s="39"/>
      <c r="AR134" s="229" t="s">
        <v>143</v>
      </c>
      <c r="AT134" s="229" t="s">
        <v>138</v>
      </c>
      <c r="AU134" s="229" t="s">
        <v>79</v>
      </c>
      <c r="AY134" s="18" t="s">
        <v>137</v>
      </c>
      <c r="BE134" s="230">
        <f>IF(N134="základní",J134,0)</f>
        <v>0</v>
      </c>
      <c r="BF134" s="230">
        <f>IF(N134="snížená",J134,0)</f>
        <v>0</v>
      </c>
      <c r="BG134" s="230">
        <f>IF(N134="zákl. přenesená",J134,0)</f>
        <v>0</v>
      </c>
      <c r="BH134" s="230">
        <f>IF(N134="sníž. přenesená",J134,0)</f>
        <v>0</v>
      </c>
      <c r="BI134" s="230">
        <f>IF(N134="nulová",J134,0)</f>
        <v>0</v>
      </c>
      <c r="BJ134" s="18" t="s">
        <v>143</v>
      </c>
      <c r="BK134" s="230">
        <f>ROUND(I134*H134,2)</f>
        <v>0</v>
      </c>
      <c r="BL134" s="18" t="s">
        <v>143</v>
      </c>
      <c r="BM134" s="229" t="s">
        <v>596</v>
      </c>
    </row>
    <row r="135" spans="1:65" s="2" customFormat="1" ht="16.5" customHeight="1">
      <c r="A135" s="39"/>
      <c r="B135" s="40"/>
      <c r="C135" s="218" t="s">
        <v>7</v>
      </c>
      <c r="D135" s="218" t="s">
        <v>138</v>
      </c>
      <c r="E135" s="219" t="s">
        <v>597</v>
      </c>
      <c r="F135" s="220" t="s">
        <v>598</v>
      </c>
      <c r="G135" s="221" t="s">
        <v>141</v>
      </c>
      <c r="H135" s="222">
        <v>79.21</v>
      </c>
      <c r="I135" s="223"/>
      <c r="J135" s="224">
        <f>ROUND(I135*H135,2)</f>
        <v>0</v>
      </c>
      <c r="K135" s="220" t="s">
        <v>142</v>
      </c>
      <c r="L135" s="45"/>
      <c r="M135" s="225" t="s">
        <v>19</v>
      </c>
      <c r="N135" s="226" t="s">
        <v>42</v>
      </c>
      <c r="O135" s="86"/>
      <c r="P135" s="227">
        <f>O135*H135</f>
        <v>0</v>
      </c>
      <c r="Q135" s="227">
        <v>0</v>
      </c>
      <c r="R135" s="227">
        <f>Q135*H135</f>
        <v>0</v>
      </c>
      <c r="S135" s="227">
        <v>0</v>
      </c>
      <c r="T135" s="228">
        <f>S135*H135</f>
        <v>0</v>
      </c>
      <c r="U135" s="39"/>
      <c r="V135" s="39"/>
      <c r="W135" s="39"/>
      <c r="X135" s="39"/>
      <c r="Y135" s="39"/>
      <c r="Z135" s="39"/>
      <c r="AA135" s="39"/>
      <c r="AB135" s="39"/>
      <c r="AC135" s="39"/>
      <c r="AD135" s="39"/>
      <c r="AE135" s="39"/>
      <c r="AR135" s="229" t="s">
        <v>143</v>
      </c>
      <c r="AT135" s="229" t="s">
        <v>138</v>
      </c>
      <c r="AU135" s="229" t="s">
        <v>79</v>
      </c>
      <c r="AY135" s="18" t="s">
        <v>137</v>
      </c>
      <c r="BE135" s="230">
        <f>IF(N135="základní",J135,0)</f>
        <v>0</v>
      </c>
      <c r="BF135" s="230">
        <f>IF(N135="snížená",J135,0)</f>
        <v>0</v>
      </c>
      <c r="BG135" s="230">
        <f>IF(N135="zákl. přenesená",J135,0)</f>
        <v>0</v>
      </c>
      <c r="BH135" s="230">
        <f>IF(N135="sníž. přenesená",J135,0)</f>
        <v>0</v>
      </c>
      <c r="BI135" s="230">
        <f>IF(N135="nulová",J135,0)</f>
        <v>0</v>
      </c>
      <c r="BJ135" s="18" t="s">
        <v>143</v>
      </c>
      <c r="BK135" s="230">
        <f>ROUND(I135*H135,2)</f>
        <v>0</v>
      </c>
      <c r="BL135" s="18" t="s">
        <v>143</v>
      </c>
      <c r="BM135" s="229" t="s">
        <v>599</v>
      </c>
    </row>
    <row r="136" spans="1:65" s="2" customFormat="1" ht="16.5" customHeight="1">
      <c r="A136" s="39"/>
      <c r="B136" s="40"/>
      <c r="C136" s="218" t="s">
        <v>250</v>
      </c>
      <c r="D136" s="218" t="s">
        <v>138</v>
      </c>
      <c r="E136" s="219" t="s">
        <v>600</v>
      </c>
      <c r="F136" s="220" t="s">
        <v>601</v>
      </c>
      <c r="G136" s="221" t="s">
        <v>141</v>
      </c>
      <c r="H136" s="222">
        <v>0.49</v>
      </c>
      <c r="I136" s="223"/>
      <c r="J136" s="224">
        <f>ROUND(I136*H136,2)</f>
        <v>0</v>
      </c>
      <c r="K136" s="220" t="s">
        <v>142</v>
      </c>
      <c r="L136" s="45"/>
      <c r="M136" s="225" t="s">
        <v>19</v>
      </c>
      <c r="N136" s="226" t="s">
        <v>42</v>
      </c>
      <c r="O136" s="86"/>
      <c r="P136" s="227">
        <f>O136*H136</f>
        <v>0</v>
      </c>
      <c r="Q136" s="227">
        <v>0.0027</v>
      </c>
      <c r="R136" s="227">
        <f>Q136*H136</f>
        <v>0.001323</v>
      </c>
      <c r="S136" s="227">
        <v>0</v>
      </c>
      <c r="T136" s="228">
        <f>S136*H136</f>
        <v>0</v>
      </c>
      <c r="U136" s="39"/>
      <c r="V136" s="39"/>
      <c r="W136" s="39"/>
      <c r="X136" s="39"/>
      <c r="Y136" s="39"/>
      <c r="Z136" s="39"/>
      <c r="AA136" s="39"/>
      <c r="AB136" s="39"/>
      <c r="AC136" s="39"/>
      <c r="AD136" s="39"/>
      <c r="AE136" s="39"/>
      <c r="AR136" s="229" t="s">
        <v>143</v>
      </c>
      <c r="AT136" s="229" t="s">
        <v>138</v>
      </c>
      <c r="AU136" s="229" t="s">
        <v>79</v>
      </c>
      <c r="AY136" s="18" t="s">
        <v>137</v>
      </c>
      <c r="BE136" s="230">
        <f>IF(N136="základní",J136,0)</f>
        <v>0</v>
      </c>
      <c r="BF136" s="230">
        <f>IF(N136="snížená",J136,0)</f>
        <v>0</v>
      </c>
      <c r="BG136" s="230">
        <f>IF(N136="zákl. přenesená",J136,0)</f>
        <v>0</v>
      </c>
      <c r="BH136" s="230">
        <f>IF(N136="sníž. přenesená",J136,0)</f>
        <v>0</v>
      </c>
      <c r="BI136" s="230">
        <f>IF(N136="nulová",J136,0)</f>
        <v>0</v>
      </c>
      <c r="BJ136" s="18" t="s">
        <v>143</v>
      </c>
      <c r="BK136" s="230">
        <f>ROUND(I136*H136,2)</f>
        <v>0</v>
      </c>
      <c r="BL136" s="18" t="s">
        <v>143</v>
      </c>
      <c r="BM136" s="229" t="s">
        <v>602</v>
      </c>
    </row>
    <row r="137" spans="1:65" s="2" customFormat="1" ht="16.5" customHeight="1">
      <c r="A137" s="39"/>
      <c r="B137" s="40"/>
      <c r="C137" s="218" t="s">
        <v>257</v>
      </c>
      <c r="D137" s="218" t="s">
        <v>138</v>
      </c>
      <c r="E137" s="219" t="s">
        <v>603</v>
      </c>
      <c r="F137" s="220" t="s">
        <v>604</v>
      </c>
      <c r="G137" s="221" t="s">
        <v>141</v>
      </c>
      <c r="H137" s="222">
        <v>33.635</v>
      </c>
      <c r="I137" s="223"/>
      <c r="J137" s="224">
        <f>ROUND(I137*H137,2)</f>
        <v>0</v>
      </c>
      <c r="K137" s="220" t="s">
        <v>142</v>
      </c>
      <c r="L137" s="45"/>
      <c r="M137" s="225" t="s">
        <v>19</v>
      </c>
      <c r="N137" s="226" t="s">
        <v>42</v>
      </c>
      <c r="O137" s="86"/>
      <c r="P137" s="227">
        <f>O137*H137</f>
        <v>0</v>
      </c>
      <c r="Q137" s="227">
        <v>0.00026</v>
      </c>
      <c r="R137" s="227">
        <f>Q137*H137</f>
        <v>0.008745099999999999</v>
      </c>
      <c r="S137" s="227">
        <v>0</v>
      </c>
      <c r="T137" s="228">
        <f>S137*H137</f>
        <v>0</v>
      </c>
      <c r="U137" s="39"/>
      <c r="V137" s="39"/>
      <c r="W137" s="39"/>
      <c r="X137" s="39"/>
      <c r="Y137" s="39"/>
      <c r="Z137" s="39"/>
      <c r="AA137" s="39"/>
      <c r="AB137" s="39"/>
      <c r="AC137" s="39"/>
      <c r="AD137" s="39"/>
      <c r="AE137" s="39"/>
      <c r="AR137" s="229" t="s">
        <v>143</v>
      </c>
      <c r="AT137" s="229" t="s">
        <v>138</v>
      </c>
      <c r="AU137" s="229" t="s">
        <v>79</v>
      </c>
      <c r="AY137" s="18" t="s">
        <v>137</v>
      </c>
      <c r="BE137" s="230">
        <f>IF(N137="základní",J137,0)</f>
        <v>0</v>
      </c>
      <c r="BF137" s="230">
        <f>IF(N137="snížená",J137,0)</f>
        <v>0</v>
      </c>
      <c r="BG137" s="230">
        <f>IF(N137="zákl. přenesená",J137,0)</f>
        <v>0</v>
      </c>
      <c r="BH137" s="230">
        <f>IF(N137="sníž. přenesená",J137,0)</f>
        <v>0</v>
      </c>
      <c r="BI137" s="230">
        <f>IF(N137="nulová",J137,0)</f>
        <v>0</v>
      </c>
      <c r="BJ137" s="18" t="s">
        <v>143</v>
      </c>
      <c r="BK137" s="230">
        <f>ROUND(I137*H137,2)</f>
        <v>0</v>
      </c>
      <c r="BL137" s="18" t="s">
        <v>143</v>
      </c>
      <c r="BM137" s="229" t="s">
        <v>605</v>
      </c>
    </row>
    <row r="138" spans="1:51" s="13" customFormat="1" ht="12">
      <c r="A138" s="13"/>
      <c r="B138" s="231"/>
      <c r="C138" s="232"/>
      <c r="D138" s="233" t="s">
        <v>145</v>
      </c>
      <c r="E138" s="234" t="s">
        <v>19</v>
      </c>
      <c r="F138" s="235" t="s">
        <v>606</v>
      </c>
      <c r="G138" s="232"/>
      <c r="H138" s="236">
        <v>33.635</v>
      </c>
      <c r="I138" s="237"/>
      <c r="J138" s="232"/>
      <c r="K138" s="232"/>
      <c r="L138" s="238"/>
      <c r="M138" s="239"/>
      <c r="N138" s="240"/>
      <c r="O138" s="240"/>
      <c r="P138" s="240"/>
      <c r="Q138" s="240"/>
      <c r="R138" s="240"/>
      <c r="S138" s="240"/>
      <c r="T138" s="241"/>
      <c r="U138" s="13"/>
      <c r="V138" s="13"/>
      <c r="W138" s="13"/>
      <c r="X138" s="13"/>
      <c r="Y138" s="13"/>
      <c r="Z138" s="13"/>
      <c r="AA138" s="13"/>
      <c r="AB138" s="13"/>
      <c r="AC138" s="13"/>
      <c r="AD138" s="13"/>
      <c r="AE138" s="13"/>
      <c r="AT138" s="242" t="s">
        <v>145</v>
      </c>
      <c r="AU138" s="242" t="s">
        <v>79</v>
      </c>
      <c r="AV138" s="13" t="s">
        <v>79</v>
      </c>
      <c r="AW138" s="13" t="s">
        <v>31</v>
      </c>
      <c r="AX138" s="13" t="s">
        <v>77</v>
      </c>
      <c r="AY138" s="242" t="s">
        <v>137</v>
      </c>
    </row>
    <row r="139" spans="1:65" s="2" customFormat="1" ht="16.5" customHeight="1">
      <c r="A139" s="39"/>
      <c r="B139" s="40"/>
      <c r="C139" s="218" t="s">
        <v>265</v>
      </c>
      <c r="D139" s="218" t="s">
        <v>138</v>
      </c>
      <c r="E139" s="219" t="s">
        <v>607</v>
      </c>
      <c r="F139" s="220" t="s">
        <v>608</v>
      </c>
      <c r="G139" s="221" t="s">
        <v>141</v>
      </c>
      <c r="H139" s="222">
        <v>21.35</v>
      </c>
      <c r="I139" s="223"/>
      <c r="J139" s="224">
        <f>ROUND(I139*H139,2)</f>
        <v>0</v>
      </c>
      <c r="K139" s="220" t="s">
        <v>142</v>
      </c>
      <c r="L139" s="45"/>
      <c r="M139" s="225" t="s">
        <v>19</v>
      </c>
      <c r="N139" s="226" t="s">
        <v>42</v>
      </c>
      <c r="O139" s="86"/>
      <c r="P139" s="227">
        <f>O139*H139</f>
        <v>0</v>
      </c>
      <c r="Q139" s="227">
        <v>0.00546</v>
      </c>
      <c r="R139" s="227">
        <f>Q139*H139</f>
        <v>0.116571</v>
      </c>
      <c r="S139" s="227">
        <v>0</v>
      </c>
      <c r="T139" s="228">
        <f>S139*H139</f>
        <v>0</v>
      </c>
      <c r="U139" s="39"/>
      <c r="V139" s="39"/>
      <c r="W139" s="39"/>
      <c r="X139" s="39"/>
      <c r="Y139" s="39"/>
      <c r="Z139" s="39"/>
      <c r="AA139" s="39"/>
      <c r="AB139" s="39"/>
      <c r="AC139" s="39"/>
      <c r="AD139" s="39"/>
      <c r="AE139" s="39"/>
      <c r="AR139" s="229" t="s">
        <v>143</v>
      </c>
      <c r="AT139" s="229" t="s">
        <v>138</v>
      </c>
      <c r="AU139" s="229" t="s">
        <v>79</v>
      </c>
      <c r="AY139" s="18" t="s">
        <v>137</v>
      </c>
      <c r="BE139" s="230">
        <f>IF(N139="základní",J139,0)</f>
        <v>0</v>
      </c>
      <c r="BF139" s="230">
        <f>IF(N139="snížená",J139,0)</f>
        <v>0</v>
      </c>
      <c r="BG139" s="230">
        <f>IF(N139="zákl. přenesená",J139,0)</f>
        <v>0</v>
      </c>
      <c r="BH139" s="230">
        <f>IF(N139="sníž. přenesená",J139,0)</f>
        <v>0</v>
      </c>
      <c r="BI139" s="230">
        <f>IF(N139="nulová",J139,0)</f>
        <v>0</v>
      </c>
      <c r="BJ139" s="18" t="s">
        <v>143</v>
      </c>
      <c r="BK139" s="230">
        <f>ROUND(I139*H139,2)</f>
        <v>0</v>
      </c>
      <c r="BL139" s="18" t="s">
        <v>143</v>
      </c>
      <c r="BM139" s="229" t="s">
        <v>609</v>
      </c>
    </row>
    <row r="140" spans="1:65" s="2" customFormat="1" ht="21.75" customHeight="1">
      <c r="A140" s="39"/>
      <c r="B140" s="40"/>
      <c r="C140" s="218" t="s">
        <v>270</v>
      </c>
      <c r="D140" s="218" t="s">
        <v>138</v>
      </c>
      <c r="E140" s="219" t="s">
        <v>610</v>
      </c>
      <c r="F140" s="220" t="s">
        <v>611</v>
      </c>
      <c r="G140" s="221" t="s">
        <v>141</v>
      </c>
      <c r="H140" s="222">
        <v>21.35</v>
      </c>
      <c r="I140" s="223"/>
      <c r="J140" s="224">
        <f>ROUND(I140*H140,2)</f>
        <v>0</v>
      </c>
      <c r="K140" s="220" t="s">
        <v>142</v>
      </c>
      <c r="L140" s="45"/>
      <c r="M140" s="225" t="s">
        <v>19</v>
      </c>
      <c r="N140" s="226" t="s">
        <v>42</v>
      </c>
      <c r="O140" s="86"/>
      <c r="P140" s="227">
        <f>O140*H140</f>
        <v>0</v>
      </c>
      <c r="Q140" s="227">
        <v>0.0021</v>
      </c>
      <c r="R140" s="227">
        <f>Q140*H140</f>
        <v>0.044835</v>
      </c>
      <c r="S140" s="227">
        <v>0</v>
      </c>
      <c r="T140" s="228">
        <f>S140*H140</f>
        <v>0</v>
      </c>
      <c r="U140" s="39"/>
      <c r="V140" s="39"/>
      <c r="W140" s="39"/>
      <c r="X140" s="39"/>
      <c r="Y140" s="39"/>
      <c r="Z140" s="39"/>
      <c r="AA140" s="39"/>
      <c r="AB140" s="39"/>
      <c r="AC140" s="39"/>
      <c r="AD140" s="39"/>
      <c r="AE140" s="39"/>
      <c r="AR140" s="229" t="s">
        <v>143</v>
      </c>
      <c r="AT140" s="229" t="s">
        <v>138</v>
      </c>
      <c r="AU140" s="229" t="s">
        <v>79</v>
      </c>
      <c r="AY140" s="18" t="s">
        <v>137</v>
      </c>
      <c r="BE140" s="230">
        <f>IF(N140="základní",J140,0)</f>
        <v>0</v>
      </c>
      <c r="BF140" s="230">
        <f>IF(N140="snížená",J140,0)</f>
        <v>0</v>
      </c>
      <c r="BG140" s="230">
        <f>IF(N140="zákl. přenesená",J140,0)</f>
        <v>0</v>
      </c>
      <c r="BH140" s="230">
        <f>IF(N140="sníž. přenesená",J140,0)</f>
        <v>0</v>
      </c>
      <c r="BI140" s="230">
        <f>IF(N140="nulová",J140,0)</f>
        <v>0</v>
      </c>
      <c r="BJ140" s="18" t="s">
        <v>143</v>
      </c>
      <c r="BK140" s="230">
        <f>ROUND(I140*H140,2)</f>
        <v>0</v>
      </c>
      <c r="BL140" s="18" t="s">
        <v>143</v>
      </c>
      <c r="BM140" s="229" t="s">
        <v>612</v>
      </c>
    </row>
    <row r="141" spans="1:65" s="2" customFormat="1" ht="21.75" customHeight="1">
      <c r="A141" s="39"/>
      <c r="B141" s="40"/>
      <c r="C141" s="218" t="s">
        <v>274</v>
      </c>
      <c r="D141" s="218" t="s">
        <v>138</v>
      </c>
      <c r="E141" s="219" t="s">
        <v>613</v>
      </c>
      <c r="F141" s="220" t="s">
        <v>614</v>
      </c>
      <c r="G141" s="221" t="s">
        <v>141</v>
      </c>
      <c r="H141" s="222">
        <v>21.35</v>
      </c>
      <c r="I141" s="223"/>
      <c r="J141" s="224">
        <f>ROUND(I141*H141,2)</f>
        <v>0</v>
      </c>
      <c r="K141" s="220" t="s">
        <v>142</v>
      </c>
      <c r="L141" s="45"/>
      <c r="M141" s="225" t="s">
        <v>19</v>
      </c>
      <c r="N141" s="226" t="s">
        <v>42</v>
      </c>
      <c r="O141" s="86"/>
      <c r="P141" s="227">
        <f>O141*H141</f>
        <v>0</v>
      </c>
      <c r="Q141" s="227">
        <v>0.02467</v>
      </c>
      <c r="R141" s="227">
        <f>Q141*H141</f>
        <v>0.5267045</v>
      </c>
      <c r="S141" s="227">
        <v>0</v>
      </c>
      <c r="T141" s="228">
        <f>S141*H141</f>
        <v>0</v>
      </c>
      <c r="U141" s="39"/>
      <c r="V141" s="39"/>
      <c r="W141" s="39"/>
      <c r="X141" s="39"/>
      <c r="Y141" s="39"/>
      <c r="Z141" s="39"/>
      <c r="AA141" s="39"/>
      <c r="AB141" s="39"/>
      <c r="AC141" s="39"/>
      <c r="AD141" s="39"/>
      <c r="AE141" s="39"/>
      <c r="AR141" s="229" t="s">
        <v>143</v>
      </c>
      <c r="AT141" s="229" t="s">
        <v>138</v>
      </c>
      <c r="AU141" s="229" t="s">
        <v>79</v>
      </c>
      <c r="AY141" s="18" t="s">
        <v>137</v>
      </c>
      <c r="BE141" s="230">
        <f>IF(N141="základní",J141,0)</f>
        <v>0</v>
      </c>
      <c r="BF141" s="230">
        <f>IF(N141="snížená",J141,0)</f>
        <v>0</v>
      </c>
      <c r="BG141" s="230">
        <f>IF(N141="zákl. přenesená",J141,0)</f>
        <v>0</v>
      </c>
      <c r="BH141" s="230">
        <f>IF(N141="sníž. přenesená",J141,0)</f>
        <v>0</v>
      </c>
      <c r="BI141" s="230">
        <f>IF(N141="nulová",J141,0)</f>
        <v>0</v>
      </c>
      <c r="BJ141" s="18" t="s">
        <v>143</v>
      </c>
      <c r="BK141" s="230">
        <f>ROUND(I141*H141,2)</f>
        <v>0</v>
      </c>
      <c r="BL141" s="18" t="s">
        <v>143</v>
      </c>
      <c r="BM141" s="229" t="s">
        <v>615</v>
      </c>
    </row>
    <row r="142" spans="1:65" s="2" customFormat="1" ht="21.75" customHeight="1">
      <c r="A142" s="39"/>
      <c r="B142" s="40"/>
      <c r="C142" s="218" t="s">
        <v>278</v>
      </c>
      <c r="D142" s="218" t="s">
        <v>138</v>
      </c>
      <c r="E142" s="219" t="s">
        <v>616</v>
      </c>
      <c r="F142" s="220" t="s">
        <v>617</v>
      </c>
      <c r="G142" s="221" t="s">
        <v>141</v>
      </c>
      <c r="H142" s="222">
        <v>51</v>
      </c>
      <c r="I142" s="223"/>
      <c r="J142" s="224">
        <f>ROUND(I142*H142,2)</f>
        <v>0</v>
      </c>
      <c r="K142" s="220" t="s">
        <v>142</v>
      </c>
      <c r="L142" s="45"/>
      <c r="M142" s="225" t="s">
        <v>19</v>
      </c>
      <c r="N142" s="226" t="s">
        <v>42</v>
      </c>
      <c r="O142" s="86"/>
      <c r="P142" s="227">
        <f>O142*H142</f>
        <v>0</v>
      </c>
      <c r="Q142" s="227">
        <v>0.02467</v>
      </c>
      <c r="R142" s="227">
        <f>Q142*H142</f>
        <v>1.25817</v>
      </c>
      <c r="S142" s="227">
        <v>0</v>
      </c>
      <c r="T142" s="228">
        <f>S142*H142</f>
        <v>0</v>
      </c>
      <c r="U142" s="39"/>
      <c r="V142" s="39"/>
      <c r="W142" s="39"/>
      <c r="X142" s="39"/>
      <c r="Y142" s="39"/>
      <c r="Z142" s="39"/>
      <c r="AA142" s="39"/>
      <c r="AB142" s="39"/>
      <c r="AC142" s="39"/>
      <c r="AD142" s="39"/>
      <c r="AE142" s="39"/>
      <c r="AR142" s="229" t="s">
        <v>143</v>
      </c>
      <c r="AT142" s="229" t="s">
        <v>138</v>
      </c>
      <c r="AU142" s="229" t="s">
        <v>79</v>
      </c>
      <c r="AY142" s="18" t="s">
        <v>137</v>
      </c>
      <c r="BE142" s="230">
        <f>IF(N142="základní",J142,0)</f>
        <v>0</v>
      </c>
      <c r="BF142" s="230">
        <f>IF(N142="snížená",J142,0)</f>
        <v>0</v>
      </c>
      <c r="BG142" s="230">
        <f>IF(N142="zákl. přenesená",J142,0)</f>
        <v>0</v>
      </c>
      <c r="BH142" s="230">
        <f>IF(N142="sníž. přenesená",J142,0)</f>
        <v>0</v>
      </c>
      <c r="BI142" s="230">
        <f>IF(N142="nulová",J142,0)</f>
        <v>0</v>
      </c>
      <c r="BJ142" s="18" t="s">
        <v>143</v>
      </c>
      <c r="BK142" s="230">
        <f>ROUND(I142*H142,2)</f>
        <v>0</v>
      </c>
      <c r="BL142" s="18" t="s">
        <v>143</v>
      </c>
      <c r="BM142" s="229" t="s">
        <v>618</v>
      </c>
    </row>
    <row r="143" spans="1:65" s="2" customFormat="1" ht="21.75" customHeight="1">
      <c r="A143" s="39"/>
      <c r="B143" s="40"/>
      <c r="C143" s="218" t="s">
        <v>283</v>
      </c>
      <c r="D143" s="218" t="s">
        <v>138</v>
      </c>
      <c r="E143" s="219" t="s">
        <v>148</v>
      </c>
      <c r="F143" s="220" t="s">
        <v>149</v>
      </c>
      <c r="G143" s="221" t="s">
        <v>150</v>
      </c>
      <c r="H143" s="222">
        <v>205.6</v>
      </c>
      <c r="I143" s="223"/>
      <c r="J143" s="224">
        <f>ROUND(I143*H143,2)</f>
        <v>0</v>
      </c>
      <c r="K143" s="220" t="s">
        <v>142</v>
      </c>
      <c r="L143" s="45"/>
      <c r="M143" s="225" t="s">
        <v>19</v>
      </c>
      <c r="N143" s="226" t="s">
        <v>42</v>
      </c>
      <c r="O143" s="86"/>
      <c r="P143" s="227">
        <f>O143*H143</f>
        <v>0</v>
      </c>
      <c r="Q143" s="227">
        <v>0</v>
      </c>
      <c r="R143" s="227">
        <f>Q143*H143</f>
        <v>0</v>
      </c>
      <c r="S143" s="227">
        <v>0</v>
      </c>
      <c r="T143" s="228">
        <f>S143*H143</f>
        <v>0</v>
      </c>
      <c r="U143" s="39"/>
      <c r="V143" s="39"/>
      <c r="W143" s="39"/>
      <c r="X143" s="39"/>
      <c r="Y143" s="39"/>
      <c r="Z143" s="39"/>
      <c r="AA143" s="39"/>
      <c r="AB143" s="39"/>
      <c r="AC143" s="39"/>
      <c r="AD143" s="39"/>
      <c r="AE143" s="39"/>
      <c r="AR143" s="229" t="s">
        <v>143</v>
      </c>
      <c r="AT143" s="229" t="s">
        <v>138</v>
      </c>
      <c r="AU143" s="229" t="s">
        <v>79</v>
      </c>
      <c r="AY143" s="18" t="s">
        <v>137</v>
      </c>
      <c r="BE143" s="230">
        <f>IF(N143="základní",J143,0)</f>
        <v>0</v>
      </c>
      <c r="BF143" s="230">
        <f>IF(N143="snížená",J143,0)</f>
        <v>0</v>
      </c>
      <c r="BG143" s="230">
        <f>IF(N143="zákl. přenesená",J143,0)</f>
        <v>0</v>
      </c>
      <c r="BH143" s="230">
        <f>IF(N143="sníž. přenesená",J143,0)</f>
        <v>0</v>
      </c>
      <c r="BI143" s="230">
        <f>IF(N143="nulová",J143,0)</f>
        <v>0</v>
      </c>
      <c r="BJ143" s="18" t="s">
        <v>143</v>
      </c>
      <c r="BK143" s="230">
        <f>ROUND(I143*H143,2)</f>
        <v>0</v>
      </c>
      <c r="BL143" s="18" t="s">
        <v>143</v>
      </c>
      <c r="BM143" s="229" t="s">
        <v>619</v>
      </c>
    </row>
    <row r="144" spans="1:65" s="2" customFormat="1" ht="16.5" customHeight="1">
      <c r="A144" s="39"/>
      <c r="B144" s="40"/>
      <c r="C144" s="254" t="s">
        <v>288</v>
      </c>
      <c r="D144" s="254" t="s">
        <v>154</v>
      </c>
      <c r="E144" s="255" t="s">
        <v>155</v>
      </c>
      <c r="F144" s="256" t="s">
        <v>156</v>
      </c>
      <c r="G144" s="257" t="s">
        <v>150</v>
      </c>
      <c r="H144" s="258">
        <v>215.88</v>
      </c>
      <c r="I144" s="259"/>
      <c r="J144" s="260">
        <f>ROUND(I144*H144,2)</f>
        <v>0</v>
      </c>
      <c r="K144" s="256" t="s">
        <v>142</v>
      </c>
      <c r="L144" s="261"/>
      <c r="M144" s="262" t="s">
        <v>19</v>
      </c>
      <c r="N144" s="263" t="s">
        <v>42</v>
      </c>
      <c r="O144" s="86"/>
      <c r="P144" s="227">
        <f>O144*H144</f>
        <v>0</v>
      </c>
      <c r="Q144" s="227">
        <v>0.0001</v>
      </c>
      <c r="R144" s="227">
        <f>Q144*H144</f>
        <v>0.021588</v>
      </c>
      <c r="S144" s="227">
        <v>0</v>
      </c>
      <c r="T144" s="228">
        <f>S144*H144</f>
        <v>0</v>
      </c>
      <c r="U144" s="39"/>
      <c r="V144" s="39"/>
      <c r="W144" s="39"/>
      <c r="X144" s="39"/>
      <c r="Y144" s="39"/>
      <c r="Z144" s="39"/>
      <c r="AA144" s="39"/>
      <c r="AB144" s="39"/>
      <c r="AC144" s="39"/>
      <c r="AD144" s="39"/>
      <c r="AE144" s="39"/>
      <c r="AR144" s="229" t="s">
        <v>157</v>
      </c>
      <c r="AT144" s="229" t="s">
        <v>154</v>
      </c>
      <c r="AU144" s="229" t="s">
        <v>79</v>
      </c>
      <c r="AY144" s="18" t="s">
        <v>137</v>
      </c>
      <c r="BE144" s="230">
        <f>IF(N144="základní",J144,0)</f>
        <v>0</v>
      </c>
      <c r="BF144" s="230">
        <f>IF(N144="snížená",J144,0)</f>
        <v>0</v>
      </c>
      <c r="BG144" s="230">
        <f>IF(N144="zákl. přenesená",J144,0)</f>
        <v>0</v>
      </c>
      <c r="BH144" s="230">
        <f>IF(N144="sníž. přenesená",J144,0)</f>
        <v>0</v>
      </c>
      <c r="BI144" s="230">
        <f>IF(N144="nulová",J144,0)</f>
        <v>0</v>
      </c>
      <c r="BJ144" s="18" t="s">
        <v>143</v>
      </c>
      <c r="BK144" s="230">
        <f>ROUND(I144*H144,2)</f>
        <v>0</v>
      </c>
      <c r="BL144" s="18" t="s">
        <v>143</v>
      </c>
      <c r="BM144" s="229" t="s">
        <v>620</v>
      </c>
    </row>
    <row r="145" spans="1:51" s="13" customFormat="1" ht="12">
      <c r="A145" s="13"/>
      <c r="B145" s="231"/>
      <c r="C145" s="232"/>
      <c r="D145" s="233" t="s">
        <v>145</v>
      </c>
      <c r="E145" s="234" t="s">
        <v>19</v>
      </c>
      <c r="F145" s="235" t="s">
        <v>621</v>
      </c>
      <c r="G145" s="232"/>
      <c r="H145" s="236">
        <v>215.88</v>
      </c>
      <c r="I145" s="237"/>
      <c r="J145" s="232"/>
      <c r="K145" s="232"/>
      <c r="L145" s="238"/>
      <c r="M145" s="239"/>
      <c r="N145" s="240"/>
      <c r="O145" s="240"/>
      <c r="P145" s="240"/>
      <c r="Q145" s="240"/>
      <c r="R145" s="240"/>
      <c r="S145" s="240"/>
      <c r="T145" s="241"/>
      <c r="U145" s="13"/>
      <c r="V145" s="13"/>
      <c r="W145" s="13"/>
      <c r="X145" s="13"/>
      <c r="Y145" s="13"/>
      <c r="Z145" s="13"/>
      <c r="AA145" s="13"/>
      <c r="AB145" s="13"/>
      <c r="AC145" s="13"/>
      <c r="AD145" s="13"/>
      <c r="AE145" s="13"/>
      <c r="AT145" s="242" t="s">
        <v>145</v>
      </c>
      <c r="AU145" s="242" t="s">
        <v>79</v>
      </c>
      <c r="AV145" s="13" t="s">
        <v>79</v>
      </c>
      <c r="AW145" s="13" t="s">
        <v>31</v>
      </c>
      <c r="AX145" s="13" t="s">
        <v>69</v>
      </c>
      <c r="AY145" s="242" t="s">
        <v>137</v>
      </c>
    </row>
    <row r="146" spans="1:51" s="14" customFormat="1" ht="12">
      <c r="A146" s="14"/>
      <c r="B146" s="243"/>
      <c r="C146" s="244"/>
      <c r="D146" s="233" t="s">
        <v>145</v>
      </c>
      <c r="E146" s="245" t="s">
        <v>19</v>
      </c>
      <c r="F146" s="246" t="s">
        <v>147</v>
      </c>
      <c r="G146" s="244"/>
      <c r="H146" s="247">
        <v>215.88</v>
      </c>
      <c r="I146" s="248"/>
      <c r="J146" s="244"/>
      <c r="K146" s="244"/>
      <c r="L146" s="249"/>
      <c r="M146" s="250"/>
      <c r="N146" s="251"/>
      <c r="O146" s="251"/>
      <c r="P146" s="251"/>
      <c r="Q146" s="251"/>
      <c r="R146" s="251"/>
      <c r="S146" s="251"/>
      <c r="T146" s="252"/>
      <c r="U146" s="14"/>
      <c r="V146" s="14"/>
      <c r="W146" s="14"/>
      <c r="X146" s="14"/>
      <c r="Y146" s="14"/>
      <c r="Z146" s="14"/>
      <c r="AA146" s="14"/>
      <c r="AB146" s="14"/>
      <c r="AC146" s="14"/>
      <c r="AD146" s="14"/>
      <c r="AE146" s="14"/>
      <c r="AT146" s="253" t="s">
        <v>145</v>
      </c>
      <c r="AU146" s="253" t="s">
        <v>79</v>
      </c>
      <c r="AV146" s="14" t="s">
        <v>143</v>
      </c>
      <c r="AW146" s="14" t="s">
        <v>31</v>
      </c>
      <c r="AX146" s="14" t="s">
        <v>77</v>
      </c>
      <c r="AY146" s="253" t="s">
        <v>137</v>
      </c>
    </row>
    <row r="147" spans="1:65" s="2" customFormat="1" ht="16.5" customHeight="1">
      <c r="A147" s="39"/>
      <c r="B147" s="40"/>
      <c r="C147" s="218" t="s">
        <v>295</v>
      </c>
      <c r="D147" s="218" t="s">
        <v>138</v>
      </c>
      <c r="E147" s="219" t="s">
        <v>622</v>
      </c>
      <c r="F147" s="220" t="s">
        <v>623</v>
      </c>
      <c r="G147" s="221" t="s">
        <v>141</v>
      </c>
      <c r="H147" s="222">
        <v>180.19</v>
      </c>
      <c r="I147" s="223"/>
      <c r="J147" s="224">
        <f>ROUND(I147*H147,2)</f>
        <v>0</v>
      </c>
      <c r="K147" s="220" t="s">
        <v>142</v>
      </c>
      <c r="L147" s="45"/>
      <c r="M147" s="225" t="s">
        <v>19</v>
      </c>
      <c r="N147" s="226" t="s">
        <v>42</v>
      </c>
      <c r="O147" s="86"/>
      <c r="P147" s="227">
        <f>O147*H147</f>
        <v>0</v>
      </c>
      <c r="Q147" s="227">
        <v>0.00273</v>
      </c>
      <c r="R147" s="227">
        <f>Q147*H147</f>
        <v>0.49191869999999993</v>
      </c>
      <c r="S147" s="227">
        <v>0</v>
      </c>
      <c r="T147" s="228">
        <f>S147*H147</f>
        <v>0</v>
      </c>
      <c r="U147" s="39"/>
      <c r="V147" s="39"/>
      <c r="W147" s="39"/>
      <c r="X147" s="39"/>
      <c r="Y147" s="39"/>
      <c r="Z147" s="39"/>
      <c r="AA147" s="39"/>
      <c r="AB147" s="39"/>
      <c r="AC147" s="39"/>
      <c r="AD147" s="39"/>
      <c r="AE147" s="39"/>
      <c r="AR147" s="229" t="s">
        <v>143</v>
      </c>
      <c r="AT147" s="229" t="s">
        <v>138</v>
      </c>
      <c r="AU147" s="229" t="s">
        <v>79</v>
      </c>
      <c r="AY147" s="18" t="s">
        <v>137</v>
      </c>
      <c r="BE147" s="230">
        <f>IF(N147="základní",J147,0)</f>
        <v>0</v>
      </c>
      <c r="BF147" s="230">
        <f>IF(N147="snížená",J147,0)</f>
        <v>0</v>
      </c>
      <c r="BG147" s="230">
        <f>IF(N147="zákl. přenesená",J147,0)</f>
        <v>0</v>
      </c>
      <c r="BH147" s="230">
        <f>IF(N147="sníž. přenesená",J147,0)</f>
        <v>0</v>
      </c>
      <c r="BI147" s="230">
        <f>IF(N147="nulová",J147,0)</f>
        <v>0</v>
      </c>
      <c r="BJ147" s="18" t="s">
        <v>143</v>
      </c>
      <c r="BK147" s="230">
        <f>ROUND(I147*H147,2)</f>
        <v>0</v>
      </c>
      <c r="BL147" s="18" t="s">
        <v>143</v>
      </c>
      <c r="BM147" s="229" t="s">
        <v>624</v>
      </c>
    </row>
    <row r="148" spans="1:65" s="2" customFormat="1" ht="21.75" customHeight="1">
      <c r="A148" s="39"/>
      <c r="B148" s="40"/>
      <c r="C148" s="218" t="s">
        <v>300</v>
      </c>
      <c r="D148" s="218" t="s">
        <v>138</v>
      </c>
      <c r="E148" s="219" t="s">
        <v>625</v>
      </c>
      <c r="F148" s="220" t="s">
        <v>626</v>
      </c>
      <c r="G148" s="221" t="s">
        <v>141</v>
      </c>
      <c r="H148" s="222">
        <v>21</v>
      </c>
      <c r="I148" s="223"/>
      <c r="J148" s="224">
        <f>ROUND(I148*H148,2)</f>
        <v>0</v>
      </c>
      <c r="K148" s="220" t="s">
        <v>142</v>
      </c>
      <c r="L148" s="45"/>
      <c r="M148" s="225" t="s">
        <v>19</v>
      </c>
      <c r="N148" s="226" t="s">
        <v>42</v>
      </c>
      <c r="O148" s="86"/>
      <c r="P148" s="227">
        <f>O148*H148</f>
        <v>0</v>
      </c>
      <c r="Q148" s="227">
        <v>0.0118825</v>
      </c>
      <c r="R148" s="227">
        <f>Q148*H148</f>
        <v>0.24953250000000002</v>
      </c>
      <c r="S148" s="227">
        <v>0</v>
      </c>
      <c r="T148" s="228">
        <f>S148*H148</f>
        <v>0</v>
      </c>
      <c r="U148" s="39"/>
      <c r="V148" s="39"/>
      <c r="W148" s="39"/>
      <c r="X148" s="39"/>
      <c r="Y148" s="39"/>
      <c r="Z148" s="39"/>
      <c r="AA148" s="39"/>
      <c r="AB148" s="39"/>
      <c r="AC148" s="39"/>
      <c r="AD148" s="39"/>
      <c r="AE148" s="39"/>
      <c r="AR148" s="229" t="s">
        <v>143</v>
      </c>
      <c r="AT148" s="229" t="s">
        <v>138</v>
      </c>
      <c r="AU148" s="229" t="s">
        <v>79</v>
      </c>
      <c r="AY148" s="18" t="s">
        <v>137</v>
      </c>
      <c r="BE148" s="230">
        <f>IF(N148="základní",J148,0)</f>
        <v>0</v>
      </c>
      <c r="BF148" s="230">
        <f>IF(N148="snížená",J148,0)</f>
        <v>0</v>
      </c>
      <c r="BG148" s="230">
        <f>IF(N148="zákl. přenesená",J148,0)</f>
        <v>0</v>
      </c>
      <c r="BH148" s="230">
        <f>IF(N148="sníž. přenesená",J148,0)</f>
        <v>0</v>
      </c>
      <c r="BI148" s="230">
        <f>IF(N148="nulová",J148,0)</f>
        <v>0</v>
      </c>
      <c r="BJ148" s="18" t="s">
        <v>143</v>
      </c>
      <c r="BK148" s="230">
        <f>ROUND(I148*H148,2)</f>
        <v>0</v>
      </c>
      <c r="BL148" s="18" t="s">
        <v>143</v>
      </c>
      <c r="BM148" s="229" t="s">
        <v>627</v>
      </c>
    </row>
    <row r="149" spans="1:65" s="2" customFormat="1" ht="21.75" customHeight="1">
      <c r="A149" s="39"/>
      <c r="B149" s="40"/>
      <c r="C149" s="218" t="s">
        <v>281</v>
      </c>
      <c r="D149" s="218" t="s">
        <v>138</v>
      </c>
      <c r="E149" s="219" t="s">
        <v>628</v>
      </c>
      <c r="F149" s="220" t="s">
        <v>629</v>
      </c>
      <c r="G149" s="221" t="s">
        <v>141</v>
      </c>
      <c r="H149" s="222">
        <v>65.84</v>
      </c>
      <c r="I149" s="223"/>
      <c r="J149" s="224">
        <f>ROUND(I149*H149,2)</f>
        <v>0</v>
      </c>
      <c r="K149" s="220" t="s">
        <v>142</v>
      </c>
      <c r="L149" s="45"/>
      <c r="M149" s="225" t="s">
        <v>19</v>
      </c>
      <c r="N149" s="226" t="s">
        <v>42</v>
      </c>
      <c r="O149" s="86"/>
      <c r="P149" s="227">
        <f>O149*H149</f>
        <v>0</v>
      </c>
      <c r="Q149" s="227">
        <v>0.023755</v>
      </c>
      <c r="R149" s="227">
        <f>Q149*H149</f>
        <v>1.5640292</v>
      </c>
      <c r="S149" s="227">
        <v>0</v>
      </c>
      <c r="T149" s="228">
        <f>S149*H149</f>
        <v>0</v>
      </c>
      <c r="U149" s="39"/>
      <c r="V149" s="39"/>
      <c r="W149" s="39"/>
      <c r="X149" s="39"/>
      <c r="Y149" s="39"/>
      <c r="Z149" s="39"/>
      <c r="AA149" s="39"/>
      <c r="AB149" s="39"/>
      <c r="AC149" s="39"/>
      <c r="AD149" s="39"/>
      <c r="AE149" s="39"/>
      <c r="AR149" s="229" t="s">
        <v>143</v>
      </c>
      <c r="AT149" s="229" t="s">
        <v>138</v>
      </c>
      <c r="AU149" s="229" t="s">
        <v>79</v>
      </c>
      <c r="AY149" s="18" t="s">
        <v>137</v>
      </c>
      <c r="BE149" s="230">
        <f>IF(N149="základní",J149,0)</f>
        <v>0</v>
      </c>
      <c r="BF149" s="230">
        <f>IF(N149="snížená",J149,0)</f>
        <v>0</v>
      </c>
      <c r="BG149" s="230">
        <f>IF(N149="zákl. přenesená",J149,0)</f>
        <v>0</v>
      </c>
      <c r="BH149" s="230">
        <f>IF(N149="sníž. přenesená",J149,0)</f>
        <v>0</v>
      </c>
      <c r="BI149" s="230">
        <f>IF(N149="nulová",J149,0)</f>
        <v>0</v>
      </c>
      <c r="BJ149" s="18" t="s">
        <v>143</v>
      </c>
      <c r="BK149" s="230">
        <f>ROUND(I149*H149,2)</f>
        <v>0</v>
      </c>
      <c r="BL149" s="18" t="s">
        <v>143</v>
      </c>
      <c r="BM149" s="229" t="s">
        <v>630</v>
      </c>
    </row>
    <row r="150" spans="1:65" s="2" customFormat="1" ht="21.75" customHeight="1">
      <c r="A150" s="39"/>
      <c r="B150" s="40"/>
      <c r="C150" s="218" t="s">
        <v>309</v>
      </c>
      <c r="D150" s="218" t="s">
        <v>138</v>
      </c>
      <c r="E150" s="219" t="s">
        <v>631</v>
      </c>
      <c r="F150" s="220" t="s">
        <v>632</v>
      </c>
      <c r="G150" s="221" t="s">
        <v>141</v>
      </c>
      <c r="H150" s="222">
        <v>133.1</v>
      </c>
      <c r="I150" s="223"/>
      <c r="J150" s="224">
        <f>ROUND(I150*H150,2)</f>
        <v>0</v>
      </c>
      <c r="K150" s="220" t="s">
        <v>142</v>
      </c>
      <c r="L150" s="45"/>
      <c r="M150" s="225" t="s">
        <v>19</v>
      </c>
      <c r="N150" s="226" t="s">
        <v>42</v>
      </c>
      <c r="O150" s="86"/>
      <c r="P150" s="227">
        <f>O150*H150</f>
        <v>0</v>
      </c>
      <c r="Q150" s="227">
        <v>0.0707475</v>
      </c>
      <c r="R150" s="227">
        <f>Q150*H150</f>
        <v>9.416492250000001</v>
      </c>
      <c r="S150" s="227">
        <v>0</v>
      </c>
      <c r="T150" s="228">
        <f>S150*H150</f>
        <v>0</v>
      </c>
      <c r="U150" s="39"/>
      <c r="V150" s="39"/>
      <c r="W150" s="39"/>
      <c r="X150" s="39"/>
      <c r="Y150" s="39"/>
      <c r="Z150" s="39"/>
      <c r="AA150" s="39"/>
      <c r="AB150" s="39"/>
      <c r="AC150" s="39"/>
      <c r="AD150" s="39"/>
      <c r="AE150" s="39"/>
      <c r="AR150" s="229" t="s">
        <v>143</v>
      </c>
      <c r="AT150" s="229" t="s">
        <v>138</v>
      </c>
      <c r="AU150" s="229" t="s">
        <v>79</v>
      </c>
      <c r="AY150" s="18" t="s">
        <v>137</v>
      </c>
      <c r="BE150" s="230">
        <f>IF(N150="základní",J150,0)</f>
        <v>0</v>
      </c>
      <c r="BF150" s="230">
        <f>IF(N150="snížená",J150,0)</f>
        <v>0</v>
      </c>
      <c r="BG150" s="230">
        <f>IF(N150="zákl. přenesená",J150,0)</f>
        <v>0</v>
      </c>
      <c r="BH150" s="230">
        <f>IF(N150="sníž. přenesená",J150,0)</f>
        <v>0</v>
      </c>
      <c r="BI150" s="230">
        <f>IF(N150="nulová",J150,0)</f>
        <v>0</v>
      </c>
      <c r="BJ150" s="18" t="s">
        <v>143</v>
      </c>
      <c r="BK150" s="230">
        <f>ROUND(I150*H150,2)</f>
        <v>0</v>
      </c>
      <c r="BL150" s="18" t="s">
        <v>143</v>
      </c>
      <c r="BM150" s="229" t="s">
        <v>633</v>
      </c>
    </row>
    <row r="151" spans="1:65" s="2" customFormat="1" ht="21.75" customHeight="1">
      <c r="A151" s="39"/>
      <c r="B151" s="40"/>
      <c r="C151" s="218" t="s">
        <v>316</v>
      </c>
      <c r="D151" s="218" t="s">
        <v>138</v>
      </c>
      <c r="E151" s="219" t="s">
        <v>634</v>
      </c>
      <c r="F151" s="220" t="s">
        <v>635</v>
      </c>
      <c r="G151" s="221" t="s">
        <v>141</v>
      </c>
      <c r="H151" s="222">
        <v>386</v>
      </c>
      <c r="I151" s="223"/>
      <c r="J151" s="224">
        <f>ROUND(I151*H151,2)</f>
        <v>0</v>
      </c>
      <c r="K151" s="220" t="s">
        <v>142</v>
      </c>
      <c r="L151" s="45"/>
      <c r="M151" s="225" t="s">
        <v>19</v>
      </c>
      <c r="N151" s="226" t="s">
        <v>42</v>
      </c>
      <c r="O151" s="86"/>
      <c r="P151" s="227">
        <f>O151*H151</f>
        <v>0</v>
      </c>
      <c r="Q151" s="227">
        <v>0.00446</v>
      </c>
      <c r="R151" s="227">
        <f>Q151*H151</f>
        <v>1.7215600000000002</v>
      </c>
      <c r="S151" s="227">
        <v>0</v>
      </c>
      <c r="T151" s="228">
        <f>S151*H151</f>
        <v>0</v>
      </c>
      <c r="U151" s="39"/>
      <c r="V151" s="39"/>
      <c r="W151" s="39"/>
      <c r="X151" s="39"/>
      <c r="Y151" s="39"/>
      <c r="Z151" s="39"/>
      <c r="AA151" s="39"/>
      <c r="AB151" s="39"/>
      <c r="AC151" s="39"/>
      <c r="AD151" s="39"/>
      <c r="AE151" s="39"/>
      <c r="AR151" s="229" t="s">
        <v>143</v>
      </c>
      <c r="AT151" s="229" t="s">
        <v>138</v>
      </c>
      <c r="AU151" s="229" t="s">
        <v>79</v>
      </c>
      <c r="AY151" s="18" t="s">
        <v>137</v>
      </c>
      <c r="BE151" s="230">
        <f>IF(N151="základní",J151,0)</f>
        <v>0</v>
      </c>
      <c r="BF151" s="230">
        <f>IF(N151="snížená",J151,0)</f>
        <v>0</v>
      </c>
      <c r="BG151" s="230">
        <f>IF(N151="zákl. přenesená",J151,0)</f>
        <v>0</v>
      </c>
      <c r="BH151" s="230">
        <f>IF(N151="sníž. přenesená",J151,0)</f>
        <v>0</v>
      </c>
      <c r="BI151" s="230">
        <f>IF(N151="nulová",J151,0)</f>
        <v>0</v>
      </c>
      <c r="BJ151" s="18" t="s">
        <v>143</v>
      </c>
      <c r="BK151" s="230">
        <f>ROUND(I151*H151,2)</f>
        <v>0</v>
      </c>
      <c r="BL151" s="18" t="s">
        <v>143</v>
      </c>
      <c r="BM151" s="229" t="s">
        <v>636</v>
      </c>
    </row>
    <row r="152" spans="1:65" s="2" customFormat="1" ht="21.75" customHeight="1">
      <c r="A152" s="39"/>
      <c r="B152" s="40"/>
      <c r="C152" s="218" t="s">
        <v>320</v>
      </c>
      <c r="D152" s="218" t="s">
        <v>138</v>
      </c>
      <c r="E152" s="219" t="s">
        <v>637</v>
      </c>
      <c r="F152" s="220" t="s">
        <v>638</v>
      </c>
      <c r="G152" s="221" t="s">
        <v>141</v>
      </c>
      <c r="H152" s="222">
        <v>3</v>
      </c>
      <c r="I152" s="223"/>
      <c r="J152" s="224">
        <f>ROUND(I152*H152,2)</f>
        <v>0</v>
      </c>
      <c r="K152" s="220" t="s">
        <v>142</v>
      </c>
      <c r="L152" s="45"/>
      <c r="M152" s="225" t="s">
        <v>19</v>
      </c>
      <c r="N152" s="226" t="s">
        <v>42</v>
      </c>
      <c r="O152" s="86"/>
      <c r="P152" s="227">
        <f>O152*H152</f>
        <v>0</v>
      </c>
      <c r="Q152" s="227">
        <v>0.01331625</v>
      </c>
      <c r="R152" s="227">
        <f>Q152*H152</f>
        <v>0.03994875</v>
      </c>
      <c r="S152" s="227">
        <v>0</v>
      </c>
      <c r="T152" s="228">
        <f>S152*H152</f>
        <v>0</v>
      </c>
      <c r="U152" s="39"/>
      <c r="V152" s="39"/>
      <c r="W152" s="39"/>
      <c r="X152" s="39"/>
      <c r="Y152" s="39"/>
      <c r="Z152" s="39"/>
      <c r="AA152" s="39"/>
      <c r="AB152" s="39"/>
      <c r="AC152" s="39"/>
      <c r="AD152" s="39"/>
      <c r="AE152" s="39"/>
      <c r="AR152" s="229" t="s">
        <v>143</v>
      </c>
      <c r="AT152" s="229" t="s">
        <v>138</v>
      </c>
      <c r="AU152" s="229" t="s">
        <v>79</v>
      </c>
      <c r="AY152" s="18" t="s">
        <v>137</v>
      </c>
      <c r="BE152" s="230">
        <f>IF(N152="základní",J152,0)</f>
        <v>0</v>
      </c>
      <c r="BF152" s="230">
        <f>IF(N152="snížená",J152,0)</f>
        <v>0</v>
      </c>
      <c r="BG152" s="230">
        <f>IF(N152="zákl. přenesená",J152,0)</f>
        <v>0</v>
      </c>
      <c r="BH152" s="230">
        <f>IF(N152="sníž. přenesená",J152,0)</f>
        <v>0</v>
      </c>
      <c r="BI152" s="230">
        <f>IF(N152="nulová",J152,0)</f>
        <v>0</v>
      </c>
      <c r="BJ152" s="18" t="s">
        <v>143</v>
      </c>
      <c r="BK152" s="230">
        <f>ROUND(I152*H152,2)</f>
        <v>0</v>
      </c>
      <c r="BL152" s="18" t="s">
        <v>143</v>
      </c>
      <c r="BM152" s="229" t="s">
        <v>639</v>
      </c>
    </row>
    <row r="153" spans="1:63" s="12" customFormat="1" ht="22.8" customHeight="1">
      <c r="A153" s="12"/>
      <c r="B153" s="204"/>
      <c r="C153" s="205"/>
      <c r="D153" s="206" t="s">
        <v>68</v>
      </c>
      <c r="E153" s="274" t="s">
        <v>180</v>
      </c>
      <c r="F153" s="274" t="s">
        <v>184</v>
      </c>
      <c r="G153" s="205"/>
      <c r="H153" s="205"/>
      <c r="I153" s="208"/>
      <c r="J153" s="275">
        <f>BK153</f>
        <v>0</v>
      </c>
      <c r="K153" s="205"/>
      <c r="L153" s="210"/>
      <c r="M153" s="211"/>
      <c r="N153" s="212"/>
      <c r="O153" s="212"/>
      <c r="P153" s="213">
        <f>SUM(P154:P215)</f>
        <v>0</v>
      </c>
      <c r="Q153" s="212"/>
      <c r="R153" s="213">
        <f>SUM(R154:R215)</f>
        <v>6.937209232</v>
      </c>
      <c r="S153" s="212"/>
      <c r="T153" s="214">
        <f>SUM(T154:T215)</f>
        <v>16.404738</v>
      </c>
      <c r="U153" s="12"/>
      <c r="V153" s="12"/>
      <c r="W153" s="12"/>
      <c r="X153" s="12"/>
      <c r="Y153" s="12"/>
      <c r="Z153" s="12"/>
      <c r="AA153" s="12"/>
      <c r="AB153" s="12"/>
      <c r="AC153" s="12"/>
      <c r="AD153" s="12"/>
      <c r="AE153" s="12"/>
      <c r="AR153" s="215" t="s">
        <v>77</v>
      </c>
      <c r="AT153" s="216" t="s">
        <v>68</v>
      </c>
      <c r="AU153" s="216" t="s">
        <v>77</v>
      </c>
      <c r="AY153" s="215" t="s">
        <v>137</v>
      </c>
      <c r="BK153" s="217">
        <f>SUM(BK154:BK215)</f>
        <v>0</v>
      </c>
    </row>
    <row r="154" spans="1:65" s="2" customFormat="1" ht="21.75" customHeight="1">
      <c r="A154" s="39"/>
      <c r="B154" s="40"/>
      <c r="C154" s="218" t="s">
        <v>325</v>
      </c>
      <c r="D154" s="218" t="s">
        <v>138</v>
      </c>
      <c r="E154" s="219" t="s">
        <v>640</v>
      </c>
      <c r="F154" s="220" t="s">
        <v>641</v>
      </c>
      <c r="G154" s="221" t="s">
        <v>547</v>
      </c>
      <c r="H154" s="222">
        <v>1</v>
      </c>
      <c r="I154" s="223"/>
      <c r="J154" s="224">
        <f>ROUND(I154*H154,2)</f>
        <v>0</v>
      </c>
      <c r="K154" s="220" t="s">
        <v>142</v>
      </c>
      <c r="L154" s="45"/>
      <c r="M154" s="225" t="s">
        <v>19</v>
      </c>
      <c r="N154" s="226" t="s">
        <v>42</v>
      </c>
      <c r="O154" s="86"/>
      <c r="P154" s="227">
        <f>O154*H154</f>
        <v>0</v>
      </c>
      <c r="Q154" s="227">
        <v>0</v>
      </c>
      <c r="R154" s="227">
        <f>Q154*H154</f>
        <v>0</v>
      </c>
      <c r="S154" s="227">
        <v>2</v>
      </c>
      <c r="T154" s="228">
        <f>S154*H154</f>
        <v>2</v>
      </c>
      <c r="U154" s="39"/>
      <c r="V154" s="39"/>
      <c r="W154" s="39"/>
      <c r="X154" s="39"/>
      <c r="Y154" s="39"/>
      <c r="Z154" s="39"/>
      <c r="AA154" s="39"/>
      <c r="AB154" s="39"/>
      <c r="AC154" s="39"/>
      <c r="AD154" s="39"/>
      <c r="AE154" s="39"/>
      <c r="AR154" s="229" t="s">
        <v>143</v>
      </c>
      <c r="AT154" s="229" t="s">
        <v>138</v>
      </c>
      <c r="AU154" s="229" t="s">
        <v>79</v>
      </c>
      <c r="AY154" s="18" t="s">
        <v>137</v>
      </c>
      <c r="BE154" s="230">
        <f>IF(N154="základní",J154,0)</f>
        <v>0</v>
      </c>
      <c r="BF154" s="230">
        <f>IF(N154="snížená",J154,0)</f>
        <v>0</v>
      </c>
      <c r="BG154" s="230">
        <f>IF(N154="zákl. přenesená",J154,0)</f>
        <v>0</v>
      </c>
      <c r="BH154" s="230">
        <f>IF(N154="sníž. přenesená",J154,0)</f>
        <v>0</v>
      </c>
      <c r="BI154" s="230">
        <f>IF(N154="nulová",J154,0)</f>
        <v>0</v>
      </c>
      <c r="BJ154" s="18" t="s">
        <v>143</v>
      </c>
      <c r="BK154" s="230">
        <f>ROUND(I154*H154,2)</f>
        <v>0</v>
      </c>
      <c r="BL154" s="18" t="s">
        <v>143</v>
      </c>
      <c r="BM154" s="229" t="s">
        <v>642</v>
      </c>
    </row>
    <row r="155" spans="1:47" s="2" customFormat="1" ht="12">
      <c r="A155" s="39"/>
      <c r="B155" s="40"/>
      <c r="C155" s="41"/>
      <c r="D155" s="233" t="s">
        <v>292</v>
      </c>
      <c r="E155" s="41"/>
      <c r="F155" s="276" t="s">
        <v>643</v>
      </c>
      <c r="G155" s="41"/>
      <c r="H155" s="41"/>
      <c r="I155" s="138"/>
      <c r="J155" s="41"/>
      <c r="K155" s="41"/>
      <c r="L155" s="45"/>
      <c r="M155" s="277"/>
      <c r="N155" s="278"/>
      <c r="O155" s="86"/>
      <c r="P155" s="86"/>
      <c r="Q155" s="86"/>
      <c r="R155" s="86"/>
      <c r="S155" s="86"/>
      <c r="T155" s="87"/>
      <c r="U155" s="39"/>
      <c r="V155" s="39"/>
      <c r="W155" s="39"/>
      <c r="X155" s="39"/>
      <c r="Y155" s="39"/>
      <c r="Z155" s="39"/>
      <c r="AA155" s="39"/>
      <c r="AB155" s="39"/>
      <c r="AC155" s="39"/>
      <c r="AD155" s="39"/>
      <c r="AE155" s="39"/>
      <c r="AT155" s="18" t="s">
        <v>292</v>
      </c>
      <c r="AU155" s="18" t="s">
        <v>79</v>
      </c>
    </row>
    <row r="156" spans="1:65" s="2" customFormat="1" ht="16.5" customHeight="1">
      <c r="A156" s="39"/>
      <c r="B156" s="40"/>
      <c r="C156" s="218" t="s">
        <v>330</v>
      </c>
      <c r="D156" s="218" t="s">
        <v>138</v>
      </c>
      <c r="E156" s="219" t="s">
        <v>644</v>
      </c>
      <c r="F156" s="220" t="s">
        <v>645</v>
      </c>
      <c r="G156" s="221" t="s">
        <v>268</v>
      </c>
      <c r="H156" s="222">
        <v>1</v>
      </c>
      <c r="I156" s="223"/>
      <c r="J156" s="224">
        <f>ROUND(I156*H156,2)</f>
        <v>0</v>
      </c>
      <c r="K156" s="220" t="s">
        <v>142</v>
      </c>
      <c r="L156" s="45"/>
      <c r="M156" s="225" t="s">
        <v>19</v>
      </c>
      <c r="N156" s="226" t="s">
        <v>42</v>
      </c>
      <c r="O156" s="86"/>
      <c r="P156" s="227">
        <f>O156*H156</f>
        <v>0</v>
      </c>
      <c r="Q156" s="227">
        <v>0</v>
      </c>
      <c r="R156" s="227">
        <f>Q156*H156</f>
        <v>0</v>
      </c>
      <c r="S156" s="227">
        <v>0.116</v>
      </c>
      <c r="T156" s="228">
        <f>S156*H156</f>
        <v>0.116</v>
      </c>
      <c r="U156" s="39"/>
      <c r="V156" s="39"/>
      <c r="W156" s="39"/>
      <c r="X156" s="39"/>
      <c r="Y156" s="39"/>
      <c r="Z156" s="39"/>
      <c r="AA156" s="39"/>
      <c r="AB156" s="39"/>
      <c r="AC156" s="39"/>
      <c r="AD156" s="39"/>
      <c r="AE156" s="39"/>
      <c r="AR156" s="229" t="s">
        <v>143</v>
      </c>
      <c r="AT156" s="229" t="s">
        <v>138</v>
      </c>
      <c r="AU156" s="229" t="s">
        <v>79</v>
      </c>
      <c r="AY156" s="18" t="s">
        <v>137</v>
      </c>
      <c r="BE156" s="230">
        <f>IF(N156="základní",J156,0)</f>
        <v>0</v>
      </c>
      <c r="BF156" s="230">
        <f>IF(N156="snížená",J156,0)</f>
        <v>0</v>
      </c>
      <c r="BG156" s="230">
        <f>IF(N156="zákl. přenesená",J156,0)</f>
        <v>0</v>
      </c>
      <c r="BH156" s="230">
        <f>IF(N156="sníž. přenesená",J156,0)</f>
        <v>0</v>
      </c>
      <c r="BI156" s="230">
        <f>IF(N156="nulová",J156,0)</f>
        <v>0</v>
      </c>
      <c r="BJ156" s="18" t="s">
        <v>143</v>
      </c>
      <c r="BK156" s="230">
        <f>ROUND(I156*H156,2)</f>
        <v>0</v>
      </c>
      <c r="BL156" s="18" t="s">
        <v>143</v>
      </c>
      <c r="BM156" s="229" t="s">
        <v>646</v>
      </c>
    </row>
    <row r="157" spans="1:47" s="2" customFormat="1" ht="12">
      <c r="A157" s="39"/>
      <c r="B157" s="40"/>
      <c r="C157" s="41"/>
      <c r="D157" s="233" t="s">
        <v>292</v>
      </c>
      <c r="E157" s="41"/>
      <c r="F157" s="276" t="s">
        <v>647</v>
      </c>
      <c r="G157" s="41"/>
      <c r="H157" s="41"/>
      <c r="I157" s="138"/>
      <c r="J157" s="41"/>
      <c r="K157" s="41"/>
      <c r="L157" s="45"/>
      <c r="M157" s="277"/>
      <c r="N157" s="278"/>
      <c r="O157" s="86"/>
      <c r="P157" s="86"/>
      <c r="Q157" s="86"/>
      <c r="R157" s="86"/>
      <c r="S157" s="86"/>
      <c r="T157" s="87"/>
      <c r="U157" s="39"/>
      <c r="V157" s="39"/>
      <c r="W157" s="39"/>
      <c r="X157" s="39"/>
      <c r="Y157" s="39"/>
      <c r="Z157" s="39"/>
      <c r="AA157" s="39"/>
      <c r="AB157" s="39"/>
      <c r="AC157" s="39"/>
      <c r="AD157" s="39"/>
      <c r="AE157" s="39"/>
      <c r="AT157" s="18" t="s">
        <v>292</v>
      </c>
      <c r="AU157" s="18" t="s">
        <v>79</v>
      </c>
    </row>
    <row r="158" spans="1:65" s="2" customFormat="1" ht="21.75" customHeight="1">
      <c r="A158" s="39"/>
      <c r="B158" s="40"/>
      <c r="C158" s="218" t="s">
        <v>335</v>
      </c>
      <c r="D158" s="218" t="s">
        <v>138</v>
      </c>
      <c r="E158" s="219" t="s">
        <v>648</v>
      </c>
      <c r="F158" s="220" t="s">
        <v>649</v>
      </c>
      <c r="G158" s="221" t="s">
        <v>150</v>
      </c>
      <c r="H158" s="222">
        <v>7</v>
      </c>
      <c r="I158" s="223"/>
      <c r="J158" s="224">
        <f>ROUND(I158*H158,2)</f>
        <v>0</v>
      </c>
      <c r="K158" s="220" t="s">
        <v>142</v>
      </c>
      <c r="L158" s="45"/>
      <c r="M158" s="225" t="s">
        <v>19</v>
      </c>
      <c r="N158" s="226" t="s">
        <v>42</v>
      </c>
      <c r="O158" s="86"/>
      <c r="P158" s="227">
        <f>O158*H158</f>
        <v>0</v>
      </c>
      <c r="Q158" s="227">
        <v>0</v>
      </c>
      <c r="R158" s="227">
        <f>Q158*H158</f>
        <v>0</v>
      </c>
      <c r="S158" s="227">
        <v>0.018</v>
      </c>
      <c r="T158" s="228">
        <f>S158*H158</f>
        <v>0.126</v>
      </c>
      <c r="U158" s="39"/>
      <c r="V158" s="39"/>
      <c r="W158" s="39"/>
      <c r="X158" s="39"/>
      <c r="Y158" s="39"/>
      <c r="Z158" s="39"/>
      <c r="AA158" s="39"/>
      <c r="AB158" s="39"/>
      <c r="AC158" s="39"/>
      <c r="AD158" s="39"/>
      <c r="AE158" s="39"/>
      <c r="AR158" s="229" t="s">
        <v>143</v>
      </c>
      <c r="AT158" s="229" t="s">
        <v>138</v>
      </c>
      <c r="AU158" s="229" t="s">
        <v>79</v>
      </c>
      <c r="AY158" s="18" t="s">
        <v>137</v>
      </c>
      <c r="BE158" s="230">
        <f>IF(N158="základní",J158,0)</f>
        <v>0</v>
      </c>
      <c r="BF158" s="230">
        <f>IF(N158="snížená",J158,0)</f>
        <v>0</v>
      </c>
      <c r="BG158" s="230">
        <f>IF(N158="zákl. přenesená",J158,0)</f>
        <v>0</v>
      </c>
      <c r="BH158" s="230">
        <f>IF(N158="sníž. přenesená",J158,0)</f>
        <v>0</v>
      </c>
      <c r="BI158" s="230">
        <f>IF(N158="nulová",J158,0)</f>
        <v>0</v>
      </c>
      <c r="BJ158" s="18" t="s">
        <v>143</v>
      </c>
      <c r="BK158" s="230">
        <f>ROUND(I158*H158,2)</f>
        <v>0</v>
      </c>
      <c r="BL158" s="18" t="s">
        <v>143</v>
      </c>
      <c r="BM158" s="229" t="s">
        <v>650</v>
      </c>
    </row>
    <row r="159" spans="1:47" s="2" customFormat="1" ht="12">
      <c r="A159" s="39"/>
      <c r="B159" s="40"/>
      <c r="C159" s="41"/>
      <c r="D159" s="233" t="s">
        <v>292</v>
      </c>
      <c r="E159" s="41"/>
      <c r="F159" s="276" t="s">
        <v>651</v>
      </c>
      <c r="G159" s="41"/>
      <c r="H159" s="41"/>
      <c r="I159" s="138"/>
      <c r="J159" s="41"/>
      <c r="K159" s="41"/>
      <c r="L159" s="45"/>
      <c r="M159" s="277"/>
      <c r="N159" s="278"/>
      <c r="O159" s="86"/>
      <c r="P159" s="86"/>
      <c r="Q159" s="86"/>
      <c r="R159" s="86"/>
      <c r="S159" s="86"/>
      <c r="T159" s="87"/>
      <c r="U159" s="39"/>
      <c r="V159" s="39"/>
      <c r="W159" s="39"/>
      <c r="X159" s="39"/>
      <c r="Y159" s="39"/>
      <c r="Z159" s="39"/>
      <c r="AA159" s="39"/>
      <c r="AB159" s="39"/>
      <c r="AC159" s="39"/>
      <c r="AD159" s="39"/>
      <c r="AE159" s="39"/>
      <c r="AT159" s="18" t="s">
        <v>292</v>
      </c>
      <c r="AU159" s="18" t="s">
        <v>79</v>
      </c>
    </row>
    <row r="160" spans="1:65" s="2" customFormat="1" ht="21.75" customHeight="1">
      <c r="A160" s="39"/>
      <c r="B160" s="40"/>
      <c r="C160" s="218" t="s">
        <v>341</v>
      </c>
      <c r="D160" s="218" t="s">
        <v>138</v>
      </c>
      <c r="E160" s="219" t="s">
        <v>652</v>
      </c>
      <c r="F160" s="220" t="s">
        <v>653</v>
      </c>
      <c r="G160" s="221" t="s">
        <v>141</v>
      </c>
      <c r="H160" s="222">
        <v>6.96</v>
      </c>
      <c r="I160" s="223"/>
      <c r="J160" s="224">
        <f>ROUND(I160*H160,2)</f>
        <v>0</v>
      </c>
      <c r="K160" s="220" t="s">
        <v>142</v>
      </c>
      <c r="L160" s="45"/>
      <c r="M160" s="225" t="s">
        <v>19</v>
      </c>
      <c r="N160" s="226" t="s">
        <v>42</v>
      </c>
      <c r="O160" s="86"/>
      <c r="P160" s="227">
        <f>O160*H160</f>
        <v>0</v>
      </c>
      <c r="Q160" s="227">
        <v>0</v>
      </c>
      <c r="R160" s="227">
        <f>Q160*H160</f>
        <v>0</v>
      </c>
      <c r="S160" s="227">
        <v>0.059</v>
      </c>
      <c r="T160" s="228">
        <f>S160*H160</f>
        <v>0.41063999999999995</v>
      </c>
      <c r="U160" s="39"/>
      <c r="V160" s="39"/>
      <c r="W160" s="39"/>
      <c r="X160" s="39"/>
      <c r="Y160" s="39"/>
      <c r="Z160" s="39"/>
      <c r="AA160" s="39"/>
      <c r="AB160" s="39"/>
      <c r="AC160" s="39"/>
      <c r="AD160" s="39"/>
      <c r="AE160" s="39"/>
      <c r="AR160" s="229" t="s">
        <v>143</v>
      </c>
      <c r="AT160" s="229" t="s">
        <v>138</v>
      </c>
      <c r="AU160" s="229" t="s">
        <v>79</v>
      </c>
      <c r="AY160" s="18" t="s">
        <v>137</v>
      </c>
      <c r="BE160" s="230">
        <f>IF(N160="základní",J160,0)</f>
        <v>0</v>
      </c>
      <c r="BF160" s="230">
        <f>IF(N160="snížená",J160,0)</f>
        <v>0</v>
      </c>
      <c r="BG160" s="230">
        <f>IF(N160="zákl. přenesená",J160,0)</f>
        <v>0</v>
      </c>
      <c r="BH160" s="230">
        <f>IF(N160="sníž. přenesená",J160,0)</f>
        <v>0</v>
      </c>
      <c r="BI160" s="230">
        <f>IF(N160="nulová",J160,0)</f>
        <v>0</v>
      </c>
      <c r="BJ160" s="18" t="s">
        <v>143</v>
      </c>
      <c r="BK160" s="230">
        <f>ROUND(I160*H160,2)</f>
        <v>0</v>
      </c>
      <c r="BL160" s="18" t="s">
        <v>143</v>
      </c>
      <c r="BM160" s="229" t="s">
        <v>654</v>
      </c>
    </row>
    <row r="161" spans="1:65" s="2" customFormat="1" ht="21.75" customHeight="1">
      <c r="A161" s="39"/>
      <c r="B161" s="40"/>
      <c r="C161" s="218" t="s">
        <v>346</v>
      </c>
      <c r="D161" s="218" t="s">
        <v>138</v>
      </c>
      <c r="E161" s="219" t="s">
        <v>655</v>
      </c>
      <c r="F161" s="220" t="s">
        <v>656</v>
      </c>
      <c r="G161" s="221" t="s">
        <v>141</v>
      </c>
      <c r="H161" s="222">
        <v>68.84</v>
      </c>
      <c r="I161" s="223"/>
      <c r="J161" s="224">
        <f>ROUND(I161*H161,2)</f>
        <v>0</v>
      </c>
      <c r="K161" s="220" t="s">
        <v>142</v>
      </c>
      <c r="L161" s="45"/>
      <c r="M161" s="225" t="s">
        <v>19</v>
      </c>
      <c r="N161" s="226" t="s">
        <v>42</v>
      </c>
      <c r="O161" s="86"/>
      <c r="P161" s="227">
        <f>O161*H161</f>
        <v>0</v>
      </c>
      <c r="Q161" s="227">
        <v>0</v>
      </c>
      <c r="R161" s="227">
        <f>Q161*H161</f>
        <v>0</v>
      </c>
      <c r="S161" s="227">
        <v>0.016</v>
      </c>
      <c r="T161" s="228">
        <f>S161*H161</f>
        <v>1.10144</v>
      </c>
      <c r="U161" s="39"/>
      <c r="V161" s="39"/>
      <c r="W161" s="39"/>
      <c r="X161" s="39"/>
      <c r="Y161" s="39"/>
      <c r="Z161" s="39"/>
      <c r="AA161" s="39"/>
      <c r="AB161" s="39"/>
      <c r="AC161" s="39"/>
      <c r="AD161" s="39"/>
      <c r="AE161" s="39"/>
      <c r="AR161" s="229" t="s">
        <v>143</v>
      </c>
      <c r="AT161" s="229" t="s">
        <v>138</v>
      </c>
      <c r="AU161" s="229" t="s">
        <v>79</v>
      </c>
      <c r="AY161" s="18" t="s">
        <v>137</v>
      </c>
      <c r="BE161" s="230">
        <f>IF(N161="základní",J161,0)</f>
        <v>0</v>
      </c>
      <c r="BF161" s="230">
        <f>IF(N161="snížená",J161,0)</f>
        <v>0</v>
      </c>
      <c r="BG161" s="230">
        <f>IF(N161="zákl. přenesená",J161,0)</f>
        <v>0</v>
      </c>
      <c r="BH161" s="230">
        <f>IF(N161="sníž. přenesená",J161,0)</f>
        <v>0</v>
      </c>
      <c r="BI161" s="230">
        <f>IF(N161="nulová",J161,0)</f>
        <v>0</v>
      </c>
      <c r="BJ161" s="18" t="s">
        <v>143</v>
      </c>
      <c r="BK161" s="230">
        <f>ROUND(I161*H161,2)</f>
        <v>0</v>
      </c>
      <c r="BL161" s="18" t="s">
        <v>143</v>
      </c>
      <c r="BM161" s="229" t="s">
        <v>657</v>
      </c>
    </row>
    <row r="162" spans="1:65" s="2" customFormat="1" ht="21.75" customHeight="1">
      <c r="A162" s="39"/>
      <c r="B162" s="40"/>
      <c r="C162" s="218" t="s">
        <v>351</v>
      </c>
      <c r="D162" s="218" t="s">
        <v>138</v>
      </c>
      <c r="E162" s="219" t="s">
        <v>658</v>
      </c>
      <c r="F162" s="220" t="s">
        <v>659</v>
      </c>
      <c r="G162" s="221" t="s">
        <v>141</v>
      </c>
      <c r="H162" s="222">
        <v>72.35</v>
      </c>
      <c r="I162" s="223"/>
      <c r="J162" s="224">
        <f>ROUND(I162*H162,2)</f>
        <v>0</v>
      </c>
      <c r="K162" s="220" t="s">
        <v>142</v>
      </c>
      <c r="L162" s="45"/>
      <c r="M162" s="225" t="s">
        <v>19</v>
      </c>
      <c r="N162" s="226" t="s">
        <v>42</v>
      </c>
      <c r="O162" s="86"/>
      <c r="P162" s="227">
        <f>O162*H162</f>
        <v>0</v>
      </c>
      <c r="Q162" s="227">
        <v>0</v>
      </c>
      <c r="R162" s="227">
        <f>Q162*H162</f>
        <v>0</v>
      </c>
      <c r="S162" s="227">
        <v>0.029</v>
      </c>
      <c r="T162" s="228">
        <f>S162*H162</f>
        <v>2.09815</v>
      </c>
      <c r="U162" s="39"/>
      <c r="V162" s="39"/>
      <c r="W162" s="39"/>
      <c r="X162" s="39"/>
      <c r="Y162" s="39"/>
      <c r="Z162" s="39"/>
      <c r="AA162" s="39"/>
      <c r="AB162" s="39"/>
      <c r="AC162" s="39"/>
      <c r="AD162" s="39"/>
      <c r="AE162" s="39"/>
      <c r="AR162" s="229" t="s">
        <v>143</v>
      </c>
      <c r="AT162" s="229" t="s">
        <v>138</v>
      </c>
      <c r="AU162" s="229" t="s">
        <v>79</v>
      </c>
      <c r="AY162" s="18" t="s">
        <v>137</v>
      </c>
      <c r="BE162" s="230">
        <f>IF(N162="základní",J162,0)</f>
        <v>0</v>
      </c>
      <c r="BF162" s="230">
        <f>IF(N162="snížená",J162,0)</f>
        <v>0</v>
      </c>
      <c r="BG162" s="230">
        <f>IF(N162="zákl. přenesená",J162,0)</f>
        <v>0</v>
      </c>
      <c r="BH162" s="230">
        <f>IF(N162="sníž. přenesená",J162,0)</f>
        <v>0</v>
      </c>
      <c r="BI162" s="230">
        <f>IF(N162="nulová",J162,0)</f>
        <v>0</v>
      </c>
      <c r="BJ162" s="18" t="s">
        <v>143</v>
      </c>
      <c r="BK162" s="230">
        <f>ROUND(I162*H162,2)</f>
        <v>0</v>
      </c>
      <c r="BL162" s="18" t="s">
        <v>143</v>
      </c>
      <c r="BM162" s="229" t="s">
        <v>660</v>
      </c>
    </row>
    <row r="163" spans="1:65" s="2" customFormat="1" ht="21.75" customHeight="1">
      <c r="A163" s="39"/>
      <c r="B163" s="40"/>
      <c r="C163" s="218" t="s">
        <v>355</v>
      </c>
      <c r="D163" s="218" t="s">
        <v>138</v>
      </c>
      <c r="E163" s="219" t="s">
        <v>661</v>
      </c>
      <c r="F163" s="220" t="s">
        <v>662</v>
      </c>
      <c r="G163" s="221" t="s">
        <v>141</v>
      </c>
      <c r="H163" s="222">
        <v>21</v>
      </c>
      <c r="I163" s="223"/>
      <c r="J163" s="224">
        <f>ROUND(I163*H163,2)</f>
        <v>0</v>
      </c>
      <c r="K163" s="220" t="s">
        <v>142</v>
      </c>
      <c r="L163" s="45"/>
      <c r="M163" s="225" t="s">
        <v>19</v>
      </c>
      <c r="N163" s="226" t="s">
        <v>42</v>
      </c>
      <c r="O163" s="86"/>
      <c r="P163" s="227">
        <f>O163*H163</f>
        <v>0</v>
      </c>
      <c r="Q163" s="227">
        <v>0</v>
      </c>
      <c r="R163" s="227">
        <f>Q163*H163</f>
        <v>0</v>
      </c>
      <c r="S163" s="227">
        <v>0.005</v>
      </c>
      <c r="T163" s="228">
        <f>S163*H163</f>
        <v>0.105</v>
      </c>
      <c r="U163" s="39"/>
      <c r="V163" s="39"/>
      <c r="W163" s="39"/>
      <c r="X163" s="39"/>
      <c r="Y163" s="39"/>
      <c r="Z163" s="39"/>
      <c r="AA163" s="39"/>
      <c r="AB163" s="39"/>
      <c r="AC163" s="39"/>
      <c r="AD163" s="39"/>
      <c r="AE163" s="39"/>
      <c r="AR163" s="229" t="s">
        <v>143</v>
      </c>
      <c r="AT163" s="229" t="s">
        <v>138</v>
      </c>
      <c r="AU163" s="229" t="s">
        <v>79</v>
      </c>
      <c r="AY163" s="18" t="s">
        <v>137</v>
      </c>
      <c r="BE163" s="230">
        <f>IF(N163="základní",J163,0)</f>
        <v>0</v>
      </c>
      <c r="BF163" s="230">
        <f>IF(N163="snížená",J163,0)</f>
        <v>0</v>
      </c>
      <c r="BG163" s="230">
        <f>IF(N163="zákl. přenesená",J163,0)</f>
        <v>0</v>
      </c>
      <c r="BH163" s="230">
        <f>IF(N163="sníž. přenesená",J163,0)</f>
        <v>0</v>
      </c>
      <c r="BI163" s="230">
        <f>IF(N163="nulová",J163,0)</f>
        <v>0</v>
      </c>
      <c r="BJ163" s="18" t="s">
        <v>143</v>
      </c>
      <c r="BK163" s="230">
        <f>ROUND(I163*H163,2)</f>
        <v>0</v>
      </c>
      <c r="BL163" s="18" t="s">
        <v>143</v>
      </c>
      <c r="BM163" s="229" t="s">
        <v>663</v>
      </c>
    </row>
    <row r="164" spans="1:65" s="2" customFormat="1" ht="21.75" customHeight="1">
      <c r="A164" s="39"/>
      <c r="B164" s="40"/>
      <c r="C164" s="218" t="s">
        <v>360</v>
      </c>
      <c r="D164" s="218" t="s">
        <v>138</v>
      </c>
      <c r="E164" s="219" t="s">
        <v>664</v>
      </c>
      <c r="F164" s="220" t="s">
        <v>665</v>
      </c>
      <c r="G164" s="221" t="s">
        <v>141</v>
      </c>
      <c r="H164" s="222">
        <v>133.1</v>
      </c>
      <c r="I164" s="223"/>
      <c r="J164" s="224">
        <f>ROUND(I164*H164,2)</f>
        <v>0</v>
      </c>
      <c r="K164" s="220" t="s">
        <v>142</v>
      </c>
      <c r="L164" s="45"/>
      <c r="M164" s="225" t="s">
        <v>19</v>
      </c>
      <c r="N164" s="226" t="s">
        <v>42</v>
      </c>
      <c r="O164" s="86"/>
      <c r="P164" s="227">
        <f>O164*H164</f>
        <v>0</v>
      </c>
      <c r="Q164" s="227">
        <v>0</v>
      </c>
      <c r="R164" s="227">
        <f>Q164*H164</f>
        <v>0</v>
      </c>
      <c r="S164" s="227">
        <v>0.072</v>
      </c>
      <c r="T164" s="228">
        <f>S164*H164</f>
        <v>9.5832</v>
      </c>
      <c r="U164" s="39"/>
      <c r="V164" s="39"/>
      <c r="W164" s="39"/>
      <c r="X164" s="39"/>
      <c r="Y164" s="39"/>
      <c r="Z164" s="39"/>
      <c r="AA164" s="39"/>
      <c r="AB164" s="39"/>
      <c r="AC164" s="39"/>
      <c r="AD164" s="39"/>
      <c r="AE164" s="39"/>
      <c r="AR164" s="229" t="s">
        <v>143</v>
      </c>
      <c r="AT164" s="229" t="s">
        <v>138</v>
      </c>
      <c r="AU164" s="229" t="s">
        <v>79</v>
      </c>
      <c r="AY164" s="18" t="s">
        <v>137</v>
      </c>
      <c r="BE164" s="230">
        <f>IF(N164="základní",J164,0)</f>
        <v>0</v>
      </c>
      <c r="BF164" s="230">
        <f>IF(N164="snížená",J164,0)</f>
        <v>0</v>
      </c>
      <c r="BG164" s="230">
        <f>IF(N164="zákl. přenesená",J164,0)</f>
        <v>0</v>
      </c>
      <c r="BH164" s="230">
        <f>IF(N164="sníž. přenesená",J164,0)</f>
        <v>0</v>
      </c>
      <c r="BI164" s="230">
        <f>IF(N164="nulová",J164,0)</f>
        <v>0</v>
      </c>
      <c r="BJ164" s="18" t="s">
        <v>143</v>
      </c>
      <c r="BK164" s="230">
        <f>ROUND(I164*H164,2)</f>
        <v>0</v>
      </c>
      <c r="BL164" s="18" t="s">
        <v>143</v>
      </c>
      <c r="BM164" s="229" t="s">
        <v>666</v>
      </c>
    </row>
    <row r="165" spans="1:65" s="2" customFormat="1" ht="16.5" customHeight="1">
      <c r="A165" s="39"/>
      <c r="B165" s="40"/>
      <c r="C165" s="218" t="s">
        <v>365</v>
      </c>
      <c r="D165" s="218" t="s">
        <v>138</v>
      </c>
      <c r="E165" s="219" t="s">
        <v>667</v>
      </c>
      <c r="F165" s="220" t="s">
        <v>668</v>
      </c>
      <c r="G165" s="221" t="s">
        <v>150</v>
      </c>
      <c r="H165" s="222">
        <v>27.2</v>
      </c>
      <c r="I165" s="223"/>
      <c r="J165" s="224">
        <f>ROUND(I165*H165,2)</f>
        <v>0</v>
      </c>
      <c r="K165" s="220" t="s">
        <v>142</v>
      </c>
      <c r="L165" s="45"/>
      <c r="M165" s="225" t="s">
        <v>19</v>
      </c>
      <c r="N165" s="226" t="s">
        <v>42</v>
      </c>
      <c r="O165" s="86"/>
      <c r="P165" s="227">
        <f>O165*H165</f>
        <v>0</v>
      </c>
      <c r="Q165" s="227">
        <v>2.31E-05</v>
      </c>
      <c r="R165" s="227">
        <f>Q165*H165</f>
        <v>0.0006283199999999999</v>
      </c>
      <c r="S165" s="227">
        <v>0</v>
      </c>
      <c r="T165" s="228">
        <f>S165*H165</f>
        <v>0</v>
      </c>
      <c r="U165" s="39"/>
      <c r="V165" s="39"/>
      <c r="W165" s="39"/>
      <c r="X165" s="39"/>
      <c r="Y165" s="39"/>
      <c r="Z165" s="39"/>
      <c r="AA165" s="39"/>
      <c r="AB165" s="39"/>
      <c r="AC165" s="39"/>
      <c r="AD165" s="39"/>
      <c r="AE165" s="39"/>
      <c r="AR165" s="229" t="s">
        <v>143</v>
      </c>
      <c r="AT165" s="229" t="s">
        <v>138</v>
      </c>
      <c r="AU165" s="229" t="s">
        <v>79</v>
      </c>
      <c r="AY165" s="18" t="s">
        <v>137</v>
      </c>
      <c r="BE165" s="230">
        <f>IF(N165="základní",J165,0)</f>
        <v>0</v>
      </c>
      <c r="BF165" s="230">
        <f>IF(N165="snížená",J165,0)</f>
        <v>0</v>
      </c>
      <c r="BG165" s="230">
        <f>IF(N165="zákl. přenesená",J165,0)</f>
        <v>0</v>
      </c>
      <c r="BH165" s="230">
        <f>IF(N165="sníž. přenesená",J165,0)</f>
        <v>0</v>
      </c>
      <c r="BI165" s="230">
        <f>IF(N165="nulová",J165,0)</f>
        <v>0</v>
      </c>
      <c r="BJ165" s="18" t="s">
        <v>143</v>
      </c>
      <c r="BK165" s="230">
        <f>ROUND(I165*H165,2)</f>
        <v>0</v>
      </c>
      <c r="BL165" s="18" t="s">
        <v>143</v>
      </c>
      <c r="BM165" s="229" t="s">
        <v>669</v>
      </c>
    </row>
    <row r="166" spans="1:65" s="2" customFormat="1" ht="16.5" customHeight="1">
      <c r="A166" s="39"/>
      <c r="B166" s="40"/>
      <c r="C166" s="218" t="s">
        <v>369</v>
      </c>
      <c r="D166" s="218" t="s">
        <v>138</v>
      </c>
      <c r="E166" s="219" t="s">
        <v>670</v>
      </c>
      <c r="F166" s="220" t="s">
        <v>671</v>
      </c>
      <c r="G166" s="221" t="s">
        <v>268</v>
      </c>
      <c r="H166" s="222">
        <v>2</v>
      </c>
      <c r="I166" s="223"/>
      <c r="J166" s="224">
        <f>ROUND(I166*H166,2)</f>
        <v>0</v>
      </c>
      <c r="K166" s="220" t="s">
        <v>142</v>
      </c>
      <c r="L166" s="45"/>
      <c r="M166" s="225" t="s">
        <v>19</v>
      </c>
      <c r="N166" s="226" t="s">
        <v>42</v>
      </c>
      <c r="O166" s="86"/>
      <c r="P166" s="227">
        <f>O166*H166</f>
        <v>0</v>
      </c>
      <c r="Q166" s="227">
        <v>0.000802112</v>
      </c>
      <c r="R166" s="227">
        <f>Q166*H166</f>
        <v>0.001604224</v>
      </c>
      <c r="S166" s="227">
        <v>0</v>
      </c>
      <c r="T166" s="228">
        <f>S166*H166</f>
        <v>0</v>
      </c>
      <c r="U166" s="39"/>
      <c r="V166" s="39"/>
      <c r="W166" s="39"/>
      <c r="X166" s="39"/>
      <c r="Y166" s="39"/>
      <c r="Z166" s="39"/>
      <c r="AA166" s="39"/>
      <c r="AB166" s="39"/>
      <c r="AC166" s="39"/>
      <c r="AD166" s="39"/>
      <c r="AE166" s="39"/>
      <c r="AR166" s="229" t="s">
        <v>143</v>
      </c>
      <c r="AT166" s="229" t="s">
        <v>138</v>
      </c>
      <c r="AU166" s="229" t="s">
        <v>79</v>
      </c>
      <c r="AY166" s="18" t="s">
        <v>137</v>
      </c>
      <c r="BE166" s="230">
        <f>IF(N166="základní",J166,0)</f>
        <v>0</v>
      </c>
      <c r="BF166" s="230">
        <f>IF(N166="snížená",J166,0)</f>
        <v>0</v>
      </c>
      <c r="BG166" s="230">
        <f>IF(N166="zákl. přenesená",J166,0)</f>
        <v>0</v>
      </c>
      <c r="BH166" s="230">
        <f>IF(N166="sníž. přenesená",J166,0)</f>
        <v>0</v>
      </c>
      <c r="BI166" s="230">
        <f>IF(N166="nulová",J166,0)</f>
        <v>0</v>
      </c>
      <c r="BJ166" s="18" t="s">
        <v>143</v>
      </c>
      <c r="BK166" s="230">
        <f>ROUND(I166*H166,2)</f>
        <v>0</v>
      </c>
      <c r="BL166" s="18" t="s">
        <v>143</v>
      </c>
      <c r="BM166" s="229" t="s">
        <v>672</v>
      </c>
    </row>
    <row r="167" spans="1:65" s="2" customFormat="1" ht="16.5" customHeight="1">
      <c r="A167" s="39"/>
      <c r="B167" s="40"/>
      <c r="C167" s="254" t="s">
        <v>374</v>
      </c>
      <c r="D167" s="254" t="s">
        <v>154</v>
      </c>
      <c r="E167" s="255" t="s">
        <v>673</v>
      </c>
      <c r="F167" s="256" t="s">
        <v>674</v>
      </c>
      <c r="G167" s="257" t="s">
        <v>268</v>
      </c>
      <c r="H167" s="258">
        <v>2</v>
      </c>
      <c r="I167" s="259"/>
      <c r="J167" s="260">
        <f>ROUND(I167*H167,2)</f>
        <v>0</v>
      </c>
      <c r="K167" s="256" t="s">
        <v>19</v>
      </c>
      <c r="L167" s="261"/>
      <c r="M167" s="262" t="s">
        <v>19</v>
      </c>
      <c r="N167" s="263" t="s">
        <v>42</v>
      </c>
      <c r="O167" s="86"/>
      <c r="P167" s="227">
        <f>O167*H167</f>
        <v>0</v>
      </c>
      <c r="Q167" s="227">
        <v>0</v>
      </c>
      <c r="R167" s="227">
        <f>Q167*H167</f>
        <v>0</v>
      </c>
      <c r="S167" s="227">
        <v>0</v>
      </c>
      <c r="T167" s="228">
        <f>S167*H167</f>
        <v>0</v>
      </c>
      <c r="U167" s="39"/>
      <c r="V167" s="39"/>
      <c r="W167" s="39"/>
      <c r="X167" s="39"/>
      <c r="Y167" s="39"/>
      <c r="Z167" s="39"/>
      <c r="AA167" s="39"/>
      <c r="AB167" s="39"/>
      <c r="AC167" s="39"/>
      <c r="AD167" s="39"/>
      <c r="AE167" s="39"/>
      <c r="AR167" s="229" t="s">
        <v>157</v>
      </c>
      <c r="AT167" s="229" t="s">
        <v>154</v>
      </c>
      <c r="AU167" s="229" t="s">
        <v>79</v>
      </c>
      <c r="AY167" s="18" t="s">
        <v>137</v>
      </c>
      <c r="BE167" s="230">
        <f>IF(N167="základní",J167,0)</f>
        <v>0</v>
      </c>
      <c r="BF167" s="230">
        <f>IF(N167="snížená",J167,0)</f>
        <v>0</v>
      </c>
      <c r="BG167" s="230">
        <f>IF(N167="zákl. přenesená",J167,0)</f>
        <v>0</v>
      </c>
      <c r="BH167" s="230">
        <f>IF(N167="sníž. přenesená",J167,0)</f>
        <v>0</v>
      </c>
      <c r="BI167" s="230">
        <f>IF(N167="nulová",J167,0)</f>
        <v>0</v>
      </c>
      <c r="BJ167" s="18" t="s">
        <v>143</v>
      </c>
      <c r="BK167" s="230">
        <f>ROUND(I167*H167,2)</f>
        <v>0</v>
      </c>
      <c r="BL167" s="18" t="s">
        <v>143</v>
      </c>
      <c r="BM167" s="229" t="s">
        <v>675</v>
      </c>
    </row>
    <row r="168" spans="1:47" s="2" customFormat="1" ht="12">
      <c r="A168" s="39"/>
      <c r="B168" s="40"/>
      <c r="C168" s="41"/>
      <c r="D168" s="233" t="s">
        <v>292</v>
      </c>
      <c r="E168" s="41"/>
      <c r="F168" s="276" t="s">
        <v>676</v>
      </c>
      <c r="G168" s="41"/>
      <c r="H168" s="41"/>
      <c r="I168" s="138"/>
      <c r="J168" s="41"/>
      <c r="K168" s="41"/>
      <c r="L168" s="45"/>
      <c r="M168" s="277"/>
      <c r="N168" s="278"/>
      <c r="O168" s="86"/>
      <c r="P168" s="86"/>
      <c r="Q168" s="86"/>
      <c r="R168" s="86"/>
      <c r="S168" s="86"/>
      <c r="T168" s="87"/>
      <c r="U168" s="39"/>
      <c r="V168" s="39"/>
      <c r="W168" s="39"/>
      <c r="X168" s="39"/>
      <c r="Y168" s="39"/>
      <c r="Z168" s="39"/>
      <c r="AA168" s="39"/>
      <c r="AB168" s="39"/>
      <c r="AC168" s="39"/>
      <c r="AD168" s="39"/>
      <c r="AE168" s="39"/>
      <c r="AT168" s="18" t="s">
        <v>292</v>
      </c>
      <c r="AU168" s="18" t="s">
        <v>79</v>
      </c>
    </row>
    <row r="169" spans="1:65" s="2" customFormat="1" ht="16.5" customHeight="1">
      <c r="A169" s="39"/>
      <c r="B169" s="40"/>
      <c r="C169" s="218" t="s">
        <v>378</v>
      </c>
      <c r="D169" s="218" t="s">
        <v>138</v>
      </c>
      <c r="E169" s="219" t="s">
        <v>677</v>
      </c>
      <c r="F169" s="220" t="s">
        <v>678</v>
      </c>
      <c r="G169" s="221" t="s">
        <v>268</v>
      </c>
      <c r="H169" s="222">
        <v>6</v>
      </c>
      <c r="I169" s="223"/>
      <c r="J169" s="224">
        <f>ROUND(I169*H169,2)</f>
        <v>0</v>
      </c>
      <c r="K169" s="220" t="s">
        <v>142</v>
      </c>
      <c r="L169" s="45"/>
      <c r="M169" s="225" t="s">
        <v>19</v>
      </c>
      <c r="N169" s="226" t="s">
        <v>42</v>
      </c>
      <c r="O169" s="86"/>
      <c r="P169" s="227">
        <f>O169*H169</f>
        <v>0</v>
      </c>
      <c r="Q169" s="227">
        <v>0.001002232</v>
      </c>
      <c r="R169" s="227">
        <f>Q169*H169</f>
        <v>0.006013392</v>
      </c>
      <c r="S169" s="227">
        <v>0</v>
      </c>
      <c r="T169" s="228">
        <f>S169*H169</f>
        <v>0</v>
      </c>
      <c r="U169" s="39"/>
      <c r="V169" s="39"/>
      <c r="W169" s="39"/>
      <c r="X169" s="39"/>
      <c r="Y169" s="39"/>
      <c r="Z169" s="39"/>
      <c r="AA169" s="39"/>
      <c r="AB169" s="39"/>
      <c r="AC169" s="39"/>
      <c r="AD169" s="39"/>
      <c r="AE169" s="39"/>
      <c r="AR169" s="229" t="s">
        <v>143</v>
      </c>
      <c r="AT169" s="229" t="s">
        <v>138</v>
      </c>
      <c r="AU169" s="229" t="s">
        <v>79</v>
      </c>
      <c r="AY169" s="18" t="s">
        <v>137</v>
      </c>
      <c r="BE169" s="230">
        <f>IF(N169="základní",J169,0)</f>
        <v>0</v>
      </c>
      <c r="BF169" s="230">
        <f>IF(N169="snížená",J169,0)</f>
        <v>0</v>
      </c>
      <c r="BG169" s="230">
        <f>IF(N169="zákl. přenesená",J169,0)</f>
        <v>0</v>
      </c>
      <c r="BH169" s="230">
        <f>IF(N169="sníž. přenesená",J169,0)</f>
        <v>0</v>
      </c>
      <c r="BI169" s="230">
        <f>IF(N169="nulová",J169,0)</f>
        <v>0</v>
      </c>
      <c r="BJ169" s="18" t="s">
        <v>143</v>
      </c>
      <c r="BK169" s="230">
        <f>ROUND(I169*H169,2)</f>
        <v>0</v>
      </c>
      <c r="BL169" s="18" t="s">
        <v>143</v>
      </c>
      <c r="BM169" s="229" t="s">
        <v>679</v>
      </c>
    </row>
    <row r="170" spans="1:65" s="2" customFormat="1" ht="16.5" customHeight="1">
      <c r="A170" s="39"/>
      <c r="B170" s="40"/>
      <c r="C170" s="254" t="s">
        <v>382</v>
      </c>
      <c r="D170" s="254" t="s">
        <v>154</v>
      </c>
      <c r="E170" s="255" t="s">
        <v>680</v>
      </c>
      <c r="F170" s="256" t="s">
        <v>681</v>
      </c>
      <c r="G170" s="257" t="s">
        <v>268</v>
      </c>
      <c r="H170" s="258">
        <v>6</v>
      </c>
      <c r="I170" s="259"/>
      <c r="J170" s="260">
        <f>ROUND(I170*H170,2)</f>
        <v>0</v>
      </c>
      <c r="K170" s="256" t="s">
        <v>19</v>
      </c>
      <c r="L170" s="261"/>
      <c r="M170" s="262" t="s">
        <v>19</v>
      </c>
      <c r="N170" s="263" t="s">
        <v>42</v>
      </c>
      <c r="O170" s="86"/>
      <c r="P170" s="227">
        <f>O170*H170</f>
        <v>0</v>
      </c>
      <c r="Q170" s="227">
        <v>0</v>
      </c>
      <c r="R170" s="227">
        <f>Q170*H170</f>
        <v>0</v>
      </c>
      <c r="S170" s="227">
        <v>0</v>
      </c>
      <c r="T170" s="228">
        <f>S170*H170</f>
        <v>0</v>
      </c>
      <c r="U170" s="39"/>
      <c r="V170" s="39"/>
      <c r="W170" s="39"/>
      <c r="X170" s="39"/>
      <c r="Y170" s="39"/>
      <c r="Z170" s="39"/>
      <c r="AA170" s="39"/>
      <c r="AB170" s="39"/>
      <c r="AC170" s="39"/>
      <c r="AD170" s="39"/>
      <c r="AE170" s="39"/>
      <c r="AR170" s="229" t="s">
        <v>157</v>
      </c>
      <c r="AT170" s="229" t="s">
        <v>154</v>
      </c>
      <c r="AU170" s="229" t="s">
        <v>79</v>
      </c>
      <c r="AY170" s="18" t="s">
        <v>137</v>
      </c>
      <c r="BE170" s="230">
        <f>IF(N170="základní",J170,0)</f>
        <v>0</v>
      </c>
      <c r="BF170" s="230">
        <f>IF(N170="snížená",J170,0)</f>
        <v>0</v>
      </c>
      <c r="BG170" s="230">
        <f>IF(N170="zákl. přenesená",J170,0)</f>
        <v>0</v>
      </c>
      <c r="BH170" s="230">
        <f>IF(N170="sníž. přenesená",J170,0)</f>
        <v>0</v>
      </c>
      <c r="BI170" s="230">
        <f>IF(N170="nulová",J170,0)</f>
        <v>0</v>
      </c>
      <c r="BJ170" s="18" t="s">
        <v>143</v>
      </c>
      <c r="BK170" s="230">
        <f>ROUND(I170*H170,2)</f>
        <v>0</v>
      </c>
      <c r="BL170" s="18" t="s">
        <v>143</v>
      </c>
      <c r="BM170" s="229" t="s">
        <v>682</v>
      </c>
    </row>
    <row r="171" spans="1:47" s="2" customFormat="1" ht="12">
      <c r="A171" s="39"/>
      <c r="B171" s="40"/>
      <c r="C171" s="41"/>
      <c r="D171" s="233" t="s">
        <v>292</v>
      </c>
      <c r="E171" s="41"/>
      <c r="F171" s="276" t="s">
        <v>683</v>
      </c>
      <c r="G171" s="41"/>
      <c r="H171" s="41"/>
      <c r="I171" s="138"/>
      <c r="J171" s="41"/>
      <c r="K171" s="41"/>
      <c r="L171" s="45"/>
      <c r="M171" s="277"/>
      <c r="N171" s="278"/>
      <c r="O171" s="86"/>
      <c r="P171" s="86"/>
      <c r="Q171" s="86"/>
      <c r="R171" s="86"/>
      <c r="S171" s="86"/>
      <c r="T171" s="87"/>
      <c r="U171" s="39"/>
      <c r="V171" s="39"/>
      <c r="W171" s="39"/>
      <c r="X171" s="39"/>
      <c r="Y171" s="39"/>
      <c r="Z171" s="39"/>
      <c r="AA171" s="39"/>
      <c r="AB171" s="39"/>
      <c r="AC171" s="39"/>
      <c r="AD171" s="39"/>
      <c r="AE171" s="39"/>
      <c r="AT171" s="18" t="s">
        <v>292</v>
      </c>
      <c r="AU171" s="18" t="s">
        <v>79</v>
      </c>
    </row>
    <row r="172" spans="1:65" s="2" customFormat="1" ht="21.75" customHeight="1">
      <c r="A172" s="39"/>
      <c r="B172" s="40"/>
      <c r="C172" s="218" t="s">
        <v>386</v>
      </c>
      <c r="D172" s="218" t="s">
        <v>138</v>
      </c>
      <c r="E172" s="219" t="s">
        <v>684</v>
      </c>
      <c r="F172" s="220" t="s">
        <v>685</v>
      </c>
      <c r="G172" s="221" t="s">
        <v>268</v>
      </c>
      <c r="H172" s="222">
        <v>1</v>
      </c>
      <c r="I172" s="223"/>
      <c r="J172" s="224">
        <f>ROUND(I172*H172,2)</f>
        <v>0</v>
      </c>
      <c r="K172" s="220" t="s">
        <v>142</v>
      </c>
      <c r="L172" s="45"/>
      <c r="M172" s="225" t="s">
        <v>19</v>
      </c>
      <c r="N172" s="226" t="s">
        <v>42</v>
      </c>
      <c r="O172" s="86"/>
      <c r="P172" s="227">
        <f>O172*H172</f>
        <v>0</v>
      </c>
      <c r="Q172" s="227">
        <v>0</v>
      </c>
      <c r="R172" s="227">
        <f>Q172*H172</f>
        <v>0</v>
      </c>
      <c r="S172" s="227">
        <v>0.019</v>
      </c>
      <c r="T172" s="228">
        <f>S172*H172</f>
        <v>0.019</v>
      </c>
      <c r="U172" s="39"/>
      <c r="V172" s="39"/>
      <c r="W172" s="39"/>
      <c r="X172" s="39"/>
      <c r="Y172" s="39"/>
      <c r="Z172" s="39"/>
      <c r="AA172" s="39"/>
      <c r="AB172" s="39"/>
      <c r="AC172" s="39"/>
      <c r="AD172" s="39"/>
      <c r="AE172" s="39"/>
      <c r="AR172" s="229" t="s">
        <v>143</v>
      </c>
      <c r="AT172" s="229" t="s">
        <v>138</v>
      </c>
      <c r="AU172" s="229" t="s">
        <v>79</v>
      </c>
      <c r="AY172" s="18" t="s">
        <v>137</v>
      </c>
      <c r="BE172" s="230">
        <f>IF(N172="základní",J172,0)</f>
        <v>0</v>
      </c>
      <c r="BF172" s="230">
        <f>IF(N172="snížená",J172,0)</f>
        <v>0</v>
      </c>
      <c r="BG172" s="230">
        <f>IF(N172="zákl. přenesená",J172,0)</f>
        <v>0</v>
      </c>
      <c r="BH172" s="230">
        <f>IF(N172="sníž. přenesená",J172,0)</f>
        <v>0</v>
      </c>
      <c r="BI172" s="230">
        <f>IF(N172="nulová",J172,0)</f>
        <v>0</v>
      </c>
      <c r="BJ172" s="18" t="s">
        <v>143</v>
      </c>
      <c r="BK172" s="230">
        <f>ROUND(I172*H172,2)</f>
        <v>0</v>
      </c>
      <c r="BL172" s="18" t="s">
        <v>143</v>
      </c>
      <c r="BM172" s="229" t="s">
        <v>686</v>
      </c>
    </row>
    <row r="173" spans="1:65" s="2" customFormat="1" ht="21.75" customHeight="1">
      <c r="A173" s="39"/>
      <c r="B173" s="40"/>
      <c r="C173" s="218" t="s">
        <v>390</v>
      </c>
      <c r="D173" s="218" t="s">
        <v>138</v>
      </c>
      <c r="E173" s="219" t="s">
        <v>687</v>
      </c>
      <c r="F173" s="220" t="s">
        <v>688</v>
      </c>
      <c r="G173" s="221" t="s">
        <v>268</v>
      </c>
      <c r="H173" s="222">
        <v>1</v>
      </c>
      <c r="I173" s="223"/>
      <c r="J173" s="224">
        <f>ROUND(I173*H173,2)</f>
        <v>0</v>
      </c>
      <c r="K173" s="220" t="s">
        <v>142</v>
      </c>
      <c r="L173" s="45"/>
      <c r="M173" s="225" t="s">
        <v>19</v>
      </c>
      <c r="N173" s="226" t="s">
        <v>42</v>
      </c>
      <c r="O173" s="86"/>
      <c r="P173" s="227">
        <f>O173*H173</f>
        <v>0</v>
      </c>
      <c r="Q173" s="227">
        <v>0.01547</v>
      </c>
      <c r="R173" s="227">
        <f>Q173*H173</f>
        <v>0.01547</v>
      </c>
      <c r="S173" s="227">
        <v>0</v>
      </c>
      <c r="T173" s="228">
        <f>S173*H173</f>
        <v>0</v>
      </c>
      <c r="U173" s="39"/>
      <c r="V173" s="39"/>
      <c r="W173" s="39"/>
      <c r="X173" s="39"/>
      <c r="Y173" s="39"/>
      <c r="Z173" s="39"/>
      <c r="AA173" s="39"/>
      <c r="AB173" s="39"/>
      <c r="AC173" s="39"/>
      <c r="AD173" s="39"/>
      <c r="AE173" s="39"/>
      <c r="AR173" s="229" t="s">
        <v>143</v>
      </c>
      <c r="AT173" s="229" t="s">
        <v>138</v>
      </c>
      <c r="AU173" s="229" t="s">
        <v>79</v>
      </c>
      <c r="AY173" s="18" t="s">
        <v>137</v>
      </c>
      <c r="BE173" s="230">
        <f>IF(N173="základní",J173,0)</f>
        <v>0</v>
      </c>
      <c r="BF173" s="230">
        <f>IF(N173="snížená",J173,0)</f>
        <v>0</v>
      </c>
      <c r="BG173" s="230">
        <f>IF(N173="zákl. přenesená",J173,0)</f>
        <v>0</v>
      </c>
      <c r="BH173" s="230">
        <f>IF(N173="sníž. přenesená",J173,0)</f>
        <v>0</v>
      </c>
      <c r="BI173" s="230">
        <f>IF(N173="nulová",J173,0)</f>
        <v>0</v>
      </c>
      <c r="BJ173" s="18" t="s">
        <v>143</v>
      </c>
      <c r="BK173" s="230">
        <f>ROUND(I173*H173,2)</f>
        <v>0</v>
      </c>
      <c r="BL173" s="18" t="s">
        <v>143</v>
      </c>
      <c r="BM173" s="229" t="s">
        <v>689</v>
      </c>
    </row>
    <row r="174" spans="1:65" s="2" customFormat="1" ht="16.5" customHeight="1">
      <c r="A174" s="39"/>
      <c r="B174" s="40"/>
      <c r="C174" s="254" t="s">
        <v>394</v>
      </c>
      <c r="D174" s="254" t="s">
        <v>154</v>
      </c>
      <c r="E174" s="255" t="s">
        <v>690</v>
      </c>
      <c r="F174" s="256" t="s">
        <v>691</v>
      </c>
      <c r="G174" s="257" t="s">
        <v>268</v>
      </c>
      <c r="H174" s="258">
        <v>1</v>
      </c>
      <c r="I174" s="259"/>
      <c r="J174" s="260">
        <f>ROUND(I174*H174,2)</f>
        <v>0</v>
      </c>
      <c r="K174" s="256" t="s">
        <v>142</v>
      </c>
      <c r="L174" s="261"/>
      <c r="M174" s="262" t="s">
        <v>19</v>
      </c>
      <c r="N174" s="263" t="s">
        <v>42</v>
      </c>
      <c r="O174" s="86"/>
      <c r="P174" s="227">
        <f>O174*H174</f>
        <v>0</v>
      </c>
      <c r="Q174" s="227">
        <v>0.0022</v>
      </c>
      <c r="R174" s="227">
        <f>Q174*H174</f>
        <v>0.0022</v>
      </c>
      <c r="S174" s="227">
        <v>0</v>
      </c>
      <c r="T174" s="228">
        <f>S174*H174</f>
        <v>0</v>
      </c>
      <c r="U174" s="39"/>
      <c r="V174" s="39"/>
      <c r="W174" s="39"/>
      <c r="X174" s="39"/>
      <c r="Y174" s="39"/>
      <c r="Z174" s="39"/>
      <c r="AA174" s="39"/>
      <c r="AB174" s="39"/>
      <c r="AC174" s="39"/>
      <c r="AD174" s="39"/>
      <c r="AE174" s="39"/>
      <c r="AR174" s="229" t="s">
        <v>157</v>
      </c>
      <c r="AT174" s="229" t="s">
        <v>154</v>
      </c>
      <c r="AU174" s="229" t="s">
        <v>79</v>
      </c>
      <c r="AY174" s="18" t="s">
        <v>137</v>
      </c>
      <c r="BE174" s="230">
        <f>IF(N174="základní",J174,0)</f>
        <v>0</v>
      </c>
      <c r="BF174" s="230">
        <f>IF(N174="snížená",J174,0)</f>
        <v>0</v>
      </c>
      <c r="BG174" s="230">
        <f>IF(N174="zákl. přenesená",J174,0)</f>
        <v>0</v>
      </c>
      <c r="BH174" s="230">
        <f>IF(N174="sníž. přenesená",J174,0)</f>
        <v>0</v>
      </c>
      <c r="BI174" s="230">
        <f>IF(N174="nulová",J174,0)</f>
        <v>0</v>
      </c>
      <c r="BJ174" s="18" t="s">
        <v>143</v>
      </c>
      <c r="BK174" s="230">
        <f>ROUND(I174*H174,2)</f>
        <v>0</v>
      </c>
      <c r="BL174" s="18" t="s">
        <v>143</v>
      </c>
      <c r="BM174" s="229" t="s">
        <v>692</v>
      </c>
    </row>
    <row r="175" spans="1:65" s="2" customFormat="1" ht="16.5" customHeight="1">
      <c r="A175" s="39"/>
      <c r="B175" s="40"/>
      <c r="C175" s="218" t="s">
        <v>400</v>
      </c>
      <c r="D175" s="218" t="s">
        <v>138</v>
      </c>
      <c r="E175" s="219" t="s">
        <v>693</v>
      </c>
      <c r="F175" s="220" t="s">
        <v>694</v>
      </c>
      <c r="G175" s="221" t="s">
        <v>141</v>
      </c>
      <c r="H175" s="222">
        <v>3.36</v>
      </c>
      <c r="I175" s="223"/>
      <c r="J175" s="224">
        <f>ROUND(I175*H175,2)</f>
        <v>0</v>
      </c>
      <c r="K175" s="220" t="s">
        <v>142</v>
      </c>
      <c r="L175" s="45"/>
      <c r="M175" s="225" t="s">
        <v>19</v>
      </c>
      <c r="N175" s="226" t="s">
        <v>42</v>
      </c>
      <c r="O175" s="86"/>
      <c r="P175" s="227">
        <f>O175*H175</f>
        <v>0</v>
      </c>
      <c r="Q175" s="227">
        <v>0</v>
      </c>
      <c r="R175" s="227">
        <f>Q175*H175</f>
        <v>0</v>
      </c>
      <c r="S175" s="227">
        <v>0.022</v>
      </c>
      <c r="T175" s="228">
        <f>S175*H175</f>
        <v>0.07392</v>
      </c>
      <c r="U175" s="39"/>
      <c r="V175" s="39"/>
      <c r="W175" s="39"/>
      <c r="X175" s="39"/>
      <c r="Y175" s="39"/>
      <c r="Z175" s="39"/>
      <c r="AA175" s="39"/>
      <c r="AB175" s="39"/>
      <c r="AC175" s="39"/>
      <c r="AD175" s="39"/>
      <c r="AE175" s="39"/>
      <c r="AR175" s="229" t="s">
        <v>143</v>
      </c>
      <c r="AT175" s="229" t="s">
        <v>138</v>
      </c>
      <c r="AU175" s="229" t="s">
        <v>79</v>
      </c>
      <c r="AY175" s="18" t="s">
        <v>137</v>
      </c>
      <c r="BE175" s="230">
        <f>IF(N175="základní",J175,0)</f>
        <v>0</v>
      </c>
      <c r="BF175" s="230">
        <f>IF(N175="snížená",J175,0)</f>
        <v>0</v>
      </c>
      <c r="BG175" s="230">
        <f>IF(N175="zákl. přenesená",J175,0)</f>
        <v>0</v>
      </c>
      <c r="BH175" s="230">
        <f>IF(N175="sníž. přenesená",J175,0)</f>
        <v>0</v>
      </c>
      <c r="BI175" s="230">
        <f>IF(N175="nulová",J175,0)</f>
        <v>0</v>
      </c>
      <c r="BJ175" s="18" t="s">
        <v>143</v>
      </c>
      <c r="BK175" s="230">
        <f>ROUND(I175*H175,2)</f>
        <v>0</v>
      </c>
      <c r="BL175" s="18" t="s">
        <v>143</v>
      </c>
      <c r="BM175" s="229" t="s">
        <v>695</v>
      </c>
    </row>
    <row r="176" spans="1:47" s="2" customFormat="1" ht="12">
      <c r="A176" s="39"/>
      <c r="B176" s="40"/>
      <c r="C176" s="41"/>
      <c r="D176" s="233" t="s">
        <v>292</v>
      </c>
      <c r="E176" s="41"/>
      <c r="F176" s="276" t="s">
        <v>696</v>
      </c>
      <c r="G176" s="41"/>
      <c r="H176" s="41"/>
      <c r="I176" s="138"/>
      <c r="J176" s="41"/>
      <c r="K176" s="41"/>
      <c r="L176" s="45"/>
      <c r="M176" s="277"/>
      <c r="N176" s="278"/>
      <c r="O176" s="86"/>
      <c r="P176" s="86"/>
      <c r="Q176" s="86"/>
      <c r="R176" s="86"/>
      <c r="S176" s="86"/>
      <c r="T176" s="87"/>
      <c r="U176" s="39"/>
      <c r="V176" s="39"/>
      <c r="W176" s="39"/>
      <c r="X176" s="39"/>
      <c r="Y176" s="39"/>
      <c r="Z176" s="39"/>
      <c r="AA176" s="39"/>
      <c r="AB176" s="39"/>
      <c r="AC176" s="39"/>
      <c r="AD176" s="39"/>
      <c r="AE176" s="39"/>
      <c r="AT176" s="18" t="s">
        <v>292</v>
      </c>
      <c r="AU176" s="18" t="s">
        <v>79</v>
      </c>
    </row>
    <row r="177" spans="1:65" s="2" customFormat="1" ht="16.5" customHeight="1">
      <c r="A177" s="39"/>
      <c r="B177" s="40"/>
      <c r="C177" s="218" t="s">
        <v>407</v>
      </c>
      <c r="D177" s="218" t="s">
        <v>138</v>
      </c>
      <c r="E177" s="219" t="s">
        <v>697</v>
      </c>
      <c r="F177" s="220" t="s">
        <v>698</v>
      </c>
      <c r="G177" s="221" t="s">
        <v>141</v>
      </c>
      <c r="H177" s="222">
        <v>3.5</v>
      </c>
      <c r="I177" s="223"/>
      <c r="J177" s="224">
        <f>ROUND(I177*H177,2)</f>
        <v>0</v>
      </c>
      <c r="K177" s="220" t="s">
        <v>142</v>
      </c>
      <c r="L177" s="45"/>
      <c r="M177" s="225" t="s">
        <v>19</v>
      </c>
      <c r="N177" s="226" t="s">
        <v>42</v>
      </c>
      <c r="O177" s="86"/>
      <c r="P177" s="227">
        <f>O177*H177</f>
        <v>0</v>
      </c>
      <c r="Q177" s="227">
        <v>0</v>
      </c>
      <c r="R177" s="227">
        <f>Q177*H177</f>
        <v>0</v>
      </c>
      <c r="S177" s="227">
        <v>0.066</v>
      </c>
      <c r="T177" s="228">
        <f>S177*H177</f>
        <v>0.231</v>
      </c>
      <c r="U177" s="39"/>
      <c r="V177" s="39"/>
      <c r="W177" s="39"/>
      <c r="X177" s="39"/>
      <c r="Y177" s="39"/>
      <c r="Z177" s="39"/>
      <c r="AA177" s="39"/>
      <c r="AB177" s="39"/>
      <c r="AC177" s="39"/>
      <c r="AD177" s="39"/>
      <c r="AE177" s="39"/>
      <c r="AR177" s="229" t="s">
        <v>143</v>
      </c>
      <c r="AT177" s="229" t="s">
        <v>138</v>
      </c>
      <c r="AU177" s="229" t="s">
        <v>79</v>
      </c>
      <c r="AY177" s="18" t="s">
        <v>137</v>
      </c>
      <c r="BE177" s="230">
        <f>IF(N177="základní",J177,0)</f>
        <v>0</v>
      </c>
      <c r="BF177" s="230">
        <f>IF(N177="snížená",J177,0)</f>
        <v>0</v>
      </c>
      <c r="BG177" s="230">
        <f>IF(N177="zákl. přenesená",J177,0)</f>
        <v>0</v>
      </c>
      <c r="BH177" s="230">
        <f>IF(N177="sníž. přenesená",J177,0)</f>
        <v>0</v>
      </c>
      <c r="BI177" s="230">
        <f>IF(N177="nulová",J177,0)</f>
        <v>0</v>
      </c>
      <c r="BJ177" s="18" t="s">
        <v>143</v>
      </c>
      <c r="BK177" s="230">
        <f>ROUND(I177*H177,2)</f>
        <v>0</v>
      </c>
      <c r="BL177" s="18" t="s">
        <v>143</v>
      </c>
      <c r="BM177" s="229" t="s">
        <v>699</v>
      </c>
    </row>
    <row r="178" spans="1:47" s="2" customFormat="1" ht="12">
      <c r="A178" s="39"/>
      <c r="B178" s="40"/>
      <c r="C178" s="41"/>
      <c r="D178" s="233" t="s">
        <v>292</v>
      </c>
      <c r="E178" s="41"/>
      <c r="F178" s="276" t="s">
        <v>700</v>
      </c>
      <c r="G178" s="41"/>
      <c r="H178" s="41"/>
      <c r="I178" s="138"/>
      <c r="J178" s="41"/>
      <c r="K178" s="41"/>
      <c r="L178" s="45"/>
      <c r="M178" s="277"/>
      <c r="N178" s="278"/>
      <c r="O178" s="86"/>
      <c r="P178" s="86"/>
      <c r="Q178" s="86"/>
      <c r="R178" s="86"/>
      <c r="S178" s="86"/>
      <c r="T178" s="87"/>
      <c r="U178" s="39"/>
      <c r="V178" s="39"/>
      <c r="W178" s="39"/>
      <c r="X178" s="39"/>
      <c r="Y178" s="39"/>
      <c r="Z178" s="39"/>
      <c r="AA178" s="39"/>
      <c r="AB178" s="39"/>
      <c r="AC178" s="39"/>
      <c r="AD178" s="39"/>
      <c r="AE178" s="39"/>
      <c r="AT178" s="18" t="s">
        <v>292</v>
      </c>
      <c r="AU178" s="18" t="s">
        <v>79</v>
      </c>
    </row>
    <row r="179" spans="1:65" s="2" customFormat="1" ht="21.75" customHeight="1">
      <c r="A179" s="39"/>
      <c r="B179" s="40"/>
      <c r="C179" s="218" t="s">
        <v>411</v>
      </c>
      <c r="D179" s="218" t="s">
        <v>138</v>
      </c>
      <c r="E179" s="219" t="s">
        <v>701</v>
      </c>
      <c r="F179" s="220" t="s">
        <v>702</v>
      </c>
      <c r="G179" s="221" t="s">
        <v>141</v>
      </c>
      <c r="H179" s="222">
        <v>50.98</v>
      </c>
      <c r="I179" s="223"/>
      <c r="J179" s="224">
        <f>ROUND(I179*H179,2)</f>
        <v>0</v>
      </c>
      <c r="K179" s="220" t="s">
        <v>142</v>
      </c>
      <c r="L179" s="45"/>
      <c r="M179" s="225" t="s">
        <v>19</v>
      </c>
      <c r="N179" s="226" t="s">
        <v>42</v>
      </c>
      <c r="O179" s="86"/>
      <c r="P179" s="227">
        <f>O179*H179</f>
        <v>0</v>
      </c>
      <c r="Q179" s="227">
        <v>0</v>
      </c>
      <c r="R179" s="227">
        <f>Q179*H179</f>
        <v>0</v>
      </c>
      <c r="S179" s="227">
        <v>0.0106</v>
      </c>
      <c r="T179" s="228">
        <f>S179*H179</f>
        <v>0.540388</v>
      </c>
      <c r="U179" s="39"/>
      <c r="V179" s="39"/>
      <c r="W179" s="39"/>
      <c r="X179" s="39"/>
      <c r="Y179" s="39"/>
      <c r="Z179" s="39"/>
      <c r="AA179" s="39"/>
      <c r="AB179" s="39"/>
      <c r="AC179" s="39"/>
      <c r="AD179" s="39"/>
      <c r="AE179" s="39"/>
      <c r="AR179" s="229" t="s">
        <v>143</v>
      </c>
      <c r="AT179" s="229" t="s">
        <v>138</v>
      </c>
      <c r="AU179" s="229" t="s">
        <v>79</v>
      </c>
      <c r="AY179" s="18" t="s">
        <v>137</v>
      </c>
      <c r="BE179" s="230">
        <f>IF(N179="základní",J179,0)</f>
        <v>0</v>
      </c>
      <c r="BF179" s="230">
        <f>IF(N179="snížená",J179,0)</f>
        <v>0</v>
      </c>
      <c r="BG179" s="230">
        <f>IF(N179="zákl. přenesená",J179,0)</f>
        <v>0</v>
      </c>
      <c r="BH179" s="230">
        <f>IF(N179="sníž. přenesená",J179,0)</f>
        <v>0</v>
      </c>
      <c r="BI179" s="230">
        <f>IF(N179="nulová",J179,0)</f>
        <v>0</v>
      </c>
      <c r="BJ179" s="18" t="s">
        <v>143</v>
      </c>
      <c r="BK179" s="230">
        <f>ROUND(I179*H179,2)</f>
        <v>0</v>
      </c>
      <c r="BL179" s="18" t="s">
        <v>143</v>
      </c>
      <c r="BM179" s="229" t="s">
        <v>703</v>
      </c>
    </row>
    <row r="180" spans="1:47" s="2" customFormat="1" ht="12">
      <c r="A180" s="39"/>
      <c r="B180" s="40"/>
      <c r="C180" s="41"/>
      <c r="D180" s="233" t="s">
        <v>292</v>
      </c>
      <c r="E180" s="41"/>
      <c r="F180" s="276" t="s">
        <v>704</v>
      </c>
      <c r="G180" s="41"/>
      <c r="H180" s="41"/>
      <c r="I180" s="138"/>
      <c r="J180" s="41"/>
      <c r="K180" s="41"/>
      <c r="L180" s="45"/>
      <c r="M180" s="277"/>
      <c r="N180" s="278"/>
      <c r="O180" s="86"/>
      <c r="P180" s="86"/>
      <c r="Q180" s="86"/>
      <c r="R180" s="86"/>
      <c r="S180" s="86"/>
      <c r="T180" s="87"/>
      <c r="U180" s="39"/>
      <c r="V180" s="39"/>
      <c r="W180" s="39"/>
      <c r="X180" s="39"/>
      <c r="Y180" s="39"/>
      <c r="Z180" s="39"/>
      <c r="AA180" s="39"/>
      <c r="AB180" s="39"/>
      <c r="AC180" s="39"/>
      <c r="AD180" s="39"/>
      <c r="AE180" s="39"/>
      <c r="AT180" s="18" t="s">
        <v>292</v>
      </c>
      <c r="AU180" s="18" t="s">
        <v>79</v>
      </c>
    </row>
    <row r="181" spans="1:51" s="13" customFormat="1" ht="12">
      <c r="A181" s="13"/>
      <c r="B181" s="231"/>
      <c r="C181" s="232"/>
      <c r="D181" s="233" t="s">
        <v>145</v>
      </c>
      <c r="E181" s="234" t="s">
        <v>19</v>
      </c>
      <c r="F181" s="235" t="s">
        <v>705</v>
      </c>
      <c r="G181" s="232"/>
      <c r="H181" s="236">
        <v>50.98</v>
      </c>
      <c r="I181" s="237"/>
      <c r="J181" s="232"/>
      <c r="K181" s="232"/>
      <c r="L181" s="238"/>
      <c r="M181" s="239"/>
      <c r="N181" s="240"/>
      <c r="O181" s="240"/>
      <c r="P181" s="240"/>
      <c r="Q181" s="240"/>
      <c r="R181" s="240"/>
      <c r="S181" s="240"/>
      <c r="T181" s="241"/>
      <c r="U181" s="13"/>
      <c r="V181" s="13"/>
      <c r="W181" s="13"/>
      <c r="X181" s="13"/>
      <c r="Y181" s="13"/>
      <c r="Z181" s="13"/>
      <c r="AA181" s="13"/>
      <c r="AB181" s="13"/>
      <c r="AC181" s="13"/>
      <c r="AD181" s="13"/>
      <c r="AE181" s="13"/>
      <c r="AT181" s="242" t="s">
        <v>145</v>
      </c>
      <c r="AU181" s="242" t="s">
        <v>79</v>
      </c>
      <c r="AV181" s="13" t="s">
        <v>79</v>
      </c>
      <c r="AW181" s="13" t="s">
        <v>31</v>
      </c>
      <c r="AX181" s="13" t="s">
        <v>69</v>
      </c>
      <c r="AY181" s="242" t="s">
        <v>137</v>
      </c>
    </row>
    <row r="182" spans="1:51" s="14" customFormat="1" ht="12">
      <c r="A182" s="14"/>
      <c r="B182" s="243"/>
      <c r="C182" s="244"/>
      <c r="D182" s="233" t="s">
        <v>145</v>
      </c>
      <c r="E182" s="245" t="s">
        <v>19</v>
      </c>
      <c r="F182" s="246" t="s">
        <v>147</v>
      </c>
      <c r="G182" s="244"/>
      <c r="H182" s="247">
        <v>50.98</v>
      </c>
      <c r="I182" s="248"/>
      <c r="J182" s="244"/>
      <c r="K182" s="244"/>
      <c r="L182" s="249"/>
      <c r="M182" s="250"/>
      <c r="N182" s="251"/>
      <c r="O182" s="251"/>
      <c r="P182" s="251"/>
      <c r="Q182" s="251"/>
      <c r="R182" s="251"/>
      <c r="S182" s="251"/>
      <c r="T182" s="252"/>
      <c r="U182" s="14"/>
      <c r="V182" s="14"/>
      <c r="W182" s="14"/>
      <c r="X182" s="14"/>
      <c r="Y182" s="14"/>
      <c r="Z182" s="14"/>
      <c r="AA182" s="14"/>
      <c r="AB182" s="14"/>
      <c r="AC182" s="14"/>
      <c r="AD182" s="14"/>
      <c r="AE182" s="14"/>
      <c r="AT182" s="253" t="s">
        <v>145</v>
      </c>
      <c r="AU182" s="253" t="s">
        <v>79</v>
      </c>
      <c r="AV182" s="14" t="s">
        <v>143</v>
      </c>
      <c r="AW182" s="14" t="s">
        <v>31</v>
      </c>
      <c r="AX182" s="14" t="s">
        <v>77</v>
      </c>
      <c r="AY182" s="253" t="s">
        <v>137</v>
      </c>
    </row>
    <row r="183" spans="1:65" s="2" customFormat="1" ht="16.5" customHeight="1">
      <c r="A183" s="39"/>
      <c r="B183" s="40"/>
      <c r="C183" s="218" t="s">
        <v>416</v>
      </c>
      <c r="D183" s="218" t="s">
        <v>138</v>
      </c>
      <c r="E183" s="219" t="s">
        <v>706</v>
      </c>
      <c r="F183" s="220" t="s">
        <v>707</v>
      </c>
      <c r="G183" s="221" t="s">
        <v>141</v>
      </c>
      <c r="H183" s="222">
        <v>50.98</v>
      </c>
      <c r="I183" s="223"/>
      <c r="J183" s="224">
        <f>ROUND(I183*H183,2)</f>
        <v>0</v>
      </c>
      <c r="K183" s="220" t="s">
        <v>142</v>
      </c>
      <c r="L183" s="45"/>
      <c r="M183" s="225" t="s">
        <v>19</v>
      </c>
      <c r="N183" s="226" t="s">
        <v>42</v>
      </c>
      <c r="O183" s="86"/>
      <c r="P183" s="227">
        <f>O183*H183</f>
        <v>0</v>
      </c>
      <c r="Q183" s="227">
        <v>0.0116222</v>
      </c>
      <c r="R183" s="227">
        <f>Q183*H183</f>
        <v>0.5924997559999999</v>
      </c>
      <c r="S183" s="227">
        <v>0</v>
      </c>
      <c r="T183" s="228">
        <f>S183*H183</f>
        <v>0</v>
      </c>
      <c r="U183" s="39"/>
      <c r="V183" s="39"/>
      <c r="W183" s="39"/>
      <c r="X183" s="39"/>
      <c r="Y183" s="39"/>
      <c r="Z183" s="39"/>
      <c r="AA183" s="39"/>
      <c r="AB183" s="39"/>
      <c r="AC183" s="39"/>
      <c r="AD183" s="39"/>
      <c r="AE183" s="39"/>
      <c r="AR183" s="229" t="s">
        <v>143</v>
      </c>
      <c r="AT183" s="229" t="s">
        <v>138</v>
      </c>
      <c r="AU183" s="229" t="s">
        <v>79</v>
      </c>
      <c r="AY183" s="18" t="s">
        <v>137</v>
      </c>
      <c r="BE183" s="230">
        <f>IF(N183="základní",J183,0)</f>
        <v>0</v>
      </c>
      <c r="BF183" s="230">
        <f>IF(N183="snížená",J183,0)</f>
        <v>0</v>
      </c>
      <c r="BG183" s="230">
        <f>IF(N183="zákl. přenesená",J183,0)</f>
        <v>0</v>
      </c>
      <c r="BH183" s="230">
        <f>IF(N183="sníž. přenesená",J183,0)</f>
        <v>0</v>
      </c>
      <c r="BI183" s="230">
        <f>IF(N183="nulová",J183,0)</f>
        <v>0</v>
      </c>
      <c r="BJ183" s="18" t="s">
        <v>143</v>
      </c>
      <c r="BK183" s="230">
        <f>ROUND(I183*H183,2)</f>
        <v>0</v>
      </c>
      <c r="BL183" s="18" t="s">
        <v>143</v>
      </c>
      <c r="BM183" s="229" t="s">
        <v>708</v>
      </c>
    </row>
    <row r="184" spans="1:47" s="2" customFormat="1" ht="12">
      <c r="A184" s="39"/>
      <c r="B184" s="40"/>
      <c r="C184" s="41"/>
      <c r="D184" s="233" t="s">
        <v>292</v>
      </c>
      <c r="E184" s="41"/>
      <c r="F184" s="276" t="s">
        <v>704</v>
      </c>
      <c r="G184" s="41"/>
      <c r="H184" s="41"/>
      <c r="I184" s="138"/>
      <c r="J184" s="41"/>
      <c r="K184" s="41"/>
      <c r="L184" s="45"/>
      <c r="M184" s="277"/>
      <c r="N184" s="278"/>
      <c r="O184" s="86"/>
      <c r="P184" s="86"/>
      <c r="Q184" s="86"/>
      <c r="R184" s="86"/>
      <c r="S184" s="86"/>
      <c r="T184" s="87"/>
      <c r="U184" s="39"/>
      <c r="V184" s="39"/>
      <c r="W184" s="39"/>
      <c r="X184" s="39"/>
      <c r="Y184" s="39"/>
      <c r="Z184" s="39"/>
      <c r="AA184" s="39"/>
      <c r="AB184" s="39"/>
      <c r="AC184" s="39"/>
      <c r="AD184" s="39"/>
      <c r="AE184" s="39"/>
      <c r="AT184" s="18" t="s">
        <v>292</v>
      </c>
      <c r="AU184" s="18" t="s">
        <v>79</v>
      </c>
    </row>
    <row r="185" spans="1:51" s="13" customFormat="1" ht="12">
      <c r="A185" s="13"/>
      <c r="B185" s="231"/>
      <c r="C185" s="232"/>
      <c r="D185" s="233" t="s">
        <v>145</v>
      </c>
      <c r="E185" s="234" t="s">
        <v>19</v>
      </c>
      <c r="F185" s="235" t="s">
        <v>705</v>
      </c>
      <c r="G185" s="232"/>
      <c r="H185" s="236">
        <v>50.98</v>
      </c>
      <c r="I185" s="237"/>
      <c r="J185" s="232"/>
      <c r="K185" s="232"/>
      <c r="L185" s="238"/>
      <c r="M185" s="239"/>
      <c r="N185" s="240"/>
      <c r="O185" s="240"/>
      <c r="P185" s="240"/>
      <c r="Q185" s="240"/>
      <c r="R185" s="240"/>
      <c r="S185" s="240"/>
      <c r="T185" s="241"/>
      <c r="U185" s="13"/>
      <c r="V185" s="13"/>
      <c r="W185" s="13"/>
      <c r="X185" s="13"/>
      <c r="Y185" s="13"/>
      <c r="Z185" s="13"/>
      <c r="AA185" s="13"/>
      <c r="AB185" s="13"/>
      <c r="AC185" s="13"/>
      <c r="AD185" s="13"/>
      <c r="AE185" s="13"/>
      <c r="AT185" s="242" t="s">
        <v>145</v>
      </c>
      <c r="AU185" s="242" t="s">
        <v>79</v>
      </c>
      <c r="AV185" s="13" t="s">
        <v>79</v>
      </c>
      <c r="AW185" s="13" t="s">
        <v>31</v>
      </c>
      <c r="AX185" s="13" t="s">
        <v>69</v>
      </c>
      <c r="AY185" s="242" t="s">
        <v>137</v>
      </c>
    </row>
    <row r="186" spans="1:51" s="14" customFormat="1" ht="12">
      <c r="A186" s="14"/>
      <c r="B186" s="243"/>
      <c r="C186" s="244"/>
      <c r="D186" s="233" t="s">
        <v>145</v>
      </c>
      <c r="E186" s="245" t="s">
        <v>19</v>
      </c>
      <c r="F186" s="246" t="s">
        <v>147</v>
      </c>
      <c r="G186" s="244"/>
      <c r="H186" s="247">
        <v>50.98</v>
      </c>
      <c r="I186" s="248"/>
      <c r="J186" s="244"/>
      <c r="K186" s="244"/>
      <c r="L186" s="249"/>
      <c r="M186" s="250"/>
      <c r="N186" s="251"/>
      <c r="O186" s="251"/>
      <c r="P186" s="251"/>
      <c r="Q186" s="251"/>
      <c r="R186" s="251"/>
      <c r="S186" s="251"/>
      <c r="T186" s="252"/>
      <c r="U186" s="14"/>
      <c r="V186" s="14"/>
      <c r="W186" s="14"/>
      <c r="X186" s="14"/>
      <c r="Y186" s="14"/>
      <c r="Z186" s="14"/>
      <c r="AA186" s="14"/>
      <c r="AB186" s="14"/>
      <c r="AC186" s="14"/>
      <c r="AD186" s="14"/>
      <c r="AE186" s="14"/>
      <c r="AT186" s="253" t="s">
        <v>145</v>
      </c>
      <c r="AU186" s="253" t="s">
        <v>79</v>
      </c>
      <c r="AV186" s="14" t="s">
        <v>143</v>
      </c>
      <c r="AW186" s="14" t="s">
        <v>31</v>
      </c>
      <c r="AX186" s="14" t="s">
        <v>77</v>
      </c>
      <c r="AY186" s="253" t="s">
        <v>137</v>
      </c>
    </row>
    <row r="187" spans="1:65" s="2" customFormat="1" ht="21.75" customHeight="1">
      <c r="A187" s="39"/>
      <c r="B187" s="40"/>
      <c r="C187" s="218" t="s">
        <v>420</v>
      </c>
      <c r="D187" s="218" t="s">
        <v>138</v>
      </c>
      <c r="E187" s="219" t="s">
        <v>709</v>
      </c>
      <c r="F187" s="220" t="s">
        <v>710</v>
      </c>
      <c r="G187" s="221" t="s">
        <v>141</v>
      </c>
      <c r="H187" s="222">
        <v>50.98</v>
      </c>
      <c r="I187" s="223"/>
      <c r="J187" s="224">
        <f>ROUND(I187*H187,2)</f>
        <v>0</v>
      </c>
      <c r="K187" s="220" t="s">
        <v>142</v>
      </c>
      <c r="L187" s="45"/>
      <c r="M187" s="225" t="s">
        <v>19</v>
      </c>
      <c r="N187" s="226" t="s">
        <v>42</v>
      </c>
      <c r="O187" s="86"/>
      <c r="P187" s="227">
        <f>O187*H187</f>
        <v>0</v>
      </c>
      <c r="Q187" s="227">
        <v>0</v>
      </c>
      <c r="R187" s="227">
        <f>Q187*H187</f>
        <v>0</v>
      </c>
      <c r="S187" s="227">
        <v>0</v>
      </c>
      <c r="T187" s="228">
        <f>S187*H187</f>
        <v>0</v>
      </c>
      <c r="U187" s="39"/>
      <c r="V187" s="39"/>
      <c r="W187" s="39"/>
      <c r="X187" s="39"/>
      <c r="Y187" s="39"/>
      <c r="Z187" s="39"/>
      <c r="AA187" s="39"/>
      <c r="AB187" s="39"/>
      <c r="AC187" s="39"/>
      <c r="AD187" s="39"/>
      <c r="AE187" s="39"/>
      <c r="AR187" s="229" t="s">
        <v>143</v>
      </c>
      <c r="AT187" s="229" t="s">
        <v>138</v>
      </c>
      <c r="AU187" s="229" t="s">
        <v>79</v>
      </c>
      <c r="AY187" s="18" t="s">
        <v>137</v>
      </c>
      <c r="BE187" s="230">
        <f>IF(N187="základní",J187,0)</f>
        <v>0</v>
      </c>
      <c r="BF187" s="230">
        <f>IF(N187="snížená",J187,0)</f>
        <v>0</v>
      </c>
      <c r="BG187" s="230">
        <f>IF(N187="zákl. přenesená",J187,0)</f>
        <v>0</v>
      </c>
      <c r="BH187" s="230">
        <f>IF(N187="sníž. přenesená",J187,0)</f>
        <v>0</v>
      </c>
      <c r="BI187" s="230">
        <f>IF(N187="nulová",J187,0)</f>
        <v>0</v>
      </c>
      <c r="BJ187" s="18" t="s">
        <v>143</v>
      </c>
      <c r="BK187" s="230">
        <f>ROUND(I187*H187,2)</f>
        <v>0</v>
      </c>
      <c r="BL187" s="18" t="s">
        <v>143</v>
      </c>
      <c r="BM187" s="229" t="s">
        <v>711</v>
      </c>
    </row>
    <row r="188" spans="1:47" s="2" customFormat="1" ht="12">
      <c r="A188" s="39"/>
      <c r="B188" s="40"/>
      <c r="C188" s="41"/>
      <c r="D188" s="233" t="s">
        <v>292</v>
      </c>
      <c r="E188" s="41"/>
      <c r="F188" s="276" t="s">
        <v>704</v>
      </c>
      <c r="G188" s="41"/>
      <c r="H188" s="41"/>
      <c r="I188" s="138"/>
      <c r="J188" s="41"/>
      <c r="K188" s="41"/>
      <c r="L188" s="45"/>
      <c r="M188" s="277"/>
      <c r="N188" s="278"/>
      <c r="O188" s="86"/>
      <c r="P188" s="86"/>
      <c r="Q188" s="86"/>
      <c r="R188" s="86"/>
      <c r="S188" s="86"/>
      <c r="T188" s="87"/>
      <c r="U188" s="39"/>
      <c r="V188" s="39"/>
      <c r="W188" s="39"/>
      <c r="X188" s="39"/>
      <c r="Y188" s="39"/>
      <c r="Z188" s="39"/>
      <c r="AA188" s="39"/>
      <c r="AB188" s="39"/>
      <c r="AC188" s="39"/>
      <c r="AD188" s="39"/>
      <c r="AE188" s="39"/>
      <c r="AT188" s="18" t="s">
        <v>292</v>
      </c>
      <c r="AU188" s="18" t="s">
        <v>79</v>
      </c>
    </row>
    <row r="189" spans="1:51" s="13" customFormat="1" ht="12">
      <c r="A189" s="13"/>
      <c r="B189" s="231"/>
      <c r="C189" s="232"/>
      <c r="D189" s="233" t="s">
        <v>145</v>
      </c>
      <c r="E189" s="234" t="s">
        <v>19</v>
      </c>
      <c r="F189" s="235" t="s">
        <v>705</v>
      </c>
      <c r="G189" s="232"/>
      <c r="H189" s="236">
        <v>50.98</v>
      </c>
      <c r="I189" s="237"/>
      <c r="J189" s="232"/>
      <c r="K189" s="232"/>
      <c r="L189" s="238"/>
      <c r="M189" s="239"/>
      <c r="N189" s="240"/>
      <c r="O189" s="240"/>
      <c r="P189" s="240"/>
      <c r="Q189" s="240"/>
      <c r="R189" s="240"/>
      <c r="S189" s="240"/>
      <c r="T189" s="241"/>
      <c r="U189" s="13"/>
      <c r="V189" s="13"/>
      <c r="W189" s="13"/>
      <c r="X189" s="13"/>
      <c r="Y189" s="13"/>
      <c r="Z189" s="13"/>
      <c r="AA189" s="13"/>
      <c r="AB189" s="13"/>
      <c r="AC189" s="13"/>
      <c r="AD189" s="13"/>
      <c r="AE189" s="13"/>
      <c r="AT189" s="242" t="s">
        <v>145</v>
      </c>
      <c r="AU189" s="242" t="s">
        <v>79</v>
      </c>
      <c r="AV189" s="13" t="s">
        <v>79</v>
      </c>
      <c r="AW189" s="13" t="s">
        <v>31</v>
      </c>
      <c r="AX189" s="13" t="s">
        <v>69</v>
      </c>
      <c r="AY189" s="242" t="s">
        <v>137</v>
      </c>
    </row>
    <row r="190" spans="1:51" s="14" customFormat="1" ht="12">
      <c r="A190" s="14"/>
      <c r="B190" s="243"/>
      <c r="C190" s="244"/>
      <c r="D190" s="233" t="s">
        <v>145</v>
      </c>
      <c r="E190" s="245" t="s">
        <v>19</v>
      </c>
      <c r="F190" s="246" t="s">
        <v>147</v>
      </c>
      <c r="G190" s="244"/>
      <c r="H190" s="247">
        <v>50.98</v>
      </c>
      <c r="I190" s="248"/>
      <c r="J190" s="244"/>
      <c r="K190" s="244"/>
      <c r="L190" s="249"/>
      <c r="M190" s="250"/>
      <c r="N190" s="251"/>
      <c r="O190" s="251"/>
      <c r="P190" s="251"/>
      <c r="Q190" s="251"/>
      <c r="R190" s="251"/>
      <c r="S190" s="251"/>
      <c r="T190" s="252"/>
      <c r="U190" s="14"/>
      <c r="V190" s="14"/>
      <c r="W190" s="14"/>
      <c r="X190" s="14"/>
      <c r="Y190" s="14"/>
      <c r="Z190" s="14"/>
      <c r="AA190" s="14"/>
      <c r="AB190" s="14"/>
      <c r="AC190" s="14"/>
      <c r="AD190" s="14"/>
      <c r="AE190" s="14"/>
      <c r="AT190" s="253" t="s">
        <v>145</v>
      </c>
      <c r="AU190" s="253" t="s">
        <v>79</v>
      </c>
      <c r="AV190" s="14" t="s">
        <v>143</v>
      </c>
      <c r="AW190" s="14" t="s">
        <v>31</v>
      </c>
      <c r="AX190" s="14" t="s">
        <v>77</v>
      </c>
      <c r="AY190" s="253" t="s">
        <v>137</v>
      </c>
    </row>
    <row r="191" spans="1:65" s="2" customFormat="1" ht="16.5" customHeight="1">
      <c r="A191" s="39"/>
      <c r="B191" s="40"/>
      <c r="C191" s="218" t="s">
        <v>427</v>
      </c>
      <c r="D191" s="218" t="s">
        <v>138</v>
      </c>
      <c r="E191" s="219" t="s">
        <v>712</v>
      </c>
      <c r="F191" s="220" t="s">
        <v>713</v>
      </c>
      <c r="G191" s="221" t="s">
        <v>141</v>
      </c>
      <c r="H191" s="222">
        <v>3.36</v>
      </c>
      <c r="I191" s="223"/>
      <c r="J191" s="224">
        <f>ROUND(I191*H191,2)</f>
        <v>0</v>
      </c>
      <c r="K191" s="220" t="s">
        <v>142</v>
      </c>
      <c r="L191" s="45"/>
      <c r="M191" s="225" t="s">
        <v>19</v>
      </c>
      <c r="N191" s="226" t="s">
        <v>42</v>
      </c>
      <c r="O191" s="86"/>
      <c r="P191" s="227">
        <f>O191*H191</f>
        <v>0</v>
      </c>
      <c r="Q191" s="227">
        <v>0.019425</v>
      </c>
      <c r="R191" s="227">
        <f>Q191*H191</f>
        <v>0.065268</v>
      </c>
      <c r="S191" s="227">
        <v>0</v>
      </c>
      <c r="T191" s="228">
        <f>S191*H191</f>
        <v>0</v>
      </c>
      <c r="U191" s="39"/>
      <c r="V191" s="39"/>
      <c r="W191" s="39"/>
      <c r="X191" s="39"/>
      <c r="Y191" s="39"/>
      <c r="Z191" s="39"/>
      <c r="AA191" s="39"/>
      <c r="AB191" s="39"/>
      <c r="AC191" s="39"/>
      <c r="AD191" s="39"/>
      <c r="AE191" s="39"/>
      <c r="AR191" s="229" t="s">
        <v>143</v>
      </c>
      <c r="AT191" s="229" t="s">
        <v>138</v>
      </c>
      <c r="AU191" s="229" t="s">
        <v>79</v>
      </c>
      <c r="AY191" s="18" t="s">
        <v>137</v>
      </c>
      <c r="BE191" s="230">
        <f>IF(N191="základní",J191,0)</f>
        <v>0</v>
      </c>
      <c r="BF191" s="230">
        <f>IF(N191="snížená",J191,0)</f>
        <v>0</v>
      </c>
      <c r="BG191" s="230">
        <f>IF(N191="zákl. přenesená",J191,0)</f>
        <v>0</v>
      </c>
      <c r="BH191" s="230">
        <f>IF(N191="sníž. přenesená",J191,0)</f>
        <v>0</v>
      </c>
      <c r="BI191" s="230">
        <f>IF(N191="nulová",J191,0)</f>
        <v>0</v>
      </c>
      <c r="BJ191" s="18" t="s">
        <v>143</v>
      </c>
      <c r="BK191" s="230">
        <f>ROUND(I191*H191,2)</f>
        <v>0</v>
      </c>
      <c r="BL191" s="18" t="s">
        <v>143</v>
      </c>
      <c r="BM191" s="229" t="s">
        <v>714</v>
      </c>
    </row>
    <row r="192" spans="1:47" s="2" customFormat="1" ht="12">
      <c r="A192" s="39"/>
      <c r="B192" s="40"/>
      <c r="C192" s="41"/>
      <c r="D192" s="233" t="s">
        <v>292</v>
      </c>
      <c r="E192" s="41"/>
      <c r="F192" s="276" t="s">
        <v>696</v>
      </c>
      <c r="G192" s="41"/>
      <c r="H192" s="41"/>
      <c r="I192" s="138"/>
      <c r="J192" s="41"/>
      <c r="K192" s="41"/>
      <c r="L192" s="45"/>
      <c r="M192" s="277"/>
      <c r="N192" s="278"/>
      <c r="O192" s="86"/>
      <c r="P192" s="86"/>
      <c r="Q192" s="86"/>
      <c r="R192" s="86"/>
      <c r="S192" s="86"/>
      <c r="T192" s="87"/>
      <c r="U192" s="39"/>
      <c r="V192" s="39"/>
      <c r="W192" s="39"/>
      <c r="X192" s="39"/>
      <c r="Y192" s="39"/>
      <c r="Z192" s="39"/>
      <c r="AA192" s="39"/>
      <c r="AB192" s="39"/>
      <c r="AC192" s="39"/>
      <c r="AD192" s="39"/>
      <c r="AE192" s="39"/>
      <c r="AT192" s="18" t="s">
        <v>292</v>
      </c>
      <c r="AU192" s="18" t="s">
        <v>79</v>
      </c>
    </row>
    <row r="193" spans="1:65" s="2" customFormat="1" ht="16.5" customHeight="1">
      <c r="A193" s="39"/>
      <c r="B193" s="40"/>
      <c r="C193" s="218" t="s">
        <v>431</v>
      </c>
      <c r="D193" s="218" t="s">
        <v>138</v>
      </c>
      <c r="E193" s="219" t="s">
        <v>715</v>
      </c>
      <c r="F193" s="220" t="s">
        <v>716</v>
      </c>
      <c r="G193" s="221" t="s">
        <v>141</v>
      </c>
      <c r="H193" s="222">
        <v>154.4</v>
      </c>
      <c r="I193" s="223"/>
      <c r="J193" s="224">
        <f>ROUND(I193*H193,2)</f>
        <v>0</v>
      </c>
      <c r="K193" s="220" t="s">
        <v>142</v>
      </c>
      <c r="L193" s="45"/>
      <c r="M193" s="225" t="s">
        <v>19</v>
      </c>
      <c r="N193" s="226" t="s">
        <v>42</v>
      </c>
      <c r="O193" s="86"/>
      <c r="P193" s="227">
        <f>O193*H193</f>
        <v>0</v>
      </c>
      <c r="Q193" s="227">
        <v>0.03885</v>
      </c>
      <c r="R193" s="227">
        <f>Q193*H193</f>
        <v>5.99844</v>
      </c>
      <c r="S193" s="227">
        <v>0</v>
      </c>
      <c r="T193" s="228">
        <f>S193*H193</f>
        <v>0</v>
      </c>
      <c r="U193" s="39"/>
      <c r="V193" s="39"/>
      <c r="W193" s="39"/>
      <c r="X193" s="39"/>
      <c r="Y193" s="39"/>
      <c r="Z193" s="39"/>
      <c r="AA193" s="39"/>
      <c r="AB193" s="39"/>
      <c r="AC193" s="39"/>
      <c r="AD193" s="39"/>
      <c r="AE193" s="39"/>
      <c r="AR193" s="229" t="s">
        <v>143</v>
      </c>
      <c r="AT193" s="229" t="s">
        <v>138</v>
      </c>
      <c r="AU193" s="229" t="s">
        <v>79</v>
      </c>
      <c r="AY193" s="18" t="s">
        <v>137</v>
      </c>
      <c r="BE193" s="230">
        <f>IF(N193="základní",J193,0)</f>
        <v>0</v>
      </c>
      <c r="BF193" s="230">
        <f>IF(N193="snížená",J193,0)</f>
        <v>0</v>
      </c>
      <c r="BG193" s="230">
        <f>IF(N193="zákl. přenesená",J193,0)</f>
        <v>0</v>
      </c>
      <c r="BH193" s="230">
        <f>IF(N193="sníž. přenesená",J193,0)</f>
        <v>0</v>
      </c>
      <c r="BI193" s="230">
        <f>IF(N193="nulová",J193,0)</f>
        <v>0</v>
      </c>
      <c r="BJ193" s="18" t="s">
        <v>143</v>
      </c>
      <c r="BK193" s="230">
        <f>ROUND(I193*H193,2)</f>
        <v>0</v>
      </c>
      <c r="BL193" s="18" t="s">
        <v>143</v>
      </c>
      <c r="BM193" s="229" t="s">
        <v>717</v>
      </c>
    </row>
    <row r="194" spans="1:47" s="2" customFormat="1" ht="12">
      <c r="A194" s="39"/>
      <c r="B194" s="40"/>
      <c r="C194" s="41"/>
      <c r="D194" s="233" t="s">
        <v>292</v>
      </c>
      <c r="E194" s="41"/>
      <c r="F194" s="276" t="s">
        <v>718</v>
      </c>
      <c r="G194" s="41"/>
      <c r="H194" s="41"/>
      <c r="I194" s="138"/>
      <c r="J194" s="41"/>
      <c r="K194" s="41"/>
      <c r="L194" s="45"/>
      <c r="M194" s="277"/>
      <c r="N194" s="278"/>
      <c r="O194" s="86"/>
      <c r="P194" s="86"/>
      <c r="Q194" s="86"/>
      <c r="R194" s="86"/>
      <c r="S194" s="86"/>
      <c r="T194" s="87"/>
      <c r="U194" s="39"/>
      <c r="V194" s="39"/>
      <c r="W194" s="39"/>
      <c r="X194" s="39"/>
      <c r="Y194" s="39"/>
      <c r="Z194" s="39"/>
      <c r="AA194" s="39"/>
      <c r="AB194" s="39"/>
      <c r="AC194" s="39"/>
      <c r="AD194" s="39"/>
      <c r="AE194" s="39"/>
      <c r="AT194" s="18" t="s">
        <v>292</v>
      </c>
      <c r="AU194" s="18" t="s">
        <v>79</v>
      </c>
    </row>
    <row r="195" spans="1:51" s="13" customFormat="1" ht="12">
      <c r="A195" s="13"/>
      <c r="B195" s="231"/>
      <c r="C195" s="232"/>
      <c r="D195" s="233" t="s">
        <v>145</v>
      </c>
      <c r="E195" s="234" t="s">
        <v>19</v>
      </c>
      <c r="F195" s="235" t="s">
        <v>719</v>
      </c>
      <c r="G195" s="232"/>
      <c r="H195" s="236">
        <v>154.4</v>
      </c>
      <c r="I195" s="237"/>
      <c r="J195" s="232"/>
      <c r="K195" s="232"/>
      <c r="L195" s="238"/>
      <c r="M195" s="239"/>
      <c r="N195" s="240"/>
      <c r="O195" s="240"/>
      <c r="P195" s="240"/>
      <c r="Q195" s="240"/>
      <c r="R195" s="240"/>
      <c r="S195" s="240"/>
      <c r="T195" s="241"/>
      <c r="U195" s="13"/>
      <c r="V195" s="13"/>
      <c r="W195" s="13"/>
      <c r="X195" s="13"/>
      <c r="Y195" s="13"/>
      <c r="Z195" s="13"/>
      <c r="AA195" s="13"/>
      <c r="AB195" s="13"/>
      <c r="AC195" s="13"/>
      <c r="AD195" s="13"/>
      <c r="AE195" s="13"/>
      <c r="AT195" s="242" t="s">
        <v>145</v>
      </c>
      <c r="AU195" s="242" t="s">
        <v>79</v>
      </c>
      <c r="AV195" s="13" t="s">
        <v>79</v>
      </c>
      <c r="AW195" s="13" t="s">
        <v>31</v>
      </c>
      <c r="AX195" s="13" t="s">
        <v>69</v>
      </c>
      <c r="AY195" s="242" t="s">
        <v>137</v>
      </c>
    </row>
    <row r="196" spans="1:51" s="14" customFormat="1" ht="12">
      <c r="A196" s="14"/>
      <c r="B196" s="243"/>
      <c r="C196" s="244"/>
      <c r="D196" s="233" t="s">
        <v>145</v>
      </c>
      <c r="E196" s="245" t="s">
        <v>19</v>
      </c>
      <c r="F196" s="246" t="s">
        <v>147</v>
      </c>
      <c r="G196" s="244"/>
      <c r="H196" s="247">
        <v>154.4</v>
      </c>
      <c r="I196" s="248"/>
      <c r="J196" s="244"/>
      <c r="K196" s="244"/>
      <c r="L196" s="249"/>
      <c r="M196" s="250"/>
      <c r="N196" s="251"/>
      <c r="O196" s="251"/>
      <c r="P196" s="251"/>
      <c r="Q196" s="251"/>
      <c r="R196" s="251"/>
      <c r="S196" s="251"/>
      <c r="T196" s="252"/>
      <c r="U196" s="14"/>
      <c r="V196" s="14"/>
      <c r="W196" s="14"/>
      <c r="X196" s="14"/>
      <c r="Y196" s="14"/>
      <c r="Z196" s="14"/>
      <c r="AA196" s="14"/>
      <c r="AB196" s="14"/>
      <c r="AC196" s="14"/>
      <c r="AD196" s="14"/>
      <c r="AE196" s="14"/>
      <c r="AT196" s="253" t="s">
        <v>145</v>
      </c>
      <c r="AU196" s="253" t="s">
        <v>79</v>
      </c>
      <c r="AV196" s="14" t="s">
        <v>143</v>
      </c>
      <c r="AW196" s="14" t="s">
        <v>31</v>
      </c>
      <c r="AX196" s="14" t="s">
        <v>77</v>
      </c>
      <c r="AY196" s="253" t="s">
        <v>137</v>
      </c>
    </row>
    <row r="197" spans="1:65" s="2" customFormat="1" ht="21.75" customHeight="1">
      <c r="A197" s="39"/>
      <c r="B197" s="40"/>
      <c r="C197" s="218" t="s">
        <v>435</v>
      </c>
      <c r="D197" s="218" t="s">
        <v>138</v>
      </c>
      <c r="E197" s="219" t="s">
        <v>720</v>
      </c>
      <c r="F197" s="220" t="s">
        <v>721</v>
      </c>
      <c r="G197" s="221" t="s">
        <v>141</v>
      </c>
      <c r="H197" s="222">
        <v>3.5</v>
      </c>
      <c r="I197" s="223"/>
      <c r="J197" s="224">
        <f>ROUND(I197*H197,2)</f>
        <v>0</v>
      </c>
      <c r="K197" s="220" t="s">
        <v>142</v>
      </c>
      <c r="L197" s="45"/>
      <c r="M197" s="225" t="s">
        <v>19</v>
      </c>
      <c r="N197" s="226" t="s">
        <v>42</v>
      </c>
      <c r="O197" s="86"/>
      <c r="P197" s="227">
        <f>O197*H197</f>
        <v>0</v>
      </c>
      <c r="Q197" s="227">
        <v>0.05985</v>
      </c>
      <c r="R197" s="227">
        <f>Q197*H197</f>
        <v>0.209475</v>
      </c>
      <c r="S197" s="227">
        <v>0</v>
      </c>
      <c r="T197" s="228">
        <f>S197*H197</f>
        <v>0</v>
      </c>
      <c r="U197" s="39"/>
      <c r="V197" s="39"/>
      <c r="W197" s="39"/>
      <c r="X197" s="39"/>
      <c r="Y197" s="39"/>
      <c r="Z197" s="39"/>
      <c r="AA197" s="39"/>
      <c r="AB197" s="39"/>
      <c r="AC197" s="39"/>
      <c r="AD197" s="39"/>
      <c r="AE197" s="39"/>
      <c r="AR197" s="229" t="s">
        <v>143</v>
      </c>
      <c r="AT197" s="229" t="s">
        <v>138</v>
      </c>
      <c r="AU197" s="229" t="s">
        <v>79</v>
      </c>
      <c r="AY197" s="18" t="s">
        <v>137</v>
      </c>
      <c r="BE197" s="230">
        <f>IF(N197="základní",J197,0)</f>
        <v>0</v>
      </c>
      <c r="BF197" s="230">
        <f>IF(N197="snížená",J197,0)</f>
        <v>0</v>
      </c>
      <c r="BG197" s="230">
        <f>IF(N197="zákl. přenesená",J197,0)</f>
        <v>0</v>
      </c>
      <c r="BH197" s="230">
        <f>IF(N197="sníž. přenesená",J197,0)</f>
        <v>0</v>
      </c>
      <c r="BI197" s="230">
        <f>IF(N197="nulová",J197,0)</f>
        <v>0</v>
      </c>
      <c r="BJ197" s="18" t="s">
        <v>143</v>
      </c>
      <c r="BK197" s="230">
        <f>ROUND(I197*H197,2)</f>
        <v>0</v>
      </c>
      <c r="BL197" s="18" t="s">
        <v>143</v>
      </c>
      <c r="BM197" s="229" t="s">
        <v>722</v>
      </c>
    </row>
    <row r="198" spans="1:47" s="2" customFormat="1" ht="12">
      <c r="A198" s="39"/>
      <c r="B198" s="40"/>
      <c r="C198" s="41"/>
      <c r="D198" s="233" t="s">
        <v>292</v>
      </c>
      <c r="E198" s="41"/>
      <c r="F198" s="276" t="s">
        <v>700</v>
      </c>
      <c r="G198" s="41"/>
      <c r="H198" s="41"/>
      <c r="I198" s="138"/>
      <c r="J198" s="41"/>
      <c r="K198" s="41"/>
      <c r="L198" s="45"/>
      <c r="M198" s="277"/>
      <c r="N198" s="278"/>
      <c r="O198" s="86"/>
      <c r="P198" s="86"/>
      <c r="Q198" s="86"/>
      <c r="R198" s="86"/>
      <c r="S198" s="86"/>
      <c r="T198" s="87"/>
      <c r="U198" s="39"/>
      <c r="V198" s="39"/>
      <c r="W198" s="39"/>
      <c r="X198" s="39"/>
      <c r="Y198" s="39"/>
      <c r="Z198" s="39"/>
      <c r="AA198" s="39"/>
      <c r="AB198" s="39"/>
      <c r="AC198" s="39"/>
      <c r="AD198" s="39"/>
      <c r="AE198" s="39"/>
      <c r="AT198" s="18" t="s">
        <v>292</v>
      </c>
      <c r="AU198" s="18" t="s">
        <v>79</v>
      </c>
    </row>
    <row r="199" spans="1:65" s="2" customFormat="1" ht="21.75" customHeight="1">
      <c r="A199" s="39"/>
      <c r="B199" s="40"/>
      <c r="C199" s="218" t="s">
        <v>439</v>
      </c>
      <c r="D199" s="218" t="s">
        <v>138</v>
      </c>
      <c r="E199" s="219" t="s">
        <v>723</v>
      </c>
      <c r="F199" s="220" t="s">
        <v>724</v>
      </c>
      <c r="G199" s="221" t="s">
        <v>141</v>
      </c>
      <c r="H199" s="222">
        <v>3.5</v>
      </c>
      <c r="I199" s="223"/>
      <c r="J199" s="224">
        <f>ROUND(I199*H199,2)</f>
        <v>0</v>
      </c>
      <c r="K199" s="220" t="s">
        <v>142</v>
      </c>
      <c r="L199" s="45"/>
      <c r="M199" s="225" t="s">
        <v>19</v>
      </c>
      <c r="N199" s="226" t="s">
        <v>42</v>
      </c>
      <c r="O199" s="86"/>
      <c r="P199" s="227">
        <f>O199*H199</f>
        <v>0</v>
      </c>
      <c r="Q199" s="227">
        <v>0</v>
      </c>
      <c r="R199" s="227">
        <f>Q199*H199</f>
        <v>0</v>
      </c>
      <c r="S199" s="227">
        <v>0</v>
      </c>
      <c r="T199" s="228">
        <f>S199*H199</f>
        <v>0</v>
      </c>
      <c r="U199" s="39"/>
      <c r="V199" s="39"/>
      <c r="W199" s="39"/>
      <c r="X199" s="39"/>
      <c r="Y199" s="39"/>
      <c r="Z199" s="39"/>
      <c r="AA199" s="39"/>
      <c r="AB199" s="39"/>
      <c r="AC199" s="39"/>
      <c r="AD199" s="39"/>
      <c r="AE199" s="39"/>
      <c r="AR199" s="229" t="s">
        <v>143</v>
      </c>
      <c r="AT199" s="229" t="s">
        <v>138</v>
      </c>
      <c r="AU199" s="229" t="s">
        <v>79</v>
      </c>
      <c r="AY199" s="18" t="s">
        <v>137</v>
      </c>
      <c r="BE199" s="230">
        <f>IF(N199="základní",J199,0)</f>
        <v>0</v>
      </c>
      <c r="BF199" s="230">
        <f>IF(N199="snížená",J199,0)</f>
        <v>0</v>
      </c>
      <c r="BG199" s="230">
        <f>IF(N199="zákl. přenesená",J199,0)</f>
        <v>0</v>
      </c>
      <c r="BH199" s="230">
        <f>IF(N199="sníž. přenesená",J199,0)</f>
        <v>0</v>
      </c>
      <c r="BI199" s="230">
        <f>IF(N199="nulová",J199,0)</f>
        <v>0</v>
      </c>
      <c r="BJ199" s="18" t="s">
        <v>143</v>
      </c>
      <c r="BK199" s="230">
        <f>ROUND(I199*H199,2)</f>
        <v>0</v>
      </c>
      <c r="BL199" s="18" t="s">
        <v>143</v>
      </c>
      <c r="BM199" s="229" t="s">
        <v>725</v>
      </c>
    </row>
    <row r="200" spans="1:47" s="2" customFormat="1" ht="12">
      <c r="A200" s="39"/>
      <c r="B200" s="40"/>
      <c r="C200" s="41"/>
      <c r="D200" s="233" t="s">
        <v>292</v>
      </c>
      <c r="E200" s="41"/>
      <c r="F200" s="276" t="s">
        <v>700</v>
      </c>
      <c r="G200" s="41"/>
      <c r="H200" s="41"/>
      <c r="I200" s="138"/>
      <c r="J200" s="41"/>
      <c r="K200" s="41"/>
      <c r="L200" s="45"/>
      <c r="M200" s="277"/>
      <c r="N200" s="278"/>
      <c r="O200" s="86"/>
      <c r="P200" s="86"/>
      <c r="Q200" s="86"/>
      <c r="R200" s="86"/>
      <c r="S200" s="86"/>
      <c r="T200" s="87"/>
      <c r="U200" s="39"/>
      <c r="V200" s="39"/>
      <c r="W200" s="39"/>
      <c r="X200" s="39"/>
      <c r="Y200" s="39"/>
      <c r="Z200" s="39"/>
      <c r="AA200" s="39"/>
      <c r="AB200" s="39"/>
      <c r="AC200" s="39"/>
      <c r="AD200" s="39"/>
      <c r="AE200" s="39"/>
      <c r="AT200" s="18" t="s">
        <v>292</v>
      </c>
      <c r="AU200" s="18" t="s">
        <v>79</v>
      </c>
    </row>
    <row r="201" spans="1:65" s="2" customFormat="1" ht="16.5" customHeight="1">
      <c r="A201" s="39"/>
      <c r="B201" s="40"/>
      <c r="C201" s="218" t="s">
        <v>444</v>
      </c>
      <c r="D201" s="218" t="s">
        <v>138</v>
      </c>
      <c r="E201" s="219" t="s">
        <v>726</v>
      </c>
      <c r="F201" s="220" t="s">
        <v>727</v>
      </c>
      <c r="G201" s="221" t="s">
        <v>141</v>
      </c>
      <c r="H201" s="222">
        <v>3.5</v>
      </c>
      <c r="I201" s="223"/>
      <c r="J201" s="224">
        <f>ROUND(I201*H201,2)</f>
        <v>0</v>
      </c>
      <c r="K201" s="220" t="s">
        <v>142</v>
      </c>
      <c r="L201" s="45"/>
      <c r="M201" s="225" t="s">
        <v>19</v>
      </c>
      <c r="N201" s="226" t="s">
        <v>42</v>
      </c>
      <c r="O201" s="86"/>
      <c r="P201" s="227">
        <f>O201*H201</f>
        <v>0</v>
      </c>
      <c r="Q201" s="227">
        <v>0.00534</v>
      </c>
      <c r="R201" s="227">
        <f>Q201*H201</f>
        <v>0.018690000000000002</v>
      </c>
      <c r="S201" s="227">
        <v>0</v>
      </c>
      <c r="T201" s="228">
        <f>S201*H201</f>
        <v>0</v>
      </c>
      <c r="U201" s="39"/>
      <c r="V201" s="39"/>
      <c r="W201" s="39"/>
      <c r="X201" s="39"/>
      <c r="Y201" s="39"/>
      <c r="Z201" s="39"/>
      <c r="AA201" s="39"/>
      <c r="AB201" s="39"/>
      <c r="AC201" s="39"/>
      <c r="AD201" s="39"/>
      <c r="AE201" s="39"/>
      <c r="AR201" s="229" t="s">
        <v>143</v>
      </c>
      <c r="AT201" s="229" t="s">
        <v>138</v>
      </c>
      <c r="AU201" s="229" t="s">
        <v>79</v>
      </c>
      <c r="AY201" s="18" t="s">
        <v>137</v>
      </c>
      <c r="BE201" s="230">
        <f>IF(N201="základní",J201,0)</f>
        <v>0</v>
      </c>
      <c r="BF201" s="230">
        <f>IF(N201="snížená",J201,0)</f>
        <v>0</v>
      </c>
      <c r="BG201" s="230">
        <f>IF(N201="zákl. přenesená",J201,0)</f>
        <v>0</v>
      </c>
      <c r="BH201" s="230">
        <f>IF(N201="sníž. přenesená",J201,0)</f>
        <v>0</v>
      </c>
      <c r="BI201" s="230">
        <f>IF(N201="nulová",J201,0)</f>
        <v>0</v>
      </c>
      <c r="BJ201" s="18" t="s">
        <v>143</v>
      </c>
      <c r="BK201" s="230">
        <f>ROUND(I201*H201,2)</f>
        <v>0</v>
      </c>
      <c r="BL201" s="18" t="s">
        <v>143</v>
      </c>
      <c r="BM201" s="229" t="s">
        <v>728</v>
      </c>
    </row>
    <row r="202" spans="1:47" s="2" customFormat="1" ht="12">
      <c r="A202" s="39"/>
      <c r="B202" s="40"/>
      <c r="C202" s="41"/>
      <c r="D202" s="233" t="s">
        <v>292</v>
      </c>
      <c r="E202" s="41"/>
      <c r="F202" s="276" t="s">
        <v>700</v>
      </c>
      <c r="G202" s="41"/>
      <c r="H202" s="41"/>
      <c r="I202" s="138"/>
      <c r="J202" s="41"/>
      <c r="K202" s="41"/>
      <c r="L202" s="45"/>
      <c r="M202" s="277"/>
      <c r="N202" s="278"/>
      <c r="O202" s="86"/>
      <c r="P202" s="86"/>
      <c r="Q202" s="86"/>
      <c r="R202" s="86"/>
      <c r="S202" s="86"/>
      <c r="T202" s="87"/>
      <c r="U202" s="39"/>
      <c r="V202" s="39"/>
      <c r="W202" s="39"/>
      <c r="X202" s="39"/>
      <c r="Y202" s="39"/>
      <c r="Z202" s="39"/>
      <c r="AA202" s="39"/>
      <c r="AB202" s="39"/>
      <c r="AC202" s="39"/>
      <c r="AD202" s="39"/>
      <c r="AE202" s="39"/>
      <c r="AT202" s="18" t="s">
        <v>292</v>
      </c>
      <c r="AU202" s="18" t="s">
        <v>79</v>
      </c>
    </row>
    <row r="203" spans="1:65" s="2" customFormat="1" ht="16.5" customHeight="1">
      <c r="A203" s="39"/>
      <c r="B203" s="40"/>
      <c r="C203" s="218" t="s">
        <v>448</v>
      </c>
      <c r="D203" s="218" t="s">
        <v>138</v>
      </c>
      <c r="E203" s="219" t="s">
        <v>729</v>
      </c>
      <c r="F203" s="220" t="s">
        <v>730</v>
      </c>
      <c r="G203" s="221" t="s">
        <v>141</v>
      </c>
      <c r="H203" s="222">
        <v>6.86</v>
      </c>
      <c r="I203" s="223"/>
      <c r="J203" s="224">
        <f>ROUND(I203*H203,2)</f>
        <v>0</v>
      </c>
      <c r="K203" s="220" t="s">
        <v>142</v>
      </c>
      <c r="L203" s="45"/>
      <c r="M203" s="225" t="s">
        <v>19</v>
      </c>
      <c r="N203" s="226" t="s">
        <v>42</v>
      </c>
      <c r="O203" s="86"/>
      <c r="P203" s="227">
        <f>O203*H203</f>
        <v>0</v>
      </c>
      <c r="Q203" s="227">
        <v>0.00158</v>
      </c>
      <c r="R203" s="227">
        <f>Q203*H203</f>
        <v>0.0108388</v>
      </c>
      <c r="S203" s="227">
        <v>0</v>
      </c>
      <c r="T203" s="228">
        <f>S203*H203</f>
        <v>0</v>
      </c>
      <c r="U203" s="39"/>
      <c r="V203" s="39"/>
      <c r="W203" s="39"/>
      <c r="X203" s="39"/>
      <c r="Y203" s="39"/>
      <c r="Z203" s="39"/>
      <c r="AA203" s="39"/>
      <c r="AB203" s="39"/>
      <c r="AC203" s="39"/>
      <c r="AD203" s="39"/>
      <c r="AE203" s="39"/>
      <c r="AR203" s="229" t="s">
        <v>143</v>
      </c>
      <c r="AT203" s="229" t="s">
        <v>138</v>
      </c>
      <c r="AU203" s="229" t="s">
        <v>79</v>
      </c>
      <c r="AY203" s="18" t="s">
        <v>137</v>
      </c>
      <c r="BE203" s="230">
        <f>IF(N203="základní",J203,0)</f>
        <v>0</v>
      </c>
      <c r="BF203" s="230">
        <f>IF(N203="snížená",J203,0)</f>
        <v>0</v>
      </c>
      <c r="BG203" s="230">
        <f>IF(N203="zákl. přenesená",J203,0)</f>
        <v>0</v>
      </c>
      <c r="BH203" s="230">
        <f>IF(N203="sníž. přenesená",J203,0)</f>
        <v>0</v>
      </c>
      <c r="BI203" s="230">
        <f>IF(N203="nulová",J203,0)</f>
        <v>0</v>
      </c>
      <c r="BJ203" s="18" t="s">
        <v>143</v>
      </c>
      <c r="BK203" s="230">
        <f>ROUND(I203*H203,2)</f>
        <v>0</v>
      </c>
      <c r="BL203" s="18" t="s">
        <v>143</v>
      </c>
      <c r="BM203" s="229" t="s">
        <v>731</v>
      </c>
    </row>
    <row r="204" spans="1:47" s="2" customFormat="1" ht="12">
      <c r="A204" s="39"/>
      <c r="B204" s="40"/>
      <c r="C204" s="41"/>
      <c r="D204" s="233" t="s">
        <v>292</v>
      </c>
      <c r="E204" s="41"/>
      <c r="F204" s="276" t="s">
        <v>696</v>
      </c>
      <c r="G204" s="41"/>
      <c r="H204" s="41"/>
      <c r="I204" s="138"/>
      <c r="J204" s="41"/>
      <c r="K204" s="41"/>
      <c r="L204" s="45"/>
      <c r="M204" s="277"/>
      <c r="N204" s="278"/>
      <c r="O204" s="86"/>
      <c r="P204" s="86"/>
      <c r="Q204" s="86"/>
      <c r="R204" s="86"/>
      <c r="S204" s="86"/>
      <c r="T204" s="87"/>
      <c r="U204" s="39"/>
      <c r="V204" s="39"/>
      <c r="W204" s="39"/>
      <c r="X204" s="39"/>
      <c r="Y204" s="39"/>
      <c r="Z204" s="39"/>
      <c r="AA204" s="39"/>
      <c r="AB204" s="39"/>
      <c r="AC204" s="39"/>
      <c r="AD204" s="39"/>
      <c r="AE204" s="39"/>
      <c r="AT204" s="18" t="s">
        <v>292</v>
      </c>
      <c r="AU204" s="18" t="s">
        <v>79</v>
      </c>
    </row>
    <row r="205" spans="1:51" s="13" customFormat="1" ht="12">
      <c r="A205" s="13"/>
      <c r="B205" s="231"/>
      <c r="C205" s="232"/>
      <c r="D205" s="233" t="s">
        <v>145</v>
      </c>
      <c r="E205" s="234" t="s">
        <v>19</v>
      </c>
      <c r="F205" s="235" t="s">
        <v>732</v>
      </c>
      <c r="G205" s="232"/>
      <c r="H205" s="236">
        <v>6.86</v>
      </c>
      <c r="I205" s="237"/>
      <c r="J205" s="232"/>
      <c r="K205" s="232"/>
      <c r="L205" s="238"/>
      <c r="M205" s="239"/>
      <c r="N205" s="240"/>
      <c r="O205" s="240"/>
      <c r="P205" s="240"/>
      <c r="Q205" s="240"/>
      <c r="R205" s="240"/>
      <c r="S205" s="240"/>
      <c r="T205" s="241"/>
      <c r="U205" s="13"/>
      <c r="V205" s="13"/>
      <c r="W205" s="13"/>
      <c r="X205" s="13"/>
      <c r="Y205" s="13"/>
      <c r="Z205" s="13"/>
      <c r="AA205" s="13"/>
      <c r="AB205" s="13"/>
      <c r="AC205" s="13"/>
      <c r="AD205" s="13"/>
      <c r="AE205" s="13"/>
      <c r="AT205" s="242" t="s">
        <v>145</v>
      </c>
      <c r="AU205" s="242" t="s">
        <v>79</v>
      </c>
      <c r="AV205" s="13" t="s">
        <v>79</v>
      </c>
      <c r="AW205" s="13" t="s">
        <v>31</v>
      </c>
      <c r="AX205" s="13" t="s">
        <v>69</v>
      </c>
      <c r="AY205" s="242" t="s">
        <v>137</v>
      </c>
    </row>
    <row r="206" spans="1:51" s="14" customFormat="1" ht="12">
      <c r="A206" s="14"/>
      <c r="B206" s="243"/>
      <c r="C206" s="244"/>
      <c r="D206" s="233" t="s">
        <v>145</v>
      </c>
      <c r="E206" s="245" t="s">
        <v>19</v>
      </c>
      <c r="F206" s="246" t="s">
        <v>147</v>
      </c>
      <c r="G206" s="244"/>
      <c r="H206" s="247">
        <v>6.86</v>
      </c>
      <c r="I206" s="248"/>
      <c r="J206" s="244"/>
      <c r="K206" s="244"/>
      <c r="L206" s="249"/>
      <c r="M206" s="250"/>
      <c r="N206" s="251"/>
      <c r="O206" s="251"/>
      <c r="P206" s="251"/>
      <c r="Q206" s="251"/>
      <c r="R206" s="251"/>
      <c r="S206" s="251"/>
      <c r="T206" s="252"/>
      <c r="U206" s="14"/>
      <c r="V206" s="14"/>
      <c r="W206" s="14"/>
      <c r="X206" s="14"/>
      <c r="Y206" s="14"/>
      <c r="Z206" s="14"/>
      <c r="AA206" s="14"/>
      <c r="AB206" s="14"/>
      <c r="AC206" s="14"/>
      <c r="AD206" s="14"/>
      <c r="AE206" s="14"/>
      <c r="AT206" s="253" t="s">
        <v>145</v>
      </c>
      <c r="AU206" s="253" t="s">
        <v>79</v>
      </c>
      <c r="AV206" s="14" t="s">
        <v>143</v>
      </c>
      <c r="AW206" s="14" t="s">
        <v>31</v>
      </c>
      <c r="AX206" s="14" t="s">
        <v>77</v>
      </c>
      <c r="AY206" s="253" t="s">
        <v>137</v>
      </c>
    </row>
    <row r="207" spans="1:65" s="2" customFormat="1" ht="16.5" customHeight="1">
      <c r="A207" s="39"/>
      <c r="B207" s="40"/>
      <c r="C207" s="218" t="s">
        <v>454</v>
      </c>
      <c r="D207" s="218" t="s">
        <v>138</v>
      </c>
      <c r="E207" s="219" t="s">
        <v>733</v>
      </c>
      <c r="F207" s="220" t="s">
        <v>734</v>
      </c>
      <c r="G207" s="221" t="s">
        <v>141</v>
      </c>
      <c r="H207" s="222">
        <v>3.5</v>
      </c>
      <c r="I207" s="223"/>
      <c r="J207" s="224">
        <f>ROUND(I207*H207,2)</f>
        <v>0</v>
      </c>
      <c r="K207" s="220" t="s">
        <v>142</v>
      </c>
      <c r="L207" s="45"/>
      <c r="M207" s="225" t="s">
        <v>19</v>
      </c>
      <c r="N207" s="226" t="s">
        <v>42</v>
      </c>
      <c r="O207" s="86"/>
      <c r="P207" s="227">
        <f>O207*H207</f>
        <v>0</v>
      </c>
      <c r="Q207" s="227">
        <v>0.002755</v>
      </c>
      <c r="R207" s="227">
        <f>Q207*H207</f>
        <v>0.0096425</v>
      </c>
      <c r="S207" s="227">
        <v>0</v>
      </c>
      <c r="T207" s="228">
        <f>S207*H207</f>
        <v>0</v>
      </c>
      <c r="U207" s="39"/>
      <c r="V207" s="39"/>
      <c r="W207" s="39"/>
      <c r="X207" s="39"/>
      <c r="Y207" s="39"/>
      <c r="Z207" s="39"/>
      <c r="AA207" s="39"/>
      <c r="AB207" s="39"/>
      <c r="AC207" s="39"/>
      <c r="AD207" s="39"/>
      <c r="AE207" s="39"/>
      <c r="AR207" s="229" t="s">
        <v>143</v>
      </c>
      <c r="AT207" s="229" t="s">
        <v>138</v>
      </c>
      <c r="AU207" s="229" t="s">
        <v>79</v>
      </c>
      <c r="AY207" s="18" t="s">
        <v>137</v>
      </c>
      <c r="BE207" s="230">
        <f>IF(N207="základní",J207,0)</f>
        <v>0</v>
      </c>
      <c r="BF207" s="230">
        <f>IF(N207="snížená",J207,0)</f>
        <v>0</v>
      </c>
      <c r="BG207" s="230">
        <f>IF(N207="zákl. přenesená",J207,0)</f>
        <v>0</v>
      </c>
      <c r="BH207" s="230">
        <f>IF(N207="sníž. přenesená",J207,0)</f>
        <v>0</v>
      </c>
      <c r="BI207" s="230">
        <f>IF(N207="nulová",J207,0)</f>
        <v>0</v>
      </c>
      <c r="BJ207" s="18" t="s">
        <v>143</v>
      </c>
      <c r="BK207" s="230">
        <f>ROUND(I207*H207,2)</f>
        <v>0</v>
      </c>
      <c r="BL207" s="18" t="s">
        <v>143</v>
      </c>
      <c r="BM207" s="229" t="s">
        <v>735</v>
      </c>
    </row>
    <row r="208" spans="1:47" s="2" customFormat="1" ht="12">
      <c r="A208" s="39"/>
      <c r="B208" s="40"/>
      <c r="C208" s="41"/>
      <c r="D208" s="233" t="s">
        <v>292</v>
      </c>
      <c r="E208" s="41"/>
      <c r="F208" s="276" t="s">
        <v>700</v>
      </c>
      <c r="G208" s="41"/>
      <c r="H208" s="41"/>
      <c r="I208" s="138"/>
      <c r="J208" s="41"/>
      <c r="K208" s="41"/>
      <c r="L208" s="45"/>
      <c r="M208" s="277"/>
      <c r="N208" s="278"/>
      <c r="O208" s="86"/>
      <c r="P208" s="86"/>
      <c r="Q208" s="86"/>
      <c r="R208" s="86"/>
      <c r="S208" s="86"/>
      <c r="T208" s="87"/>
      <c r="U208" s="39"/>
      <c r="V208" s="39"/>
      <c r="W208" s="39"/>
      <c r="X208" s="39"/>
      <c r="Y208" s="39"/>
      <c r="Z208" s="39"/>
      <c r="AA208" s="39"/>
      <c r="AB208" s="39"/>
      <c r="AC208" s="39"/>
      <c r="AD208" s="39"/>
      <c r="AE208" s="39"/>
      <c r="AT208" s="18" t="s">
        <v>292</v>
      </c>
      <c r="AU208" s="18" t="s">
        <v>79</v>
      </c>
    </row>
    <row r="209" spans="1:65" s="2" customFormat="1" ht="16.5" customHeight="1">
      <c r="A209" s="39"/>
      <c r="B209" s="40"/>
      <c r="C209" s="218" t="s">
        <v>458</v>
      </c>
      <c r="D209" s="218" t="s">
        <v>138</v>
      </c>
      <c r="E209" s="219" t="s">
        <v>736</v>
      </c>
      <c r="F209" s="220" t="s">
        <v>737</v>
      </c>
      <c r="G209" s="221" t="s">
        <v>141</v>
      </c>
      <c r="H209" s="222">
        <v>3.5</v>
      </c>
      <c r="I209" s="223"/>
      <c r="J209" s="224">
        <f>ROUND(I209*H209,2)</f>
        <v>0</v>
      </c>
      <c r="K209" s="220" t="s">
        <v>142</v>
      </c>
      <c r="L209" s="45"/>
      <c r="M209" s="225" t="s">
        <v>19</v>
      </c>
      <c r="N209" s="226" t="s">
        <v>42</v>
      </c>
      <c r="O209" s="86"/>
      <c r="P209" s="227">
        <f>O209*H209</f>
        <v>0</v>
      </c>
      <c r="Q209" s="227">
        <v>0</v>
      </c>
      <c r="R209" s="227">
        <f>Q209*H209</f>
        <v>0</v>
      </c>
      <c r="S209" s="227">
        <v>0</v>
      </c>
      <c r="T209" s="228">
        <f>S209*H209</f>
        <v>0</v>
      </c>
      <c r="U209" s="39"/>
      <c r="V209" s="39"/>
      <c r="W209" s="39"/>
      <c r="X209" s="39"/>
      <c r="Y209" s="39"/>
      <c r="Z209" s="39"/>
      <c r="AA209" s="39"/>
      <c r="AB209" s="39"/>
      <c r="AC209" s="39"/>
      <c r="AD209" s="39"/>
      <c r="AE209" s="39"/>
      <c r="AR209" s="229" t="s">
        <v>143</v>
      </c>
      <c r="AT209" s="229" t="s">
        <v>138</v>
      </c>
      <c r="AU209" s="229" t="s">
        <v>79</v>
      </c>
      <c r="AY209" s="18" t="s">
        <v>137</v>
      </c>
      <c r="BE209" s="230">
        <f>IF(N209="základní",J209,0)</f>
        <v>0</v>
      </c>
      <c r="BF209" s="230">
        <f>IF(N209="snížená",J209,0)</f>
        <v>0</v>
      </c>
      <c r="BG209" s="230">
        <f>IF(N209="zákl. přenesená",J209,0)</f>
        <v>0</v>
      </c>
      <c r="BH209" s="230">
        <f>IF(N209="sníž. přenesená",J209,0)</f>
        <v>0</v>
      </c>
      <c r="BI209" s="230">
        <f>IF(N209="nulová",J209,0)</f>
        <v>0</v>
      </c>
      <c r="BJ209" s="18" t="s">
        <v>143</v>
      </c>
      <c r="BK209" s="230">
        <f>ROUND(I209*H209,2)</f>
        <v>0</v>
      </c>
      <c r="BL209" s="18" t="s">
        <v>143</v>
      </c>
      <c r="BM209" s="229" t="s">
        <v>738</v>
      </c>
    </row>
    <row r="210" spans="1:47" s="2" customFormat="1" ht="12">
      <c r="A210" s="39"/>
      <c r="B210" s="40"/>
      <c r="C210" s="41"/>
      <c r="D210" s="233" t="s">
        <v>292</v>
      </c>
      <c r="E210" s="41"/>
      <c r="F210" s="276" t="s">
        <v>700</v>
      </c>
      <c r="G210" s="41"/>
      <c r="H210" s="41"/>
      <c r="I210" s="138"/>
      <c r="J210" s="41"/>
      <c r="K210" s="41"/>
      <c r="L210" s="45"/>
      <c r="M210" s="277"/>
      <c r="N210" s="278"/>
      <c r="O210" s="86"/>
      <c r="P210" s="86"/>
      <c r="Q210" s="86"/>
      <c r="R210" s="86"/>
      <c r="S210" s="86"/>
      <c r="T210" s="87"/>
      <c r="U210" s="39"/>
      <c r="V210" s="39"/>
      <c r="W210" s="39"/>
      <c r="X210" s="39"/>
      <c r="Y210" s="39"/>
      <c r="Z210" s="39"/>
      <c r="AA210" s="39"/>
      <c r="AB210" s="39"/>
      <c r="AC210" s="39"/>
      <c r="AD210" s="39"/>
      <c r="AE210" s="39"/>
      <c r="AT210" s="18" t="s">
        <v>292</v>
      </c>
      <c r="AU210" s="18" t="s">
        <v>79</v>
      </c>
    </row>
    <row r="211" spans="1:65" s="2" customFormat="1" ht="21.75" customHeight="1">
      <c r="A211" s="39"/>
      <c r="B211" s="40"/>
      <c r="C211" s="218" t="s">
        <v>462</v>
      </c>
      <c r="D211" s="218" t="s">
        <v>138</v>
      </c>
      <c r="E211" s="219" t="s">
        <v>739</v>
      </c>
      <c r="F211" s="220" t="s">
        <v>740</v>
      </c>
      <c r="G211" s="221" t="s">
        <v>150</v>
      </c>
      <c r="H211" s="222">
        <v>1</v>
      </c>
      <c r="I211" s="223"/>
      <c r="J211" s="224">
        <f>ROUND(I211*H211,2)</f>
        <v>0</v>
      </c>
      <c r="K211" s="220" t="s">
        <v>142</v>
      </c>
      <c r="L211" s="45"/>
      <c r="M211" s="225" t="s">
        <v>19</v>
      </c>
      <c r="N211" s="226" t="s">
        <v>42</v>
      </c>
      <c r="O211" s="86"/>
      <c r="P211" s="227">
        <f>O211*H211</f>
        <v>0</v>
      </c>
      <c r="Q211" s="227">
        <v>0.00028924</v>
      </c>
      <c r="R211" s="227">
        <f>Q211*H211</f>
        <v>0.00028924</v>
      </c>
      <c r="S211" s="227">
        <v>0</v>
      </c>
      <c r="T211" s="228">
        <f>S211*H211</f>
        <v>0</v>
      </c>
      <c r="U211" s="39"/>
      <c r="V211" s="39"/>
      <c r="W211" s="39"/>
      <c r="X211" s="39"/>
      <c r="Y211" s="39"/>
      <c r="Z211" s="39"/>
      <c r="AA211" s="39"/>
      <c r="AB211" s="39"/>
      <c r="AC211" s="39"/>
      <c r="AD211" s="39"/>
      <c r="AE211" s="39"/>
      <c r="AR211" s="229" t="s">
        <v>143</v>
      </c>
      <c r="AT211" s="229" t="s">
        <v>138</v>
      </c>
      <c r="AU211" s="229" t="s">
        <v>79</v>
      </c>
      <c r="AY211" s="18" t="s">
        <v>137</v>
      </c>
      <c r="BE211" s="230">
        <f>IF(N211="základní",J211,0)</f>
        <v>0</v>
      </c>
      <c r="BF211" s="230">
        <f>IF(N211="snížená",J211,0)</f>
        <v>0</v>
      </c>
      <c r="BG211" s="230">
        <f>IF(N211="zákl. přenesená",J211,0)</f>
        <v>0</v>
      </c>
      <c r="BH211" s="230">
        <f>IF(N211="sníž. přenesená",J211,0)</f>
        <v>0</v>
      </c>
      <c r="BI211" s="230">
        <f>IF(N211="nulová",J211,0)</f>
        <v>0</v>
      </c>
      <c r="BJ211" s="18" t="s">
        <v>143</v>
      </c>
      <c r="BK211" s="230">
        <f>ROUND(I211*H211,2)</f>
        <v>0</v>
      </c>
      <c r="BL211" s="18" t="s">
        <v>143</v>
      </c>
      <c r="BM211" s="229" t="s">
        <v>741</v>
      </c>
    </row>
    <row r="212" spans="1:47" s="2" customFormat="1" ht="12">
      <c r="A212" s="39"/>
      <c r="B212" s="40"/>
      <c r="C212" s="41"/>
      <c r="D212" s="233" t="s">
        <v>292</v>
      </c>
      <c r="E212" s="41"/>
      <c r="F212" s="276" t="s">
        <v>538</v>
      </c>
      <c r="G212" s="41"/>
      <c r="H212" s="41"/>
      <c r="I212" s="138"/>
      <c r="J212" s="41"/>
      <c r="K212" s="41"/>
      <c r="L212" s="45"/>
      <c r="M212" s="277"/>
      <c r="N212" s="278"/>
      <c r="O212" s="86"/>
      <c r="P212" s="86"/>
      <c r="Q212" s="86"/>
      <c r="R212" s="86"/>
      <c r="S212" s="86"/>
      <c r="T212" s="87"/>
      <c r="U212" s="39"/>
      <c r="V212" s="39"/>
      <c r="W212" s="39"/>
      <c r="X212" s="39"/>
      <c r="Y212" s="39"/>
      <c r="Z212" s="39"/>
      <c r="AA212" s="39"/>
      <c r="AB212" s="39"/>
      <c r="AC212" s="39"/>
      <c r="AD212" s="39"/>
      <c r="AE212" s="39"/>
      <c r="AT212" s="18" t="s">
        <v>292</v>
      </c>
      <c r="AU212" s="18" t="s">
        <v>79</v>
      </c>
    </row>
    <row r="213" spans="1:65" s="2" customFormat="1" ht="16.5" customHeight="1">
      <c r="A213" s="39"/>
      <c r="B213" s="40"/>
      <c r="C213" s="254" t="s">
        <v>399</v>
      </c>
      <c r="D213" s="254" t="s">
        <v>154</v>
      </c>
      <c r="E213" s="255" t="s">
        <v>742</v>
      </c>
      <c r="F213" s="256" t="s">
        <v>743</v>
      </c>
      <c r="G213" s="257" t="s">
        <v>240</v>
      </c>
      <c r="H213" s="258">
        <v>0.003</v>
      </c>
      <c r="I213" s="259"/>
      <c r="J213" s="260">
        <f>ROUND(I213*H213,2)</f>
        <v>0</v>
      </c>
      <c r="K213" s="256" t="s">
        <v>142</v>
      </c>
      <c r="L213" s="261"/>
      <c r="M213" s="262" t="s">
        <v>19</v>
      </c>
      <c r="N213" s="263" t="s">
        <v>42</v>
      </c>
      <c r="O213" s="86"/>
      <c r="P213" s="227">
        <f>O213*H213</f>
        <v>0</v>
      </c>
      <c r="Q213" s="227">
        <v>1</v>
      </c>
      <c r="R213" s="227">
        <f>Q213*H213</f>
        <v>0.003</v>
      </c>
      <c r="S213" s="227">
        <v>0</v>
      </c>
      <c r="T213" s="228">
        <f>S213*H213</f>
        <v>0</v>
      </c>
      <c r="U213" s="39"/>
      <c r="V213" s="39"/>
      <c r="W213" s="39"/>
      <c r="X213" s="39"/>
      <c r="Y213" s="39"/>
      <c r="Z213" s="39"/>
      <c r="AA213" s="39"/>
      <c r="AB213" s="39"/>
      <c r="AC213" s="39"/>
      <c r="AD213" s="39"/>
      <c r="AE213" s="39"/>
      <c r="AR213" s="229" t="s">
        <v>157</v>
      </c>
      <c r="AT213" s="229" t="s">
        <v>154</v>
      </c>
      <c r="AU213" s="229" t="s">
        <v>79</v>
      </c>
      <c r="AY213" s="18" t="s">
        <v>137</v>
      </c>
      <c r="BE213" s="230">
        <f>IF(N213="základní",J213,0)</f>
        <v>0</v>
      </c>
      <c r="BF213" s="230">
        <f>IF(N213="snížená",J213,0)</f>
        <v>0</v>
      </c>
      <c r="BG213" s="230">
        <f>IF(N213="zákl. přenesená",J213,0)</f>
        <v>0</v>
      </c>
      <c r="BH213" s="230">
        <f>IF(N213="sníž. přenesená",J213,0)</f>
        <v>0</v>
      </c>
      <c r="BI213" s="230">
        <f>IF(N213="nulová",J213,0)</f>
        <v>0</v>
      </c>
      <c r="BJ213" s="18" t="s">
        <v>143</v>
      </c>
      <c r="BK213" s="230">
        <f>ROUND(I213*H213,2)</f>
        <v>0</v>
      </c>
      <c r="BL213" s="18" t="s">
        <v>143</v>
      </c>
      <c r="BM213" s="229" t="s">
        <v>744</v>
      </c>
    </row>
    <row r="214" spans="1:65" s="2" customFormat="1" ht="16.5" customHeight="1">
      <c r="A214" s="39"/>
      <c r="B214" s="40"/>
      <c r="C214" s="218" t="s">
        <v>470</v>
      </c>
      <c r="D214" s="218" t="s">
        <v>138</v>
      </c>
      <c r="E214" s="219" t="s">
        <v>745</v>
      </c>
      <c r="F214" s="220" t="s">
        <v>746</v>
      </c>
      <c r="G214" s="221" t="s">
        <v>141</v>
      </c>
      <c r="H214" s="222">
        <v>1</v>
      </c>
      <c r="I214" s="223"/>
      <c r="J214" s="224">
        <f>ROUND(I214*H214,2)</f>
        <v>0</v>
      </c>
      <c r="K214" s="220" t="s">
        <v>142</v>
      </c>
      <c r="L214" s="45"/>
      <c r="M214" s="225" t="s">
        <v>19</v>
      </c>
      <c r="N214" s="226" t="s">
        <v>42</v>
      </c>
      <c r="O214" s="86"/>
      <c r="P214" s="227">
        <f>O214*H214</f>
        <v>0</v>
      </c>
      <c r="Q214" s="227">
        <v>0.00315</v>
      </c>
      <c r="R214" s="227">
        <f>Q214*H214</f>
        <v>0.00315</v>
      </c>
      <c r="S214" s="227">
        <v>0</v>
      </c>
      <c r="T214" s="228">
        <f>S214*H214</f>
        <v>0</v>
      </c>
      <c r="U214" s="39"/>
      <c r="V214" s="39"/>
      <c r="W214" s="39"/>
      <c r="X214" s="39"/>
      <c r="Y214" s="39"/>
      <c r="Z214" s="39"/>
      <c r="AA214" s="39"/>
      <c r="AB214" s="39"/>
      <c r="AC214" s="39"/>
      <c r="AD214" s="39"/>
      <c r="AE214" s="39"/>
      <c r="AR214" s="229" t="s">
        <v>143</v>
      </c>
      <c r="AT214" s="229" t="s">
        <v>138</v>
      </c>
      <c r="AU214" s="229" t="s">
        <v>79</v>
      </c>
      <c r="AY214" s="18" t="s">
        <v>137</v>
      </c>
      <c r="BE214" s="230">
        <f>IF(N214="základní",J214,0)</f>
        <v>0</v>
      </c>
      <c r="BF214" s="230">
        <f>IF(N214="snížená",J214,0)</f>
        <v>0</v>
      </c>
      <c r="BG214" s="230">
        <f>IF(N214="zákl. přenesená",J214,0)</f>
        <v>0</v>
      </c>
      <c r="BH214" s="230">
        <f>IF(N214="sníž. přenesená",J214,0)</f>
        <v>0</v>
      </c>
      <c r="BI214" s="230">
        <f>IF(N214="nulová",J214,0)</f>
        <v>0</v>
      </c>
      <c r="BJ214" s="18" t="s">
        <v>143</v>
      </c>
      <c r="BK214" s="230">
        <f>ROUND(I214*H214,2)</f>
        <v>0</v>
      </c>
      <c r="BL214" s="18" t="s">
        <v>143</v>
      </c>
      <c r="BM214" s="229" t="s">
        <v>747</v>
      </c>
    </row>
    <row r="215" spans="1:47" s="2" customFormat="1" ht="12">
      <c r="A215" s="39"/>
      <c r="B215" s="40"/>
      <c r="C215" s="41"/>
      <c r="D215" s="233" t="s">
        <v>292</v>
      </c>
      <c r="E215" s="41"/>
      <c r="F215" s="276" t="s">
        <v>538</v>
      </c>
      <c r="G215" s="41"/>
      <c r="H215" s="41"/>
      <c r="I215" s="138"/>
      <c r="J215" s="41"/>
      <c r="K215" s="41"/>
      <c r="L215" s="45"/>
      <c r="M215" s="277"/>
      <c r="N215" s="278"/>
      <c r="O215" s="86"/>
      <c r="P215" s="86"/>
      <c r="Q215" s="86"/>
      <c r="R215" s="86"/>
      <c r="S215" s="86"/>
      <c r="T215" s="87"/>
      <c r="U215" s="39"/>
      <c r="V215" s="39"/>
      <c r="W215" s="39"/>
      <c r="X215" s="39"/>
      <c r="Y215" s="39"/>
      <c r="Z215" s="39"/>
      <c r="AA215" s="39"/>
      <c r="AB215" s="39"/>
      <c r="AC215" s="39"/>
      <c r="AD215" s="39"/>
      <c r="AE215" s="39"/>
      <c r="AT215" s="18" t="s">
        <v>292</v>
      </c>
      <c r="AU215" s="18" t="s">
        <v>79</v>
      </c>
    </row>
    <row r="216" spans="1:63" s="12" customFormat="1" ht="22.8" customHeight="1">
      <c r="A216" s="12"/>
      <c r="B216" s="204"/>
      <c r="C216" s="205"/>
      <c r="D216" s="206" t="s">
        <v>68</v>
      </c>
      <c r="E216" s="274" t="s">
        <v>224</v>
      </c>
      <c r="F216" s="274" t="s">
        <v>225</v>
      </c>
      <c r="G216" s="205"/>
      <c r="H216" s="205"/>
      <c r="I216" s="208"/>
      <c r="J216" s="275">
        <f>BK216</f>
        <v>0</v>
      </c>
      <c r="K216" s="205"/>
      <c r="L216" s="210"/>
      <c r="M216" s="211"/>
      <c r="N216" s="212"/>
      <c r="O216" s="212"/>
      <c r="P216" s="213">
        <f>SUM(P217:P223)</f>
        <v>0</v>
      </c>
      <c r="Q216" s="212"/>
      <c r="R216" s="213">
        <f>SUM(R217:R223)</f>
        <v>0</v>
      </c>
      <c r="S216" s="212"/>
      <c r="T216" s="214">
        <f>SUM(T217:T223)</f>
        <v>0</v>
      </c>
      <c r="U216" s="12"/>
      <c r="V216" s="12"/>
      <c r="W216" s="12"/>
      <c r="X216" s="12"/>
      <c r="Y216" s="12"/>
      <c r="Z216" s="12"/>
      <c r="AA216" s="12"/>
      <c r="AB216" s="12"/>
      <c r="AC216" s="12"/>
      <c r="AD216" s="12"/>
      <c r="AE216" s="12"/>
      <c r="AR216" s="215" t="s">
        <v>77</v>
      </c>
      <c r="AT216" s="216" t="s">
        <v>68</v>
      </c>
      <c r="AU216" s="216" t="s">
        <v>77</v>
      </c>
      <c r="AY216" s="215" t="s">
        <v>137</v>
      </c>
      <c r="BK216" s="217">
        <f>SUM(BK217:BK223)</f>
        <v>0</v>
      </c>
    </row>
    <row r="217" spans="1:65" s="2" customFormat="1" ht="21.75" customHeight="1">
      <c r="A217" s="39"/>
      <c r="B217" s="40"/>
      <c r="C217" s="218" t="s">
        <v>474</v>
      </c>
      <c r="D217" s="218" t="s">
        <v>138</v>
      </c>
      <c r="E217" s="219" t="s">
        <v>748</v>
      </c>
      <c r="F217" s="220" t="s">
        <v>749</v>
      </c>
      <c r="G217" s="221" t="s">
        <v>141</v>
      </c>
      <c r="H217" s="222">
        <v>702</v>
      </c>
      <c r="I217" s="223"/>
      <c r="J217" s="224">
        <f>ROUND(I217*H217,2)</f>
        <v>0</v>
      </c>
      <c r="K217" s="220" t="s">
        <v>142</v>
      </c>
      <c r="L217" s="45"/>
      <c r="M217" s="225" t="s">
        <v>19</v>
      </c>
      <c r="N217" s="226" t="s">
        <v>42</v>
      </c>
      <c r="O217" s="86"/>
      <c r="P217" s="227">
        <f>O217*H217</f>
        <v>0</v>
      </c>
      <c r="Q217" s="227">
        <v>0</v>
      </c>
      <c r="R217" s="227">
        <f>Q217*H217</f>
        <v>0</v>
      </c>
      <c r="S217" s="227">
        <v>0</v>
      </c>
      <c r="T217" s="228">
        <f>S217*H217</f>
        <v>0</v>
      </c>
      <c r="U217" s="39"/>
      <c r="V217" s="39"/>
      <c r="W217" s="39"/>
      <c r="X217" s="39"/>
      <c r="Y217" s="39"/>
      <c r="Z217" s="39"/>
      <c r="AA217" s="39"/>
      <c r="AB217" s="39"/>
      <c r="AC217" s="39"/>
      <c r="AD217" s="39"/>
      <c r="AE217" s="39"/>
      <c r="AR217" s="229" t="s">
        <v>143</v>
      </c>
      <c r="AT217" s="229" t="s">
        <v>138</v>
      </c>
      <c r="AU217" s="229" t="s">
        <v>79</v>
      </c>
      <c r="AY217" s="18" t="s">
        <v>137</v>
      </c>
      <c r="BE217" s="230">
        <f>IF(N217="základní",J217,0)</f>
        <v>0</v>
      </c>
      <c r="BF217" s="230">
        <f>IF(N217="snížená",J217,0)</f>
        <v>0</v>
      </c>
      <c r="BG217" s="230">
        <f>IF(N217="zákl. přenesená",J217,0)</f>
        <v>0</v>
      </c>
      <c r="BH217" s="230">
        <f>IF(N217="sníž. přenesená",J217,0)</f>
        <v>0</v>
      </c>
      <c r="BI217" s="230">
        <f>IF(N217="nulová",J217,0)</f>
        <v>0</v>
      </c>
      <c r="BJ217" s="18" t="s">
        <v>143</v>
      </c>
      <c r="BK217" s="230">
        <f>ROUND(I217*H217,2)</f>
        <v>0</v>
      </c>
      <c r="BL217" s="18" t="s">
        <v>143</v>
      </c>
      <c r="BM217" s="229" t="s">
        <v>750</v>
      </c>
    </row>
    <row r="218" spans="1:65" s="2" customFormat="1" ht="21.75" customHeight="1">
      <c r="A218" s="39"/>
      <c r="B218" s="40"/>
      <c r="C218" s="218" t="s">
        <v>478</v>
      </c>
      <c r="D218" s="218" t="s">
        <v>138</v>
      </c>
      <c r="E218" s="219" t="s">
        <v>751</v>
      </c>
      <c r="F218" s="220" t="s">
        <v>752</v>
      </c>
      <c r="G218" s="221" t="s">
        <v>141</v>
      </c>
      <c r="H218" s="222">
        <v>65286</v>
      </c>
      <c r="I218" s="223"/>
      <c r="J218" s="224">
        <f>ROUND(I218*H218,2)</f>
        <v>0</v>
      </c>
      <c r="K218" s="220" t="s">
        <v>142</v>
      </c>
      <c r="L218" s="45"/>
      <c r="M218" s="225" t="s">
        <v>19</v>
      </c>
      <c r="N218" s="226" t="s">
        <v>42</v>
      </c>
      <c r="O218" s="86"/>
      <c r="P218" s="227">
        <f>O218*H218</f>
        <v>0</v>
      </c>
      <c r="Q218" s="227">
        <v>0</v>
      </c>
      <c r="R218" s="227">
        <f>Q218*H218</f>
        <v>0</v>
      </c>
      <c r="S218" s="227">
        <v>0</v>
      </c>
      <c r="T218" s="228">
        <f>S218*H218</f>
        <v>0</v>
      </c>
      <c r="U218" s="39"/>
      <c r="V218" s="39"/>
      <c r="W218" s="39"/>
      <c r="X218" s="39"/>
      <c r="Y218" s="39"/>
      <c r="Z218" s="39"/>
      <c r="AA218" s="39"/>
      <c r="AB218" s="39"/>
      <c r="AC218" s="39"/>
      <c r="AD218" s="39"/>
      <c r="AE218" s="39"/>
      <c r="AR218" s="229" t="s">
        <v>143</v>
      </c>
      <c r="AT218" s="229" t="s">
        <v>138</v>
      </c>
      <c r="AU218" s="229" t="s">
        <v>79</v>
      </c>
      <c r="AY218" s="18" t="s">
        <v>137</v>
      </c>
      <c r="BE218" s="230">
        <f>IF(N218="základní",J218,0)</f>
        <v>0</v>
      </c>
      <c r="BF218" s="230">
        <f>IF(N218="snížená",J218,0)</f>
        <v>0</v>
      </c>
      <c r="BG218" s="230">
        <f>IF(N218="zákl. přenesená",J218,0)</f>
        <v>0</v>
      </c>
      <c r="BH218" s="230">
        <f>IF(N218="sníž. přenesená",J218,0)</f>
        <v>0</v>
      </c>
      <c r="BI218" s="230">
        <f>IF(N218="nulová",J218,0)</f>
        <v>0</v>
      </c>
      <c r="BJ218" s="18" t="s">
        <v>143</v>
      </c>
      <c r="BK218" s="230">
        <f>ROUND(I218*H218,2)</f>
        <v>0</v>
      </c>
      <c r="BL218" s="18" t="s">
        <v>143</v>
      </c>
      <c r="BM218" s="229" t="s">
        <v>753</v>
      </c>
    </row>
    <row r="219" spans="1:65" s="2" customFormat="1" ht="21.75" customHeight="1">
      <c r="A219" s="39"/>
      <c r="B219" s="40"/>
      <c r="C219" s="218" t="s">
        <v>484</v>
      </c>
      <c r="D219" s="218" t="s">
        <v>138</v>
      </c>
      <c r="E219" s="219" t="s">
        <v>754</v>
      </c>
      <c r="F219" s="220" t="s">
        <v>755</v>
      </c>
      <c r="G219" s="221" t="s">
        <v>141</v>
      </c>
      <c r="H219" s="222">
        <v>702</v>
      </c>
      <c r="I219" s="223"/>
      <c r="J219" s="224">
        <f>ROUND(I219*H219,2)</f>
        <v>0</v>
      </c>
      <c r="K219" s="220" t="s">
        <v>142</v>
      </c>
      <c r="L219" s="45"/>
      <c r="M219" s="225" t="s">
        <v>19</v>
      </c>
      <c r="N219" s="226" t="s">
        <v>42</v>
      </c>
      <c r="O219" s="86"/>
      <c r="P219" s="227">
        <f>O219*H219</f>
        <v>0</v>
      </c>
      <c r="Q219" s="227">
        <v>0</v>
      </c>
      <c r="R219" s="227">
        <f>Q219*H219</f>
        <v>0</v>
      </c>
      <c r="S219" s="227">
        <v>0</v>
      </c>
      <c r="T219" s="228">
        <f>S219*H219</f>
        <v>0</v>
      </c>
      <c r="U219" s="39"/>
      <c r="V219" s="39"/>
      <c r="W219" s="39"/>
      <c r="X219" s="39"/>
      <c r="Y219" s="39"/>
      <c r="Z219" s="39"/>
      <c r="AA219" s="39"/>
      <c r="AB219" s="39"/>
      <c r="AC219" s="39"/>
      <c r="AD219" s="39"/>
      <c r="AE219" s="39"/>
      <c r="AR219" s="229" t="s">
        <v>143</v>
      </c>
      <c r="AT219" s="229" t="s">
        <v>138</v>
      </c>
      <c r="AU219" s="229" t="s">
        <v>79</v>
      </c>
      <c r="AY219" s="18" t="s">
        <v>137</v>
      </c>
      <c r="BE219" s="230">
        <f>IF(N219="základní",J219,0)</f>
        <v>0</v>
      </c>
      <c r="BF219" s="230">
        <f>IF(N219="snížená",J219,0)</f>
        <v>0</v>
      </c>
      <c r="BG219" s="230">
        <f>IF(N219="zákl. přenesená",J219,0)</f>
        <v>0</v>
      </c>
      <c r="BH219" s="230">
        <f>IF(N219="sníž. přenesená",J219,0)</f>
        <v>0</v>
      </c>
      <c r="BI219" s="230">
        <f>IF(N219="nulová",J219,0)</f>
        <v>0</v>
      </c>
      <c r="BJ219" s="18" t="s">
        <v>143</v>
      </c>
      <c r="BK219" s="230">
        <f>ROUND(I219*H219,2)</f>
        <v>0</v>
      </c>
      <c r="BL219" s="18" t="s">
        <v>143</v>
      </c>
      <c r="BM219" s="229" t="s">
        <v>756</v>
      </c>
    </row>
    <row r="220" spans="1:65" s="2" customFormat="1" ht="16.5" customHeight="1">
      <c r="A220" s="39"/>
      <c r="B220" s="40"/>
      <c r="C220" s="218" t="s">
        <v>488</v>
      </c>
      <c r="D220" s="218" t="s">
        <v>138</v>
      </c>
      <c r="E220" s="219" t="s">
        <v>757</v>
      </c>
      <c r="F220" s="220" t="s">
        <v>758</v>
      </c>
      <c r="G220" s="221" t="s">
        <v>141</v>
      </c>
      <c r="H220" s="222">
        <v>702</v>
      </c>
      <c r="I220" s="223"/>
      <c r="J220" s="224">
        <f>ROUND(I220*H220,2)</f>
        <v>0</v>
      </c>
      <c r="K220" s="220" t="s">
        <v>142</v>
      </c>
      <c r="L220" s="45"/>
      <c r="M220" s="225" t="s">
        <v>19</v>
      </c>
      <c r="N220" s="226" t="s">
        <v>42</v>
      </c>
      <c r="O220" s="86"/>
      <c r="P220" s="227">
        <f>O220*H220</f>
        <v>0</v>
      </c>
      <c r="Q220" s="227">
        <v>0</v>
      </c>
      <c r="R220" s="227">
        <f>Q220*H220</f>
        <v>0</v>
      </c>
      <c r="S220" s="227">
        <v>0</v>
      </c>
      <c r="T220" s="228">
        <f>S220*H220</f>
        <v>0</v>
      </c>
      <c r="U220" s="39"/>
      <c r="V220" s="39"/>
      <c r="W220" s="39"/>
      <c r="X220" s="39"/>
      <c r="Y220" s="39"/>
      <c r="Z220" s="39"/>
      <c r="AA220" s="39"/>
      <c r="AB220" s="39"/>
      <c r="AC220" s="39"/>
      <c r="AD220" s="39"/>
      <c r="AE220" s="39"/>
      <c r="AR220" s="229" t="s">
        <v>143</v>
      </c>
      <c r="AT220" s="229" t="s">
        <v>138</v>
      </c>
      <c r="AU220" s="229" t="s">
        <v>79</v>
      </c>
      <c r="AY220" s="18" t="s">
        <v>137</v>
      </c>
      <c r="BE220" s="230">
        <f>IF(N220="základní",J220,0)</f>
        <v>0</v>
      </c>
      <c r="BF220" s="230">
        <f>IF(N220="snížená",J220,0)</f>
        <v>0</v>
      </c>
      <c r="BG220" s="230">
        <f>IF(N220="zákl. přenesená",J220,0)</f>
        <v>0</v>
      </c>
      <c r="BH220" s="230">
        <f>IF(N220="sníž. přenesená",J220,0)</f>
        <v>0</v>
      </c>
      <c r="BI220" s="230">
        <f>IF(N220="nulová",J220,0)</f>
        <v>0</v>
      </c>
      <c r="BJ220" s="18" t="s">
        <v>143</v>
      </c>
      <c r="BK220" s="230">
        <f>ROUND(I220*H220,2)</f>
        <v>0</v>
      </c>
      <c r="BL220" s="18" t="s">
        <v>143</v>
      </c>
      <c r="BM220" s="229" t="s">
        <v>759</v>
      </c>
    </row>
    <row r="221" spans="1:65" s="2" customFormat="1" ht="16.5" customHeight="1">
      <c r="A221" s="39"/>
      <c r="B221" s="40"/>
      <c r="C221" s="218" t="s">
        <v>492</v>
      </c>
      <c r="D221" s="218" t="s">
        <v>138</v>
      </c>
      <c r="E221" s="219" t="s">
        <v>760</v>
      </c>
      <c r="F221" s="220" t="s">
        <v>761</v>
      </c>
      <c r="G221" s="221" t="s">
        <v>141</v>
      </c>
      <c r="H221" s="222">
        <v>65286</v>
      </c>
      <c r="I221" s="223"/>
      <c r="J221" s="224">
        <f>ROUND(I221*H221,2)</f>
        <v>0</v>
      </c>
      <c r="K221" s="220" t="s">
        <v>142</v>
      </c>
      <c r="L221" s="45"/>
      <c r="M221" s="225" t="s">
        <v>19</v>
      </c>
      <c r="N221" s="226" t="s">
        <v>42</v>
      </c>
      <c r="O221" s="86"/>
      <c r="P221" s="227">
        <f>O221*H221</f>
        <v>0</v>
      </c>
      <c r="Q221" s="227">
        <v>0</v>
      </c>
      <c r="R221" s="227">
        <f>Q221*H221</f>
        <v>0</v>
      </c>
      <c r="S221" s="227">
        <v>0</v>
      </c>
      <c r="T221" s="228">
        <f>S221*H221</f>
        <v>0</v>
      </c>
      <c r="U221" s="39"/>
      <c r="V221" s="39"/>
      <c r="W221" s="39"/>
      <c r="X221" s="39"/>
      <c r="Y221" s="39"/>
      <c r="Z221" s="39"/>
      <c r="AA221" s="39"/>
      <c r="AB221" s="39"/>
      <c r="AC221" s="39"/>
      <c r="AD221" s="39"/>
      <c r="AE221" s="39"/>
      <c r="AR221" s="229" t="s">
        <v>143</v>
      </c>
      <c r="AT221" s="229" t="s">
        <v>138</v>
      </c>
      <c r="AU221" s="229" t="s">
        <v>79</v>
      </c>
      <c r="AY221" s="18" t="s">
        <v>137</v>
      </c>
      <c r="BE221" s="230">
        <f>IF(N221="základní",J221,0)</f>
        <v>0</v>
      </c>
      <c r="BF221" s="230">
        <f>IF(N221="snížená",J221,0)</f>
        <v>0</v>
      </c>
      <c r="BG221" s="230">
        <f>IF(N221="zákl. přenesená",J221,0)</f>
        <v>0</v>
      </c>
      <c r="BH221" s="230">
        <f>IF(N221="sníž. přenesená",J221,0)</f>
        <v>0</v>
      </c>
      <c r="BI221" s="230">
        <f>IF(N221="nulová",J221,0)</f>
        <v>0</v>
      </c>
      <c r="BJ221" s="18" t="s">
        <v>143</v>
      </c>
      <c r="BK221" s="230">
        <f>ROUND(I221*H221,2)</f>
        <v>0</v>
      </c>
      <c r="BL221" s="18" t="s">
        <v>143</v>
      </c>
      <c r="BM221" s="229" t="s">
        <v>762</v>
      </c>
    </row>
    <row r="222" spans="1:65" s="2" customFormat="1" ht="16.5" customHeight="1">
      <c r="A222" s="39"/>
      <c r="B222" s="40"/>
      <c r="C222" s="218" t="s">
        <v>496</v>
      </c>
      <c r="D222" s="218" t="s">
        <v>138</v>
      </c>
      <c r="E222" s="219" t="s">
        <v>763</v>
      </c>
      <c r="F222" s="220" t="s">
        <v>764</v>
      </c>
      <c r="G222" s="221" t="s">
        <v>141</v>
      </c>
      <c r="H222" s="222">
        <v>702</v>
      </c>
      <c r="I222" s="223"/>
      <c r="J222" s="224">
        <f>ROUND(I222*H222,2)</f>
        <v>0</v>
      </c>
      <c r="K222" s="220" t="s">
        <v>142</v>
      </c>
      <c r="L222" s="45"/>
      <c r="M222" s="225" t="s">
        <v>19</v>
      </c>
      <c r="N222" s="226" t="s">
        <v>42</v>
      </c>
      <c r="O222" s="86"/>
      <c r="P222" s="227">
        <f>O222*H222</f>
        <v>0</v>
      </c>
      <c r="Q222" s="227">
        <v>0</v>
      </c>
      <c r="R222" s="227">
        <f>Q222*H222</f>
        <v>0</v>
      </c>
      <c r="S222" s="227">
        <v>0</v>
      </c>
      <c r="T222" s="228">
        <f>S222*H222</f>
        <v>0</v>
      </c>
      <c r="U222" s="39"/>
      <c r="V222" s="39"/>
      <c r="W222" s="39"/>
      <c r="X222" s="39"/>
      <c r="Y222" s="39"/>
      <c r="Z222" s="39"/>
      <c r="AA222" s="39"/>
      <c r="AB222" s="39"/>
      <c r="AC222" s="39"/>
      <c r="AD222" s="39"/>
      <c r="AE222" s="39"/>
      <c r="AR222" s="229" t="s">
        <v>143</v>
      </c>
      <c r="AT222" s="229" t="s">
        <v>138</v>
      </c>
      <c r="AU222" s="229" t="s">
        <v>79</v>
      </c>
      <c r="AY222" s="18" t="s">
        <v>137</v>
      </c>
      <c r="BE222" s="230">
        <f>IF(N222="základní",J222,0)</f>
        <v>0</v>
      </c>
      <c r="BF222" s="230">
        <f>IF(N222="snížená",J222,0)</f>
        <v>0</v>
      </c>
      <c r="BG222" s="230">
        <f>IF(N222="zákl. přenesená",J222,0)</f>
        <v>0</v>
      </c>
      <c r="BH222" s="230">
        <f>IF(N222="sníž. přenesená",J222,0)</f>
        <v>0</v>
      </c>
      <c r="BI222" s="230">
        <f>IF(N222="nulová",J222,0)</f>
        <v>0</v>
      </c>
      <c r="BJ222" s="18" t="s">
        <v>143</v>
      </c>
      <c r="BK222" s="230">
        <f>ROUND(I222*H222,2)</f>
        <v>0</v>
      </c>
      <c r="BL222" s="18" t="s">
        <v>143</v>
      </c>
      <c r="BM222" s="229" t="s">
        <v>765</v>
      </c>
    </row>
    <row r="223" spans="1:65" s="2" customFormat="1" ht="16.5" customHeight="1">
      <c r="A223" s="39"/>
      <c r="B223" s="40"/>
      <c r="C223" s="218" t="s">
        <v>500</v>
      </c>
      <c r="D223" s="218" t="s">
        <v>138</v>
      </c>
      <c r="E223" s="219" t="s">
        <v>227</v>
      </c>
      <c r="F223" s="220" t="s">
        <v>228</v>
      </c>
      <c r="G223" s="221" t="s">
        <v>229</v>
      </c>
      <c r="H223" s="222">
        <v>45</v>
      </c>
      <c r="I223" s="223"/>
      <c r="J223" s="224">
        <f>ROUND(I223*H223,2)</f>
        <v>0</v>
      </c>
      <c r="K223" s="220" t="s">
        <v>142</v>
      </c>
      <c r="L223" s="45"/>
      <c r="M223" s="225" t="s">
        <v>19</v>
      </c>
      <c r="N223" s="226" t="s">
        <v>42</v>
      </c>
      <c r="O223" s="86"/>
      <c r="P223" s="227">
        <f>O223*H223</f>
        <v>0</v>
      </c>
      <c r="Q223" s="227">
        <v>0</v>
      </c>
      <c r="R223" s="227">
        <f>Q223*H223</f>
        <v>0</v>
      </c>
      <c r="S223" s="227">
        <v>0</v>
      </c>
      <c r="T223" s="228">
        <f>S223*H223</f>
        <v>0</v>
      </c>
      <c r="U223" s="39"/>
      <c r="V223" s="39"/>
      <c r="W223" s="39"/>
      <c r="X223" s="39"/>
      <c r="Y223" s="39"/>
      <c r="Z223" s="39"/>
      <c r="AA223" s="39"/>
      <c r="AB223" s="39"/>
      <c r="AC223" s="39"/>
      <c r="AD223" s="39"/>
      <c r="AE223" s="39"/>
      <c r="AR223" s="229" t="s">
        <v>143</v>
      </c>
      <c r="AT223" s="229" t="s">
        <v>138</v>
      </c>
      <c r="AU223" s="229" t="s">
        <v>79</v>
      </c>
      <c r="AY223" s="18" t="s">
        <v>137</v>
      </c>
      <c r="BE223" s="230">
        <f>IF(N223="základní",J223,0)</f>
        <v>0</v>
      </c>
      <c r="BF223" s="230">
        <f>IF(N223="snížená",J223,0)</f>
        <v>0</v>
      </c>
      <c r="BG223" s="230">
        <f>IF(N223="zákl. přenesená",J223,0)</f>
        <v>0</v>
      </c>
      <c r="BH223" s="230">
        <f>IF(N223="sníž. přenesená",J223,0)</f>
        <v>0</v>
      </c>
      <c r="BI223" s="230">
        <f>IF(N223="nulová",J223,0)</f>
        <v>0</v>
      </c>
      <c r="BJ223" s="18" t="s">
        <v>143</v>
      </c>
      <c r="BK223" s="230">
        <f>ROUND(I223*H223,2)</f>
        <v>0</v>
      </c>
      <c r="BL223" s="18" t="s">
        <v>143</v>
      </c>
      <c r="BM223" s="229" t="s">
        <v>766</v>
      </c>
    </row>
    <row r="224" spans="1:63" s="12" customFormat="1" ht="22.8" customHeight="1">
      <c r="A224" s="12"/>
      <c r="B224" s="204"/>
      <c r="C224" s="205"/>
      <c r="D224" s="206" t="s">
        <v>68</v>
      </c>
      <c r="E224" s="274" t="s">
        <v>235</v>
      </c>
      <c r="F224" s="274" t="s">
        <v>236</v>
      </c>
      <c r="G224" s="205"/>
      <c r="H224" s="205"/>
      <c r="I224" s="208"/>
      <c r="J224" s="275">
        <f>BK224</f>
        <v>0</v>
      </c>
      <c r="K224" s="205"/>
      <c r="L224" s="210"/>
      <c r="M224" s="211"/>
      <c r="N224" s="212"/>
      <c r="O224" s="212"/>
      <c r="P224" s="213">
        <f>SUM(P225:P230)</f>
        <v>0</v>
      </c>
      <c r="Q224" s="212"/>
      <c r="R224" s="213">
        <f>SUM(R225:R230)</f>
        <v>0</v>
      </c>
      <c r="S224" s="212"/>
      <c r="T224" s="214">
        <f>SUM(T225:T230)</f>
        <v>0</v>
      </c>
      <c r="U224" s="12"/>
      <c r="V224" s="12"/>
      <c r="W224" s="12"/>
      <c r="X224" s="12"/>
      <c r="Y224" s="12"/>
      <c r="Z224" s="12"/>
      <c r="AA224" s="12"/>
      <c r="AB224" s="12"/>
      <c r="AC224" s="12"/>
      <c r="AD224" s="12"/>
      <c r="AE224" s="12"/>
      <c r="AR224" s="215" t="s">
        <v>77</v>
      </c>
      <c r="AT224" s="216" t="s">
        <v>68</v>
      </c>
      <c r="AU224" s="216" t="s">
        <v>77</v>
      </c>
      <c r="AY224" s="215" t="s">
        <v>137</v>
      </c>
      <c r="BK224" s="217">
        <f>SUM(BK225:BK230)</f>
        <v>0</v>
      </c>
    </row>
    <row r="225" spans="1:65" s="2" customFormat="1" ht="21.75" customHeight="1">
      <c r="A225" s="39"/>
      <c r="B225" s="40"/>
      <c r="C225" s="218" t="s">
        <v>505</v>
      </c>
      <c r="D225" s="218" t="s">
        <v>138</v>
      </c>
      <c r="E225" s="219" t="s">
        <v>238</v>
      </c>
      <c r="F225" s="220" t="s">
        <v>239</v>
      </c>
      <c r="G225" s="221" t="s">
        <v>240</v>
      </c>
      <c r="H225" s="222">
        <v>20.121</v>
      </c>
      <c r="I225" s="223"/>
      <c r="J225" s="224">
        <f>ROUND(I225*H225,2)</f>
        <v>0</v>
      </c>
      <c r="K225" s="220" t="s">
        <v>142</v>
      </c>
      <c r="L225" s="45"/>
      <c r="M225" s="225" t="s">
        <v>19</v>
      </c>
      <c r="N225" s="226" t="s">
        <v>42</v>
      </c>
      <c r="O225" s="86"/>
      <c r="P225" s="227">
        <f>O225*H225</f>
        <v>0</v>
      </c>
      <c r="Q225" s="227">
        <v>0</v>
      </c>
      <c r="R225" s="227">
        <f>Q225*H225</f>
        <v>0</v>
      </c>
      <c r="S225" s="227">
        <v>0</v>
      </c>
      <c r="T225" s="228">
        <f>S225*H225</f>
        <v>0</v>
      </c>
      <c r="U225" s="39"/>
      <c r="V225" s="39"/>
      <c r="W225" s="39"/>
      <c r="X225" s="39"/>
      <c r="Y225" s="39"/>
      <c r="Z225" s="39"/>
      <c r="AA225" s="39"/>
      <c r="AB225" s="39"/>
      <c r="AC225" s="39"/>
      <c r="AD225" s="39"/>
      <c r="AE225" s="39"/>
      <c r="AR225" s="229" t="s">
        <v>143</v>
      </c>
      <c r="AT225" s="229" t="s">
        <v>138</v>
      </c>
      <c r="AU225" s="229" t="s">
        <v>79</v>
      </c>
      <c r="AY225" s="18" t="s">
        <v>137</v>
      </c>
      <c r="BE225" s="230">
        <f>IF(N225="základní",J225,0)</f>
        <v>0</v>
      </c>
      <c r="BF225" s="230">
        <f>IF(N225="snížená",J225,0)</f>
        <v>0</v>
      </c>
      <c r="BG225" s="230">
        <f>IF(N225="zákl. přenesená",J225,0)</f>
        <v>0</v>
      </c>
      <c r="BH225" s="230">
        <f>IF(N225="sníž. přenesená",J225,0)</f>
        <v>0</v>
      </c>
      <c r="BI225" s="230">
        <f>IF(N225="nulová",J225,0)</f>
        <v>0</v>
      </c>
      <c r="BJ225" s="18" t="s">
        <v>143</v>
      </c>
      <c r="BK225" s="230">
        <f>ROUND(I225*H225,2)</f>
        <v>0</v>
      </c>
      <c r="BL225" s="18" t="s">
        <v>143</v>
      </c>
      <c r="BM225" s="229" t="s">
        <v>767</v>
      </c>
    </row>
    <row r="226" spans="1:65" s="2" customFormat="1" ht="16.5" customHeight="1">
      <c r="A226" s="39"/>
      <c r="B226" s="40"/>
      <c r="C226" s="218" t="s">
        <v>510</v>
      </c>
      <c r="D226" s="218" t="s">
        <v>138</v>
      </c>
      <c r="E226" s="219" t="s">
        <v>243</v>
      </c>
      <c r="F226" s="220" t="s">
        <v>244</v>
      </c>
      <c r="G226" s="221" t="s">
        <v>240</v>
      </c>
      <c r="H226" s="222">
        <v>20.121</v>
      </c>
      <c r="I226" s="223"/>
      <c r="J226" s="224">
        <f>ROUND(I226*H226,2)</f>
        <v>0</v>
      </c>
      <c r="K226" s="220" t="s">
        <v>142</v>
      </c>
      <c r="L226" s="45"/>
      <c r="M226" s="225" t="s">
        <v>19</v>
      </c>
      <c r="N226" s="226" t="s">
        <v>42</v>
      </c>
      <c r="O226" s="86"/>
      <c r="P226" s="227">
        <f>O226*H226</f>
        <v>0</v>
      </c>
      <c r="Q226" s="227">
        <v>0</v>
      </c>
      <c r="R226" s="227">
        <f>Q226*H226</f>
        <v>0</v>
      </c>
      <c r="S226" s="227">
        <v>0</v>
      </c>
      <c r="T226" s="228">
        <f>S226*H226</f>
        <v>0</v>
      </c>
      <c r="U226" s="39"/>
      <c r="V226" s="39"/>
      <c r="W226" s="39"/>
      <c r="X226" s="39"/>
      <c r="Y226" s="39"/>
      <c r="Z226" s="39"/>
      <c r="AA226" s="39"/>
      <c r="AB226" s="39"/>
      <c r="AC226" s="39"/>
      <c r="AD226" s="39"/>
      <c r="AE226" s="39"/>
      <c r="AR226" s="229" t="s">
        <v>143</v>
      </c>
      <c r="AT226" s="229" t="s">
        <v>138</v>
      </c>
      <c r="AU226" s="229" t="s">
        <v>79</v>
      </c>
      <c r="AY226" s="18" t="s">
        <v>137</v>
      </c>
      <c r="BE226" s="230">
        <f>IF(N226="základní",J226,0)</f>
        <v>0</v>
      </c>
      <c r="BF226" s="230">
        <f>IF(N226="snížená",J226,0)</f>
        <v>0</v>
      </c>
      <c r="BG226" s="230">
        <f>IF(N226="zákl. přenesená",J226,0)</f>
        <v>0</v>
      </c>
      <c r="BH226" s="230">
        <f>IF(N226="sníž. přenesená",J226,0)</f>
        <v>0</v>
      </c>
      <c r="BI226" s="230">
        <f>IF(N226="nulová",J226,0)</f>
        <v>0</v>
      </c>
      <c r="BJ226" s="18" t="s">
        <v>143</v>
      </c>
      <c r="BK226" s="230">
        <f>ROUND(I226*H226,2)</f>
        <v>0</v>
      </c>
      <c r="BL226" s="18" t="s">
        <v>143</v>
      </c>
      <c r="BM226" s="229" t="s">
        <v>768</v>
      </c>
    </row>
    <row r="227" spans="1:65" s="2" customFormat="1" ht="21.75" customHeight="1">
      <c r="A227" s="39"/>
      <c r="B227" s="40"/>
      <c r="C227" s="218" t="s">
        <v>769</v>
      </c>
      <c r="D227" s="218" t="s">
        <v>138</v>
      </c>
      <c r="E227" s="219" t="s">
        <v>246</v>
      </c>
      <c r="F227" s="220" t="s">
        <v>247</v>
      </c>
      <c r="G227" s="221" t="s">
        <v>240</v>
      </c>
      <c r="H227" s="222">
        <v>1006.05</v>
      </c>
      <c r="I227" s="223"/>
      <c r="J227" s="224">
        <f>ROUND(I227*H227,2)</f>
        <v>0</v>
      </c>
      <c r="K227" s="220" t="s">
        <v>142</v>
      </c>
      <c r="L227" s="45"/>
      <c r="M227" s="225" t="s">
        <v>19</v>
      </c>
      <c r="N227" s="226" t="s">
        <v>42</v>
      </c>
      <c r="O227" s="86"/>
      <c r="P227" s="227">
        <f>O227*H227</f>
        <v>0</v>
      </c>
      <c r="Q227" s="227">
        <v>0</v>
      </c>
      <c r="R227" s="227">
        <f>Q227*H227</f>
        <v>0</v>
      </c>
      <c r="S227" s="227">
        <v>0</v>
      </c>
      <c r="T227" s="228">
        <f>S227*H227</f>
        <v>0</v>
      </c>
      <c r="U227" s="39"/>
      <c r="V227" s="39"/>
      <c r="W227" s="39"/>
      <c r="X227" s="39"/>
      <c r="Y227" s="39"/>
      <c r="Z227" s="39"/>
      <c r="AA227" s="39"/>
      <c r="AB227" s="39"/>
      <c r="AC227" s="39"/>
      <c r="AD227" s="39"/>
      <c r="AE227" s="39"/>
      <c r="AR227" s="229" t="s">
        <v>143</v>
      </c>
      <c r="AT227" s="229" t="s">
        <v>138</v>
      </c>
      <c r="AU227" s="229" t="s">
        <v>79</v>
      </c>
      <c r="AY227" s="18" t="s">
        <v>137</v>
      </c>
      <c r="BE227" s="230">
        <f>IF(N227="základní",J227,0)</f>
        <v>0</v>
      </c>
      <c r="BF227" s="230">
        <f>IF(N227="snížená",J227,0)</f>
        <v>0</v>
      </c>
      <c r="BG227" s="230">
        <f>IF(N227="zákl. přenesená",J227,0)</f>
        <v>0</v>
      </c>
      <c r="BH227" s="230">
        <f>IF(N227="sníž. přenesená",J227,0)</f>
        <v>0</v>
      </c>
      <c r="BI227" s="230">
        <f>IF(N227="nulová",J227,0)</f>
        <v>0</v>
      </c>
      <c r="BJ227" s="18" t="s">
        <v>143</v>
      </c>
      <c r="BK227" s="230">
        <f>ROUND(I227*H227,2)</f>
        <v>0</v>
      </c>
      <c r="BL227" s="18" t="s">
        <v>143</v>
      </c>
      <c r="BM227" s="229" t="s">
        <v>770</v>
      </c>
    </row>
    <row r="228" spans="1:51" s="13" customFormat="1" ht="12">
      <c r="A228" s="13"/>
      <c r="B228" s="231"/>
      <c r="C228" s="232"/>
      <c r="D228" s="233" t="s">
        <v>145</v>
      </c>
      <c r="E228" s="234" t="s">
        <v>19</v>
      </c>
      <c r="F228" s="235" t="s">
        <v>771</v>
      </c>
      <c r="G228" s="232"/>
      <c r="H228" s="236">
        <v>1006.05</v>
      </c>
      <c r="I228" s="237"/>
      <c r="J228" s="232"/>
      <c r="K228" s="232"/>
      <c r="L228" s="238"/>
      <c r="M228" s="239"/>
      <c r="N228" s="240"/>
      <c r="O228" s="240"/>
      <c r="P228" s="240"/>
      <c r="Q228" s="240"/>
      <c r="R228" s="240"/>
      <c r="S228" s="240"/>
      <c r="T228" s="241"/>
      <c r="U228" s="13"/>
      <c r="V228" s="13"/>
      <c r="W228" s="13"/>
      <c r="X228" s="13"/>
      <c r="Y228" s="13"/>
      <c r="Z228" s="13"/>
      <c r="AA228" s="13"/>
      <c r="AB228" s="13"/>
      <c r="AC228" s="13"/>
      <c r="AD228" s="13"/>
      <c r="AE228" s="13"/>
      <c r="AT228" s="242" t="s">
        <v>145</v>
      </c>
      <c r="AU228" s="242" t="s">
        <v>79</v>
      </c>
      <c r="AV228" s="13" t="s">
        <v>79</v>
      </c>
      <c r="AW228" s="13" t="s">
        <v>31</v>
      </c>
      <c r="AX228" s="13" t="s">
        <v>69</v>
      </c>
      <c r="AY228" s="242" t="s">
        <v>137</v>
      </c>
    </row>
    <row r="229" spans="1:51" s="14" customFormat="1" ht="12">
      <c r="A229" s="14"/>
      <c r="B229" s="243"/>
      <c r="C229" s="244"/>
      <c r="D229" s="233" t="s">
        <v>145</v>
      </c>
      <c r="E229" s="245" t="s">
        <v>19</v>
      </c>
      <c r="F229" s="246" t="s">
        <v>147</v>
      </c>
      <c r="G229" s="244"/>
      <c r="H229" s="247">
        <v>1006.05</v>
      </c>
      <c r="I229" s="248"/>
      <c r="J229" s="244"/>
      <c r="K229" s="244"/>
      <c r="L229" s="249"/>
      <c r="M229" s="250"/>
      <c r="N229" s="251"/>
      <c r="O229" s="251"/>
      <c r="P229" s="251"/>
      <c r="Q229" s="251"/>
      <c r="R229" s="251"/>
      <c r="S229" s="251"/>
      <c r="T229" s="252"/>
      <c r="U229" s="14"/>
      <c r="V229" s="14"/>
      <c r="W229" s="14"/>
      <c r="X229" s="14"/>
      <c r="Y229" s="14"/>
      <c r="Z229" s="14"/>
      <c r="AA229" s="14"/>
      <c r="AB229" s="14"/>
      <c r="AC229" s="14"/>
      <c r="AD229" s="14"/>
      <c r="AE229" s="14"/>
      <c r="AT229" s="253" t="s">
        <v>145</v>
      </c>
      <c r="AU229" s="253" t="s">
        <v>79</v>
      </c>
      <c r="AV229" s="14" t="s">
        <v>143</v>
      </c>
      <c r="AW229" s="14" t="s">
        <v>31</v>
      </c>
      <c r="AX229" s="14" t="s">
        <v>77</v>
      </c>
      <c r="AY229" s="253" t="s">
        <v>137</v>
      </c>
    </row>
    <row r="230" spans="1:65" s="2" customFormat="1" ht="21.75" customHeight="1">
      <c r="A230" s="39"/>
      <c r="B230" s="40"/>
      <c r="C230" s="218" t="s">
        <v>772</v>
      </c>
      <c r="D230" s="218" t="s">
        <v>138</v>
      </c>
      <c r="E230" s="219" t="s">
        <v>773</v>
      </c>
      <c r="F230" s="220" t="s">
        <v>774</v>
      </c>
      <c r="G230" s="221" t="s">
        <v>240</v>
      </c>
      <c r="H230" s="222">
        <v>20.121</v>
      </c>
      <c r="I230" s="223"/>
      <c r="J230" s="224">
        <f>ROUND(I230*H230,2)</f>
        <v>0</v>
      </c>
      <c r="K230" s="220" t="s">
        <v>142</v>
      </c>
      <c r="L230" s="45"/>
      <c r="M230" s="225" t="s">
        <v>19</v>
      </c>
      <c r="N230" s="226" t="s">
        <v>42</v>
      </c>
      <c r="O230" s="86"/>
      <c r="P230" s="227">
        <f>O230*H230</f>
        <v>0</v>
      </c>
      <c r="Q230" s="227">
        <v>0</v>
      </c>
      <c r="R230" s="227">
        <f>Q230*H230</f>
        <v>0</v>
      </c>
      <c r="S230" s="227">
        <v>0</v>
      </c>
      <c r="T230" s="228">
        <f>S230*H230</f>
        <v>0</v>
      </c>
      <c r="U230" s="39"/>
      <c r="V230" s="39"/>
      <c r="W230" s="39"/>
      <c r="X230" s="39"/>
      <c r="Y230" s="39"/>
      <c r="Z230" s="39"/>
      <c r="AA230" s="39"/>
      <c r="AB230" s="39"/>
      <c r="AC230" s="39"/>
      <c r="AD230" s="39"/>
      <c r="AE230" s="39"/>
      <c r="AR230" s="229" t="s">
        <v>143</v>
      </c>
      <c r="AT230" s="229" t="s">
        <v>138</v>
      </c>
      <c r="AU230" s="229" t="s">
        <v>79</v>
      </c>
      <c r="AY230" s="18" t="s">
        <v>137</v>
      </c>
      <c r="BE230" s="230">
        <f>IF(N230="základní",J230,0)</f>
        <v>0</v>
      </c>
      <c r="BF230" s="230">
        <f>IF(N230="snížená",J230,0)</f>
        <v>0</v>
      </c>
      <c r="BG230" s="230">
        <f>IF(N230="zákl. přenesená",J230,0)</f>
        <v>0</v>
      </c>
      <c r="BH230" s="230">
        <f>IF(N230="sníž. přenesená",J230,0)</f>
        <v>0</v>
      </c>
      <c r="BI230" s="230">
        <f>IF(N230="nulová",J230,0)</f>
        <v>0</v>
      </c>
      <c r="BJ230" s="18" t="s">
        <v>143</v>
      </c>
      <c r="BK230" s="230">
        <f>ROUND(I230*H230,2)</f>
        <v>0</v>
      </c>
      <c r="BL230" s="18" t="s">
        <v>143</v>
      </c>
      <c r="BM230" s="229" t="s">
        <v>775</v>
      </c>
    </row>
    <row r="231" spans="1:63" s="12" customFormat="1" ht="22.8" customHeight="1">
      <c r="A231" s="12"/>
      <c r="B231" s="204"/>
      <c r="C231" s="205"/>
      <c r="D231" s="206" t="s">
        <v>68</v>
      </c>
      <c r="E231" s="274" t="s">
        <v>255</v>
      </c>
      <c r="F231" s="274" t="s">
        <v>256</v>
      </c>
      <c r="G231" s="205"/>
      <c r="H231" s="205"/>
      <c r="I231" s="208"/>
      <c r="J231" s="275">
        <f>BK231</f>
        <v>0</v>
      </c>
      <c r="K231" s="205"/>
      <c r="L231" s="210"/>
      <c r="M231" s="211"/>
      <c r="N231" s="212"/>
      <c r="O231" s="212"/>
      <c r="P231" s="213">
        <f>P232</f>
        <v>0</v>
      </c>
      <c r="Q231" s="212"/>
      <c r="R231" s="213">
        <f>R232</f>
        <v>0</v>
      </c>
      <c r="S231" s="212"/>
      <c r="T231" s="214">
        <f>T232</f>
        <v>0</v>
      </c>
      <c r="U231" s="12"/>
      <c r="V231" s="12"/>
      <c r="W231" s="12"/>
      <c r="X231" s="12"/>
      <c r="Y231" s="12"/>
      <c r="Z231" s="12"/>
      <c r="AA231" s="12"/>
      <c r="AB231" s="12"/>
      <c r="AC231" s="12"/>
      <c r="AD231" s="12"/>
      <c r="AE231" s="12"/>
      <c r="AR231" s="215" t="s">
        <v>77</v>
      </c>
      <c r="AT231" s="216" t="s">
        <v>68</v>
      </c>
      <c r="AU231" s="216" t="s">
        <v>77</v>
      </c>
      <c r="AY231" s="215" t="s">
        <v>137</v>
      </c>
      <c r="BK231" s="217">
        <f>BK232</f>
        <v>0</v>
      </c>
    </row>
    <row r="232" spans="1:65" s="2" customFormat="1" ht="21.75" customHeight="1">
      <c r="A232" s="39"/>
      <c r="B232" s="40"/>
      <c r="C232" s="218" t="s">
        <v>776</v>
      </c>
      <c r="D232" s="218" t="s">
        <v>138</v>
      </c>
      <c r="E232" s="219" t="s">
        <v>258</v>
      </c>
      <c r="F232" s="220" t="s">
        <v>259</v>
      </c>
      <c r="G232" s="221" t="s">
        <v>240</v>
      </c>
      <c r="H232" s="222">
        <v>29.588</v>
      </c>
      <c r="I232" s="223"/>
      <c r="J232" s="224">
        <f>ROUND(I232*H232,2)</f>
        <v>0</v>
      </c>
      <c r="K232" s="220" t="s">
        <v>142</v>
      </c>
      <c r="L232" s="45"/>
      <c r="M232" s="225" t="s">
        <v>19</v>
      </c>
      <c r="N232" s="226" t="s">
        <v>42</v>
      </c>
      <c r="O232" s="86"/>
      <c r="P232" s="227">
        <f>O232*H232</f>
        <v>0</v>
      </c>
      <c r="Q232" s="227">
        <v>0</v>
      </c>
      <c r="R232" s="227">
        <f>Q232*H232</f>
        <v>0</v>
      </c>
      <c r="S232" s="227">
        <v>0</v>
      </c>
      <c r="T232" s="228">
        <f>S232*H232</f>
        <v>0</v>
      </c>
      <c r="U232" s="39"/>
      <c r="V232" s="39"/>
      <c r="W232" s="39"/>
      <c r="X232" s="39"/>
      <c r="Y232" s="39"/>
      <c r="Z232" s="39"/>
      <c r="AA232" s="39"/>
      <c r="AB232" s="39"/>
      <c r="AC232" s="39"/>
      <c r="AD232" s="39"/>
      <c r="AE232" s="39"/>
      <c r="AR232" s="229" t="s">
        <v>143</v>
      </c>
      <c r="AT232" s="229" t="s">
        <v>138</v>
      </c>
      <c r="AU232" s="229" t="s">
        <v>79</v>
      </c>
      <c r="AY232" s="18" t="s">
        <v>137</v>
      </c>
      <c r="BE232" s="230">
        <f>IF(N232="základní",J232,0)</f>
        <v>0</v>
      </c>
      <c r="BF232" s="230">
        <f>IF(N232="snížená",J232,0)</f>
        <v>0</v>
      </c>
      <c r="BG232" s="230">
        <f>IF(N232="zákl. přenesená",J232,0)</f>
        <v>0</v>
      </c>
      <c r="BH232" s="230">
        <f>IF(N232="sníž. přenesená",J232,0)</f>
        <v>0</v>
      </c>
      <c r="BI232" s="230">
        <f>IF(N232="nulová",J232,0)</f>
        <v>0</v>
      </c>
      <c r="BJ232" s="18" t="s">
        <v>143</v>
      </c>
      <c r="BK232" s="230">
        <f>ROUND(I232*H232,2)</f>
        <v>0</v>
      </c>
      <c r="BL232" s="18" t="s">
        <v>143</v>
      </c>
      <c r="BM232" s="229" t="s">
        <v>777</v>
      </c>
    </row>
    <row r="233" spans="1:63" s="12" customFormat="1" ht="25.9" customHeight="1">
      <c r="A233" s="12"/>
      <c r="B233" s="204"/>
      <c r="C233" s="205"/>
      <c r="D233" s="206" t="s">
        <v>68</v>
      </c>
      <c r="E233" s="207" t="s">
        <v>261</v>
      </c>
      <c r="F233" s="207" t="s">
        <v>262</v>
      </c>
      <c r="G233" s="205"/>
      <c r="H233" s="205"/>
      <c r="I233" s="208"/>
      <c r="J233" s="209">
        <f>BK233</f>
        <v>0</v>
      </c>
      <c r="K233" s="205"/>
      <c r="L233" s="210"/>
      <c r="M233" s="211"/>
      <c r="N233" s="212"/>
      <c r="O233" s="212"/>
      <c r="P233" s="213">
        <f>P234+P240+P246+P282+P289+P303+P321+P340+P372+P376</f>
        <v>0</v>
      </c>
      <c r="Q233" s="212"/>
      <c r="R233" s="213">
        <f>R234+R240+R246+R282+R289+R303+R321+R340+R372+R376</f>
        <v>28.469411693900003</v>
      </c>
      <c r="S233" s="212"/>
      <c r="T233" s="214">
        <f>T234+T240+T246+T282+T289+T303+T321+T340+T372+T376</f>
        <v>1.9564679999999999</v>
      </c>
      <c r="U233" s="12"/>
      <c r="V233" s="12"/>
      <c r="W233" s="12"/>
      <c r="X233" s="12"/>
      <c r="Y233" s="12"/>
      <c r="Z233" s="12"/>
      <c r="AA233" s="12"/>
      <c r="AB233" s="12"/>
      <c r="AC233" s="12"/>
      <c r="AD233" s="12"/>
      <c r="AE233" s="12"/>
      <c r="AR233" s="215" t="s">
        <v>79</v>
      </c>
      <c r="AT233" s="216" t="s">
        <v>68</v>
      </c>
      <c r="AU233" s="216" t="s">
        <v>69</v>
      </c>
      <c r="AY233" s="215" t="s">
        <v>137</v>
      </c>
      <c r="BK233" s="217">
        <f>BK234+BK240+BK246+BK282+BK289+BK303+BK321+BK340+BK372+BK376</f>
        <v>0</v>
      </c>
    </row>
    <row r="234" spans="1:63" s="12" customFormat="1" ht="22.8" customHeight="1">
      <c r="A234" s="12"/>
      <c r="B234" s="204"/>
      <c r="C234" s="205"/>
      <c r="D234" s="206" t="s">
        <v>68</v>
      </c>
      <c r="E234" s="274" t="s">
        <v>778</v>
      </c>
      <c r="F234" s="274" t="s">
        <v>779</v>
      </c>
      <c r="G234" s="205"/>
      <c r="H234" s="205"/>
      <c r="I234" s="208"/>
      <c r="J234" s="275">
        <f>BK234</f>
        <v>0</v>
      </c>
      <c r="K234" s="205"/>
      <c r="L234" s="210"/>
      <c r="M234" s="211"/>
      <c r="N234" s="212"/>
      <c r="O234" s="212"/>
      <c r="P234" s="213">
        <f>SUM(P235:P239)</f>
        <v>0</v>
      </c>
      <c r="Q234" s="212"/>
      <c r="R234" s="213">
        <f>SUM(R235:R239)</f>
        <v>0.0135690485</v>
      </c>
      <c r="S234" s="212"/>
      <c r="T234" s="214">
        <f>SUM(T235:T239)</f>
        <v>0.0435</v>
      </c>
      <c r="U234" s="12"/>
      <c r="V234" s="12"/>
      <c r="W234" s="12"/>
      <c r="X234" s="12"/>
      <c r="Y234" s="12"/>
      <c r="Z234" s="12"/>
      <c r="AA234" s="12"/>
      <c r="AB234" s="12"/>
      <c r="AC234" s="12"/>
      <c r="AD234" s="12"/>
      <c r="AE234" s="12"/>
      <c r="AR234" s="215" t="s">
        <v>79</v>
      </c>
      <c r="AT234" s="216" t="s">
        <v>68</v>
      </c>
      <c r="AU234" s="216" t="s">
        <v>77</v>
      </c>
      <c r="AY234" s="215" t="s">
        <v>137</v>
      </c>
      <c r="BK234" s="217">
        <f>SUM(BK235:BK239)</f>
        <v>0</v>
      </c>
    </row>
    <row r="235" spans="1:65" s="2" customFormat="1" ht="16.5" customHeight="1">
      <c r="A235" s="39"/>
      <c r="B235" s="40"/>
      <c r="C235" s="218" t="s">
        <v>780</v>
      </c>
      <c r="D235" s="218" t="s">
        <v>138</v>
      </c>
      <c r="E235" s="219" t="s">
        <v>781</v>
      </c>
      <c r="F235" s="220" t="s">
        <v>782</v>
      </c>
      <c r="G235" s="221" t="s">
        <v>783</v>
      </c>
      <c r="H235" s="222">
        <v>1</v>
      </c>
      <c r="I235" s="223"/>
      <c r="J235" s="224">
        <f>ROUND(I235*H235,2)</f>
        <v>0</v>
      </c>
      <c r="K235" s="220" t="s">
        <v>142</v>
      </c>
      <c r="L235" s="45"/>
      <c r="M235" s="225" t="s">
        <v>19</v>
      </c>
      <c r="N235" s="226" t="s">
        <v>42</v>
      </c>
      <c r="O235" s="86"/>
      <c r="P235" s="227">
        <f>O235*H235</f>
        <v>0</v>
      </c>
      <c r="Q235" s="227">
        <v>0</v>
      </c>
      <c r="R235" s="227">
        <f>Q235*H235</f>
        <v>0</v>
      </c>
      <c r="S235" s="227">
        <v>0.0435</v>
      </c>
      <c r="T235" s="228">
        <f>S235*H235</f>
        <v>0.0435</v>
      </c>
      <c r="U235" s="39"/>
      <c r="V235" s="39"/>
      <c r="W235" s="39"/>
      <c r="X235" s="39"/>
      <c r="Y235" s="39"/>
      <c r="Z235" s="39"/>
      <c r="AA235" s="39"/>
      <c r="AB235" s="39"/>
      <c r="AC235" s="39"/>
      <c r="AD235" s="39"/>
      <c r="AE235" s="39"/>
      <c r="AR235" s="229" t="s">
        <v>218</v>
      </c>
      <c r="AT235" s="229" t="s">
        <v>138</v>
      </c>
      <c r="AU235" s="229" t="s">
        <v>79</v>
      </c>
      <c r="AY235" s="18" t="s">
        <v>137</v>
      </c>
      <c r="BE235" s="230">
        <f>IF(N235="základní",J235,0)</f>
        <v>0</v>
      </c>
      <c r="BF235" s="230">
        <f>IF(N235="snížená",J235,0)</f>
        <v>0</v>
      </c>
      <c r="BG235" s="230">
        <f>IF(N235="zákl. přenesená",J235,0)</f>
        <v>0</v>
      </c>
      <c r="BH235" s="230">
        <f>IF(N235="sníž. přenesená",J235,0)</f>
        <v>0</v>
      </c>
      <c r="BI235" s="230">
        <f>IF(N235="nulová",J235,0)</f>
        <v>0</v>
      </c>
      <c r="BJ235" s="18" t="s">
        <v>143</v>
      </c>
      <c r="BK235" s="230">
        <f>ROUND(I235*H235,2)</f>
        <v>0</v>
      </c>
      <c r="BL235" s="18" t="s">
        <v>218</v>
      </c>
      <c r="BM235" s="229" t="s">
        <v>784</v>
      </c>
    </row>
    <row r="236" spans="1:47" s="2" customFormat="1" ht="12">
      <c r="A236" s="39"/>
      <c r="B236" s="40"/>
      <c r="C236" s="41"/>
      <c r="D236" s="233" t="s">
        <v>292</v>
      </c>
      <c r="E236" s="41"/>
      <c r="F236" s="276" t="s">
        <v>785</v>
      </c>
      <c r="G236" s="41"/>
      <c r="H236" s="41"/>
      <c r="I236" s="138"/>
      <c r="J236" s="41"/>
      <c r="K236" s="41"/>
      <c r="L236" s="45"/>
      <c r="M236" s="277"/>
      <c r="N236" s="278"/>
      <c r="O236" s="86"/>
      <c r="P236" s="86"/>
      <c r="Q236" s="86"/>
      <c r="R236" s="86"/>
      <c r="S236" s="86"/>
      <c r="T236" s="87"/>
      <c r="U236" s="39"/>
      <c r="V236" s="39"/>
      <c r="W236" s="39"/>
      <c r="X236" s="39"/>
      <c r="Y236" s="39"/>
      <c r="Z236" s="39"/>
      <c r="AA236" s="39"/>
      <c r="AB236" s="39"/>
      <c r="AC236" s="39"/>
      <c r="AD236" s="39"/>
      <c r="AE236" s="39"/>
      <c r="AT236" s="18" t="s">
        <v>292</v>
      </c>
      <c r="AU236" s="18" t="s">
        <v>79</v>
      </c>
    </row>
    <row r="237" spans="1:65" s="2" customFormat="1" ht="16.5" customHeight="1">
      <c r="A237" s="39"/>
      <c r="B237" s="40"/>
      <c r="C237" s="218" t="s">
        <v>786</v>
      </c>
      <c r="D237" s="218" t="s">
        <v>138</v>
      </c>
      <c r="E237" s="219" t="s">
        <v>787</v>
      </c>
      <c r="F237" s="220" t="s">
        <v>788</v>
      </c>
      <c r="G237" s="221" t="s">
        <v>783</v>
      </c>
      <c r="H237" s="222">
        <v>1</v>
      </c>
      <c r="I237" s="223"/>
      <c r="J237" s="224">
        <f>ROUND(I237*H237,2)</f>
        <v>0</v>
      </c>
      <c r="K237" s="220" t="s">
        <v>142</v>
      </c>
      <c r="L237" s="45"/>
      <c r="M237" s="225" t="s">
        <v>19</v>
      </c>
      <c r="N237" s="226" t="s">
        <v>42</v>
      </c>
      <c r="O237" s="86"/>
      <c r="P237" s="227">
        <f>O237*H237</f>
        <v>0</v>
      </c>
      <c r="Q237" s="227">
        <v>0.0135690485</v>
      </c>
      <c r="R237" s="227">
        <f>Q237*H237</f>
        <v>0.0135690485</v>
      </c>
      <c r="S237" s="227">
        <v>0</v>
      </c>
      <c r="T237" s="228">
        <f>S237*H237</f>
        <v>0</v>
      </c>
      <c r="U237" s="39"/>
      <c r="V237" s="39"/>
      <c r="W237" s="39"/>
      <c r="X237" s="39"/>
      <c r="Y237" s="39"/>
      <c r="Z237" s="39"/>
      <c r="AA237" s="39"/>
      <c r="AB237" s="39"/>
      <c r="AC237" s="39"/>
      <c r="AD237" s="39"/>
      <c r="AE237" s="39"/>
      <c r="AR237" s="229" t="s">
        <v>218</v>
      </c>
      <c r="AT237" s="229" t="s">
        <v>138</v>
      </c>
      <c r="AU237" s="229" t="s">
        <v>79</v>
      </c>
      <c r="AY237" s="18" t="s">
        <v>137</v>
      </c>
      <c r="BE237" s="230">
        <f>IF(N237="základní",J237,0)</f>
        <v>0</v>
      </c>
      <c r="BF237" s="230">
        <f>IF(N237="snížená",J237,0)</f>
        <v>0</v>
      </c>
      <c r="BG237" s="230">
        <f>IF(N237="zákl. přenesená",J237,0)</f>
        <v>0</v>
      </c>
      <c r="BH237" s="230">
        <f>IF(N237="sníž. přenesená",J237,0)</f>
        <v>0</v>
      </c>
      <c r="BI237" s="230">
        <f>IF(N237="nulová",J237,0)</f>
        <v>0</v>
      </c>
      <c r="BJ237" s="18" t="s">
        <v>143</v>
      </c>
      <c r="BK237" s="230">
        <f>ROUND(I237*H237,2)</f>
        <v>0</v>
      </c>
      <c r="BL237" s="18" t="s">
        <v>218</v>
      </c>
      <c r="BM237" s="229" t="s">
        <v>789</v>
      </c>
    </row>
    <row r="238" spans="1:47" s="2" customFormat="1" ht="12">
      <c r="A238" s="39"/>
      <c r="B238" s="40"/>
      <c r="C238" s="41"/>
      <c r="D238" s="233" t="s">
        <v>292</v>
      </c>
      <c r="E238" s="41"/>
      <c r="F238" s="276" t="s">
        <v>785</v>
      </c>
      <c r="G238" s="41"/>
      <c r="H238" s="41"/>
      <c r="I238" s="138"/>
      <c r="J238" s="41"/>
      <c r="K238" s="41"/>
      <c r="L238" s="45"/>
      <c r="M238" s="277"/>
      <c r="N238" s="278"/>
      <c r="O238" s="86"/>
      <c r="P238" s="86"/>
      <c r="Q238" s="86"/>
      <c r="R238" s="86"/>
      <c r="S238" s="86"/>
      <c r="T238" s="87"/>
      <c r="U238" s="39"/>
      <c r="V238" s="39"/>
      <c r="W238" s="39"/>
      <c r="X238" s="39"/>
      <c r="Y238" s="39"/>
      <c r="Z238" s="39"/>
      <c r="AA238" s="39"/>
      <c r="AB238" s="39"/>
      <c r="AC238" s="39"/>
      <c r="AD238" s="39"/>
      <c r="AE238" s="39"/>
      <c r="AT238" s="18" t="s">
        <v>292</v>
      </c>
      <c r="AU238" s="18" t="s">
        <v>79</v>
      </c>
    </row>
    <row r="239" spans="1:65" s="2" customFormat="1" ht="21.75" customHeight="1">
      <c r="A239" s="39"/>
      <c r="B239" s="40"/>
      <c r="C239" s="218" t="s">
        <v>790</v>
      </c>
      <c r="D239" s="218" t="s">
        <v>138</v>
      </c>
      <c r="E239" s="219" t="s">
        <v>791</v>
      </c>
      <c r="F239" s="220" t="s">
        <v>792</v>
      </c>
      <c r="G239" s="221" t="s">
        <v>403</v>
      </c>
      <c r="H239" s="279"/>
      <c r="I239" s="223"/>
      <c r="J239" s="224">
        <f>ROUND(I239*H239,2)</f>
        <v>0</v>
      </c>
      <c r="K239" s="220" t="s">
        <v>142</v>
      </c>
      <c r="L239" s="45"/>
      <c r="M239" s="225" t="s">
        <v>19</v>
      </c>
      <c r="N239" s="226" t="s">
        <v>42</v>
      </c>
      <c r="O239" s="86"/>
      <c r="P239" s="227">
        <f>O239*H239</f>
        <v>0</v>
      </c>
      <c r="Q239" s="227">
        <v>0</v>
      </c>
      <c r="R239" s="227">
        <f>Q239*H239</f>
        <v>0</v>
      </c>
      <c r="S239" s="227">
        <v>0</v>
      </c>
      <c r="T239" s="228">
        <f>S239*H239</f>
        <v>0</v>
      </c>
      <c r="U239" s="39"/>
      <c r="V239" s="39"/>
      <c r="W239" s="39"/>
      <c r="X239" s="39"/>
      <c r="Y239" s="39"/>
      <c r="Z239" s="39"/>
      <c r="AA239" s="39"/>
      <c r="AB239" s="39"/>
      <c r="AC239" s="39"/>
      <c r="AD239" s="39"/>
      <c r="AE239" s="39"/>
      <c r="AR239" s="229" t="s">
        <v>218</v>
      </c>
      <c r="AT239" s="229" t="s">
        <v>138</v>
      </c>
      <c r="AU239" s="229" t="s">
        <v>79</v>
      </c>
      <c r="AY239" s="18" t="s">
        <v>137</v>
      </c>
      <c r="BE239" s="230">
        <f>IF(N239="základní",J239,0)</f>
        <v>0</v>
      </c>
      <c r="BF239" s="230">
        <f>IF(N239="snížená",J239,0)</f>
        <v>0</v>
      </c>
      <c r="BG239" s="230">
        <f>IF(N239="zákl. přenesená",J239,0)</f>
        <v>0</v>
      </c>
      <c r="BH239" s="230">
        <f>IF(N239="sníž. přenesená",J239,0)</f>
        <v>0</v>
      </c>
      <c r="BI239" s="230">
        <f>IF(N239="nulová",J239,0)</f>
        <v>0</v>
      </c>
      <c r="BJ239" s="18" t="s">
        <v>143</v>
      </c>
      <c r="BK239" s="230">
        <f>ROUND(I239*H239,2)</f>
        <v>0</v>
      </c>
      <c r="BL239" s="18" t="s">
        <v>218</v>
      </c>
      <c r="BM239" s="229" t="s">
        <v>793</v>
      </c>
    </row>
    <row r="240" spans="1:63" s="12" customFormat="1" ht="22.8" customHeight="1">
      <c r="A240" s="12"/>
      <c r="B240" s="204"/>
      <c r="C240" s="205"/>
      <c r="D240" s="206" t="s">
        <v>68</v>
      </c>
      <c r="E240" s="274" t="s">
        <v>794</v>
      </c>
      <c r="F240" s="274" t="s">
        <v>795</v>
      </c>
      <c r="G240" s="205"/>
      <c r="H240" s="205"/>
      <c r="I240" s="208"/>
      <c r="J240" s="275">
        <f>BK240</f>
        <v>0</v>
      </c>
      <c r="K240" s="205"/>
      <c r="L240" s="210"/>
      <c r="M240" s="211"/>
      <c r="N240" s="212"/>
      <c r="O240" s="212"/>
      <c r="P240" s="213">
        <f>SUM(P241:P245)</f>
        <v>0</v>
      </c>
      <c r="Q240" s="212"/>
      <c r="R240" s="213">
        <f>SUM(R241:R245)</f>
        <v>0.0011200000000000001</v>
      </c>
      <c r="S240" s="212"/>
      <c r="T240" s="214">
        <f>SUM(T241:T245)</f>
        <v>0</v>
      </c>
      <c r="U240" s="12"/>
      <c r="V240" s="12"/>
      <c r="W240" s="12"/>
      <c r="X240" s="12"/>
      <c r="Y240" s="12"/>
      <c r="Z240" s="12"/>
      <c r="AA240" s="12"/>
      <c r="AB240" s="12"/>
      <c r="AC240" s="12"/>
      <c r="AD240" s="12"/>
      <c r="AE240" s="12"/>
      <c r="AR240" s="215" t="s">
        <v>79</v>
      </c>
      <c r="AT240" s="216" t="s">
        <v>68</v>
      </c>
      <c r="AU240" s="216" t="s">
        <v>77</v>
      </c>
      <c r="AY240" s="215" t="s">
        <v>137</v>
      </c>
      <c r="BK240" s="217">
        <f>SUM(BK241:BK245)</f>
        <v>0</v>
      </c>
    </row>
    <row r="241" spans="1:65" s="2" customFormat="1" ht="21.75" customHeight="1">
      <c r="A241" s="39"/>
      <c r="B241" s="40"/>
      <c r="C241" s="218" t="s">
        <v>796</v>
      </c>
      <c r="D241" s="218" t="s">
        <v>138</v>
      </c>
      <c r="E241" s="219" t="s">
        <v>797</v>
      </c>
      <c r="F241" s="220" t="s">
        <v>798</v>
      </c>
      <c r="G241" s="221" t="s">
        <v>783</v>
      </c>
      <c r="H241" s="222">
        <v>1</v>
      </c>
      <c r="I241" s="223"/>
      <c r="J241" s="224">
        <f>ROUND(I241*H241,2)</f>
        <v>0</v>
      </c>
      <c r="K241" s="220" t="s">
        <v>142</v>
      </c>
      <c r="L241" s="45"/>
      <c r="M241" s="225" t="s">
        <v>19</v>
      </c>
      <c r="N241" s="226" t="s">
        <v>42</v>
      </c>
      <c r="O241" s="86"/>
      <c r="P241" s="227">
        <f>O241*H241</f>
        <v>0</v>
      </c>
      <c r="Q241" s="227">
        <v>0.00068</v>
      </c>
      <c r="R241" s="227">
        <f>Q241*H241</f>
        <v>0.00068</v>
      </c>
      <c r="S241" s="227">
        <v>0</v>
      </c>
      <c r="T241" s="228">
        <f>S241*H241</f>
        <v>0</v>
      </c>
      <c r="U241" s="39"/>
      <c r="V241" s="39"/>
      <c r="W241" s="39"/>
      <c r="X241" s="39"/>
      <c r="Y241" s="39"/>
      <c r="Z241" s="39"/>
      <c r="AA241" s="39"/>
      <c r="AB241" s="39"/>
      <c r="AC241" s="39"/>
      <c r="AD241" s="39"/>
      <c r="AE241" s="39"/>
      <c r="AR241" s="229" t="s">
        <v>218</v>
      </c>
      <c r="AT241" s="229" t="s">
        <v>138</v>
      </c>
      <c r="AU241" s="229" t="s">
        <v>79</v>
      </c>
      <c r="AY241" s="18" t="s">
        <v>137</v>
      </c>
      <c r="BE241" s="230">
        <f>IF(N241="základní",J241,0)</f>
        <v>0</v>
      </c>
      <c r="BF241" s="230">
        <f>IF(N241="snížená",J241,0)</f>
        <v>0</v>
      </c>
      <c r="BG241" s="230">
        <f>IF(N241="zákl. přenesená",J241,0)</f>
        <v>0</v>
      </c>
      <c r="BH241" s="230">
        <f>IF(N241="sníž. přenesená",J241,0)</f>
        <v>0</v>
      </c>
      <c r="BI241" s="230">
        <f>IF(N241="nulová",J241,0)</f>
        <v>0</v>
      </c>
      <c r="BJ241" s="18" t="s">
        <v>143</v>
      </c>
      <c r="BK241" s="230">
        <f>ROUND(I241*H241,2)</f>
        <v>0</v>
      </c>
      <c r="BL241" s="18" t="s">
        <v>218</v>
      </c>
      <c r="BM241" s="229" t="s">
        <v>799</v>
      </c>
    </row>
    <row r="242" spans="1:47" s="2" customFormat="1" ht="12">
      <c r="A242" s="39"/>
      <c r="B242" s="40"/>
      <c r="C242" s="41"/>
      <c r="D242" s="233" t="s">
        <v>292</v>
      </c>
      <c r="E242" s="41"/>
      <c r="F242" s="276" t="s">
        <v>800</v>
      </c>
      <c r="G242" s="41"/>
      <c r="H242" s="41"/>
      <c r="I242" s="138"/>
      <c r="J242" s="41"/>
      <c r="K242" s="41"/>
      <c r="L242" s="45"/>
      <c r="M242" s="277"/>
      <c r="N242" s="278"/>
      <c r="O242" s="86"/>
      <c r="P242" s="86"/>
      <c r="Q242" s="86"/>
      <c r="R242" s="86"/>
      <c r="S242" s="86"/>
      <c r="T242" s="87"/>
      <c r="U242" s="39"/>
      <c r="V242" s="39"/>
      <c r="W242" s="39"/>
      <c r="X242" s="39"/>
      <c r="Y242" s="39"/>
      <c r="Z242" s="39"/>
      <c r="AA242" s="39"/>
      <c r="AB242" s="39"/>
      <c r="AC242" s="39"/>
      <c r="AD242" s="39"/>
      <c r="AE242" s="39"/>
      <c r="AT242" s="18" t="s">
        <v>292</v>
      </c>
      <c r="AU242" s="18" t="s">
        <v>79</v>
      </c>
    </row>
    <row r="243" spans="1:65" s="2" customFormat="1" ht="16.5" customHeight="1">
      <c r="A243" s="39"/>
      <c r="B243" s="40"/>
      <c r="C243" s="218" t="s">
        <v>801</v>
      </c>
      <c r="D243" s="218" t="s">
        <v>138</v>
      </c>
      <c r="E243" s="219" t="s">
        <v>802</v>
      </c>
      <c r="F243" s="220" t="s">
        <v>803</v>
      </c>
      <c r="G243" s="221" t="s">
        <v>150</v>
      </c>
      <c r="H243" s="222">
        <v>1</v>
      </c>
      <c r="I243" s="223"/>
      <c r="J243" s="224">
        <f>ROUND(I243*H243,2)</f>
        <v>0</v>
      </c>
      <c r="K243" s="220" t="s">
        <v>142</v>
      </c>
      <c r="L243" s="45"/>
      <c r="M243" s="225" t="s">
        <v>19</v>
      </c>
      <c r="N243" s="226" t="s">
        <v>42</v>
      </c>
      <c r="O243" s="86"/>
      <c r="P243" s="227">
        <f>O243*H243</f>
        <v>0</v>
      </c>
      <c r="Q243" s="227">
        <v>0.00044</v>
      </c>
      <c r="R243" s="227">
        <f>Q243*H243</f>
        <v>0.00044</v>
      </c>
      <c r="S243" s="227">
        <v>0</v>
      </c>
      <c r="T243" s="228">
        <f>S243*H243</f>
        <v>0</v>
      </c>
      <c r="U243" s="39"/>
      <c r="V243" s="39"/>
      <c r="W243" s="39"/>
      <c r="X243" s="39"/>
      <c r="Y243" s="39"/>
      <c r="Z243" s="39"/>
      <c r="AA243" s="39"/>
      <c r="AB243" s="39"/>
      <c r="AC243" s="39"/>
      <c r="AD243" s="39"/>
      <c r="AE243" s="39"/>
      <c r="AR243" s="229" t="s">
        <v>218</v>
      </c>
      <c r="AT243" s="229" t="s">
        <v>138</v>
      </c>
      <c r="AU243" s="229" t="s">
        <v>79</v>
      </c>
      <c r="AY243" s="18" t="s">
        <v>137</v>
      </c>
      <c r="BE243" s="230">
        <f>IF(N243="základní",J243,0)</f>
        <v>0</v>
      </c>
      <c r="BF243" s="230">
        <f>IF(N243="snížená",J243,0)</f>
        <v>0</v>
      </c>
      <c r="BG243" s="230">
        <f>IF(N243="zákl. přenesená",J243,0)</f>
        <v>0</v>
      </c>
      <c r="BH243" s="230">
        <f>IF(N243="sníž. přenesená",J243,0)</f>
        <v>0</v>
      </c>
      <c r="BI243" s="230">
        <f>IF(N243="nulová",J243,0)</f>
        <v>0</v>
      </c>
      <c r="BJ243" s="18" t="s">
        <v>143</v>
      </c>
      <c r="BK243" s="230">
        <f>ROUND(I243*H243,2)</f>
        <v>0</v>
      </c>
      <c r="BL243" s="18" t="s">
        <v>218</v>
      </c>
      <c r="BM243" s="229" t="s">
        <v>804</v>
      </c>
    </row>
    <row r="244" spans="1:47" s="2" customFormat="1" ht="12">
      <c r="A244" s="39"/>
      <c r="B244" s="40"/>
      <c r="C244" s="41"/>
      <c r="D244" s="233" t="s">
        <v>292</v>
      </c>
      <c r="E244" s="41"/>
      <c r="F244" s="276" t="s">
        <v>800</v>
      </c>
      <c r="G244" s="41"/>
      <c r="H244" s="41"/>
      <c r="I244" s="138"/>
      <c r="J244" s="41"/>
      <c r="K244" s="41"/>
      <c r="L244" s="45"/>
      <c r="M244" s="277"/>
      <c r="N244" s="278"/>
      <c r="O244" s="86"/>
      <c r="P244" s="86"/>
      <c r="Q244" s="86"/>
      <c r="R244" s="86"/>
      <c r="S244" s="86"/>
      <c r="T244" s="87"/>
      <c r="U244" s="39"/>
      <c r="V244" s="39"/>
      <c r="W244" s="39"/>
      <c r="X244" s="39"/>
      <c r="Y244" s="39"/>
      <c r="Z244" s="39"/>
      <c r="AA244" s="39"/>
      <c r="AB244" s="39"/>
      <c r="AC244" s="39"/>
      <c r="AD244" s="39"/>
      <c r="AE244" s="39"/>
      <c r="AT244" s="18" t="s">
        <v>292</v>
      </c>
      <c r="AU244" s="18" t="s">
        <v>79</v>
      </c>
    </row>
    <row r="245" spans="1:65" s="2" customFormat="1" ht="21.75" customHeight="1">
      <c r="A245" s="39"/>
      <c r="B245" s="40"/>
      <c r="C245" s="218" t="s">
        <v>805</v>
      </c>
      <c r="D245" s="218" t="s">
        <v>138</v>
      </c>
      <c r="E245" s="219" t="s">
        <v>806</v>
      </c>
      <c r="F245" s="220" t="s">
        <v>807</v>
      </c>
      <c r="G245" s="221" t="s">
        <v>403</v>
      </c>
      <c r="H245" s="279"/>
      <c r="I245" s="223"/>
      <c r="J245" s="224">
        <f>ROUND(I245*H245,2)</f>
        <v>0</v>
      </c>
      <c r="K245" s="220" t="s">
        <v>142</v>
      </c>
      <c r="L245" s="45"/>
      <c r="M245" s="225" t="s">
        <v>19</v>
      </c>
      <c r="N245" s="226" t="s">
        <v>42</v>
      </c>
      <c r="O245" s="86"/>
      <c r="P245" s="227">
        <f>O245*H245</f>
        <v>0</v>
      </c>
      <c r="Q245" s="227">
        <v>0</v>
      </c>
      <c r="R245" s="227">
        <f>Q245*H245</f>
        <v>0</v>
      </c>
      <c r="S245" s="227">
        <v>0</v>
      </c>
      <c r="T245" s="228">
        <f>S245*H245</f>
        <v>0</v>
      </c>
      <c r="U245" s="39"/>
      <c r="V245" s="39"/>
      <c r="W245" s="39"/>
      <c r="X245" s="39"/>
      <c r="Y245" s="39"/>
      <c r="Z245" s="39"/>
      <c r="AA245" s="39"/>
      <c r="AB245" s="39"/>
      <c r="AC245" s="39"/>
      <c r="AD245" s="39"/>
      <c r="AE245" s="39"/>
      <c r="AR245" s="229" t="s">
        <v>218</v>
      </c>
      <c r="AT245" s="229" t="s">
        <v>138</v>
      </c>
      <c r="AU245" s="229" t="s">
        <v>79</v>
      </c>
      <c r="AY245" s="18" t="s">
        <v>137</v>
      </c>
      <c r="BE245" s="230">
        <f>IF(N245="základní",J245,0)</f>
        <v>0</v>
      </c>
      <c r="BF245" s="230">
        <f>IF(N245="snížená",J245,0)</f>
        <v>0</v>
      </c>
      <c r="BG245" s="230">
        <f>IF(N245="zákl. přenesená",J245,0)</f>
        <v>0</v>
      </c>
      <c r="BH245" s="230">
        <f>IF(N245="sníž. přenesená",J245,0)</f>
        <v>0</v>
      </c>
      <c r="BI245" s="230">
        <f>IF(N245="nulová",J245,0)</f>
        <v>0</v>
      </c>
      <c r="BJ245" s="18" t="s">
        <v>143</v>
      </c>
      <c r="BK245" s="230">
        <f>ROUND(I245*H245,2)</f>
        <v>0</v>
      </c>
      <c r="BL245" s="18" t="s">
        <v>218</v>
      </c>
      <c r="BM245" s="229" t="s">
        <v>808</v>
      </c>
    </row>
    <row r="246" spans="1:63" s="12" customFormat="1" ht="22.8" customHeight="1">
      <c r="A246" s="12"/>
      <c r="B246" s="204"/>
      <c r="C246" s="205"/>
      <c r="D246" s="206" t="s">
        <v>68</v>
      </c>
      <c r="E246" s="274" t="s">
        <v>809</v>
      </c>
      <c r="F246" s="274" t="s">
        <v>810</v>
      </c>
      <c r="G246" s="205"/>
      <c r="H246" s="205"/>
      <c r="I246" s="208"/>
      <c r="J246" s="275">
        <f>BK246</f>
        <v>0</v>
      </c>
      <c r="K246" s="205"/>
      <c r="L246" s="210"/>
      <c r="M246" s="211"/>
      <c r="N246" s="212"/>
      <c r="O246" s="212"/>
      <c r="P246" s="213">
        <f>SUM(P247:P281)</f>
        <v>0</v>
      </c>
      <c r="Q246" s="212"/>
      <c r="R246" s="213">
        <f>SUM(R247:R281)</f>
        <v>0.03128</v>
      </c>
      <c r="S246" s="212"/>
      <c r="T246" s="214">
        <f>SUM(T247:T281)</f>
        <v>0.4081</v>
      </c>
      <c r="U246" s="12"/>
      <c r="V246" s="12"/>
      <c r="W246" s="12"/>
      <c r="X246" s="12"/>
      <c r="Y246" s="12"/>
      <c r="Z246" s="12"/>
      <c r="AA246" s="12"/>
      <c r="AB246" s="12"/>
      <c r="AC246" s="12"/>
      <c r="AD246" s="12"/>
      <c r="AE246" s="12"/>
      <c r="AR246" s="215" t="s">
        <v>79</v>
      </c>
      <c r="AT246" s="216" t="s">
        <v>68</v>
      </c>
      <c r="AU246" s="216" t="s">
        <v>77</v>
      </c>
      <c r="AY246" s="215" t="s">
        <v>137</v>
      </c>
      <c r="BK246" s="217">
        <f>SUM(BK247:BK281)</f>
        <v>0</v>
      </c>
    </row>
    <row r="247" spans="1:65" s="2" customFormat="1" ht="21.75" customHeight="1">
      <c r="A247" s="39"/>
      <c r="B247" s="40"/>
      <c r="C247" s="218" t="s">
        <v>811</v>
      </c>
      <c r="D247" s="218" t="s">
        <v>138</v>
      </c>
      <c r="E247" s="219" t="s">
        <v>812</v>
      </c>
      <c r="F247" s="220" t="s">
        <v>813</v>
      </c>
      <c r="G247" s="221" t="s">
        <v>150</v>
      </c>
      <c r="H247" s="222">
        <v>14</v>
      </c>
      <c r="I247" s="223"/>
      <c r="J247" s="224">
        <f>ROUND(I247*H247,2)</f>
        <v>0</v>
      </c>
      <c r="K247" s="220" t="s">
        <v>142</v>
      </c>
      <c r="L247" s="45"/>
      <c r="M247" s="225" t="s">
        <v>19</v>
      </c>
      <c r="N247" s="226" t="s">
        <v>42</v>
      </c>
      <c r="O247" s="86"/>
      <c r="P247" s="227">
        <f>O247*H247</f>
        <v>0</v>
      </c>
      <c r="Q247" s="227">
        <v>0</v>
      </c>
      <c r="R247" s="227">
        <f>Q247*H247</f>
        <v>0</v>
      </c>
      <c r="S247" s="227">
        <v>0</v>
      </c>
      <c r="T247" s="228">
        <f>S247*H247</f>
        <v>0</v>
      </c>
      <c r="U247" s="39"/>
      <c r="V247" s="39"/>
      <c r="W247" s="39"/>
      <c r="X247" s="39"/>
      <c r="Y247" s="39"/>
      <c r="Z247" s="39"/>
      <c r="AA247" s="39"/>
      <c r="AB247" s="39"/>
      <c r="AC247" s="39"/>
      <c r="AD247" s="39"/>
      <c r="AE247" s="39"/>
      <c r="AR247" s="229" t="s">
        <v>218</v>
      </c>
      <c r="AT247" s="229" t="s">
        <v>138</v>
      </c>
      <c r="AU247" s="229" t="s">
        <v>79</v>
      </c>
      <c r="AY247" s="18" t="s">
        <v>137</v>
      </c>
      <c r="BE247" s="230">
        <f>IF(N247="základní",J247,0)</f>
        <v>0</v>
      </c>
      <c r="BF247" s="230">
        <f>IF(N247="snížená",J247,0)</f>
        <v>0</v>
      </c>
      <c r="BG247" s="230">
        <f>IF(N247="zákl. přenesená",J247,0)</f>
        <v>0</v>
      </c>
      <c r="BH247" s="230">
        <f>IF(N247="sníž. přenesená",J247,0)</f>
        <v>0</v>
      </c>
      <c r="BI247" s="230">
        <f>IF(N247="nulová",J247,0)</f>
        <v>0</v>
      </c>
      <c r="BJ247" s="18" t="s">
        <v>143</v>
      </c>
      <c r="BK247" s="230">
        <f>ROUND(I247*H247,2)</f>
        <v>0</v>
      </c>
      <c r="BL247" s="18" t="s">
        <v>218</v>
      </c>
      <c r="BM247" s="229" t="s">
        <v>814</v>
      </c>
    </row>
    <row r="248" spans="1:65" s="2" customFormat="1" ht="16.5" customHeight="1">
      <c r="A248" s="39"/>
      <c r="B248" s="40"/>
      <c r="C248" s="254" t="s">
        <v>815</v>
      </c>
      <c r="D248" s="254" t="s">
        <v>154</v>
      </c>
      <c r="E248" s="255" t="s">
        <v>816</v>
      </c>
      <c r="F248" s="256" t="s">
        <v>817</v>
      </c>
      <c r="G248" s="257" t="s">
        <v>150</v>
      </c>
      <c r="H248" s="258">
        <v>14</v>
      </c>
      <c r="I248" s="259"/>
      <c r="J248" s="260">
        <f>ROUND(I248*H248,2)</f>
        <v>0</v>
      </c>
      <c r="K248" s="256" t="s">
        <v>19</v>
      </c>
      <c r="L248" s="261"/>
      <c r="M248" s="262" t="s">
        <v>19</v>
      </c>
      <c r="N248" s="263" t="s">
        <v>42</v>
      </c>
      <c r="O248" s="86"/>
      <c r="P248" s="227">
        <f>O248*H248</f>
        <v>0</v>
      </c>
      <c r="Q248" s="227">
        <v>0</v>
      </c>
      <c r="R248" s="227">
        <f>Q248*H248</f>
        <v>0</v>
      </c>
      <c r="S248" s="227">
        <v>0</v>
      </c>
      <c r="T248" s="228">
        <f>S248*H248</f>
        <v>0</v>
      </c>
      <c r="U248" s="39"/>
      <c r="V248" s="39"/>
      <c r="W248" s="39"/>
      <c r="X248" s="39"/>
      <c r="Y248" s="39"/>
      <c r="Z248" s="39"/>
      <c r="AA248" s="39"/>
      <c r="AB248" s="39"/>
      <c r="AC248" s="39"/>
      <c r="AD248" s="39"/>
      <c r="AE248" s="39"/>
      <c r="AR248" s="229" t="s">
        <v>281</v>
      </c>
      <c r="AT248" s="229" t="s">
        <v>154</v>
      </c>
      <c r="AU248" s="229" t="s">
        <v>79</v>
      </c>
      <c r="AY248" s="18" t="s">
        <v>137</v>
      </c>
      <c r="BE248" s="230">
        <f>IF(N248="základní",J248,0)</f>
        <v>0</v>
      </c>
      <c r="BF248" s="230">
        <f>IF(N248="snížená",J248,0)</f>
        <v>0</v>
      </c>
      <c r="BG248" s="230">
        <f>IF(N248="zákl. přenesená",J248,0)</f>
        <v>0</v>
      </c>
      <c r="BH248" s="230">
        <f>IF(N248="sníž. přenesená",J248,0)</f>
        <v>0</v>
      </c>
      <c r="BI248" s="230">
        <f>IF(N248="nulová",J248,0)</f>
        <v>0</v>
      </c>
      <c r="BJ248" s="18" t="s">
        <v>143</v>
      </c>
      <c r="BK248" s="230">
        <f>ROUND(I248*H248,2)</f>
        <v>0</v>
      </c>
      <c r="BL248" s="18" t="s">
        <v>218</v>
      </c>
      <c r="BM248" s="229" t="s">
        <v>818</v>
      </c>
    </row>
    <row r="249" spans="1:65" s="2" customFormat="1" ht="21.75" customHeight="1">
      <c r="A249" s="39"/>
      <c r="B249" s="40"/>
      <c r="C249" s="218" t="s">
        <v>819</v>
      </c>
      <c r="D249" s="218" t="s">
        <v>138</v>
      </c>
      <c r="E249" s="219" t="s">
        <v>820</v>
      </c>
      <c r="F249" s="220" t="s">
        <v>821</v>
      </c>
      <c r="G249" s="221" t="s">
        <v>268</v>
      </c>
      <c r="H249" s="222">
        <v>4</v>
      </c>
      <c r="I249" s="223"/>
      <c r="J249" s="224">
        <f>ROUND(I249*H249,2)</f>
        <v>0</v>
      </c>
      <c r="K249" s="220" t="s">
        <v>142</v>
      </c>
      <c r="L249" s="45"/>
      <c r="M249" s="225" t="s">
        <v>19</v>
      </c>
      <c r="N249" s="226" t="s">
        <v>42</v>
      </c>
      <c r="O249" s="86"/>
      <c r="P249" s="227">
        <f>O249*H249</f>
        <v>0</v>
      </c>
      <c r="Q249" s="227">
        <v>0</v>
      </c>
      <c r="R249" s="227">
        <f>Q249*H249</f>
        <v>0</v>
      </c>
      <c r="S249" s="227">
        <v>0</v>
      </c>
      <c r="T249" s="228">
        <f>S249*H249</f>
        <v>0</v>
      </c>
      <c r="U249" s="39"/>
      <c r="V249" s="39"/>
      <c r="W249" s="39"/>
      <c r="X249" s="39"/>
      <c r="Y249" s="39"/>
      <c r="Z249" s="39"/>
      <c r="AA249" s="39"/>
      <c r="AB249" s="39"/>
      <c r="AC249" s="39"/>
      <c r="AD249" s="39"/>
      <c r="AE249" s="39"/>
      <c r="AR249" s="229" t="s">
        <v>218</v>
      </c>
      <c r="AT249" s="229" t="s">
        <v>138</v>
      </c>
      <c r="AU249" s="229" t="s">
        <v>79</v>
      </c>
      <c r="AY249" s="18" t="s">
        <v>137</v>
      </c>
      <c r="BE249" s="230">
        <f>IF(N249="základní",J249,0)</f>
        <v>0</v>
      </c>
      <c r="BF249" s="230">
        <f>IF(N249="snížená",J249,0)</f>
        <v>0</v>
      </c>
      <c r="BG249" s="230">
        <f>IF(N249="zákl. přenesená",J249,0)</f>
        <v>0</v>
      </c>
      <c r="BH249" s="230">
        <f>IF(N249="sníž. přenesená",J249,0)</f>
        <v>0</v>
      </c>
      <c r="BI249" s="230">
        <f>IF(N249="nulová",J249,0)</f>
        <v>0</v>
      </c>
      <c r="BJ249" s="18" t="s">
        <v>143</v>
      </c>
      <c r="BK249" s="230">
        <f>ROUND(I249*H249,2)</f>
        <v>0</v>
      </c>
      <c r="BL249" s="18" t="s">
        <v>218</v>
      </c>
      <c r="BM249" s="229" t="s">
        <v>822</v>
      </c>
    </row>
    <row r="250" spans="1:65" s="2" customFormat="1" ht="16.5" customHeight="1">
      <c r="A250" s="39"/>
      <c r="B250" s="40"/>
      <c r="C250" s="254" t="s">
        <v>823</v>
      </c>
      <c r="D250" s="254" t="s">
        <v>154</v>
      </c>
      <c r="E250" s="255" t="s">
        <v>824</v>
      </c>
      <c r="F250" s="256" t="s">
        <v>825</v>
      </c>
      <c r="G250" s="257" t="s">
        <v>268</v>
      </c>
      <c r="H250" s="258">
        <v>4</v>
      </c>
      <c r="I250" s="259"/>
      <c r="J250" s="260">
        <f>ROUND(I250*H250,2)</f>
        <v>0</v>
      </c>
      <c r="K250" s="256" t="s">
        <v>142</v>
      </c>
      <c r="L250" s="261"/>
      <c r="M250" s="262" t="s">
        <v>19</v>
      </c>
      <c r="N250" s="263" t="s">
        <v>42</v>
      </c>
      <c r="O250" s="86"/>
      <c r="P250" s="227">
        <f>O250*H250</f>
        <v>0</v>
      </c>
      <c r="Q250" s="227">
        <v>5E-05</v>
      </c>
      <c r="R250" s="227">
        <f>Q250*H250</f>
        <v>0.0002</v>
      </c>
      <c r="S250" s="227">
        <v>0</v>
      </c>
      <c r="T250" s="228">
        <f>S250*H250</f>
        <v>0</v>
      </c>
      <c r="U250" s="39"/>
      <c r="V250" s="39"/>
      <c r="W250" s="39"/>
      <c r="X250" s="39"/>
      <c r="Y250" s="39"/>
      <c r="Z250" s="39"/>
      <c r="AA250" s="39"/>
      <c r="AB250" s="39"/>
      <c r="AC250" s="39"/>
      <c r="AD250" s="39"/>
      <c r="AE250" s="39"/>
      <c r="AR250" s="229" t="s">
        <v>281</v>
      </c>
      <c r="AT250" s="229" t="s">
        <v>154</v>
      </c>
      <c r="AU250" s="229" t="s">
        <v>79</v>
      </c>
      <c r="AY250" s="18" t="s">
        <v>137</v>
      </c>
      <c r="BE250" s="230">
        <f>IF(N250="základní",J250,0)</f>
        <v>0</v>
      </c>
      <c r="BF250" s="230">
        <f>IF(N250="snížená",J250,0)</f>
        <v>0</v>
      </c>
      <c r="BG250" s="230">
        <f>IF(N250="zákl. přenesená",J250,0)</f>
        <v>0</v>
      </c>
      <c r="BH250" s="230">
        <f>IF(N250="sníž. přenesená",J250,0)</f>
        <v>0</v>
      </c>
      <c r="BI250" s="230">
        <f>IF(N250="nulová",J250,0)</f>
        <v>0</v>
      </c>
      <c r="BJ250" s="18" t="s">
        <v>143</v>
      </c>
      <c r="BK250" s="230">
        <f>ROUND(I250*H250,2)</f>
        <v>0</v>
      </c>
      <c r="BL250" s="18" t="s">
        <v>218</v>
      </c>
      <c r="BM250" s="229" t="s">
        <v>826</v>
      </c>
    </row>
    <row r="251" spans="1:65" s="2" customFormat="1" ht="16.5" customHeight="1">
      <c r="A251" s="39"/>
      <c r="B251" s="40"/>
      <c r="C251" s="218" t="s">
        <v>827</v>
      </c>
      <c r="D251" s="218" t="s">
        <v>138</v>
      </c>
      <c r="E251" s="219" t="s">
        <v>828</v>
      </c>
      <c r="F251" s="220" t="s">
        <v>829</v>
      </c>
      <c r="G251" s="221" t="s">
        <v>268</v>
      </c>
      <c r="H251" s="222">
        <v>1</v>
      </c>
      <c r="I251" s="223"/>
      <c r="J251" s="224">
        <f>ROUND(I251*H251,2)</f>
        <v>0</v>
      </c>
      <c r="K251" s="220" t="s">
        <v>142</v>
      </c>
      <c r="L251" s="45"/>
      <c r="M251" s="225" t="s">
        <v>19</v>
      </c>
      <c r="N251" s="226" t="s">
        <v>42</v>
      </c>
      <c r="O251" s="86"/>
      <c r="P251" s="227">
        <f>O251*H251</f>
        <v>0</v>
      </c>
      <c r="Q251" s="227">
        <v>0</v>
      </c>
      <c r="R251" s="227">
        <f>Q251*H251</f>
        <v>0</v>
      </c>
      <c r="S251" s="227">
        <v>0</v>
      </c>
      <c r="T251" s="228">
        <f>S251*H251</f>
        <v>0</v>
      </c>
      <c r="U251" s="39"/>
      <c r="V251" s="39"/>
      <c r="W251" s="39"/>
      <c r="X251" s="39"/>
      <c r="Y251" s="39"/>
      <c r="Z251" s="39"/>
      <c r="AA251" s="39"/>
      <c r="AB251" s="39"/>
      <c r="AC251" s="39"/>
      <c r="AD251" s="39"/>
      <c r="AE251" s="39"/>
      <c r="AR251" s="229" t="s">
        <v>218</v>
      </c>
      <c r="AT251" s="229" t="s">
        <v>138</v>
      </c>
      <c r="AU251" s="229" t="s">
        <v>79</v>
      </c>
      <c r="AY251" s="18" t="s">
        <v>137</v>
      </c>
      <c r="BE251" s="230">
        <f>IF(N251="základní",J251,0)</f>
        <v>0</v>
      </c>
      <c r="BF251" s="230">
        <f>IF(N251="snížená",J251,0)</f>
        <v>0</v>
      </c>
      <c r="BG251" s="230">
        <f>IF(N251="zákl. přenesená",J251,0)</f>
        <v>0</v>
      </c>
      <c r="BH251" s="230">
        <f>IF(N251="sníž. přenesená",J251,0)</f>
        <v>0</v>
      </c>
      <c r="BI251" s="230">
        <f>IF(N251="nulová",J251,0)</f>
        <v>0</v>
      </c>
      <c r="BJ251" s="18" t="s">
        <v>143</v>
      </c>
      <c r="BK251" s="230">
        <f>ROUND(I251*H251,2)</f>
        <v>0</v>
      </c>
      <c r="BL251" s="18" t="s">
        <v>218</v>
      </c>
      <c r="BM251" s="229" t="s">
        <v>830</v>
      </c>
    </row>
    <row r="252" spans="1:65" s="2" customFormat="1" ht="16.5" customHeight="1">
      <c r="A252" s="39"/>
      <c r="B252" s="40"/>
      <c r="C252" s="254" t="s">
        <v>831</v>
      </c>
      <c r="D252" s="254" t="s">
        <v>154</v>
      </c>
      <c r="E252" s="255" t="s">
        <v>832</v>
      </c>
      <c r="F252" s="256" t="s">
        <v>833</v>
      </c>
      <c r="G252" s="257" t="s">
        <v>268</v>
      </c>
      <c r="H252" s="258">
        <v>1</v>
      </c>
      <c r="I252" s="259"/>
      <c r="J252" s="260">
        <f>ROUND(I252*H252,2)</f>
        <v>0</v>
      </c>
      <c r="K252" s="256" t="s">
        <v>19</v>
      </c>
      <c r="L252" s="261"/>
      <c r="M252" s="262" t="s">
        <v>19</v>
      </c>
      <c r="N252" s="263" t="s">
        <v>42</v>
      </c>
      <c r="O252" s="86"/>
      <c r="P252" s="227">
        <f>O252*H252</f>
        <v>0</v>
      </c>
      <c r="Q252" s="227">
        <v>0</v>
      </c>
      <c r="R252" s="227">
        <f>Q252*H252</f>
        <v>0</v>
      </c>
      <c r="S252" s="227">
        <v>0</v>
      </c>
      <c r="T252" s="228">
        <f>S252*H252</f>
        <v>0</v>
      </c>
      <c r="U252" s="39"/>
      <c r="V252" s="39"/>
      <c r="W252" s="39"/>
      <c r="X252" s="39"/>
      <c r="Y252" s="39"/>
      <c r="Z252" s="39"/>
      <c r="AA252" s="39"/>
      <c r="AB252" s="39"/>
      <c r="AC252" s="39"/>
      <c r="AD252" s="39"/>
      <c r="AE252" s="39"/>
      <c r="AR252" s="229" t="s">
        <v>281</v>
      </c>
      <c r="AT252" s="229" t="s">
        <v>154</v>
      </c>
      <c r="AU252" s="229" t="s">
        <v>79</v>
      </c>
      <c r="AY252" s="18" t="s">
        <v>137</v>
      </c>
      <c r="BE252" s="230">
        <f>IF(N252="základní",J252,0)</f>
        <v>0</v>
      </c>
      <c r="BF252" s="230">
        <f>IF(N252="snížená",J252,0)</f>
        <v>0</v>
      </c>
      <c r="BG252" s="230">
        <f>IF(N252="zákl. přenesená",J252,0)</f>
        <v>0</v>
      </c>
      <c r="BH252" s="230">
        <f>IF(N252="sníž. přenesená",J252,0)</f>
        <v>0</v>
      </c>
      <c r="BI252" s="230">
        <f>IF(N252="nulová",J252,0)</f>
        <v>0</v>
      </c>
      <c r="BJ252" s="18" t="s">
        <v>143</v>
      </c>
      <c r="BK252" s="230">
        <f>ROUND(I252*H252,2)</f>
        <v>0</v>
      </c>
      <c r="BL252" s="18" t="s">
        <v>218</v>
      </c>
      <c r="BM252" s="229" t="s">
        <v>834</v>
      </c>
    </row>
    <row r="253" spans="1:47" s="2" customFormat="1" ht="12">
      <c r="A253" s="39"/>
      <c r="B253" s="40"/>
      <c r="C253" s="41"/>
      <c r="D253" s="233" t="s">
        <v>292</v>
      </c>
      <c r="E253" s="41"/>
      <c r="F253" s="276" t="s">
        <v>835</v>
      </c>
      <c r="G253" s="41"/>
      <c r="H253" s="41"/>
      <c r="I253" s="138"/>
      <c r="J253" s="41"/>
      <c r="K253" s="41"/>
      <c r="L253" s="45"/>
      <c r="M253" s="277"/>
      <c r="N253" s="278"/>
      <c r="O253" s="86"/>
      <c r="P253" s="86"/>
      <c r="Q253" s="86"/>
      <c r="R253" s="86"/>
      <c r="S253" s="86"/>
      <c r="T253" s="87"/>
      <c r="U253" s="39"/>
      <c r="V253" s="39"/>
      <c r="W253" s="39"/>
      <c r="X253" s="39"/>
      <c r="Y253" s="39"/>
      <c r="Z253" s="39"/>
      <c r="AA253" s="39"/>
      <c r="AB253" s="39"/>
      <c r="AC253" s="39"/>
      <c r="AD253" s="39"/>
      <c r="AE253" s="39"/>
      <c r="AT253" s="18" t="s">
        <v>292</v>
      </c>
      <c r="AU253" s="18" t="s">
        <v>79</v>
      </c>
    </row>
    <row r="254" spans="1:65" s="2" customFormat="1" ht="16.5" customHeight="1">
      <c r="A254" s="39"/>
      <c r="B254" s="40"/>
      <c r="C254" s="218" t="s">
        <v>836</v>
      </c>
      <c r="D254" s="218" t="s">
        <v>138</v>
      </c>
      <c r="E254" s="219" t="s">
        <v>837</v>
      </c>
      <c r="F254" s="220" t="s">
        <v>838</v>
      </c>
      <c r="G254" s="221" t="s">
        <v>268</v>
      </c>
      <c r="H254" s="222">
        <v>1</v>
      </c>
      <c r="I254" s="223"/>
      <c r="J254" s="224">
        <f>ROUND(I254*H254,2)</f>
        <v>0</v>
      </c>
      <c r="K254" s="220" t="s">
        <v>142</v>
      </c>
      <c r="L254" s="45"/>
      <c r="M254" s="225" t="s">
        <v>19</v>
      </c>
      <c r="N254" s="226" t="s">
        <v>42</v>
      </c>
      <c r="O254" s="86"/>
      <c r="P254" s="227">
        <f>O254*H254</f>
        <v>0</v>
      </c>
      <c r="Q254" s="227">
        <v>0</v>
      </c>
      <c r="R254" s="227">
        <f>Q254*H254</f>
        <v>0</v>
      </c>
      <c r="S254" s="227">
        <v>0.004</v>
      </c>
      <c r="T254" s="228">
        <f>S254*H254</f>
        <v>0.004</v>
      </c>
      <c r="U254" s="39"/>
      <c r="V254" s="39"/>
      <c r="W254" s="39"/>
      <c r="X254" s="39"/>
      <c r="Y254" s="39"/>
      <c r="Z254" s="39"/>
      <c r="AA254" s="39"/>
      <c r="AB254" s="39"/>
      <c r="AC254" s="39"/>
      <c r="AD254" s="39"/>
      <c r="AE254" s="39"/>
      <c r="AR254" s="229" t="s">
        <v>218</v>
      </c>
      <c r="AT254" s="229" t="s">
        <v>138</v>
      </c>
      <c r="AU254" s="229" t="s">
        <v>79</v>
      </c>
      <c r="AY254" s="18" t="s">
        <v>137</v>
      </c>
      <c r="BE254" s="230">
        <f>IF(N254="základní",J254,0)</f>
        <v>0</v>
      </c>
      <c r="BF254" s="230">
        <f>IF(N254="snížená",J254,0)</f>
        <v>0</v>
      </c>
      <c r="BG254" s="230">
        <f>IF(N254="zákl. přenesená",J254,0)</f>
        <v>0</v>
      </c>
      <c r="BH254" s="230">
        <f>IF(N254="sníž. přenesená",J254,0)</f>
        <v>0</v>
      </c>
      <c r="BI254" s="230">
        <f>IF(N254="nulová",J254,0)</f>
        <v>0</v>
      </c>
      <c r="BJ254" s="18" t="s">
        <v>143</v>
      </c>
      <c r="BK254" s="230">
        <f>ROUND(I254*H254,2)</f>
        <v>0</v>
      </c>
      <c r="BL254" s="18" t="s">
        <v>218</v>
      </c>
      <c r="BM254" s="229" t="s">
        <v>839</v>
      </c>
    </row>
    <row r="255" spans="1:65" s="2" customFormat="1" ht="16.5" customHeight="1">
      <c r="A255" s="39"/>
      <c r="B255" s="40"/>
      <c r="C255" s="218" t="s">
        <v>840</v>
      </c>
      <c r="D255" s="218" t="s">
        <v>138</v>
      </c>
      <c r="E255" s="219" t="s">
        <v>841</v>
      </c>
      <c r="F255" s="220" t="s">
        <v>842</v>
      </c>
      <c r="G255" s="221" t="s">
        <v>268</v>
      </c>
      <c r="H255" s="222">
        <v>3</v>
      </c>
      <c r="I255" s="223"/>
      <c r="J255" s="224">
        <f>ROUND(I255*H255,2)</f>
        <v>0</v>
      </c>
      <c r="K255" s="220" t="s">
        <v>142</v>
      </c>
      <c r="L255" s="45"/>
      <c r="M255" s="225" t="s">
        <v>19</v>
      </c>
      <c r="N255" s="226" t="s">
        <v>42</v>
      </c>
      <c r="O255" s="86"/>
      <c r="P255" s="227">
        <f>O255*H255</f>
        <v>0</v>
      </c>
      <c r="Q255" s="227">
        <v>0</v>
      </c>
      <c r="R255" s="227">
        <f>Q255*H255</f>
        <v>0</v>
      </c>
      <c r="S255" s="227">
        <v>0.0075</v>
      </c>
      <c r="T255" s="228">
        <f>S255*H255</f>
        <v>0.0225</v>
      </c>
      <c r="U255" s="39"/>
      <c r="V255" s="39"/>
      <c r="W255" s="39"/>
      <c r="X255" s="39"/>
      <c r="Y255" s="39"/>
      <c r="Z255" s="39"/>
      <c r="AA255" s="39"/>
      <c r="AB255" s="39"/>
      <c r="AC255" s="39"/>
      <c r="AD255" s="39"/>
      <c r="AE255" s="39"/>
      <c r="AR255" s="229" t="s">
        <v>218</v>
      </c>
      <c r="AT255" s="229" t="s">
        <v>138</v>
      </c>
      <c r="AU255" s="229" t="s">
        <v>79</v>
      </c>
      <c r="AY255" s="18" t="s">
        <v>137</v>
      </c>
      <c r="BE255" s="230">
        <f>IF(N255="základní",J255,0)</f>
        <v>0</v>
      </c>
      <c r="BF255" s="230">
        <f>IF(N255="snížená",J255,0)</f>
        <v>0</v>
      </c>
      <c r="BG255" s="230">
        <f>IF(N255="zákl. přenesená",J255,0)</f>
        <v>0</v>
      </c>
      <c r="BH255" s="230">
        <f>IF(N255="sníž. přenesená",J255,0)</f>
        <v>0</v>
      </c>
      <c r="BI255" s="230">
        <f>IF(N255="nulová",J255,0)</f>
        <v>0</v>
      </c>
      <c r="BJ255" s="18" t="s">
        <v>143</v>
      </c>
      <c r="BK255" s="230">
        <f>ROUND(I255*H255,2)</f>
        <v>0</v>
      </c>
      <c r="BL255" s="18" t="s">
        <v>218</v>
      </c>
      <c r="BM255" s="229" t="s">
        <v>843</v>
      </c>
    </row>
    <row r="256" spans="1:65" s="2" customFormat="1" ht="16.5" customHeight="1">
      <c r="A256" s="39"/>
      <c r="B256" s="40"/>
      <c r="C256" s="218" t="s">
        <v>224</v>
      </c>
      <c r="D256" s="218" t="s">
        <v>138</v>
      </c>
      <c r="E256" s="219" t="s">
        <v>844</v>
      </c>
      <c r="F256" s="220" t="s">
        <v>845</v>
      </c>
      <c r="G256" s="221" t="s">
        <v>268</v>
      </c>
      <c r="H256" s="222">
        <v>3</v>
      </c>
      <c r="I256" s="223"/>
      <c r="J256" s="224">
        <f>ROUND(I256*H256,2)</f>
        <v>0</v>
      </c>
      <c r="K256" s="220" t="s">
        <v>142</v>
      </c>
      <c r="L256" s="45"/>
      <c r="M256" s="225" t="s">
        <v>19</v>
      </c>
      <c r="N256" s="226" t="s">
        <v>42</v>
      </c>
      <c r="O256" s="86"/>
      <c r="P256" s="227">
        <f>O256*H256</f>
        <v>0</v>
      </c>
      <c r="Q256" s="227">
        <v>0</v>
      </c>
      <c r="R256" s="227">
        <f>Q256*H256</f>
        <v>0</v>
      </c>
      <c r="S256" s="227">
        <v>0</v>
      </c>
      <c r="T256" s="228">
        <f>S256*H256</f>
        <v>0</v>
      </c>
      <c r="U256" s="39"/>
      <c r="V256" s="39"/>
      <c r="W256" s="39"/>
      <c r="X256" s="39"/>
      <c r="Y256" s="39"/>
      <c r="Z256" s="39"/>
      <c r="AA256" s="39"/>
      <c r="AB256" s="39"/>
      <c r="AC256" s="39"/>
      <c r="AD256" s="39"/>
      <c r="AE256" s="39"/>
      <c r="AR256" s="229" t="s">
        <v>218</v>
      </c>
      <c r="AT256" s="229" t="s">
        <v>138</v>
      </c>
      <c r="AU256" s="229" t="s">
        <v>79</v>
      </c>
      <c r="AY256" s="18" t="s">
        <v>137</v>
      </c>
      <c r="BE256" s="230">
        <f>IF(N256="základní",J256,0)</f>
        <v>0</v>
      </c>
      <c r="BF256" s="230">
        <f>IF(N256="snížená",J256,0)</f>
        <v>0</v>
      </c>
      <c r="BG256" s="230">
        <f>IF(N256="zákl. přenesená",J256,0)</f>
        <v>0</v>
      </c>
      <c r="BH256" s="230">
        <f>IF(N256="sníž. přenesená",J256,0)</f>
        <v>0</v>
      </c>
      <c r="BI256" s="230">
        <f>IF(N256="nulová",J256,0)</f>
        <v>0</v>
      </c>
      <c r="BJ256" s="18" t="s">
        <v>143</v>
      </c>
      <c r="BK256" s="230">
        <f>ROUND(I256*H256,2)</f>
        <v>0</v>
      </c>
      <c r="BL256" s="18" t="s">
        <v>218</v>
      </c>
      <c r="BM256" s="229" t="s">
        <v>846</v>
      </c>
    </row>
    <row r="257" spans="1:65" s="2" customFormat="1" ht="33" customHeight="1">
      <c r="A257" s="39"/>
      <c r="B257" s="40"/>
      <c r="C257" s="254" t="s">
        <v>847</v>
      </c>
      <c r="D257" s="254" t="s">
        <v>154</v>
      </c>
      <c r="E257" s="255" t="s">
        <v>848</v>
      </c>
      <c r="F257" s="256" t="s">
        <v>849</v>
      </c>
      <c r="G257" s="257" t="s">
        <v>268</v>
      </c>
      <c r="H257" s="258">
        <v>3</v>
      </c>
      <c r="I257" s="259"/>
      <c r="J257" s="260">
        <f>ROUND(I257*H257,2)</f>
        <v>0</v>
      </c>
      <c r="K257" s="256" t="s">
        <v>19</v>
      </c>
      <c r="L257" s="261"/>
      <c r="M257" s="262" t="s">
        <v>19</v>
      </c>
      <c r="N257" s="263" t="s">
        <v>42</v>
      </c>
      <c r="O257" s="86"/>
      <c r="P257" s="227">
        <f>O257*H257</f>
        <v>0</v>
      </c>
      <c r="Q257" s="227">
        <v>0</v>
      </c>
      <c r="R257" s="227">
        <f>Q257*H257</f>
        <v>0</v>
      </c>
      <c r="S257" s="227">
        <v>0</v>
      </c>
      <c r="T257" s="228">
        <f>S257*H257</f>
        <v>0</v>
      </c>
      <c r="U257" s="39"/>
      <c r="V257" s="39"/>
      <c r="W257" s="39"/>
      <c r="X257" s="39"/>
      <c r="Y257" s="39"/>
      <c r="Z257" s="39"/>
      <c r="AA257" s="39"/>
      <c r="AB257" s="39"/>
      <c r="AC257" s="39"/>
      <c r="AD257" s="39"/>
      <c r="AE257" s="39"/>
      <c r="AR257" s="229" t="s">
        <v>281</v>
      </c>
      <c r="AT257" s="229" t="s">
        <v>154</v>
      </c>
      <c r="AU257" s="229" t="s">
        <v>79</v>
      </c>
      <c r="AY257" s="18" t="s">
        <v>137</v>
      </c>
      <c r="BE257" s="230">
        <f>IF(N257="základní",J257,0)</f>
        <v>0</v>
      </c>
      <c r="BF257" s="230">
        <f>IF(N257="snížená",J257,0)</f>
        <v>0</v>
      </c>
      <c r="BG257" s="230">
        <f>IF(N257="zákl. přenesená",J257,0)</f>
        <v>0</v>
      </c>
      <c r="BH257" s="230">
        <f>IF(N257="sníž. přenesená",J257,0)</f>
        <v>0</v>
      </c>
      <c r="BI257" s="230">
        <f>IF(N257="nulová",J257,0)</f>
        <v>0</v>
      </c>
      <c r="BJ257" s="18" t="s">
        <v>143</v>
      </c>
      <c r="BK257" s="230">
        <f>ROUND(I257*H257,2)</f>
        <v>0</v>
      </c>
      <c r="BL257" s="18" t="s">
        <v>218</v>
      </c>
      <c r="BM257" s="229" t="s">
        <v>850</v>
      </c>
    </row>
    <row r="258" spans="1:47" s="2" customFormat="1" ht="12">
      <c r="A258" s="39"/>
      <c r="B258" s="40"/>
      <c r="C258" s="41"/>
      <c r="D258" s="233" t="s">
        <v>292</v>
      </c>
      <c r="E258" s="41"/>
      <c r="F258" s="276" t="s">
        <v>851</v>
      </c>
      <c r="G258" s="41"/>
      <c r="H258" s="41"/>
      <c r="I258" s="138"/>
      <c r="J258" s="41"/>
      <c r="K258" s="41"/>
      <c r="L258" s="45"/>
      <c r="M258" s="277"/>
      <c r="N258" s="278"/>
      <c r="O258" s="86"/>
      <c r="P258" s="86"/>
      <c r="Q258" s="86"/>
      <c r="R258" s="86"/>
      <c r="S258" s="86"/>
      <c r="T258" s="87"/>
      <c r="U258" s="39"/>
      <c r="V258" s="39"/>
      <c r="W258" s="39"/>
      <c r="X258" s="39"/>
      <c r="Y258" s="39"/>
      <c r="Z258" s="39"/>
      <c r="AA258" s="39"/>
      <c r="AB258" s="39"/>
      <c r="AC258" s="39"/>
      <c r="AD258" s="39"/>
      <c r="AE258" s="39"/>
      <c r="AT258" s="18" t="s">
        <v>292</v>
      </c>
      <c r="AU258" s="18" t="s">
        <v>79</v>
      </c>
    </row>
    <row r="259" spans="1:65" s="2" customFormat="1" ht="21.75" customHeight="1">
      <c r="A259" s="39"/>
      <c r="B259" s="40"/>
      <c r="C259" s="218" t="s">
        <v>852</v>
      </c>
      <c r="D259" s="218" t="s">
        <v>138</v>
      </c>
      <c r="E259" s="219" t="s">
        <v>853</v>
      </c>
      <c r="F259" s="220" t="s">
        <v>854</v>
      </c>
      <c r="G259" s="221" t="s">
        <v>268</v>
      </c>
      <c r="H259" s="222">
        <v>1</v>
      </c>
      <c r="I259" s="223"/>
      <c r="J259" s="224">
        <f>ROUND(I259*H259,2)</f>
        <v>0</v>
      </c>
      <c r="K259" s="220" t="s">
        <v>142</v>
      </c>
      <c r="L259" s="45"/>
      <c r="M259" s="225" t="s">
        <v>19</v>
      </c>
      <c r="N259" s="226" t="s">
        <v>42</v>
      </c>
      <c r="O259" s="86"/>
      <c r="P259" s="227">
        <f>O259*H259</f>
        <v>0</v>
      </c>
      <c r="Q259" s="227">
        <v>0</v>
      </c>
      <c r="R259" s="227">
        <f>Q259*H259</f>
        <v>0</v>
      </c>
      <c r="S259" s="227">
        <v>0</v>
      </c>
      <c r="T259" s="228">
        <f>S259*H259</f>
        <v>0</v>
      </c>
      <c r="U259" s="39"/>
      <c r="V259" s="39"/>
      <c r="W259" s="39"/>
      <c r="X259" s="39"/>
      <c r="Y259" s="39"/>
      <c r="Z259" s="39"/>
      <c r="AA259" s="39"/>
      <c r="AB259" s="39"/>
      <c r="AC259" s="39"/>
      <c r="AD259" s="39"/>
      <c r="AE259" s="39"/>
      <c r="AR259" s="229" t="s">
        <v>218</v>
      </c>
      <c r="AT259" s="229" t="s">
        <v>138</v>
      </c>
      <c r="AU259" s="229" t="s">
        <v>79</v>
      </c>
      <c r="AY259" s="18" t="s">
        <v>137</v>
      </c>
      <c r="BE259" s="230">
        <f>IF(N259="základní",J259,0)</f>
        <v>0</v>
      </c>
      <c r="BF259" s="230">
        <f>IF(N259="snížená",J259,0)</f>
        <v>0</v>
      </c>
      <c r="BG259" s="230">
        <f>IF(N259="zákl. přenesená",J259,0)</f>
        <v>0</v>
      </c>
      <c r="BH259" s="230">
        <f>IF(N259="sníž. přenesená",J259,0)</f>
        <v>0</v>
      </c>
      <c r="BI259" s="230">
        <f>IF(N259="nulová",J259,0)</f>
        <v>0</v>
      </c>
      <c r="BJ259" s="18" t="s">
        <v>143</v>
      </c>
      <c r="BK259" s="230">
        <f>ROUND(I259*H259,2)</f>
        <v>0</v>
      </c>
      <c r="BL259" s="18" t="s">
        <v>218</v>
      </c>
      <c r="BM259" s="229" t="s">
        <v>855</v>
      </c>
    </row>
    <row r="260" spans="1:65" s="2" customFormat="1" ht="21.75" customHeight="1">
      <c r="A260" s="39"/>
      <c r="B260" s="40"/>
      <c r="C260" s="218" t="s">
        <v>856</v>
      </c>
      <c r="D260" s="218" t="s">
        <v>138</v>
      </c>
      <c r="E260" s="219" t="s">
        <v>648</v>
      </c>
      <c r="F260" s="220" t="s">
        <v>649</v>
      </c>
      <c r="G260" s="221" t="s">
        <v>150</v>
      </c>
      <c r="H260" s="222">
        <v>20</v>
      </c>
      <c r="I260" s="223"/>
      <c r="J260" s="224">
        <f>ROUND(I260*H260,2)</f>
        <v>0</v>
      </c>
      <c r="K260" s="220" t="s">
        <v>142</v>
      </c>
      <c r="L260" s="45"/>
      <c r="M260" s="225" t="s">
        <v>19</v>
      </c>
      <c r="N260" s="226" t="s">
        <v>42</v>
      </c>
      <c r="O260" s="86"/>
      <c r="P260" s="227">
        <f>O260*H260</f>
        <v>0</v>
      </c>
      <c r="Q260" s="227">
        <v>0</v>
      </c>
      <c r="R260" s="227">
        <f>Q260*H260</f>
        <v>0</v>
      </c>
      <c r="S260" s="227">
        <v>0.018</v>
      </c>
      <c r="T260" s="228">
        <f>S260*H260</f>
        <v>0.36</v>
      </c>
      <c r="U260" s="39"/>
      <c r="V260" s="39"/>
      <c r="W260" s="39"/>
      <c r="X260" s="39"/>
      <c r="Y260" s="39"/>
      <c r="Z260" s="39"/>
      <c r="AA260" s="39"/>
      <c r="AB260" s="39"/>
      <c r="AC260" s="39"/>
      <c r="AD260" s="39"/>
      <c r="AE260" s="39"/>
      <c r="AR260" s="229" t="s">
        <v>218</v>
      </c>
      <c r="AT260" s="229" t="s">
        <v>138</v>
      </c>
      <c r="AU260" s="229" t="s">
        <v>79</v>
      </c>
      <c r="AY260" s="18" t="s">
        <v>137</v>
      </c>
      <c r="BE260" s="230">
        <f>IF(N260="základní",J260,0)</f>
        <v>0</v>
      </c>
      <c r="BF260" s="230">
        <f>IF(N260="snížená",J260,0)</f>
        <v>0</v>
      </c>
      <c r="BG260" s="230">
        <f>IF(N260="zákl. přenesená",J260,0)</f>
        <v>0</v>
      </c>
      <c r="BH260" s="230">
        <f>IF(N260="sníž. přenesená",J260,0)</f>
        <v>0</v>
      </c>
      <c r="BI260" s="230">
        <f>IF(N260="nulová",J260,0)</f>
        <v>0</v>
      </c>
      <c r="BJ260" s="18" t="s">
        <v>143</v>
      </c>
      <c r="BK260" s="230">
        <f>ROUND(I260*H260,2)</f>
        <v>0</v>
      </c>
      <c r="BL260" s="18" t="s">
        <v>218</v>
      </c>
      <c r="BM260" s="229" t="s">
        <v>857</v>
      </c>
    </row>
    <row r="261" spans="1:65" s="2" customFormat="1" ht="21.75" customHeight="1">
      <c r="A261" s="39"/>
      <c r="B261" s="40"/>
      <c r="C261" s="218" t="s">
        <v>858</v>
      </c>
      <c r="D261" s="218" t="s">
        <v>138</v>
      </c>
      <c r="E261" s="219" t="s">
        <v>859</v>
      </c>
      <c r="F261" s="220" t="s">
        <v>860</v>
      </c>
      <c r="G261" s="221" t="s">
        <v>150</v>
      </c>
      <c r="H261" s="222">
        <v>20</v>
      </c>
      <c r="I261" s="223"/>
      <c r="J261" s="224">
        <f>ROUND(I261*H261,2)</f>
        <v>0</v>
      </c>
      <c r="K261" s="220" t="s">
        <v>142</v>
      </c>
      <c r="L261" s="45"/>
      <c r="M261" s="225" t="s">
        <v>19</v>
      </c>
      <c r="N261" s="226" t="s">
        <v>42</v>
      </c>
      <c r="O261" s="86"/>
      <c r="P261" s="227">
        <f>O261*H261</f>
        <v>0</v>
      </c>
      <c r="Q261" s="227">
        <v>0</v>
      </c>
      <c r="R261" s="227">
        <f>Q261*H261</f>
        <v>0</v>
      </c>
      <c r="S261" s="227">
        <v>0</v>
      </c>
      <c r="T261" s="228">
        <f>S261*H261</f>
        <v>0</v>
      </c>
      <c r="U261" s="39"/>
      <c r="V261" s="39"/>
      <c r="W261" s="39"/>
      <c r="X261" s="39"/>
      <c r="Y261" s="39"/>
      <c r="Z261" s="39"/>
      <c r="AA261" s="39"/>
      <c r="AB261" s="39"/>
      <c r="AC261" s="39"/>
      <c r="AD261" s="39"/>
      <c r="AE261" s="39"/>
      <c r="AR261" s="229" t="s">
        <v>218</v>
      </c>
      <c r="AT261" s="229" t="s">
        <v>138</v>
      </c>
      <c r="AU261" s="229" t="s">
        <v>79</v>
      </c>
      <c r="AY261" s="18" t="s">
        <v>137</v>
      </c>
      <c r="BE261" s="230">
        <f>IF(N261="základní",J261,0)</f>
        <v>0</v>
      </c>
      <c r="BF261" s="230">
        <f>IF(N261="snížená",J261,0)</f>
        <v>0</v>
      </c>
      <c r="BG261" s="230">
        <f>IF(N261="zákl. přenesená",J261,0)</f>
        <v>0</v>
      </c>
      <c r="BH261" s="230">
        <f>IF(N261="sníž. přenesená",J261,0)</f>
        <v>0</v>
      </c>
      <c r="BI261" s="230">
        <f>IF(N261="nulová",J261,0)</f>
        <v>0</v>
      </c>
      <c r="BJ261" s="18" t="s">
        <v>143</v>
      </c>
      <c r="BK261" s="230">
        <f>ROUND(I261*H261,2)</f>
        <v>0</v>
      </c>
      <c r="BL261" s="18" t="s">
        <v>218</v>
      </c>
      <c r="BM261" s="229" t="s">
        <v>861</v>
      </c>
    </row>
    <row r="262" spans="1:65" s="2" customFormat="1" ht="16.5" customHeight="1">
      <c r="A262" s="39"/>
      <c r="B262" s="40"/>
      <c r="C262" s="218" t="s">
        <v>862</v>
      </c>
      <c r="D262" s="218" t="s">
        <v>138</v>
      </c>
      <c r="E262" s="219" t="s">
        <v>863</v>
      </c>
      <c r="F262" s="220" t="s">
        <v>864</v>
      </c>
      <c r="G262" s="221" t="s">
        <v>150</v>
      </c>
      <c r="H262" s="222">
        <v>80</v>
      </c>
      <c r="I262" s="223"/>
      <c r="J262" s="224">
        <f>ROUND(I262*H262,2)</f>
        <v>0</v>
      </c>
      <c r="K262" s="220" t="s">
        <v>142</v>
      </c>
      <c r="L262" s="45"/>
      <c r="M262" s="225" t="s">
        <v>19</v>
      </c>
      <c r="N262" s="226" t="s">
        <v>42</v>
      </c>
      <c r="O262" s="86"/>
      <c r="P262" s="227">
        <f>O262*H262</f>
        <v>0</v>
      </c>
      <c r="Q262" s="227">
        <v>0</v>
      </c>
      <c r="R262" s="227">
        <f>Q262*H262</f>
        <v>0</v>
      </c>
      <c r="S262" s="227">
        <v>0.00027</v>
      </c>
      <c r="T262" s="228">
        <f>S262*H262</f>
        <v>0.0216</v>
      </c>
      <c r="U262" s="39"/>
      <c r="V262" s="39"/>
      <c r="W262" s="39"/>
      <c r="X262" s="39"/>
      <c r="Y262" s="39"/>
      <c r="Z262" s="39"/>
      <c r="AA262" s="39"/>
      <c r="AB262" s="39"/>
      <c r="AC262" s="39"/>
      <c r="AD262" s="39"/>
      <c r="AE262" s="39"/>
      <c r="AR262" s="229" t="s">
        <v>218</v>
      </c>
      <c r="AT262" s="229" t="s">
        <v>138</v>
      </c>
      <c r="AU262" s="229" t="s">
        <v>79</v>
      </c>
      <c r="AY262" s="18" t="s">
        <v>137</v>
      </c>
      <c r="BE262" s="230">
        <f>IF(N262="základní",J262,0)</f>
        <v>0</v>
      </c>
      <c r="BF262" s="230">
        <f>IF(N262="snížená",J262,0)</f>
        <v>0</v>
      </c>
      <c r="BG262" s="230">
        <f>IF(N262="zákl. přenesená",J262,0)</f>
        <v>0</v>
      </c>
      <c r="BH262" s="230">
        <f>IF(N262="sníž. přenesená",J262,0)</f>
        <v>0</v>
      </c>
      <c r="BI262" s="230">
        <f>IF(N262="nulová",J262,0)</f>
        <v>0</v>
      </c>
      <c r="BJ262" s="18" t="s">
        <v>143</v>
      </c>
      <c r="BK262" s="230">
        <f>ROUND(I262*H262,2)</f>
        <v>0</v>
      </c>
      <c r="BL262" s="18" t="s">
        <v>218</v>
      </c>
      <c r="BM262" s="229" t="s">
        <v>865</v>
      </c>
    </row>
    <row r="263" spans="1:65" s="2" customFormat="1" ht="21.75" customHeight="1">
      <c r="A263" s="39"/>
      <c r="B263" s="40"/>
      <c r="C263" s="218" t="s">
        <v>866</v>
      </c>
      <c r="D263" s="218" t="s">
        <v>138</v>
      </c>
      <c r="E263" s="219" t="s">
        <v>867</v>
      </c>
      <c r="F263" s="220" t="s">
        <v>868</v>
      </c>
      <c r="G263" s="221" t="s">
        <v>150</v>
      </c>
      <c r="H263" s="222">
        <v>131</v>
      </c>
      <c r="I263" s="223"/>
      <c r="J263" s="224">
        <f>ROUND(I263*H263,2)</f>
        <v>0</v>
      </c>
      <c r="K263" s="220" t="s">
        <v>142</v>
      </c>
      <c r="L263" s="45"/>
      <c r="M263" s="225" t="s">
        <v>19</v>
      </c>
      <c r="N263" s="226" t="s">
        <v>42</v>
      </c>
      <c r="O263" s="86"/>
      <c r="P263" s="227">
        <f>O263*H263</f>
        <v>0</v>
      </c>
      <c r="Q263" s="227">
        <v>0</v>
      </c>
      <c r="R263" s="227">
        <f>Q263*H263</f>
        <v>0</v>
      </c>
      <c r="S263" s="227">
        <v>0</v>
      </c>
      <c r="T263" s="228">
        <f>S263*H263</f>
        <v>0</v>
      </c>
      <c r="U263" s="39"/>
      <c r="V263" s="39"/>
      <c r="W263" s="39"/>
      <c r="X263" s="39"/>
      <c r="Y263" s="39"/>
      <c r="Z263" s="39"/>
      <c r="AA263" s="39"/>
      <c r="AB263" s="39"/>
      <c r="AC263" s="39"/>
      <c r="AD263" s="39"/>
      <c r="AE263" s="39"/>
      <c r="AR263" s="229" t="s">
        <v>218</v>
      </c>
      <c r="AT263" s="229" t="s">
        <v>138</v>
      </c>
      <c r="AU263" s="229" t="s">
        <v>79</v>
      </c>
      <c r="AY263" s="18" t="s">
        <v>137</v>
      </c>
      <c r="BE263" s="230">
        <f>IF(N263="základní",J263,0)</f>
        <v>0</v>
      </c>
      <c r="BF263" s="230">
        <f>IF(N263="snížená",J263,0)</f>
        <v>0</v>
      </c>
      <c r="BG263" s="230">
        <f>IF(N263="zákl. přenesená",J263,0)</f>
        <v>0</v>
      </c>
      <c r="BH263" s="230">
        <f>IF(N263="sníž. přenesená",J263,0)</f>
        <v>0</v>
      </c>
      <c r="BI263" s="230">
        <f>IF(N263="nulová",J263,0)</f>
        <v>0</v>
      </c>
      <c r="BJ263" s="18" t="s">
        <v>143</v>
      </c>
      <c r="BK263" s="230">
        <f>ROUND(I263*H263,2)</f>
        <v>0</v>
      </c>
      <c r="BL263" s="18" t="s">
        <v>218</v>
      </c>
      <c r="BM263" s="229" t="s">
        <v>869</v>
      </c>
    </row>
    <row r="264" spans="1:65" s="2" customFormat="1" ht="16.5" customHeight="1">
      <c r="A264" s="39"/>
      <c r="B264" s="40"/>
      <c r="C264" s="218" t="s">
        <v>870</v>
      </c>
      <c r="D264" s="218" t="s">
        <v>138</v>
      </c>
      <c r="E264" s="219" t="s">
        <v>871</v>
      </c>
      <c r="F264" s="220" t="s">
        <v>872</v>
      </c>
      <c r="G264" s="221" t="s">
        <v>268</v>
      </c>
      <c r="H264" s="222">
        <v>40</v>
      </c>
      <c r="I264" s="223"/>
      <c r="J264" s="224">
        <f>ROUND(I264*H264,2)</f>
        <v>0</v>
      </c>
      <c r="K264" s="220" t="s">
        <v>142</v>
      </c>
      <c r="L264" s="45"/>
      <c r="M264" s="225" t="s">
        <v>19</v>
      </c>
      <c r="N264" s="226" t="s">
        <v>42</v>
      </c>
      <c r="O264" s="86"/>
      <c r="P264" s="227">
        <f>O264*H264</f>
        <v>0</v>
      </c>
      <c r="Q264" s="227">
        <v>0</v>
      </c>
      <c r="R264" s="227">
        <f>Q264*H264</f>
        <v>0</v>
      </c>
      <c r="S264" s="227">
        <v>0</v>
      </c>
      <c r="T264" s="228">
        <f>S264*H264</f>
        <v>0</v>
      </c>
      <c r="U264" s="39"/>
      <c r="V264" s="39"/>
      <c r="W264" s="39"/>
      <c r="X264" s="39"/>
      <c r="Y264" s="39"/>
      <c r="Z264" s="39"/>
      <c r="AA264" s="39"/>
      <c r="AB264" s="39"/>
      <c r="AC264" s="39"/>
      <c r="AD264" s="39"/>
      <c r="AE264" s="39"/>
      <c r="AR264" s="229" t="s">
        <v>218</v>
      </c>
      <c r="AT264" s="229" t="s">
        <v>138</v>
      </c>
      <c r="AU264" s="229" t="s">
        <v>79</v>
      </c>
      <c r="AY264" s="18" t="s">
        <v>137</v>
      </c>
      <c r="BE264" s="230">
        <f>IF(N264="základní",J264,0)</f>
        <v>0</v>
      </c>
      <c r="BF264" s="230">
        <f>IF(N264="snížená",J264,0)</f>
        <v>0</v>
      </c>
      <c r="BG264" s="230">
        <f>IF(N264="zákl. přenesená",J264,0)</f>
        <v>0</v>
      </c>
      <c r="BH264" s="230">
        <f>IF(N264="sníž. přenesená",J264,0)</f>
        <v>0</v>
      </c>
      <c r="BI264" s="230">
        <f>IF(N264="nulová",J264,0)</f>
        <v>0</v>
      </c>
      <c r="BJ264" s="18" t="s">
        <v>143</v>
      </c>
      <c r="BK264" s="230">
        <f>ROUND(I264*H264,2)</f>
        <v>0</v>
      </c>
      <c r="BL264" s="18" t="s">
        <v>218</v>
      </c>
      <c r="BM264" s="229" t="s">
        <v>873</v>
      </c>
    </row>
    <row r="265" spans="1:65" s="2" customFormat="1" ht="33" customHeight="1">
      <c r="A265" s="39"/>
      <c r="B265" s="40"/>
      <c r="C265" s="218" t="s">
        <v>874</v>
      </c>
      <c r="D265" s="218" t="s">
        <v>138</v>
      </c>
      <c r="E265" s="219" t="s">
        <v>875</v>
      </c>
      <c r="F265" s="220" t="s">
        <v>876</v>
      </c>
      <c r="G265" s="221" t="s">
        <v>150</v>
      </c>
      <c r="H265" s="222">
        <v>131</v>
      </c>
      <c r="I265" s="223"/>
      <c r="J265" s="224">
        <f>ROUND(I265*H265,2)</f>
        <v>0</v>
      </c>
      <c r="K265" s="220" t="s">
        <v>142</v>
      </c>
      <c r="L265" s="45"/>
      <c r="M265" s="225" t="s">
        <v>19</v>
      </c>
      <c r="N265" s="226" t="s">
        <v>42</v>
      </c>
      <c r="O265" s="86"/>
      <c r="P265" s="227">
        <f>O265*H265</f>
        <v>0</v>
      </c>
      <c r="Q265" s="227">
        <v>0</v>
      </c>
      <c r="R265" s="227">
        <f>Q265*H265</f>
        <v>0</v>
      </c>
      <c r="S265" s="227">
        <v>0</v>
      </c>
      <c r="T265" s="228">
        <f>S265*H265</f>
        <v>0</v>
      </c>
      <c r="U265" s="39"/>
      <c r="V265" s="39"/>
      <c r="W265" s="39"/>
      <c r="X265" s="39"/>
      <c r="Y265" s="39"/>
      <c r="Z265" s="39"/>
      <c r="AA265" s="39"/>
      <c r="AB265" s="39"/>
      <c r="AC265" s="39"/>
      <c r="AD265" s="39"/>
      <c r="AE265" s="39"/>
      <c r="AR265" s="229" t="s">
        <v>218</v>
      </c>
      <c r="AT265" s="229" t="s">
        <v>138</v>
      </c>
      <c r="AU265" s="229" t="s">
        <v>79</v>
      </c>
      <c r="AY265" s="18" t="s">
        <v>137</v>
      </c>
      <c r="BE265" s="230">
        <f>IF(N265="základní",J265,0)</f>
        <v>0</v>
      </c>
      <c r="BF265" s="230">
        <f>IF(N265="snížená",J265,0)</f>
        <v>0</v>
      </c>
      <c r="BG265" s="230">
        <f>IF(N265="zákl. přenesená",J265,0)</f>
        <v>0</v>
      </c>
      <c r="BH265" s="230">
        <f>IF(N265="sníž. přenesená",J265,0)</f>
        <v>0</v>
      </c>
      <c r="BI265" s="230">
        <f>IF(N265="nulová",J265,0)</f>
        <v>0</v>
      </c>
      <c r="BJ265" s="18" t="s">
        <v>143</v>
      </c>
      <c r="BK265" s="230">
        <f>ROUND(I265*H265,2)</f>
        <v>0</v>
      </c>
      <c r="BL265" s="18" t="s">
        <v>218</v>
      </c>
      <c r="BM265" s="229" t="s">
        <v>877</v>
      </c>
    </row>
    <row r="266" spans="1:65" s="2" customFormat="1" ht="16.5" customHeight="1">
      <c r="A266" s="39"/>
      <c r="B266" s="40"/>
      <c r="C266" s="218" t="s">
        <v>878</v>
      </c>
      <c r="D266" s="218" t="s">
        <v>138</v>
      </c>
      <c r="E266" s="219" t="s">
        <v>879</v>
      </c>
      <c r="F266" s="220" t="s">
        <v>880</v>
      </c>
      <c r="G266" s="221" t="s">
        <v>268</v>
      </c>
      <c r="H266" s="222">
        <v>4</v>
      </c>
      <c r="I266" s="223"/>
      <c r="J266" s="224">
        <f>ROUND(I266*H266,2)</f>
        <v>0</v>
      </c>
      <c r="K266" s="220" t="s">
        <v>142</v>
      </c>
      <c r="L266" s="45"/>
      <c r="M266" s="225" t="s">
        <v>19</v>
      </c>
      <c r="N266" s="226" t="s">
        <v>42</v>
      </c>
      <c r="O266" s="86"/>
      <c r="P266" s="227">
        <f>O266*H266</f>
        <v>0</v>
      </c>
      <c r="Q266" s="227">
        <v>0</v>
      </c>
      <c r="R266" s="227">
        <f>Q266*H266</f>
        <v>0</v>
      </c>
      <c r="S266" s="227">
        <v>0</v>
      </c>
      <c r="T266" s="228">
        <f>S266*H266</f>
        <v>0</v>
      </c>
      <c r="U266" s="39"/>
      <c r="V266" s="39"/>
      <c r="W266" s="39"/>
      <c r="X266" s="39"/>
      <c r="Y266" s="39"/>
      <c r="Z266" s="39"/>
      <c r="AA266" s="39"/>
      <c r="AB266" s="39"/>
      <c r="AC266" s="39"/>
      <c r="AD266" s="39"/>
      <c r="AE266" s="39"/>
      <c r="AR266" s="229" t="s">
        <v>218</v>
      </c>
      <c r="AT266" s="229" t="s">
        <v>138</v>
      </c>
      <c r="AU266" s="229" t="s">
        <v>79</v>
      </c>
      <c r="AY266" s="18" t="s">
        <v>137</v>
      </c>
      <c r="BE266" s="230">
        <f>IF(N266="základní",J266,0)</f>
        <v>0</v>
      </c>
      <c r="BF266" s="230">
        <f>IF(N266="snížená",J266,0)</f>
        <v>0</v>
      </c>
      <c r="BG266" s="230">
        <f>IF(N266="zákl. přenesená",J266,0)</f>
        <v>0</v>
      </c>
      <c r="BH266" s="230">
        <f>IF(N266="sníž. přenesená",J266,0)</f>
        <v>0</v>
      </c>
      <c r="BI266" s="230">
        <f>IF(N266="nulová",J266,0)</f>
        <v>0</v>
      </c>
      <c r="BJ266" s="18" t="s">
        <v>143</v>
      </c>
      <c r="BK266" s="230">
        <f>ROUND(I266*H266,2)</f>
        <v>0</v>
      </c>
      <c r="BL266" s="18" t="s">
        <v>218</v>
      </c>
      <c r="BM266" s="229" t="s">
        <v>881</v>
      </c>
    </row>
    <row r="267" spans="1:65" s="2" customFormat="1" ht="16.5" customHeight="1">
      <c r="A267" s="39"/>
      <c r="B267" s="40"/>
      <c r="C267" s="254" t="s">
        <v>882</v>
      </c>
      <c r="D267" s="254" t="s">
        <v>154</v>
      </c>
      <c r="E267" s="255" t="s">
        <v>883</v>
      </c>
      <c r="F267" s="256" t="s">
        <v>884</v>
      </c>
      <c r="G267" s="257" t="s">
        <v>150</v>
      </c>
      <c r="H267" s="258">
        <v>101</v>
      </c>
      <c r="I267" s="259"/>
      <c r="J267" s="260">
        <f>ROUND(I267*H267,2)</f>
        <v>0</v>
      </c>
      <c r="K267" s="256" t="s">
        <v>142</v>
      </c>
      <c r="L267" s="261"/>
      <c r="M267" s="262" t="s">
        <v>19</v>
      </c>
      <c r="N267" s="263" t="s">
        <v>42</v>
      </c>
      <c r="O267" s="86"/>
      <c r="P267" s="227">
        <f>O267*H267</f>
        <v>0</v>
      </c>
      <c r="Q267" s="227">
        <v>0.00013</v>
      </c>
      <c r="R267" s="227">
        <f>Q267*H267</f>
        <v>0.01313</v>
      </c>
      <c r="S267" s="227">
        <v>0</v>
      </c>
      <c r="T267" s="228">
        <f>S267*H267</f>
        <v>0</v>
      </c>
      <c r="U267" s="39"/>
      <c r="V267" s="39"/>
      <c r="W267" s="39"/>
      <c r="X267" s="39"/>
      <c r="Y267" s="39"/>
      <c r="Z267" s="39"/>
      <c r="AA267" s="39"/>
      <c r="AB267" s="39"/>
      <c r="AC267" s="39"/>
      <c r="AD267" s="39"/>
      <c r="AE267" s="39"/>
      <c r="AR267" s="229" t="s">
        <v>281</v>
      </c>
      <c r="AT267" s="229" t="s">
        <v>154</v>
      </c>
      <c r="AU267" s="229" t="s">
        <v>79</v>
      </c>
      <c r="AY267" s="18" t="s">
        <v>137</v>
      </c>
      <c r="BE267" s="230">
        <f>IF(N267="základní",J267,0)</f>
        <v>0</v>
      </c>
      <c r="BF267" s="230">
        <f>IF(N267="snížená",J267,0)</f>
        <v>0</v>
      </c>
      <c r="BG267" s="230">
        <f>IF(N267="zákl. přenesená",J267,0)</f>
        <v>0</v>
      </c>
      <c r="BH267" s="230">
        <f>IF(N267="sníž. přenesená",J267,0)</f>
        <v>0</v>
      </c>
      <c r="BI267" s="230">
        <f>IF(N267="nulová",J267,0)</f>
        <v>0</v>
      </c>
      <c r="BJ267" s="18" t="s">
        <v>143</v>
      </c>
      <c r="BK267" s="230">
        <f>ROUND(I267*H267,2)</f>
        <v>0</v>
      </c>
      <c r="BL267" s="18" t="s">
        <v>218</v>
      </c>
      <c r="BM267" s="229" t="s">
        <v>885</v>
      </c>
    </row>
    <row r="268" spans="1:65" s="2" customFormat="1" ht="16.5" customHeight="1">
      <c r="A268" s="39"/>
      <c r="B268" s="40"/>
      <c r="C268" s="254" t="s">
        <v>886</v>
      </c>
      <c r="D268" s="254" t="s">
        <v>154</v>
      </c>
      <c r="E268" s="255" t="s">
        <v>887</v>
      </c>
      <c r="F268" s="256" t="s">
        <v>888</v>
      </c>
      <c r="G268" s="257" t="s">
        <v>150</v>
      </c>
      <c r="H268" s="258">
        <v>30</v>
      </c>
      <c r="I268" s="259"/>
      <c r="J268" s="260">
        <f>ROUND(I268*H268,2)</f>
        <v>0</v>
      </c>
      <c r="K268" s="256" t="s">
        <v>19</v>
      </c>
      <c r="L268" s="261"/>
      <c r="M268" s="262" t="s">
        <v>19</v>
      </c>
      <c r="N268" s="263" t="s">
        <v>42</v>
      </c>
      <c r="O268" s="86"/>
      <c r="P268" s="227">
        <f>O268*H268</f>
        <v>0</v>
      </c>
      <c r="Q268" s="227">
        <v>0</v>
      </c>
      <c r="R268" s="227">
        <f>Q268*H268</f>
        <v>0</v>
      </c>
      <c r="S268" s="227">
        <v>0</v>
      </c>
      <c r="T268" s="228">
        <f>S268*H268</f>
        <v>0</v>
      </c>
      <c r="U268" s="39"/>
      <c r="V268" s="39"/>
      <c r="W268" s="39"/>
      <c r="X268" s="39"/>
      <c r="Y268" s="39"/>
      <c r="Z268" s="39"/>
      <c r="AA268" s="39"/>
      <c r="AB268" s="39"/>
      <c r="AC268" s="39"/>
      <c r="AD268" s="39"/>
      <c r="AE268" s="39"/>
      <c r="AR268" s="229" t="s">
        <v>281</v>
      </c>
      <c r="AT268" s="229" t="s">
        <v>154</v>
      </c>
      <c r="AU268" s="229" t="s">
        <v>79</v>
      </c>
      <c r="AY268" s="18" t="s">
        <v>137</v>
      </c>
      <c r="BE268" s="230">
        <f>IF(N268="základní",J268,0)</f>
        <v>0</v>
      </c>
      <c r="BF268" s="230">
        <f>IF(N268="snížená",J268,0)</f>
        <v>0</v>
      </c>
      <c r="BG268" s="230">
        <f>IF(N268="zákl. přenesená",J268,0)</f>
        <v>0</v>
      </c>
      <c r="BH268" s="230">
        <f>IF(N268="sníž. přenesená",J268,0)</f>
        <v>0</v>
      </c>
      <c r="BI268" s="230">
        <f>IF(N268="nulová",J268,0)</f>
        <v>0</v>
      </c>
      <c r="BJ268" s="18" t="s">
        <v>143</v>
      </c>
      <c r="BK268" s="230">
        <f>ROUND(I268*H268,2)</f>
        <v>0</v>
      </c>
      <c r="BL268" s="18" t="s">
        <v>218</v>
      </c>
      <c r="BM268" s="229" t="s">
        <v>889</v>
      </c>
    </row>
    <row r="269" spans="1:65" s="2" customFormat="1" ht="16.5" customHeight="1">
      <c r="A269" s="39"/>
      <c r="B269" s="40"/>
      <c r="C269" s="254" t="s">
        <v>890</v>
      </c>
      <c r="D269" s="254" t="s">
        <v>154</v>
      </c>
      <c r="E269" s="255" t="s">
        <v>891</v>
      </c>
      <c r="F269" s="256" t="s">
        <v>892</v>
      </c>
      <c r="G269" s="257" t="s">
        <v>893</v>
      </c>
      <c r="H269" s="258">
        <v>0.03</v>
      </c>
      <c r="I269" s="259"/>
      <c r="J269" s="260">
        <f>ROUND(I269*H269,2)</f>
        <v>0</v>
      </c>
      <c r="K269" s="256" t="s">
        <v>19</v>
      </c>
      <c r="L269" s="261"/>
      <c r="M269" s="262" t="s">
        <v>19</v>
      </c>
      <c r="N269" s="263" t="s">
        <v>42</v>
      </c>
      <c r="O269" s="86"/>
      <c r="P269" s="227">
        <f>O269*H269</f>
        <v>0</v>
      </c>
      <c r="Q269" s="227">
        <v>0.1</v>
      </c>
      <c r="R269" s="227">
        <f>Q269*H269</f>
        <v>0.003</v>
      </c>
      <c r="S269" s="227">
        <v>0</v>
      </c>
      <c r="T269" s="228">
        <f>S269*H269</f>
        <v>0</v>
      </c>
      <c r="U269" s="39"/>
      <c r="V269" s="39"/>
      <c r="W269" s="39"/>
      <c r="X269" s="39"/>
      <c r="Y269" s="39"/>
      <c r="Z269" s="39"/>
      <c r="AA269" s="39"/>
      <c r="AB269" s="39"/>
      <c r="AC269" s="39"/>
      <c r="AD269" s="39"/>
      <c r="AE269" s="39"/>
      <c r="AR269" s="229" t="s">
        <v>281</v>
      </c>
      <c r="AT269" s="229" t="s">
        <v>154</v>
      </c>
      <c r="AU269" s="229" t="s">
        <v>79</v>
      </c>
      <c r="AY269" s="18" t="s">
        <v>137</v>
      </c>
      <c r="BE269" s="230">
        <f>IF(N269="základní",J269,0)</f>
        <v>0</v>
      </c>
      <c r="BF269" s="230">
        <f>IF(N269="snížená",J269,0)</f>
        <v>0</v>
      </c>
      <c r="BG269" s="230">
        <f>IF(N269="zákl. přenesená",J269,0)</f>
        <v>0</v>
      </c>
      <c r="BH269" s="230">
        <f>IF(N269="sníž. přenesená",J269,0)</f>
        <v>0</v>
      </c>
      <c r="BI269" s="230">
        <f>IF(N269="nulová",J269,0)</f>
        <v>0</v>
      </c>
      <c r="BJ269" s="18" t="s">
        <v>143</v>
      </c>
      <c r="BK269" s="230">
        <f>ROUND(I269*H269,2)</f>
        <v>0</v>
      </c>
      <c r="BL269" s="18" t="s">
        <v>218</v>
      </c>
      <c r="BM269" s="229" t="s">
        <v>894</v>
      </c>
    </row>
    <row r="270" spans="1:65" s="2" customFormat="1" ht="16.5" customHeight="1">
      <c r="A270" s="39"/>
      <c r="B270" s="40"/>
      <c r="C270" s="254" t="s">
        <v>895</v>
      </c>
      <c r="D270" s="254" t="s">
        <v>154</v>
      </c>
      <c r="E270" s="255" t="s">
        <v>896</v>
      </c>
      <c r="F270" s="256" t="s">
        <v>897</v>
      </c>
      <c r="G270" s="257" t="s">
        <v>150</v>
      </c>
      <c r="H270" s="258">
        <v>20</v>
      </c>
      <c r="I270" s="259"/>
      <c r="J270" s="260">
        <f>ROUND(I270*H270,2)</f>
        <v>0</v>
      </c>
      <c r="K270" s="256" t="s">
        <v>142</v>
      </c>
      <c r="L270" s="261"/>
      <c r="M270" s="262" t="s">
        <v>19</v>
      </c>
      <c r="N270" s="263" t="s">
        <v>42</v>
      </c>
      <c r="O270" s="86"/>
      <c r="P270" s="227">
        <f>O270*H270</f>
        <v>0</v>
      </c>
      <c r="Q270" s="227">
        <v>0.00012</v>
      </c>
      <c r="R270" s="227">
        <f>Q270*H270</f>
        <v>0.0024000000000000002</v>
      </c>
      <c r="S270" s="227">
        <v>0</v>
      </c>
      <c r="T270" s="228">
        <f>S270*H270</f>
        <v>0</v>
      </c>
      <c r="U270" s="39"/>
      <c r="V270" s="39"/>
      <c r="W270" s="39"/>
      <c r="X270" s="39"/>
      <c r="Y270" s="39"/>
      <c r="Z270" s="39"/>
      <c r="AA270" s="39"/>
      <c r="AB270" s="39"/>
      <c r="AC270" s="39"/>
      <c r="AD270" s="39"/>
      <c r="AE270" s="39"/>
      <c r="AR270" s="229" t="s">
        <v>281</v>
      </c>
      <c r="AT270" s="229" t="s">
        <v>154</v>
      </c>
      <c r="AU270" s="229" t="s">
        <v>79</v>
      </c>
      <c r="AY270" s="18" t="s">
        <v>137</v>
      </c>
      <c r="BE270" s="230">
        <f>IF(N270="základní",J270,0)</f>
        <v>0</v>
      </c>
      <c r="BF270" s="230">
        <f>IF(N270="snížená",J270,0)</f>
        <v>0</v>
      </c>
      <c r="BG270" s="230">
        <f>IF(N270="zákl. přenesená",J270,0)</f>
        <v>0</v>
      </c>
      <c r="BH270" s="230">
        <f>IF(N270="sníž. přenesená",J270,0)</f>
        <v>0</v>
      </c>
      <c r="BI270" s="230">
        <f>IF(N270="nulová",J270,0)</f>
        <v>0</v>
      </c>
      <c r="BJ270" s="18" t="s">
        <v>143</v>
      </c>
      <c r="BK270" s="230">
        <f>ROUND(I270*H270,2)</f>
        <v>0</v>
      </c>
      <c r="BL270" s="18" t="s">
        <v>218</v>
      </c>
      <c r="BM270" s="229" t="s">
        <v>898</v>
      </c>
    </row>
    <row r="271" spans="1:65" s="2" customFormat="1" ht="16.5" customHeight="1">
      <c r="A271" s="39"/>
      <c r="B271" s="40"/>
      <c r="C271" s="254" t="s">
        <v>899</v>
      </c>
      <c r="D271" s="254" t="s">
        <v>154</v>
      </c>
      <c r="E271" s="255" t="s">
        <v>900</v>
      </c>
      <c r="F271" s="256" t="s">
        <v>901</v>
      </c>
      <c r="G271" s="257" t="s">
        <v>150</v>
      </c>
      <c r="H271" s="258">
        <v>46</v>
      </c>
      <c r="I271" s="259"/>
      <c r="J271" s="260">
        <f>ROUND(I271*H271,2)</f>
        <v>0</v>
      </c>
      <c r="K271" s="256" t="s">
        <v>142</v>
      </c>
      <c r="L271" s="261"/>
      <c r="M271" s="262" t="s">
        <v>19</v>
      </c>
      <c r="N271" s="263" t="s">
        <v>42</v>
      </c>
      <c r="O271" s="86"/>
      <c r="P271" s="227">
        <f>O271*H271</f>
        <v>0</v>
      </c>
      <c r="Q271" s="227">
        <v>0.00017</v>
      </c>
      <c r="R271" s="227">
        <f>Q271*H271</f>
        <v>0.00782</v>
      </c>
      <c r="S271" s="227">
        <v>0</v>
      </c>
      <c r="T271" s="228">
        <f>S271*H271</f>
        <v>0</v>
      </c>
      <c r="U271" s="39"/>
      <c r="V271" s="39"/>
      <c r="W271" s="39"/>
      <c r="X271" s="39"/>
      <c r="Y271" s="39"/>
      <c r="Z271" s="39"/>
      <c r="AA271" s="39"/>
      <c r="AB271" s="39"/>
      <c r="AC271" s="39"/>
      <c r="AD271" s="39"/>
      <c r="AE271" s="39"/>
      <c r="AR271" s="229" t="s">
        <v>281</v>
      </c>
      <c r="AT271" s="229" t="s">
        <v>154</v>
      </c>
      <c r="AU271" s="229" t="s">
        <v>79</v>
      </c>
      <c r="AY271" s="18" t="s">
        <v>137</v>
      </c>
      <c r="BE271" s="230">
        <f>IF(N271="základní",J271,0)</f>
        <v>0</v>
      </c>
      <c r="BF271" s="230">
        <f>IF(N271="snížená",J271,0)</f>
        <v>0</v>
      </c>
      <c r="BG271" s="230">
        <f>IF(N271="zákl. přenesená",J271,0)</f>
        <v>0</v>
      </c>
      <c r="BH271" s="230">
        <f>IF(N271="sníž. přenesená",J271,0)</f>
        <v>0</v>
      </c>
      <c r="BI271" s="230">
        <f>IF(N271="nulová",J271,0)</f>
        <v>0</v>
      </c>
      <c r="BJ271" s="18" t="s">
        <v>143</v>
      </c>
      <c r="BK271" s="230">
        <f>ROUND(I271*H271,2)</f>
        <v>0</v>
      </c>
      <c r="BL271" s="18" t="s">
        <v>218</v>
      </c>
      <c r="BM271" s="229" t="s">
        <v>902</v>
      </c>
    </row>
    <row r="272" spans="1:65" s="2" customFormat="1" ht="16.5" customHeight="1">
      <c r="A272" s="39"/>
      <c r="B272" s="40"/>
      <c r="C272" s="254" t="s">
        <v>903</v>
      </c>
      <c r="D272" s="254" t="s">
        <v>154</v>
      </c>
      <c r="E272" s="255" t="s">
        <v>904</v>
      </c>
      <c r="F272" s="256" t="s">
        <v>905</v>
      </c>
      <c r="G272" s="257" t="s">
        <v>150</v>
      </c>
      <c r="H272" s="258">
        <v>15</v>
      </c>
      <c r="I272" s="259"/>
      <c r="J272" s="260">
        <f>ROUND(I272*H272,2)</f>
        <v>0</v>
      </c>
      <c r="K272" s="256" t="s">
        <v>142</v>
      </c>
      <c r="L272" s="261"/>
      <c r="M272" s="262" t="s">
        <v>19</v>
      </c>
      <c r="N272" s="263" t="s">
        <v>42</v>
      </c>
      <c r="O272" s="86"/>
      <c r="P272" s="227">
        <f>O272*H272</f>
        <v>0</v>
      </c>
      <c r="Q272" s="227">
        <v>0.00014</v>
      </c>
      <c r="R272" s="227">
        <f>Q272*H272</f>
        <v>0.0021</v>
      </c>
      <c r="S272" s="227">
        <v>0</v>
      </c>
      <c r="T272" s="228">
        <f>S272*H272</f>
        <v>0</v>
      </c>
      <c r="U272" s="39"/>
      <c r="V272" s="39"/>
      <c r="W272" s="39"/>
      <c r="X272" s="39"/>
      <c r="Y272" s="39"/>
      <c r="Z272" s="39"/>
      <c r="AA272" s="39"/>
      <c r="AB272" s="39"/>
      <c r="AC272" s="39"/>
      <c r="AD272" s="39"/>
      <c r="AE272" s="39"/>
      <c r="AR272" s="229" t="s">
        <v>281</v>
      </c>
      <c r="AT272" s="229" t="s">
        <v>154</v>
      </c>
      <c r="AU272" s="229" t="s">
        <v>79</v>
      </c>
      <c r="AY272" s="18" t="s">
        <v>137</v>
      </c>
      <c r="BE272" s="230">
        <f>IF(N272="základní",J272,0)</f>
        <v>0</v>
      </c>
      <c r="BF272" s="230">
        <f>IF(N272="snížená",J272,0)</f>
        <v>0</v>
      </c>
      <c r="BG272" s="230">
        <f>IF(N272="zákl. přenesená",J272,0)</f>
        <v>0</v>
      </c>
      <c r="BH272" s="230">
        <f>IF(N272="sníž. přenesená",J272,0)</f>
        <v>0</v>
      </c>
      <c r="BI272" s="230">
        <f>IF(N272="nulová",J272,0)</f>
        <v>0</v>
      </c>
      <c r="BJ272" s="18" t="s">
        <v>143</v>
      </c>
      <c r="BK272" s="230">
        <f>ROUND(I272*H272,2)</f>
        <v>0</v>
      </c>
      <c r="BL272" s="18" t="s">
        <v>218</v>
      </c>
      <c r="BM272" s="229" t="s">
        <v>906</v>
      </c>
    </row>
    <row r="273" spans="1:65" s="2" customFormat="1" ht="16.5" customHeight="1">
      <c r="A273" s="39"/>
      <c r="B273" s="40"/>
      <c r="C273" s="254" t="s">
        <v>907</v>
      </c>
      <c r="D273" s="254" t="s">
        <v>154</v>
      </c>
      <c r="E273" s="255" t="s">
        <v>908</v>
      </c>
      <c r="F273" s="256" t="s">
        <v>909</v>
      </c>
      <c r="G273" s="257" t="s">
        <v>150</v>
      </c>
      <c r="H273" s="258">
        <v>5</v>
      </c>
      <c r="I273" s="259"/>
      <c r="J273" s="260">
        <f>ROUND(I273*H273,2)</f>
        <v>0</v>
      </c>
      <c r="K273" s="256" t="s">
        <v>142</v>
      </c>
      <c r="L273" s="261"/>
      <c r="M273" s="262" t="s">
        <v>19</v>
      </c>
      <c r="N273" s="263" t="s">
        <v>42</v>
      </c>
      <c r="O273" s="86"/>
      <c r="P273" s="227">
        <f>O273*H273</f>
        <v>0</v>
      </c>
      <c r="Q273" s="227">
        <v>0.00034</v>
      </c>
      <c r="R273" s="227">
        <f>Q273*H273</f>
        <v>0.0017000000000000001</v>
      </c>
      <c r="S273" s="227">
        <v>0</v>
      </c>
      <c r="T273" s="228">
        <f>S273*H273</f>
        <v>0</v>
      </c>
      <c r="U273" s="39"/>
      <c r="V273" s="39"/>
      <c r="W273" s="39"/>
      <c r="X273" s="39"/>
      <c r="Y273" s="39"/>
      <c r="Z273" s="39"/>
      <c r="AA273" s="39"/>
      <c r="AB273" s="39"/>
      <c r="AC273" s="39"/>
      <c r="AD273" s="39"/>
      <c r="AE273" s="39"/>
      <c r="AR273" s="229" t="s">
        <v>281</v>
      </c>
      <c r="AT273" s="229" t="s">
        <v>154</v>
      </c>
      <c r="AU273" s="229" t="s">
        <v>79</v>
      </c>
      <c r="AY273" s="18" t="s">
        <v>137</v>
      </c>
      <c r="BE273" s="230">
        <f>IF(N273="základní",J273,0)</f>
        <v>0</v>
      </c>
      <c r="BF273" s="230">
        <f>IF(N273="snížená",J273,0)</f>
        <v>0</v>
      </c>
      <c r="BG273" s="230">
        <f>IF(N273="zákl. přenesená",J273,0)</f>
        <v>0</v>
      </c>
      <c r="BH273" s="230">
        <f>IF(N273="sníž. přenesená",J273,0)</f>
        <v>0</v>
      </c>
      <c r="BI273" s="230">
        <f>IF(N273="nulová",J273,0)</f>
        <v>0</v>
      </c>
      <c r="BJ273" s="18" t="s">
        <v>143</v>
      </c>
      <c r="BK273" s="230">
        <f>ROUND(I273*H273,2)</f>
        <v>0</v>
      </c>
      <c r="BL273" s="18" t="s">
        <v>218</v>
      </c>
      <c r="BM273" s="229" t="s">
        <v>910</v>
      </c>
    </row>
    <row r="274" spans="1:65" s="2" customFormat="1" ht="21.75" customHeight="1">
      <c r="A274" s="39"/>
      <c r="B274" s="40"/>
      <c r="C274" s="218" t="s">
        <v>911</v>
      </c>
      <c r="D274" s="218" t="s">
        <v>138</v>
      </c>
      <c r="E274" s="219" t="s">
        <v>912</v>
      </c>
      <c r="F274" s="220" t="s">
        <v>913</v>
      </c>
      <c r="G274" s="221" t="s">
        <v>268</v>
      </c>
      <c r="H274" s="222">
        <v>2</v>
      </c>
      <c r="I274" s="223"/>
      <c r="J274" s="224">
        <f>ROUND(I274*H274,2)</f>
        <v>0</v>
      </c>
      <c r="K274" s="220" t="s">
        <v>142</v>
      </c>
      <c r="L274" s="45"/>
      <c r="M274" s="225" t="s">
        <v>19</v>
      </c>
      <c r="N274" s="226" t="s">
        <v>42</v>
      </c>
      <c r="O274" s="86"/>
      <c r="P274" s="227">
        <f>O274*H274</f>
        <v>0</v>
      </c>
      <c r="Q274" s="227">
        <v>0</v>
      </c>
      <c r="R274" s="227">
        <f>Q274*H274</f>
        <v>0</v>
      </c>
      <c r="S274" s="227">
        <v>0</v>
      </c>
      <c r="T274" s="228">
        <f>S274*H274</f>
        <v>0</v>
      </c>
      <c r="U274" s="39"/>
      <c r="V274" s="39"/>
      <c r="W274" s="39"/>
      <c r="X274" s="39"/>
      <c r="Y274" s="39"/>
      <c r="Z274" s="39"/>
      <c r="AA274" s="39"/>
      <c r="AB274" s="39"/>
      <c r="AC274" s="39"/>
      <c r="AD274" s="39"/>
      <c r="AE274" s="39"/>
      <c r="AR274" s="229" t="s">
        <v>218</v>
      </c>
      <c r="AT274" s="229" t="s">
        <v>138</v>
      </c>
      <c r="AU274" s="229" t="s">
        <v>79</v>
      </c>
      <c r="AY274" s="18" t="s">
        <v>137</v>
      </c>
      <c r="BE274" s="230">
        <f>IF(N274="základní",J274,0)</f>
        <v>0</v>
      </c>
      <c r="BF274" s="230">
        <f>IF(N274="snížená",J274,0)</f>
        <v>0</v>
      </c>
      <c r="BG274" s="230">
        <f>IF(N274="zákl. přenesená",J274,0)</f>
        <v>0</v>
      </c>
      <c r="BH274" s="230">
        <f>IF(N274="sníž. přenesená",J274,0)</f>
        <v>0</v>
      </c>
      <c r="BI274" s="230">
        <f>IF(N274="nulová",J274,0)</f>
        <v>0</v>
      </c>
      <c r="BJ274" s="18" t="s">
        <v>143</v>
      </c>
      <c r="BK274" s="230">
        <f>ROUND(I274*H274,2)</f>
        <v>0</v>
      </c>
      <c r="BL274" s="18" t="s">
        <v>218</v>
      </c>
      <c r="BM274" s="229" t="s">
        <v>914</v>
      </c>
    </row>
    <row r="275" spans="1:65" s="2" customFormat="1" ht="21.75" customHeight="1">
      <c r="A275" s="39"/>
      <c r="B275" s="40"/>
      <c r="C275" s="218" t="s">
        <v>915</v>
      </c>
      <c r="D275" s="218" t="s">
        <v>138</v>
      </c>
      <c r="E275" s="219" t="s">
        <v>916</v>
      </c>
      <c r="F275" s="220" t="s">
        <v>917</v>
      </c>
      <c r="G275" s="221" t="s">
        <v>268</v>
      </c>
      <c r="H275" s="222">
        <v>18</v>
      </c>
      <c r="I275" s="223"/>
      <c r="J275" s="224">
        <f>ROUND(I275*H275,2)</f>
        <v>0</v>
      </c>
      <c r="K275" s="220" t="s">
        <v>142</v>
      </c>
      <c r="L275" s="45"/>
      <c r="M275" s="225" t="s">
        <v>19</v>
      </c>
      <c r="N275" s="226" t="s">
        <v>42</v>
      </c>
      <c r="O275" s="86"/>
      <c r="P275" s="227">
        <f>O275*H275</f>
        <v>0</v>
      </c>
      <c r="Q275" s="227">
        <v>0</v>
      </c>
      <c r="R275" s="227">
        <f>Q275*H275</f>
        <v>0</v>
      </c>
      <c r="S275" s="227">
        <v>0</v>
      </c>
      <c r="T275" s="228">
        <f>S275*H275</f>
        <v>0</v>
      </c>
      <c r="U275" s="39"/>
      <c r="V275" s="39"/>
      <c r="W275" s="39"/>
      <c r="X275" s="39"/>
      <c r="Y275" s="39"/>
      <c r="Z275" s="39"/>
      <c r="AA275" s="39"/>
      <c r="AB275" s="39"/>
      <c r="AC275" s="39"/>
      <c r="AD275" s="39"/>
      <c r="AE275" s="39"/>
      <c r="AR275" s="229" t="s">
        <v>218</v>
      </c>
      <c r="AT275" s="229" t="s">
        <v>138</v>
      </c>
      <c r="AU275" s="229" t="s">
        <v>79</v>
      </c>
      <c r="AY275" s="18" t="s">
        <v>137</v>
      </c>
      <c r="BE275" s="230">
        <f>IF(N275="základní",J275,0)</f>
        <v>0</v>
      </c>
      <c r="BF275" s="230">
        <f>IF(N275="snížená",J275,0)</f>
        <v>0</v>
      </c>
      <c r="BG275" s="230">
        <f>IF(N275="zákl. přenesená",J275,0)</f>
        <v>0</v>
      </c>
      <c r="BH275" s="230">
        <f>IF(N275="sníž. přenesená",J275,0)</f>
        <v>0</v>
      </c>
      <c r="BI275" s="230">
        <f>IF(N275="nulová",J275,0)</f>
        <v>0</v>
      </c>
      <c r="BJ275" s="18" t="s">
        <v>143</v>
      </c>
      <c r="BK275" s="230">
        <f>ROUND(I275*H275,2)</f>
        <v>0</v>
      </c>
      <c r="BL275" s="18" t="s">
        <v>218</v>
      </c>
      <c r="BM275" s="229" t="s">
        <v>918</v>
      </c>
    </row>
    <row r="276" spans="1:65" s="2" customFormat="1" ht="16.5" customHeight="1">
      <c r="A276" s="39"/>
      <c r="B276" s="40"/>
      <c r="C276" s="254" t="s">
        <v>919</v>
      </c>
      <c r="D276" s="254" t="s">
        <v>154</v>
      </c>
      <c r="E276" s="255" t="s">
        <v>920</v>
      </c>
      <c r="F276" s="256" t="s">
        <v>921</v>
      </c>
      <c r="G276" s="257" t="s">
        <v>268</v>
      </c>
      <c r="H276" s="258">
        <v>18</v>
      </c>
      <c r="I276" s="259"/>
      <c r="J276" s="260">
        <f>ROUND(I276*H276,2)</f>
        <v>0</v>
      </c>
      <c r="K276" s="256" t="s">
        <v>142</v>
      </c>
      <c r="L276" s="261"/>
      <c r="M276" s="262" t="s">
        <v>19</v>
      </c>
      <c r="N276" s="263" t="s">
        <v>42</v>
      </c>
      <c r="O276" s="86"/>
      <c r="P276" s="227">
        <f>O276*H276</f>
        <v>0</v>
      </c>
      <c r="Q276" s="227">
        <v>3E-05</v>
      </c>
      <c r="R276" s="227">
        <f>Q276*H276</f>
        <v>0.00054</v>
      </c>
      <c r="S276" s="227">
        <v>0</v>
      </c>
      <c r="T276" s="228">
        <f>S276*H276</f>
        <v>0</v>
      </c>
      <c r="U276" s="39"/>
      <c r="V276" s="39"/>
      <c r="W276" s="39"/>
      <c r="X276" s="39"/>
      <c r="Y276" s="39"/>
      <c r="Z276" s="39"/>
      <c r="AA276" s="39"/>
      <c r="AB276" s="39"/>
      <c r="AC276" s="39"/>
      <c r="AD276" s="39"/>
      <c r="AE276" s="39"/>
      <c r="AR276" s="229" t="s">
        <v>281</v>
      </c>
      <c r="AT276" s="229" t="s">
        <v>154</v>
      </c>
      <c r="AU276" s="229" t="s">
        <v>79</v>
      </c>
      <c r="AY276" s="18" t="s">
        <v>137</v>
      </c>
      <c r="BE276" s="230">
        <f>IF(N276="základní",J276,0)</f>
        <v>0</v>
      </c>
      <c r="BF276" s="230">
        <f>IF(N276="snížená",J276,0)</f>
        <v>0</v>
      </c>
      <c r="BG276" s="230">
        <f>IF(N276="zákl. přenesená",J276,0)</f>
        <v>0</v>
      </c>
      <c r="BH276" s="230">
        <f>IF(N276="sníž. přenesená",J276,0)</f>
        <v>0</v>
      </c>
      <c r="BI276" s="230">
        <f>IF(N276="nulová",J276,0)</f>
        <v>0</v>
      </c>
      <c r="BJ276" s="18" t="s">
        <v>143</v>
      </c>
      <c r="BK276" s="230">
        <f>ROUND(I276*H276,2)</f>
        <v>0</v>
      </c>
      <c r="BL276" s="18" t="s">
        <v>218</v>
      </c>
      <c r="BM276" s="229" t="s">
        <v>922</v>
      </c>
    </row>
    <row r="277" spans="1:65" s="2" customFormat="1" ht="21.75" customHeight="1">
      <c r="A277" s="39"/>
      <c r="B277" s="40"/>
      <c r="C277" s="218" t="s">
        <v>923</v>
      </c>
      <c r="D277" s="218" t="s">
        <v>138</v>
      </c>
      <c r="E277" s="219" t="s">
        <v>924</v>
      </c>
      <c r="F277" s="220" t="s">
        <v>925</v>
      </c>
      <c r="G277" s="221" t="s">
        <v>268</v>
      </c>
      <c r="H277" s="222">
        <v>1</v>
      </c>
      <c r="I277" s="223"/>
      <c r="J277" s="224">
        <f>ROUND(I277*H277,2)</f>
        <v>0</v>
      </c>
      <c r="K277" s="220" t="s">
        <v>142</v>
      </c>
      <c r="L277" s="45"/>
      <c r="M277" s="225" t="s">
        <v>19</v>
      </c>
      <c r="N277" s="226" t="s">
        <v>42</v>
      </c>
      <c r="O277" s="86"/>
      <c r="P277" s="227">
        <f>O277*H277</f>
        <v>0</v>
      </c>
      <c r="Q277" s="227">
        <v>0</v>
      </c>
      <c r="R277" s="227">
        <f>Q277*H277</f>
        <v>0</v>
      </c>
      <c r="S277" s="227">
        <v>0</v>
      </c>
      <c r="T277" s="228">
        <f>S277*H277</f>
        <v>0</v>
      </c>
      <c r="U277" s="39"/>
      <c r="V277" s="39"/>
      <c r="W277" s="39"/>
      <c r="X277" s="39"/>
      <c r="Y277" s="39"/>
      <c r="Z277" s="39"/>
      <c r="AA277" s="39"/>
      <c r="AB277" s="39"/>
      <c r="AC277" s="39"/>
      <c r="AD277" s="39"/>
      <c r="AE277" s="39"/>
      <c r="AR277" s="229" t="s">
        <v>218</v>
      </c>
      <c r="AT277" s="229" t="s">
        <v>138</v>
      </c>
      <c r="AU277" s="229" t="s">
        <v>79</v>
      </c>
      <c r="AY277" s="18" t="s">
        <v>137</v>
      </c>
      <c r="BE277" s="230">
        <f>IF(N277="základní",J277,0)</f>
        <v>0</v>
      </c>
      <c r="BF277" s="230">
        <f>IF(N277="snížená",J277,0)</f>
        <v>0</v>
      </c>
      <c r="BG277" s="230">
        <f>IF(N277="zákl. přenesená",J277,0)</f>
        <v>0</v>
      </c>
      <c r="BH277" s="230">
        <f>IF(N277="sníž. přenesená",J277,0)</f>
        <v>0</v>
      </c>
      <c r="BI277" s="230">
        <f>IF(N277="nulová",J277,0)</f>
        <v>0</v>
      </c>
      <c r="BJ277" s="18" t="s">
        <v>143</v>
      </c>
      <c r="BK277" s="230">
        <f>ROUND(I277*H277,2)</f>
        <v>0</v>
      </c>
      <c r="BL277" s="18" t="s">
        <v>218</v>
      </c>
      <c r="BM277" s="229" t="s">
        <v>926</v>
      </c>
    </row>
    <row r="278" spans="1:65" s="2" customFormat="1" ht="16.5" customHeight="1">
      <c r="A278" s="39"/>
      <c r="B278" s="40"/>
      <c r="C278" s="254" t="s">
        <v>927</v>
      </c>
      <c r="D278" s="254" t="s">
        <v>154</v>
      </c>
      <c r="E278" s="255" t="s">
        <v>928</v>
      </c>
      <c r="F278" s="256" t="s">
        <v>929</v>
      </c>
      <c r="G278" s="257" t="s">
        <v>268</v>
      </c>
      <c r="H278" s="258">
        <v>1</v>
      </c>
      <c r="I278" s="259"/>
      <c r="J278" s="260">
        <f>ROUND(I278*H278,2)</f>
        <v>0</v>
      </c>
      <c r="K278" s="256" t="s">
        <v>142</v>
      </c>
      <c r="L278" s="261"/>
      <c r="M278" s="262" t="s">
        <v>19</v>
      </c>
      <c r="N278" s="263" t="s">
        <v>42</v>
      </c>
      <c r="O278" s="86"/>
      <c r="P278" s="227">
        <f>O278*H278</f>
        <v>0</v>
      </c>
      <c r="Q278" s="227">
        <v>6E-05</v>
      </c>
      <c r="R278" s="227">
        <f>Q278*H278</f>
        <v>6E-05</v>
      </c>
      <c r="S278" s="227">
        <v>0</v>
      </c>
      <c r="T278" s="228">
        <f>S278*H278</f>
        <v>0</v>
      </c>
      <c r="U278" s="39"/>
      <c r="V278" s="39"/>
      <c r="W278" s="39"/>
      <c r="X278" s="39"/>
      <c r="Y278" s="39"/>
      <c r="Z278" s="39"/>
      <c r="AA278" s="39"/>
      <c r="AB278" s="39"/>
      <c r="AC278" s="39"/>
      <c r="AD278" s="39"/>
      <c r="AE278" s="39"/>
      <c r="AR278" s="229" t="s">
        <v>281</v>
      </c>
      <c r="AT278" s="229" t="s">
        <v>154</v>
      </c>
      <c r="AU278" s="229" t="s">
        <v>79</v>
      </c>
      <c r="AY278" s="18" t="s">
        <v>137</v>
      </c>
      <c r="BE278" s="230">
        <f>IF(N278="základní",J278,0)</f>
        <v>0</v>
      </c>
      <c r="BF278" s="230">
        <f>IF(N278="snížená",J278,0)</f>
        <v>0</v>
      </c>
      <c r="BG278" s="230">
        <f>IF(N278="zákl. přenesená",J278,0)</f>
        <v>0</v>
      </c>
      <c r="BH278" s="230">
        <f>IF(N278="sníž. přenesená",J278,0)</f>
        <v>0</v>
      </c>
      <c r="BI278" s="230">
        <f>IF(N278="nulová",J278,0)</f>
        <v>0</v>
      </c>
      <c r="BJ278" s="18" t="s">
        <v>143</v>
      </c>
      <c r="BK278" s="230">
        <f>ROUND(I278*H278,2)</f>
        <v>0</v>
      </c>
      <c r="BL278" s="18" t="s">
        <v>218</v>
      </c>
      <c r="BM278" s="229" t="s">
        <v>930</v>
      </c>
    </row>
    <row r="279" spans="1:65" s="2" customFormat="1" ht="16.5" customHeight="1">
      <c r="A279" s="39"/>
      <c r="B279" s="40"/>
      <c r="C279" s="218" t="s">
        <v>931</v>
      </c>
      <c r="D279" s="218" t="s">
        <v>138</v>
      </c>
      <c r="E279" s="219" t="s">
        <v>932</v>
      </c>
      <c r="F279" s="220" t="s">
        <v>933</v>
      </c>
      <c r="G279" s="221" t="s">
        <v>268</v>
      </c>
      <c r="H279" s="222">
        <v>1</v>
      </c>
      <c r="I279" s="223"/>
      <c r="J279" s="224">
        <f>ROUND(I279*H279,2)</f>
        <v>0</v>
      </c>
      <c r="K279" s="220" t="s">
        <v>142</v>
      </c>
      <c r="L279" s="45"/>
      <c r="M279" s="225" t="s">
        <v>19</v>
      </c>
      <c r="N279" s="226" t="s">
        <v>42</v>
      </c>
      <c r="O279" s="86"/>
      <c r="P279" s="227">
        <f>O279*H279</f>
        <v>0</v>
      </c>
      <c r="Q279" s="227">
        <v>0</v>
      </c>
      <c r="R279" s="227">
        <f>Q279*H279</f>
        <v>0</v>
      </c>
      <c r="S279" s="227">
        <v>0</v>
      </c>
      <c r="T279" s="228">
        <f>S279*H279</f>
        <v>0</v>
      </c>
      <c r="U279" s="39"/>
      <c r="V279" s="39"/>
      <c r="W279" s="39"/>
      <c r="X279" s="39"/>
      <c r="Y279" s="39"/>
      <c r="Z279" s="39"/>
      <c r="AA279" s="39"/>
      <c r="AB279" s="39"/>
      <c r="AC279" s="39"/>
      <c r="AD279" s="39"/>
      <c r="AE279" s="39"/>
      <c r="AR279" s="229" t="s">
        <v>218</v>
      </c>
      <c r="AT279" s="229" t="s">
        <v>138</v>
      </c>
      <c r="AU279" s="229" t="s">
        <v>79</v>
      </c>
      <c r="AY279" s="18" t="s">
        <v>137</v>
      </c>
      <c r="BE279" s="230">
        <f>IF(N279="základní",J279,0)</f>
        <v>0</v>
      </c>
      <c r="BF279" s="230">
        <f>IF(N279="snížená",J279,0)</f>
        <v>0</v>
      </c>
      <c r="BG279" s="230">
        <f>IF(N279="zákl. přenesená",J279,0)</f>
        <v>0</v>
      </c>
      <c r="BH279" s="230">
        <f>IF(N279="sníž. přenesená",J279,0)</f>
        <v>0</v>
      </c>
      <c r="BI279" s="230">
        <f>IF(N279="nulová",J279,0)</f>
        <v>0</v>
      </c>
      <c r="BJ279" s="18" t="s">
        <v>143</v>
      </c>
      <c r="BK279" s="230">
        <f>ROUND(I279*H279,2)</f>
        <v>0</v>
      </c>
      <c r="BL279" s="18" t="s">
        <v>218</v>
      </c>
      <c r="BM279" s="229" t="s">
        <v>934</v>
      </c>
    </row>
    <row r="280" spans="1:65" s="2" customFormat="1" ht="16.5" customHeight="1">
      <c r="A280" s="39"/>
      <c r="B280" s="40"/>
      <c r="C280" s="254" t="s">
        <v>935</v>
      </c>
      <c r="D280" s="254" t="s">
        <v>154</v>
      </c>
      <c r="E280" s="255" t="s">
        <v>936</v>
      </c>
      <c r="F280" s="256" t="s">
        <v>937</v>
      </c>
      <c r="G280" s="257" t="s">
        <v>268</v>
      </c>
      <c r="H280" s="258">
        <v>1</v>
      </c>
      <c r="I280" s="259"/>
      <c r="J280" s="260">
        <f>ROUND(I280*H280,2)</f>
        <v>0</v>
      </c>
      <c r="K280" s="256" t="s">
        <v>142</v>
      </c>
      <c r="L280" s="261"/>
      <c r="M280" s="262" t="s">
        <v>19</v>
      </c>
      <c r="N280" s="263" t="s">
        <v>42</v>
      </c>
      <c r="O280" s="86"/>
      <c r="P280" s="227">
        <f>O280*H280</f>
        <v>0</v>
      </c>
      <c r="Q280" s="227">
        <v>0.00033</v>
      </c>
      <c r="R280" s="227">
        <f>Q280*H280</f>
        <v>0.00033</v>
      </c>
      <c r="S280" s="227">
        <v>0</v>
      </c>
      <c r="T280" s="228">
        <f>S280*H280</f>
        <v>0</v>
      </c>
      <c r="U280" s="39"/>
      <c r="V280" s="39"/>
      <c r="W280" s="39"/>
      <c r="X280" s="39"/>
      <c r="Y280" s="39"/>
      <c r="Z280" s="39"/>
      <c r="AA280" s="39"/>
      <c r="AB280" s="39"/>
      <c r="AC280" s="39"/>
      <c r="AD280" s="39"/>
      <c r="AE280" s="39"/>
      <c r="AR280" s="229" t="s">
        <v>281</v>
      </c>
      <c r="AT280" s="229" t="s">
        <v>154</v>
      </c>
      <c r="AU280" s="229" t="s">
        <v>79</v>
      </c>
      <c r="AY280" s="18" t="s">
        <v>137</v>
      </c>
      <c r="BE280" s="230">
        <f>IF(N280="základní",J280,0)</f>
        <v>0</v>
      </c>
      <c r="BF280" s="230">
        <f>IF(N280="snížená",J280,0)</f>
        <v>0</v>
      </c>
      <c r="BG280" s="230">
        <f>IF(N280="zákl. přenesená",J280,0)</f>
        <v>0</v>
      </c>
      <c r="BH280" s="230">
        <f>IF(N280="sníž. přenesená",J280,0)</f>
        <v>0</v>
      </c>
      <c r="BI280" s="230">
        <f>IF(N280="nulová",J280,0)</f>
        <v>0</v>
      </c>
      <c r="BJ280" s="18" t="s">
        <v>143</v>
      </c>
      <c r="BK280" s="230">
        <f>ROUND(I280*H280,2)</f>
        <v>0</v>
      </c>
      <c r="BL280" s="18" t="s">
        <v>218</v>
      </c>
      <c r="BM280" s="229" t="s">
        <v>938</v>
      </c>
    </row>
    <row r="281" spans="1:65" s="2" customFormat="1" ht="21.75" customHeight="1">
      <c r="A281" s="39"/>
      <c r="B281" s="40"/>
      <c r="C281" s="218" t="s">
        <v>939</v>
      </c>
      <c r="D281" s="218" t="s">
        <v>138</v>
      </c>
      <c r="E281" s="219" t="s">
        <v>940</v>
      </c>
      <c r="F281" s="220" t="s">
        <v>941</v>
      </c>
      <c r="G281" s="221" t="s">
        <v>403</v>
      </c>
      <c r="H281" s="279"/>
      <c r="I281" s="223"/>
      <c r="J281" s="224">
        <f>ROUND(I281*H281,2)</f>
        <v>0</v>
      </c>
      <c r="K281" s="220" t="s">
        <v>142</v>
      </c>
      <c r="L281" s="45"/>
      <c r="M281" s="225" t="s">
        <v>19</v>
      </c>
      <c r="N281" s="226" t="s">
        <v>42</v>
      </c>
      <c r="O281" s="86"/>
      <c r="P281" s="227">
        <f>O281*H281</f>
        <v>0</v>
      </c>
      <c r="Q281" s="227">
        <v>0</v>
      </c>
      <c r="R281" s="227">
        <f>Q281*H281</f>
        <v>0</v>
      </c>
      <c r="S281" s="227">
        <v>0</v>
      </c>
      <c r="T281" s="228">
        <f>S281*H281</f>
        <v>0</v>
      </c>
      <c r="U281" s="39"/>
      <c r="V281" s="39"/>
      <c r="W281" s="39"/>
      <c r="X281" s="39"/>
      <c r="Y281" s="39"/>
      <c r="Z281" s="39"/>
      <c r="AA281" s="39"/>
      <c r="AB281" s="39"/>
      <c r="AC281" s="39"/>
      <c r="AD281" s="39"/>
      <c r="AE281" s="39"/>
      <c r="AR281" s="229" t="s">
        <v>218</v>
      </c>
      <c r="AT281" s="229" t="s">
        <v>138</v>
      </c>
      <c r="AU281" s="229" t="s">
        <v>79</v>
      </c>
      <c r="AY281" s="18" t="s">
        <v>137</v>
      </c>
      <c r="BE281" s="230">
        <f>IF(N281="základní",J281,0)</f>
        <v>0</v>
      </c>
      <c r="BF281" s="230">
        <f>IF(N281="snížená",J281,0)</f>
        <v>0</v>
      </c>
      <c r="BG281" s="230">
        <f>IF(N281="zákl. přenesená",J281,0)</f>
        <v>0</v>
      </c>
      <c r="BH281" s="230">
        <f>IF(N281="sníž. přenesená",J281,0)</f>
        <v>0</v>
      </c>
      <c r="BI281" s="230">
        <f>IF(N281="nulová",J281,0)</f>
        <v>0</v>
      </c>
      <c r="BJ281" s="18" t="s">
        <v>143</v>
      </c>
      <c r="BK281" s="230">
        <f>ROUND(I281*H281,2)</f>
        <v>0</v>
      </c>
      <c r="BL281" s="18" t="s">
        <v>218</v>
      </c>
      <c r="BM281" s="229" t="s">
        <v>942</v>
      </c>
    </row>
    <row r="282" spans="1:63" s="12" customFormat="1" ht="22.8" customHeight="1">
      <c r="A282" s="12"/>
      <c r="B282" s="204"/>
      <c r="C282" s="205"/>
      <c r="D282" s="206" t="s">
        <v>68</v>
      </c>
      <c r="E282" s="274" t="s">
        <v>943</v>
      </c>
      <c r="F282" s="274" t="s">
        <v>944</v>
      </c>
      <c r="G282" s="205"/>
      <c r="H282" s="205"/>
      <c r="I282" s="208"/>
      <c r="J282" s="275">
        <f>BK282</f>
        <v>0</v>
      </c>
      <c r="K282" s="205"/>
      <c r="L282" s="210"/>
      <c r="M282" s="211"/>
      <c r="N282" s="212"/>
      <c r="O282" s="212"/>
      <c r="P282" s="213">
        <f>SUM(P283:P288)</f>
        <v>0</v>
      </c>
      <c r="Q282" s="212"/>
      <c r="R282" s="213">
        <f>SUM(R283:R288)</f>
        <v>0</v>
      </c>
      <c r="S282" s="212"/>
      <c r="T282" s="214">
        <f>SUM(T283:T288)</f>
        <v>0.008</v>
      </c>
      <c r="U282" s="12"/>
      <c r="V282" s="12"/>
      <c r="W282" s="12"/>
      <c r="X282" s="12"/>
      <c r="Y282" s="12"/>
      <c r="Z282" s="12"/>
      <c r="AA282" s="12"/>
      <c r="AB282" s="12"/>
      <c r="AC282" s="12"/>
      <c r="AD282" s="12"/>
      <c r="AE282" s="12"/>
      <c r="AR282" s="215" t="s">
        <v>79</v>
      </c>
      <c r="AT282" s="216" t="s">
        <v>68</v>
      </c>
      <c r="AU282" s="216" t="s">
        <v>77</v>
      </c>
      <c r="AY282" s="215" t="s">
        <v>137</v>
      </c>
      <c r="BK282" s="217">
        <f>SUM(BK283:BK288)</f>
        <v>0</v>
      </c>
    </row>
    <row r="283" spans="1:65" s="2" customFormat="1" ht="16.5" customHeight="1">
      <c r="A283" s="39"/>
      <c r="B283" s="40"/>
      <c r="C283" s="218" t="s">
        <v>945</v>
      </c>
      <c r="D283" s="218" t="s">
        <v>138</v>
      </c>
      <c r="E283" s="219" t="s">
        <v>946</v>
      </c>
      <c r="F283" s="220" t="s">
        <v>947</v>
      </c>
      <c r="G283" s="221" t="s">
        <v>268</v>
      </c>
      <c r="H283" s="222">
        <v>1</v>
      </c>
      <c r="I283" s="223"/>
      <c r="J283" s="224">
        <f>ROUND(I283*H283,2)</f>
        <v>0</v>
      </c>
      <c r="K283" s="220" t="s">
        <v>142</v>
      </c>
      <c r="L283" s="45"/>
      <c r="M283" s="225" t="s">
        <v>19</v>
      </c>
      <c r="N283" s="226" t="s">
        <v>42</v>
      </c>
      <c r="O283" s="86"/>
      <c r="P283" s="227">
        <f>O283*H283</f>
        <v>0</v>
      </c>
      <c r="Q283" s="227">
        <v>0</v>
      </c>
      <c r="R283" s="227">
        <f>Q283*H283</f>
        <v>0</v>
      </c>
      <c r="S283" s="227">
        <v>0.0005</v>
      </c>
      <c r="T283" s="228">
        <f>S283*H283</f>
        <v>0.0005</v>
      </c>
      <c r="U283" s="39"/>
      <c r="V283" s="39"/>
      <c r="W283" s="39"/>
      <c r="X283" s="39"/>
      <c r="Y283" s="39"/>
      <c r="Z283" s="39"/>
      <c r="AA283" s="39"/>
      <c r="AB283" s="39"/>
      <c r="AC283" s="39"/>
      <c r="AD283" s="39"/>
      <c r="AE283" s="39"/>
      <c r="AR283" s="229" t="s">
        <v>218</v>
      </c>
      <c r="AT283" s="229" t="s">
        <v>138</v>
      </c>
      <c r="AU283" s="229" t="s">
        <v>79</v>
      </c>
      <c r="AY283" s="18" t="s">
        <v>137</v>
      </c>
      <c r="BE283" s="230">
        <f>IF(N283="základní",J283,0)</f>
        <v>0</v>
      </c>
      <c r="BF283" s="230">
        <f>IF(N283="snížená",J283,0)</f>
        <v>0</v>
      </c>
      <c r="BG283" s="230">
        <f>IF(N283="zákl. přenesená",J283,0)</f>
        <v>0</v>
      </c>
      <c r="BH283" s="230">
        <f>IF(N283="sníž. přenesená",J283,0)</f>
        <v>0</v>
      </c>
      <c r="BI283" s="230">
        <f>IF(N283="nulová",J283,0)</f>
        <v>0</v>
      </c>
      <c r="BJ283" s="18" t="s">
        <v>143</v>
      </c>
      <c r="BK283" s="230">
        <f>ROUND(I283*H283,2)</f>
        <v>0</v>
      </c>
      <c r="BL283" s="18" t="s">
        <v>218</v>
      </c>
      <c r="BM283" s="229" t="s">
        <v>948</v>
      </c>
    </row>
    <row r="284" spans="1:65" s="2" customFormat="1" ht="16.5" customHeight="1">
      <c r="A284" s="39"/>
      <c r="B284" s="40"/>
      <c r="C284" s="218" t="s">
        <v>949</v>
      </c>
      <c r="D284" s="218" t="s">
        <v>138</v>
      </c>
      <c r="E284" s="219" t="s">
        <v>950</v>
      </c>
      <c r="F284" s="220" t="s">
        <v>951</v>
      </c>
      <c r="G284" s="221" t="s">
        <v>268</v>
      </c>
      <c r="H284" s="222">
        <v>1</v>
      </c>
      <c r="I284" s="223"/>
      <c r="J284" s="224">
        <f>ROUND(I284*H284,2)</f>
        <v>0</v>
      </c>
      <c r="K284" s="220" t="s">
        <v>142</v>
      </c>
      <c r="L284" s="45"/>
      <c r="M284" s="225" t="s">
        <v>19</v>
      </c>
      <c r="N284" s="226" t="s">
        <v>42</v>
      </c>
      <c r="O284" s="86"/>
      <c r="P284" s="227">
        <f>O284*H284</f>
        <v>0</v>
      </c>
      <c r="Q284" s="227">
        <v>0</v>
      </c>
      <c r="R284" s="227">
        <f>Q284*H284</f>
        <v>0</v>
      </c>
      <c r="S284" s="227">
        <v>0</v>
      </c>
      <c r="T284" s="228">
        <f>S284*H284</f>
        <v>0</v>
      </c>
      <c r="U284" s="39"/>
      <c r="V284" s="39"/>
      <c r="W284" s="39"/>
      <c r="X284" s="39"/>
      <c r="Y284" s="39"/>
      <c r="Z284" s="39"/>
      <c r="AA284" s="39"/>
      <c r="AB284" s="39"/>
      <c r="AC284" s="39"/>
      <c r="AD284" s="39"/>
      <c r="AE284" s="39"/>
      <c r="AR284" s="229" t="s">
        <v>218</v>
      </c>
      <c r="AT284" s="229" t="s">
        <v>138</v>
      </c>
      <c r="AU284" s="229" t="s">
        <v>79</v>
      </c>
      <c r="AY284" s="18" t="s">
        <v>137</v>
      </c>
      <c r="BE284" s="230">
        <f>IF(N284="základní",J284,0)</f>
        <v>0</v>
      </c>
      <c r="BF284" s="230">
        <f>IF(N284="snížená",J284,0)</f>
        <v>0</v>
      </c>
      <c r="BG284" s="230">
        <f>IF(N284="zákl. přenesená",J284,0)</f>
        <v>0</v>
      </c>
      <c r="BH284" s="230">
        <f>IF(N284="sníž. přenesená",J284,0)</f>
        <v>0</v>
      </c>
      <c r="BI284" s="230">
        <f>IF(N284="nulová",J284,0)</f>
        <v>0</v>
      </c>
      <c r="BJ284" s="18" t="s">
        <v>143</v>
      </c>
      <c r="BK284" s="230">
        <f>ROUND(I284*H284,2)</f>
        <v>0</v>
      </c>
      <c r="BL284" s="18" t="s">
        <v>218</v>
      </c>
      <c r="BM284" s="229" t="s">
        <v>952</v>
      </c>
    </row>
    <row r="285" spans="1:65" s="2" customFormat="1" ht="16.5" customHeight="1">
      <c r="A285" s="39"/>
      <c r="B285" s="40"/>
      <c r="C285" s="218" t="s">
        <v>953</v>
      </c>
      <c r="D285" s="218" t="s">
        <v>138</v>
      </c>
      <c r="E285" s="219" t="s">
        <v>954</v>
      </c>
      <c r="F285" s="220" t="s">
        <v>955</v>
      </c>
      <c r="G285" s="221" t="s">
        <v>268</v>
      </c>
      <c r="H285" s="222">
        <v>3</v>
      </c>
      <c r="I285" s="223"/>
      <c r="J285" s="224">
        <f>ROUND(I285*H285,2)</f>
        <v>0</v>
      </c>
      <c r="K285" s="220" t="s">
        <v>142</v>
      </c>
      <c r="L285" s="45"/>
      <c r="M285" s="225" t="s">
        <v>19</v>
      </c>
      <c r="N285" s="226" t="s">
        <v>42</v>
      </c>
      <c r="O285" s="86"/>
      <c r="P285" s="227">
        <f>O285*H285</f>
        <v>0</v>
      </c>
      <c r="Q285" s="227">
        <v>0</v>
      </c>
      <c r="R285" s="227">
        <f>Q285*H285</f>
        <v>0</v>
      </c>
      <c r="S285" s="227">
        <v>0.0025</v>
      </c>
      <c r="T285" s="228">
        <f>S285*H285</f>
        <v>0.0075</v>
      </c>
      <c r="U285" s="39"/>
      <c r="V285" s="39"/>
      <c r="W285" s="39"/>
      <c r="X285" s="39"/>
      <c r="Y285" s="39"/>
      <c r="Z285" s="39"/>
      <c r="AA285" s="39"/>
      <c r="AB285" s="39"/>
      <c r="AC285" s="39"/>
      <c r="AD285" s="39"/>
      <c r="AE285" s="39"/>
      <c r="AR285" s="229" t="s">
        <v>218</v>
      </c>
      <c r="AT285" s="229" t="s">
        <v>138</v>
      </c>
      <c r="AU285" s="229" t="s">
        <v>79</v>
      </c>
      <c r="AY285" s="18" t="s">
        <v>137</v>
      </c>
      <c r="BE285" s="230">
        <f>IF(N285="základní",J285,0)</f>
        <v>0</v>
      </c>
      <c r="BF285" s="230">
        <f>IF(N285="snížená",J285,0)</f>
        <v>0</v>
      </c>
      <c r="BG285" s="230">
        <f>IF(N285="zákl. přenesená",J285,0)</f>
        <v>0</v>
      </c>
      <c r="BH285" s="230">
        <f>IF(N285="sníž. přenesená",J285,0)</f>
        <v>0</v>
      </c>
      <c r="BI285" s="230">
        <f>IF(N285="nulová",J285,0)</f>
        <v>0</v>
      </c>
      <c r="BJ285" s="18" t="s">
        <v>143</v>
      </c>
      <c r="BK285" s="230">
        <f>ROUND(I285*H285,2)</f>
        <v>0</v>
      </c>
      <c r="BL285" s="18" t="s">
        <v>218</v>
      </c>
      <c r="BM285" s="229" t="s">
        <v>956</v>
      </c>
    </row>
    <row r="286" spans="1:65" s="2" customFormat="1" ht="16.5" customHeight="1">
      <c r="A286" s="39"/>
      <c r="B286" s="40"/>
      <c r="C286" s="218" t="s">
        <v>957</v>
      </c>
      <c r="D286" s="218" t="s">
        <v>138</v>
      </c>
      <c r="E286" s="219" t="s">
        <v>958</v>
      </c>
      <c r="F286" s="220" t="s">
        <v>959</v>
      </c>
      <c r="G286" s="221" t="s">
        <v>268</v>
      </c>
      <c r="H286" s="222">
        <v>3</v>
      </c>
      <c r="I286" s="223"/>
      <c r="J286" s="224">
        <f>ROUND(I286*H286,2)</f>
        <v>0</v>
      </c>
      <c r="K286" s="220" t="s">
        <v>142</v>
      </c>
      <c r="L286" s="45"/>
      <c r="M286" s="225" t="s">
        <v>19</v>
      </c>
      <c r="N286" s="226" t="s">
        <v>42</v>
      </c>
      <c r="O286" s="86"/>
      <c r="P286" s="227">
        <f>O286*H286</f>
        <v>0</v>
      </c>
      <c r="Q286" s="227">
        <v>0</v>
      </c>
      <c r="R286" s="227">
        <f>Q286*H286</f>
        <v>0</v>
      </c>
      <c r="S286" s="227">
        <v>0</v>
      </c>
      <c r="T286" s="228">
        <f>S286*H286</f>
        <v>0</v>
      </c>
      <c r="U286" s="39"/>
      <c r="V286" s="39"/>
      <c r="W286" s="39"/>
      <c r="X286" s="39"/>
      <c r="Y286" s="39"/>
      <c r="Z286" s="39"/>
      <c r="AA286" s="39"/>
      <c r="AB286" s="39"/>
      <c r="AC286" s="39"/>
      <c r="AD286" s="39"/>
      <c r="AE286" s="39"/>
      <c r="AR286" s="229" t="s">
        <v>218</v>
      </c>
      <c r="AT286" s="229" t="s">
        <v>138</v>
      </c>
      <c r="AU286" s="229" t="s">
        <v>79</v>
      </c>
      <c r="AY286" s="18" t="s">
        <v>137</v>
      </c>
      <c r="BE286" s="230">
        <f>IF(N286="základní",J286,0)</f>
        <v>0</v>
      </c>
      <c r="BF286" s="230">
        <f>IF(N286="snížená",J286,0)</f>
        <v>0</v>
      </c>
      <c r="BG286" s="230">
        <f>IF(N286="zákl. přenesená",J286,0)</f>
        <v>0</v>
      </c>
      <c r="BH286" s="230">
        <f>IF(N286="sníž. přenesená",J286,0)</f>
        <v>0</v>
      </c>
      <c r="BI286" s="230">
        <f>IF(N286="nulová",J286,0)</f>
        <v>0</v>
      </c>
      <c r="BJ286" s="18" t="s">
        <v>143</v>
      </c>
      <c r="BK286" s="230">
        <f>ROUND(I286*H286,2)</f>
        <v>0</v>
      </c>
      <c r="BL286" s="18" t="s">
        <v>218</v>
      </c>
      <c r="BM286" s="229" t="s">
        <v>960</v>
      </c>
    </row>
    <row r="287" spans="1:65" s="2" customFormat="1" ht="21.75" customHeight="1">
      <c r="A287" s="39"/>
      <c r="B287" s="40"/>
      <c r="C287" s="254" t="s">
        <v>961</v>
      </c>
      <c r="D287" s="254" t="s">
        <v>154</v>
      </c>
      <c r="E287" s="255" t="s">
        <v>962</v>
      </c>
      <c r="F287" s="256" t="s">
        <v>963</v>
      </c>
      <c r="G287" s="257" t="s">
        <v>268</v>
      </c>
      <c r="H287" s="258">
        <v>3</v>
      </c>
      <c r="I287" s="259"/>
      <c r="J287" s="260">
        <f>ROUND(I287*H287,2)</f>
        <v>0</v>
      </c>
      <c r="K287" s="256" t="s">
        <v>312</v>
      </c>
      <c r="L287" s="261"/>
      <c r="M287" s="262" t="s">
        <v>19</v>
      </c>
      <c r="N287" s="263" t="s">
        <v>42</v>
      </c>
      <c r="O287" s="86"/>
      <c r="P287" s="227">
        <f>O287*H287</f>
        <v>0</v>
      </c>
      <c r="Q287" s="227">
        <v>0</v>
      </c>
      <c r="R287" s="227">
        <f>Q287*H287</f>
        <v>0</v>
      </c>
      <c r="S287" s="227">
        <v>0</v>
      </c>
      <c r="T287" s="228">
        <f>S287*H287</f>
        <v>0</v>
      </c>
      <c r="U287" s="39"/>
      <c r="V287" s="39"/>
      <c r="W287" s="39"/>
      <c r="X287" s="39"/>
      <c r="Y287" s="39"/>
      <c r="Z287" s="39"/>
      <c r="AA287" s="39"/>
      <c r="AB287" s="39"/>
      <c r="AC287" s="39"/>
      <c r="AD287" s="39"/>
      <c r="AE287" s="39"/>
      <c r="AR287" s="229" t="s">
        <v>281</v>
      </c>
      <c r="AT287" s="229" t="s">
        <v>154</v>
      </c>
      <c r="AU287" s="229" t="s">
        <v>79</v>
      </c>
      <c r="AY287" s="18" t="s">
        <v>137</v>
      </c>
      <c r="BE287" s="230">
        <f>IF(N287="základní",J287,0)</f>
        <v>0</v>
      </c>
      <c r="BF287" s="230">
        <f>IF(N287="snížená",J287,0)</f>
        <v>0</v>
      </c>
      <c r="BG287" s="230">
        <f>IF(N287="zákl. přenesená",J287,0)</f>
        <v>0</v>
      </c>
      <c r="BH287" s="230">
        <f>IF(N287="sníž. přenesená",J287,0)</f>
        <v>0</v>
      </c>
      <c r="BI287" s="230">
        <f>IF(N287="nulová",J287,0)</f>
        <v>0</v>
      </c>
      <c r="BJ287" s="18" t="s">
        <v>143</v>
      </c>
      <c r="BK287" s="230">
        <f>ROUND(I287*H287,2)</f>
        <v>0</v>
      </c>
      <c r="BL287" s="18" t="s">
        <v>218</v>
      </c>
      <c r="BM287" s="229" t="s">
        <v>964</v>
      </c>
    </row>
    <row r="288" spans="1:65" s="2" customFormat="1" ht="21.75" customHeight="1">
      <c r="A288" s="39"/>
      <c r="B288" s="40"/>
      <c r="C288" s="218" t="s">
        <v>965</v>
      </c>
      <c r="D288" s="218" t="s">
        <v>138</v>
      </c>
      <c r="E288" s="219" t="s">
        <v>966</v>
      </c>
      <c r="F288" s="220" t="s">
        <v>967</v>
      </c>
      <c r="G288" s="221" t="s">
        <v>403</v>
      </c>
      <c r="H288" s="279"/>
      <c r="I288" s="223"/>
      <c r="J288" s="224">
        <f>ROUND(I288*H288,2)</f>
        <v>0</v>
      </c>
      <c r="K288" s="220" t="s">
        <v>142</v>
      </c>
      <c r="L288" s="45"/>
      <c r="M288" s="225" t="s">
        <v>19</v>
      </c>
      <c r="N288" s="226" t="s">
        <v>42</v>
      </c>
      <c r="O288" s="86"/>
      <c r="P288" s="227">
        <f>O288*H288</f>
        <v>0</v>
      </c>
      <c r="Q288" s="227">
        <v>0</v>
      </c>
      <c r="R288" s="227">
        <f>Q288*H288</f>
        <v>0</v>
      </c>
      <c r="S288" s="227">
        <v>0</v>
      </c>
      <c r="T288" s="228">
        <f>S288*H288</f>
        <v>0</v>
      </c>
      <c r="U288" s="39"/>
      <c r="V288" s="39"/>
      <c r="W288" s="39"/>
      <c r="X288" s="39"/>
      <c r="Y288" s="39"/>
      <c r="Z288" s="39"/>
      <c r="AA288" s="39"/>
      <c r="AB288" s="39"/>
      <c r="AC288" s="39"/>
      <c r="AD288" s="39"/>
      <c r="AE288" s="39"/>
      <c r="AR288" s="229" t="s">
        <v>218</v>
      </c>
      <c r="AT288" s="229" t="s">
        <v>138</v>
      </c>
      <c r="AU288" s="229" t="s">
        <v>79</v>
      </c>
      <c r="AY288" s="18" t="s">
        <v>137</v>
      </c>
      <c r="BE288" s="230">
        <f>IF(N288="základní",J288,0)</f>
        <v>0</v>
      </c>
      <c r="BF288" s="230">
        <f>IF(N288="snížená",J288,0)</f>
        <v>0</v>
      </c>
      <c r="BG288" s="230">
        <f>IF(N288="zákl. přenesená",J288,0)</f>
        <v>0</v>
      </c>
      <c r="BH288" s="230">
        <f>IF(N288="sníž. přenesená",J288,0)</f>
        <v>0</v>
      </c>
      <c r="BI288" s="230">
        <f>IF(N288="nulová",J288,0)</f>
        <v>0</v>
      </c>
      <c r="BJ288" s="18" t="s">
        <v>143</v>
      </c>
      <c r="BK288" s="230">
        <f>ROUND(I288*H288,2)</f>
        <v>0</v>
      </c>
      <c r="BL288" s="18" t="s">
        <v>218</v>
      </c>
      <c r="BM288" s="229" t="s">
        <v>968</v>
      </c>
    </row>
    <row r="289" spans="1:63" s="12" customFormat="1" ht="22.8" customHeight="1">
      <c r="A289" s="12"/>
      <c r="B289" s="204"/>
      <c r="C289" s="205"/>
      <c r="D289" s="206" t="s">
        <v>68</v>
      </c>
      <c r="E289" s="274" t="s">
        <v>969</v>
      </c>
      <c r="F289" s="274" t="s">
        <v>970</v>
      </c>
      <c r="G289" s="205"/>
      <c r="H289" s="205"/>
      <c r="I289" s="208"/>
      <c r="J289" s="275">
        <f>BK289</f>
        <v>0</v>
      </c>
      <c r="K289" s="205"/>
      <c r="L289" s="210"/>
      <c r="M289" s="211"/>
      <c r="N289" s="212"/>
      <c r="O289" s="212"/>
      <c r="P289" s="213">
        <f>SUM(P290:P302)</f>
        <v>0</v>
      </c>
      <c r="Q289" s="212"/>
      <c r="R289" s="213">
        <f>SUM(R290:R302)</f>
        <v>0</v>
      </c>
      <c r="S289" s="212"/>
      <c r="T289" s="214">
        <f>SUM(T290:T302)</f>
        <v>0</v>
      </c>
      <c r="U289" s="12"/>
      <c r="V289" s="12"/>
      <c r="W289" s="12"/>
      <c r="X289" s="12"/>
      <c r="Y289" s="12"/>
      <c r="Z289" s="12"/>
      <c r="AA289" s="12"/>
      <c r="AB289" s="12"/>
      <c r="AC289" s="12"/>
      <c r="AD289" s="12"/>
      <c r="AE289" s="12"/>
      <c r="AR289" s="215" t="s">
        <v>79</v>
      </c>
      <c r="AT289" s="216" t="s">
        <v>68</v>
      </c>
      <c r="AU289" s="216" t="s">
        <v>77</v>
      </c>
      <c r="AY289" s="215" t="s">
        <v>137</v>
      </c>
      <c r="BK289" s="217">
        <f>SUM(BK290:BK302)</f>
        <v>0</v>
      </c>
    </row>
    <row r="290" spans="1:65" s="2" customFormat="1" ht="16.5" customHeight="1">
      <c r="A290" s="39"/>
      <c r="B290" s="40"/>
      <c r="C290" s="218" t="s">
        <v>971</v>
      </c>
      <c r="D290" s="218" t="s">
        <v>138</v>
      </c>
      <c r="E290" s="219" t="s">
        <v>972</v>
      </c>
      <c r="F290" s="220" t="s">
        <v>973</v>
      </c>
      <c r="G290" s="221" t="s">
        <v>268</v>
      </c>
      <c r="H290" s="222">
        <v>2</v>
      </c>
      <c r="I290" s="223"/>
      <c r="J290" s="224">
        <f>ROUND(I290*H290,2)</f>
        <v>0</v>
      </c>
      <c r="K290" s="220" t="s">
        <v>142</v>
      </c>
      <c r="L290" s="45"/>
      <c r="M290" s="225" t="s">
        <v>19</v>
      </c>
      <c r="N290" s="226" t="s">
        <v>42</v>
      </c>
      <c r="O290" s="86"/>
      <c r="P290" s="227">
        <f>O290*H290</f>
        <v>0</v>
      </c>
      <c r="Q290" s="227">
        <v>0</v>
      </c>
      <c r="R290" s="227">
        <f>Q290*H290</f>
        <v>0</v>
      </c>
      <c r="S290" s="227">
        <v>0</v>
      </c>
      <c r="T290" s="228">
        <f>S290*H290</f>
        <v>0</v>
      </c>
      <c r="U290" s="39"/>
      <c r="V290" s="39"/>
      <c r="W290" s="39"/>
      <c r="X290" s="39"/>
      <c r="Y290" s="39"/>
      <c r="Z290" s="39"/>
      <c r="AA290" s="39"/>
      <c r="AB290" s="39"/>
      <c r="AC290" s="39"/>
      <c r="AD290" s="39"/>
      <c r="AE290" s="39"/>
      <c r="AR290" s="229" t="s">
        <v>218</v>
      </c>
      <c r="AT290" s="229" t="s">
        <v>138</v>
      </c>
      <c r="AU290" s="229" t="s">
        <v>79</v>
      </c>
      <c r="AY290" s="18" t="s">
        <v>137</v>
      </c>
      <c r="BE290" s="230">
        <f>IF(N290="základní",J290,0)</f>
        <v>0</v>
      </c>
      <c r="BF290" s="230">
        <f>IF(N290="snížená",J290,0)</f>
        <v>0</v>
      </c>
      <c r="BG290" s="230">
        <f>IF(N290="zákl. přenesená",J290,0)</f>
        <v>0</v>
      </c>
      <c r="BH290" s="230">
        <f>IF(N290="sníž. přenesená",J290,0)</f>
        <v>0</v>
      </c>
      <c r="BI290" s="230">
        <f>IF(N290="nulová",J290,0)</f>
        <v>0</v>
      </c>
      <c r="BJ290" s="18" t="s">
        <v>143</v>
      </c>
      <c r="BK290" s="230">
        <f>ROUND(I290*H290,2)</f>
        <v>0</v>
      </c>
      <c r="BL290" s="18" t="s">
        <v>218</v>
      </c>
      <c r="BM290" s="229" t="s">
        <v>974</v>
      </c>
    </row>
    <row r="291" spans="1:65" s="2" customFormat="1" ht="33" customHeight="1">
      <c r="A291" s="39"/>
      <c r="B291" s="40"/>
      <c r="C291" s="254" t="s">
        <v>975</v>
      </c>
      <c r="D291" s="254" t="s">
        <v>154</v>
      </c>
      <c r="E291" s="255" t="s">
        <v>976</v>
      </c>
      <c r="F291" s="256" t="s">
        <v>977</v>
      </c>
      <c r="G291" s="257" t="s">
        <v>268</v>
      </c>
      <c r="H291" s="258">
        <v>2</v>
      </c>
      <c r="I291" s="259"/>
      <c r="J291" s="260">
        <f>ROUND(I291*H291,2)</f>
        <v>0</v>
      </c>
      <c r="K291" s="256" t="s">
        <v>312</v>
      </c>
      <c r="L291" s="261"/>
      <c r="M291" s="262" t="s">
        <v>19</v>
      </c>
      <c r="N291" s="263" t="s">
        <v>42</v>
      </c>
      <c r="O291" s="86"/>
      <c r="P291" s="227">
        <f>O291*H291</f>
        <v>0</v>
      </c>
      <c r="Q291" s="227">
        <v>0</v>
      </c>
      <c r="R291" s="227">
        <f>Q291*H291</f>
        <v>0</v>
      </c>
      <c r="S291" s="227">
        <v>0</v>
      </c>
      <c r="T291" s="228">
        <f>S291*H291</f>
        <v>0</v>
      </c>
      <c r="U291" s="39"/>
      <c r="V291" s="39"/>
      <c r="W291" s="39"/>
      <c r="X291" s="39"/>
      <c r="Y291" s="39"/>
      <c r="Z291" s="39"/>
      <c r="AA291" s="39"/>
      <c r="AB291" s="39"/>
      <c r="AC291" s="39"/>
      <c r="AD291" s="39"/>
      <c r="AE291" s="39"/>
      <c r="AR291" s="229" t="s">
        <v>281</v>
      </c>
      <c r="AT291" s="229" t="s">
        <v>154</v>
      </c>
      <c r="AU291" s="229" t="s">
        <v>79</v>
      </c>
      <c r="AY291" s="18" t="s">
        <v>137</v>
      </c>
      <c r="BE291" s="230">
        <f>IF(N291="základní",J291,0)</f>
        <v>0</v>
      </c>
      <c r="BF291" s="230">
        <f>IF(N291="snížená",J291,0)</f>
        <v>0</v>
      </c>
      <c r="BG291" s="230">
        <f>IF(N291="zákl. přenesená",J291,0)</f>
        <v>0</v>
      </c>
      <c r="BH291" s="230">
        <f>IF(N291="sníž. přenesená",J291,0)</f>
        <v>0</v>
      </c>
      <c r="BI291" s="230">
        <f>IF(N291="nulová",J291,0)</f>
        <v>0</v>
      </c>
      <c r="BJ291" s="18" t="s">
        <v>143</v>
      </c>
      <c r="BK291" s="230">
        <f>ROUND(I291*H291,2)</f>
        <v>0</v>
      </c>
      <c r="BL291" s="18" t="s">
        <v>218</v>
      </c>
      <c r="BM291" s="229" t="s">
        <v>978</v>
      </c>
    </row>
    <row r="292" spans="1:47" s="2" customFormat="1" ht="12">
      <c r="A292" s="39"/>
      <c r="B292" s="40"/>
      <c r="C292" s="41"/>
      <c r="D292" s="233" t="s">
        <v>292</v>
      </c>
      <c r="E292" s="41"/>
      <c r="F292" s="276" t="s">
        <v>979</v>
      </c>
      <c r="G292" s="41"/>
      <c r="H292" s="41"/>
      <c r="I292" s="138"/>
      <c r="J292" s="41"/>
      <c r="K292" s="41"/>
      <c r="L292" s="45"/>
      <c r="M292" s="277"/>
      <c r="N292" s="278"/>
      <c r="O292" s="86"/>
      <c r="P292" s="86"/>
      <c r="Q292" s="86"/>
      <c r="R292" s="86"/>
      <c r="S292" s="86"/>
      <c r="T292" s="87"/>
      <c r="U292" s="39"/>
      <c r="V292" s="39"/>
      <c r="W292" s="39"/>
      <c r="X292" s="39"/>
      <c r="Y292" s="39"/>
      <c r="Z292" s="39"/>
      <c r="AA292" s="39"/>
      <c r="AB292" s="39"/>
      <c r="AC292" s="39"/>
      <c r="AD292" s="39"/>
      <c r="AE292" s="39"/>
      <c r="AT292" s="18" t="s">
        <v>292</v>
      </c>
      <c r="AU292" s="18" t="s">
        <v>79</v>
      </c>
    </row>
    <row r="293" spans="1:65" s="2" customFormat="1" ht="16.5" customHeight="1">
      <c r="A293" s="39"/>
      <c r="B293" s="40"/>
      <c r="C293" s="218" t="s">
        <v>980</v>
      </c>
      <c r="D293" s="218" t="s">
        <v>138</v>
      </c>
      <c r="E293" s="219" t="s">
        <v>981</v>
      </c>
      <c r="F293" s="220" t="s">
        <v>982</v>
      </c>
      <c r="G293" s="221" t="s">
        <v>268</v>
      </c>
      <c r="H293" s="222">
        <v>2</v>
      </c>
      <c r="I293" s="223"/>
      <c r="J293" s="224">
        <f>ROUND(I293*H293,2)</f>
        <v>0</v>
      </c>
      <c r="K293" s="220" t="s">
        <v>142</v>
      </c>
      <c r="L293" s="45"/>
      <c r="M293" s="225" t="s">
        <v>19</v>
      </c>
      <c r="N293" s="226" t="s">
        <v>42</v>
      </c>
      <c r="O293" s="86"/>
      <c r="P293" s="227">
        <f>O293*H293</f>
        <v>0</v>
      </c>
      <c r="Q293" s="227">
        <v>0</v>
      </c>
      <c r="R293" s="227">
        <f>Q293*H293</f>
        <v>0</v>
      </c>
      <c r="S293" s="227">
        <v>0</v>
      </c>
      <c r="T293" s="228">
        <f>S293*H293</f>
        <v>0</v>
      </c>
      <c r="U293" s="39"/>
      <c r="V293" s="39"/>
      <c r="W293" s="39"/>
      <c r="X293" s="39"/>
      <c r="Y293" s="39"/>
      <c r="Z293" s="39"/>
      <c r="AA293" s="39"/>
      <c r="AB293" s="39"/>
      <c r="AC293" s="39"/>
      <c r="AD293" s="39"/>
      <c r="AE293" s="39"/>
      <c r="AR293" s="229" t="s">
        <v>218</v>
      </c>
      <c r="AT293" s="229" t="s">
        <v>138</v>
      </c>
      <c r="AU293" s="229" t="s">
        <v>79</v>
      </c>
      <c r="AY293" s="18" t="s">
        <v>137</v>
      </c>
      <c r="BE293" s="230">
        <f>IF(N293="základní",J293,0)</f>
        <v>0</v>
      </c>
      <c r="BF293" s="230">
        <f>IF(N293="snížená",J293,0)</f>
        <v>0</v>
      </c>
      <c r="BG293" s="230">
        <f>IF(N293="zákl. přenesená",J293,0)</f>
        <v>0</v>
      </c>
      <c r="BH293" s="230">
        <f>IF(N293="sníž. přenesená",J293,0)</f>
        <v>0</v>
      </c>
      <c r="BI293" s="230">
        <f>IF(N293="nulová",J293,0)</f>
        <v>0</v>
      </c>
      <c r="BJ293" s="18" t="s">
        <v>143</v>
      </c>
      <c r="BK293" s="230">
        <f>ROUND(I293*H293,2)</f>
        <v>0</v>
      </c>
      <c r="BL293" s="18" t="s">
        <v>218</v>
      </c>
      <c r="BM293" s="229" t="s">
        <v>983</v>
      </c>
    </row>
    <row r="294" spans="1:65" s="2" customFormat="1" ht="33" customHeight="1">
      <c r="A294" s="39"/>
      <c r="B294" s="40"/>
      <c r="C294" s="254" t="s">
        <v>984</v>
      </c>
      <c r="D294" s="254" t="s">
        <v>154</v>
      </c>
      <c r="E294" s="255" t="s">
        <v>985</v>
      </c>
      <c r="F294" s="256" t="s">
        <v>986</v>
      </c>
      <c r="G294" s="257" t="s">
        <v>268</v>
      </c>
      <c r="H294" s="258">
        <v>2</v>
      </c>
      <c r="I294" s="259"/>
      <c r="J294" s="260">
        <f>ROUND(I294*H294,2)</f>
        <v>0</v>
      </c>
      <c r="K294" s="256" t="s">
        <v>312</v>
      </c>
      <c r="L294" s="261"/>
      <c r="M294" s="262" t="s">
        <v>19</v>
      </c>
      <c r="N294" s="263" t="s">
        <v>42</v>
      </c>
      <c r="O294" s="86"/>
      <c r="P294" s="227">
        <f>O294*H294</f>
        <v>0</v>
      </c>
      <c r="Q294" s="227">
        <v>0</v>
      </c>
      <c r="R294" s="227">
        <f>Q294*H294</f>
        <v>0</v>
      </c>
      <c r="S294" s="227">
        <v>0</v>
      </c>
      <c r="T294" s="228">
        <f>S294*H294</f>
        <v>0</v>
      </c>
      <c r="U294" s="39"/>
      <c r="V294" s="39"/>
      <c r="W294" s="39"/>
      <c r="X294" s="39"/>
      <c r="Y294" s="39"/>
      <c r="Z294" s="39"/>
      <c r="AA294" s="39"/>
      <c r="AB294" s="39"/>
      <c r="AC294" s="39"/>
      <c r="AD294" s="39"/>
      <c r="AE294" s="39"/>
      <c r="AR294" s="229" t="s">
        <v>281</v>
      </c>
      <c r="AT294" s="229" t="s">
        <v>154</v>
      </c>
      <c r="AU294" s="229" t="s">
        <v>79</v>
      </c>
      <c r="AY294" s="18" t="s">
        <v>137</v>
      </c>
      <c r="BE294" s="230">
        <f>IF(N294="základní",J294,0)</f>
        <v>0</v>
      </c>
      <c r="BF294" s="230">
        <f>IF(N294="snížená",J294,0)</f>
        <v>0</v>
      </c>
      <c r="BG294" s="230">
        <f>IF(N294="zákl. přenesená",J294,0)</f>
        <v>0</v>
      </c>
      <c r="BH294" s="230">
        <f>IF(N294="sníž. přenesená",J294,0)</f>
        <v>0</v>
      </c>
      <c r="BI294" s="230">
        <f>IF(N294="nulová",J294,0)</f>
        <v>0</v>
      </c>
      <c r="BJ294" s="18" t="s">
        <v>143</v>
      </c>
      <c r="BK294" s="230">
        <f>ROUND(I294*H294,2)</f>
        <v>0</v>
      </c>
      <c r="BL294" s="18" t="s">
        <v>218</v>
      </c>
      <c r="BM294" s="229" t="s">
        <v>987</v>
      </c>
    </row>
    <row r="295" spans="1:47" s="2" customFormat="1" ht="12">
      <c r="A295" s="39"/>
      <c r="B295" s="40"/>
      <c r="C295" s="41"/>
      <c r="D295" s="233" t="s">
        <v>292</v>
      </c>
      <c r="E295" s="41"/>
      <c r="F295" s="276" t="s">
        <v>979</v>
      </c>
      <c r="G295" s="41"/>
      <c r="H295" s="41"/>
      <c r="I295" s="138"/>
      <c r="J295" s="41"/>
      <c r="K295" s="41"/>
      <c r="L295" s="45"/>
      <c r="M295" s="277"/>
      <c r="N295" s="278"/>
      <c r="O295" s="86"/>
      <c r="P295" s="86"/>
      <c r="Q295" s="86"/>
      <c r="R295" s="86"/>
      <c r="S295" s="86"/>
      <c r="T295" s="87"/>
      <c r="U295" s="39"/>
      <c r="V295" s="39"/>
      <c r="W295" s="39"/>
      <c r="X295" s="39"/>
      <c r="Y295" s="39"/>
      <c r="Z295" s="39"/>
      <c r="AA295" s="39"/>
      <c r="AB295" s="39"/>
      <c r="AC295" s="39"/>
      <c r="AD295" s="39"/>
      <c r="AE295" s="39"/>
      <c r="AT295" s="18" t="s">
        <v>292</v>
      </c>
      <c r="AU295" s="18" t="s">
        <v>79</v>
      </c>
    </row>
    <row r="296" spans="1:65" s="2" customFormat="1" ht="16.5" customHeight="1">
      <c r="A296" s="39"/>
      <c r="B296" s="40"/>
      <c r="C296" s="218" t="s">
        <v>988</v>
      </c>
      <c r="D296" s="218" t="s">
        <v>138</v>
      </c>
      <c r="E296" s="219" t="s">
        <v>989</v>
      </c>
      <c r="F296" s="220" t="s">
        <v>990</v>
      </c>
      <c r="G296" s="221" t="s">
        <v>268</v>
      </c>
      <c r="H296" s="222">
        <v>2</v>
      </c>
      <c r="I296" s="223"/>
      <c r="J296" s="224">
        <f>ROUND(I296*H296,2)</f>
        <v>0</v>
      </c>
      <c r="K296" s="220" t="s">
        <v>142</v>
      </c>
      <c r="L296" s="45"/>
      <c r="M296" s="225" t="s">
        <v>19</v>
      </c>
      <c r="N296" s="226" t="s">
        <v>42</v>
      </c>
      <c r="O296" s="86"/>
      <c r="P296" s="227">
        <f>O296*H296</f>
        <v>0</v>
      </c>
      <c r="Q296" s="227">
        <v>0</v>
      </c>
      <c r="R296" s="227">
        <f>Q296*H296</f>
        <v>0</v>
      </c>
      <c r="S296" s="227">
        <v>0</v>
      </c>
      <c r="T296" s="228">
        <f>S296*H296</f>
        <v>0</v>
      </c>
      <c r="U296" s="39"/>
      <c r="V296" s="39"/>
      <c r="W296" s="39"/>
      <c r="X296" s="39"/>
      <c r="Y296" s="39"/>
      <c r="Z296" s="39"/>
      <c r="AA296" s="39"/>
      <c r="AB296" s="39"/>
      <c r="AC296" s="39"/>
      <c r="AD296" s="39"/>
      <c r="AE296" s="39"/>
      <c r="AR296" s="229" t="s">
        <v>218</v>
      </c>
      <c r="AT296" s="229" t="s">
        <v>138</v>
      </c>
      <c r="AU296" s="229" t="s">
        <v>79</v>
      </c>
      <c r="AY296" s="18" t="s">
        <v>137</v>
      </c>
      <c r="BE296" s="230">
        <f>IF(N296="základní",J296,0)</f>
        <v>0</v>
      </c>
      <c r="BF296" s="230">
        <f>IF(N296="snížená",J296,0)</f>
        <v>0</v>
      </c>
      <c r="BG296" s="230">
        <f>IF(N296="zákl. přenesená",J296,0)</f>
        <v>0</v>
      </c>
      <c r="BH296" s="230">
        <f>IF(N296="sníž. přenesená",J296,0)</f>
        <v>0</v>
      </c>
      <c r="BI296" s="230">
        <f>IF(N296="nulová",J296,0)</f>
        <v>0</v>
      </c>
      <c r="BJ296" s="18" t="s">
        <v>143</v>
      </c>
      <c r="BK296" s="230">
        <f>ROUND(I296*H296,2)</f>
        <v>0</v>
      </c>
      <c r="BL296" s="18" t="s">
        <v>218</v>
      </c>
      <c r="BM296" s="229" t="s">
        <v>991</v>
      </c>
    </row>
    <row r="297" spans="1:65" s="2" customFormat="1" ht="33" customHeight="1">
      <c r="A297" s="39"/>
      <c r="B297" s="40"/>
      <c r="C297" s="254" t="s">
        <v>992</v>
      </c>
      <c r="D297" s="254" t="s">
        <v>154</v>
      </c>
      <c r="E297" s="255" t="s">
        <v>993</v>
      </c>
      <c r="F297" s="256" t="s">
        <v>994</v>
      </c>
      <c r="G297" s="257" t="s">
        <v>268</v>
      </c>
      <c r="H297" s="258">
        <v>2</v>
      </c>
      <c r="I297" s="259"/>
      <c r="J297" s="260">
        <f>ROUND(I297*H297,2)</f>
        <v>0</v>
      </c>
      <c r="K297" s="256" t="s">
        <v>312</v>
      </c>
      <c r="L297" s="261"/>
      <c r="M297" s="262" t="s">
        <v>19</v>
      </c>
      <c r="N297" s="263" t="s">
        <v>42</v>
      </c>
      <c r="O297" s="86"/>
      <c r="P297" s="227">
        <f>O297*H297</f>
        <v>0</v>
      </c>
      <c r="Q297" s="227">
        <v>0</v>
      </c>
      <c r="R297" s="227">
        <f>Q297*H297</f>
        <v>0</v>
      </c>
      <c r="S297" s="227">
        <v>0</v>
      </c>
      <c r="T297" s="228">
        <f>S297*H297</f>
        <v>0</v>
      </c>
      <c r="U297" s="39"/>
      <c r="V297" s="39"/>
      <c r="W297" s="39"/>
      <c r="X297" s="39"/>
      <c r="Y297" s="39"/>
      <c r="Z297" s="39"/>
      <c r="AA297" s="39"/>
      <c r="AB297" s="39"/>
      <c r="AC297" s="39"/>
      <c r="AD297" s="39"/>
      <c r="AE297" s="39"/>
      <c r="AR297" s="229" t="s">
        <v>281</v>
      </c>
      <c r="AT297" s="229" t="s">
        <v>154</v>
      </c>
      <c r="AU297" s="229" t="s">
        <v>79</v>
      </c>
      <c r="AY297" s="18" t="s">
        <v>137</v>
      </c>
      <c r="BE297" s="230">
        <f>IF(N297="základní",J297,0)</f>
        <v>0</v>
      </c>
      <c r="BF297" s="230">
        <f>IF(N297="snížená",J297,0)</f>
        <v>0</v>
      </c>
      <c r="BG297" s="230">
        <f>IF(N297="zákl. přenesená",J297,0)</f>
        <v>0</v>
      </c>
      <c r="BH297" s="230">
        <f>IF(N297="sníž. přenesená",J297,0)</f>
        <v>0</v>
      </c>
      <c r="BI297" s="230">
        <f>IF(N297="nulová",J297,0)</f>
        <v>0</v>
      </c>
      <c r="BJ297" s="18" t="s">
        <v>143</v>
      </c>
      <c r="BK297" s="230">
        <f>ROUND(I297*H297,2)</f>
        <v>0</v>
      </c>
      <c r="BL297" s="18" t="s">
        <v>218</v>
      </c>
      <c r="BM297" s="229" t="s">
        <v>995</v>
      </c>
    </row>
    <row r="298" spans="1:47" s="2" customFormat="1" ht="12">
      <c r="A298" s="39"/>
      <c r="B298" s="40"/>
      <c r="C298" s="41"/>
      <c r="D298" s="233" t="s">
        <v>292</v>
      </c>
      <c r="E298" s="41"/>
      <c r="F298" s="276" t="s">
        <v>979</v>
      </c>
      <c r="G298" s="41"/>
      <c r="H298" s="41"/>
      <c r="I298" s="138"/>
      <c r="J298" s="41"/>
      <c r="K298" s="41"/>
      <c r="L298" s="45"/>
      <c r="M298" s="277"/>
      <c r="N298" s="278"/>
      <c r="O298" s="86"/>
      <c r="P298" s="86"/>
      <c r="Q298" s="86"/>
      <c r="R298" s="86"/>
      <c r="S298" s="86"/>
      <c r="T298" s="87"/>
      <c r="U298" s="39"/>
      <c r="V298" s="39"/>
      <c r="W298" s="39"/>
      <c r="X298" s="39"/>
      <c r="Y298" s="39"/>
      <c r="Z298" s="39"/>
      <c r="AA298" s="39"/>
      <c r="AB298" s="39"/>
      <c r="AC298" s="39"/>
      <c r="AD298" s="39"/>
      <c r="AE298" s="39"/>
      <c r="AT298" s="18" t="s">
        <v>292</v>
      </c>
      <c r="AU298" s="18" t="s">
        <v>79</v>
      </c>
    </row>
    <row r="299" spans="1:65" s="2" customFormat="1" ht="16.5" customHeight="1">
      <c r="A299" s="39"/>
      <c r="B299" s="40"/>
      <c r="C299" s="218" t="s">
        <v>996</v>
      </c>
      <c r="D299" s="218" t="s">
        <v>138</v>
      </c>
      <c r="E299" s="219" t="s">
        <v>997</v>
      </c>
      <c r="F299" s="220" t="s">
        <v>998</v>
      </c>
      <c r="G299" s="221" t="s">
        <v>268</v>
      </c>
      <c r="H299" s="222">
        <v>1</v>
      </c>
      <c r="I299" s="223"/>
      <c r="J299" s="224">
        <f>ROUND(I299*H299,2)</f>
        <v>0</v>
      </c>
      <c r="K299" s="220" t="s">
        <v>142</v>
      </c>
      <c r="L299" s="45"/>
      <c r="M299" s="225" t="s">
        <v>19</v>
      </c>
      <c r="N299" s="226" t="s">
        <v>42</v>
      </c>
      <c r="O299" s="86"/>
      <c r="P299" s="227">
        <f>O299*H299</f>
        <v>0</v>
      </c>
      <c r="Q299" s="227">
        <v>0</v>
      </c>
      <c r="R299" s="227">
        <f>Q299*H299</f>
        <v>0</v>
      </c>
      <c r="S299" s="227">
        <v>0</v>
      </c>
      <c r="T299" s="228">
        <f>S299*H299</f>
        <v>0</v>
      </c>
      <c r="U299" s="39"/>
      <c r="V299" s="39"/>
      <c r="W299" s="39"/>
      <c r="X299" s="39"/>
      <c r="Y299" s="39"/>
      <c r="Z299" s="39"/>
      <c r="AA299" s="39"/>
      <c r="AB299" s="39"/>
      <c r="AC299" s="39"/>
      <c r="AD299" s="39"/>
      <c r="AE299" s="39"/>
      <c r="AR299" s="229" t="s">
        <v>218</v>
      </c>
      <c r="AT299" s="229" t="s">
        <v>138</v>
      </c>
      <c r="AU299" s="229" t="s">
        <v>79</v>
      </c>
      <c r="AY299" s="18" t="s">
        <v>137</v>
      </c>
      <c r="BE299" s="230">
        <f>IF(N299="základní",J299,0)</f>
        <v>0</v>
      </c>
      <c r="BF299" s="230">
        <f>IF(N299="snížená",J299,0)</f>
        <v>0</v>
      </c>
      <c r="BG299" s="230">
        <f>IF(N299="zákl. přenesená",J299,0)</f>
        <v>0</v>
      </c>
      <c r="BH299" s="230">
        <f>IF(N299="sníž. přenesená",J299,0)</f>
        <v>0</v>
      </c>
      <c r="BI299" s="230">
        <f>IF(N299="nulová",J299,0)</f>
        <v>0</v>
      </c>
      <c r="BJ299" s="18" t="s">
        <v>143</v>
      </c>
      <c r="BK299" s="230">
        <f>ROUND(I299*H299,2)</f>
        <v>0</v>
      </c>
      <c r="BL299" s="18" t="s">
        <v>218</v>
      </c>
      <c r="BM299" s="229" t="s">
        <v>999</v>
      </c>
    </row>
    <row r="300" spans="1:65" s="2" customFormat="1" ht="33" customHeight="1">
      <c r="A300" s="39"/>
      <c r="B300" s="40"/>
      <c r="C300" s="254" t="s">
        <v>1000</v>
      </c>
      <c r="D300" s="254" t="s">
        <v>154</v>
      </c>
      <c r="E300" s="255" t="s">
        <v>1001</v>
      </c>
      <c r="F300" s="256" t="s">
        <v>1002</v>
      </c>
      <c r="G300" s="257" t="s">
        <v>268</v>
      </c>
      <c r="H300" s="258">
        <v>1</v>
      </c>
      <c r="I300" s="259"/>
      <c r="J300" s="260">
        <f>ROUND(I300*H300,2)</f>
        <v>0</v>
      </c>
      <c r="K300" s="256" t="s">
        <v>312</v>
      </c>
      <c r="L300" s="261"/>
      <c r="M300" s="262" t="s">
        <v>19</v>
      </c>
      <c r="N300" s="263" t="s">
        <v>42</v>
      </c>
      <c r="O300" s="86"/>
      <c r="P300" s="227">
        <f>O300*H300</f>
        <v>0</v>
      </c>
      <c r="Q300" s="227">
        <v>0</v>
      </c>
      <c r="R300" s="227">
        <f>Q300*H300</f>
        <v>0</v>
      </c>
      <c r="S300" s="227">
        <v>0</v>
      </c>
      <c r="T300" s="228">
        <f>S300*H300</f>
        <v>0</v>
      </c>
      <c r="U300" s="39"/>
      <c r="V300" s="39"/>
      <c r="W300" s="39"/>
      <c r="X300" s="39"/>
      <c r="Y300" s="39"/>
      <c r="Z300" s="39"/>
      <c r="AA300" s="39"/>
      <c r="AB300" s="39"/>
      <c r="AC300" s="39"/>
      <c r="AD300" s="39"/>
      <c r="AE300" s="39"/>
      <c r="AR300" s="229" t="s">
        <v>281</v>
      </c>
      <c r="AT300" s="229" t="s">
        <v>154</v>
      </c>
      <c r="AU300" s="229" t="s">
        <v>79</v>
      </c>
      <c r="AY300" s="18" t="s">
        <v>137</v>
      </c>
      <c r="BE300" s="230">
        <f>IF(N300="základní",J300,0)</f>
        <v>0</v>
      </c>
      <c r="BF300" s="230">
        <f>IF(N300="snížená",J300,0)</f>
        <v>0</v>
      </c>
      <c r="BG300" s="230">
        <f>IF(N300="zákl. přenesená",J300,0)</f>
        <v>0</v>
      </c>
      <c r="BH300" s="230">
        <f>IF(N300="sníž. přenesená",J300,0)</f>
        <v>0</v>
      </c>
      <c r="BI300" s="230">
        <f>IF(N300="nulová",J300,0)</f>
        <v>0</v>
      </c>
      <c r="BJ300" s="18" t="s">
        <v>143</v>
      </c>
      <c r="BK300" s="230">
        <f>ROUND(I300*H300,2)</f>
        <v>0</v>
      </c>
      <c r="BL300" s="18" t="s">
        <v>218</v>
      </c>
      <c r="BM300" s="229" t="s">
        <v>1003</v>
      </c>
    </row>
    <row r="301" spans="1:47" s="2" customFormat="1" ht="12">
      <c r="A301" s="39"/>
      <c r="B301" s="40"/>
      <c r="C301" s="41"/>
      <c r="D301" s="233" t="s">
        <v>292</v>
      </c>
      <c r="E301" s="41"/>
      <c r="F301" s="276" t="s">
        <v>979</v>
      </c>
      <c r="G301" s="41"/>
      <c r="H301" s="41"/>
      <c r="I301" s="138"/>
      <c r="J301" s="41"/>
      <c r="K301" s="41"/>
      <c r="L301" s="45"/>
      <c r="M301" s="277"/>
      <c r="N301" s="278"/>
      <c r="O301" s="86"/>
      <c r="P301" s="86"/>
      <c r="Q301" s="86"/>
      <c r="R301" s="86"/>
      <c r="S301" s="86"/>
      <c r="T301" s="87"/>
      <c r="U301" s="39"/>
      <c r="V301" s="39"/>
      <c r="W301" s="39"/>
      <c r="X301" s="39"/>
      <c r="Y301" s="39"/>
      <c r="Z301" s="39"/>
      <c r="AA301" s="39"/>
      <c r="AB301" s="39"/>
      <c r="AC301" s="39"/>
      <c r="AD301" s="39"/>
      <c r="AE301" s="39"/>
      <c r="AT301" s="18" t="s">
        <v>292</v>
      </c>
      <c r="AU301" s="18" t="s">
        <v>79</v>
      </c>
    </row>
    <row r="302" spans="1:65" s="2" customFormat="1" ht="21.75" customHeight="1">
      <c r="A302" s="39"/>
      <c r="B302" s="40"/>
      <c r="C302" s="218" t="s">
        <v>1004</v>
      </c>
      <c r="D302" s="218" t="s">
        <v>138</v>
      </c>
      <c r="E302" s="219" t="s">
        <v>1005</v>
      </c>
      <c r="F302" s="220" t="s">
        <v>1006</v>
      </c>
      <c r="G302" s="221" t="s">
        <v>403</v>
      </c>
      <c r="H302" s="279"/>
      <c r="I302" s="223"/>
      <c r="J302" s="224">
        <f>ROUND(I302*H302,2)</f>
        <v>0</v>
      </c>
      <c r="K302" s="220" t="s">
        <v>142</v>
      </c>
      <c r="L302" s="45"/>
      <c r="M302" s="225" t="s">
        <v>19</v>
      </c>
      <c r="N302" s="226" t="s">
        <v>42</v>
      </c>
      <c r="O302" s="86"/>
      <c r="P302" s="227">
        <f>O302*H302</f>
        <v>0</v>
      </c>
      <c r="Q302" s="227">
        <v>0</v>
      </c>
      <c r="R302" s="227">
        <f>Q302*H302</f>
        <v>0</v>
      </c>
      <c r="S302" s="227">
        <v>0</v>
      </c>
      <c r="T302" s="228">
        <f>S302*H302</f>
        <v>0</v>
      </c>
      <c r="U302" s="39"/>
      <c r="V302" s="39"/>
      <c r="W302" s="39"/>
      <c r="X302" s="39"/>
      <c r="Y302" s="39"/>
      <c r="Z302" s="39"/>
      <c r="AA302" s="39"/>
      <c r="AB302" s="39"/>
      <c r="AC302" s="39"/>
      <c r="AD302" s="39"/>
      <c r="AE302" s="39"/>
      <c r="AR302" s="229" t="s">
        <v>218</v>
      </c>
      <c r="AT302" s="229" t="s">
        <v>138</v>
      </c>
      <c r="AU302" s="229" t="s">
        <v>79</v>
      </c>
      <c r="AY302" s="18" t="s">
        <v>137</v>
      </c>
      <c r="BE302" s="230">
        <f>IF(N302="základní",J302,0)</f>
        <v>0</v>
      </c>
      <c r="BF302" s="230">
        <f>IF(N302="snížená",J302,0)</f>
        <v>0</v>
      </c>
      <c r="BG302" s="230">
        <f>IF(N302="zákl. přenesená",J302,0)</f>
        <v>0</v>
      </c>
      <c r="BH302" s="230">
        <f>IF(N302="sníž. přenesená",J302,0)</f>
        <v>0</v>
      </c>
      <c r="BI302" s="230">
        <f>IF(N302="nulová",J302,0)</f>
        <v>0</v>
      </c>
      <c r="BJ302" s="18" t="s">
        <v>143</v>
      </c>
      <c r="BK302" s="230">
        <f>ROUND(I302*H302,2)</f>
        <v>0</v>
      </c>
      <c r="BL302" s="18" t="s">
        <v>218</v>
      </c>
      <c r="BM302" s="229" t="s">
        <v>1007</v>
      </c>
    </row>
    <row r="303" spans="1:63" s="12" customFormat="1" ht="22.8" customHeight="1">
      <c r="A303" s="12"/>
      <c r="B303" s="204"/>
      <c r="C303" s="205"/>
      <c r="D303" s="206" t="s">
        <v>68</v>
      </c>
      <c r="E303" s="274" t="s">
        <v>1008</v>
      </c>
      <c r="F303" s="274" t="s">
        <v>1009</v>
      </c>
      <c r="G303" s="205"/>
      <c r="H303" s="205"/>
      <c r="I303" s="208"/>
      <c r="J303" s="275">
        <f>BK303</f>
        <v>0</v>
      </c>
      <c r="K303" s="205"/>
      <c r="L303" s="210"/>
      <c r="M303" s="211"/>
      <c r="N303" s="212"/>
      <c r="O303" s="212"/>
      <c r="P303" s="213">
        <f>SUM(P304:P320)</f>
        <v>0</v>
      </c>
      <c r="Q303" s="212"/>
      <c r="R303" s="213">
        <f>SUM(R304:R320)</f>
        <v>0.291234416</v>
      </c>
      <c r="S303" s="212"/>
      <c r="T303" s="214">
        <f>SUM(T304:T320)</f>
        <v>0.45986799999999994</v>
      </c>
      <c r="U303" s="12"/>
      <c r="V303" s="12"/>
      <c r="W303" s="12"/>
      <c r="X303" s="12"/>
      <c r="Y303" s="12"/>
      <c r="Z303" s="12"/>
      <c r="AA303" s="12"/>
      <c r="AB303" s="12"/>
      <c r="AC303" s="12"/>
      <c r="AD303" s="12"/>
      <c r="AE303" s="12"/>
      <c r="AR303" s="215" t="s">
        <v>79</v>
      </c>
      <c r="AT303" s="216" t="s">
        <v>68</v>
      </c>
      <c r="AU303" s="216" t="s">
        <v>77</v>
      </c>
      <c r="AY303" s="215" t="s">
        <v>137</v>
      </c>
      <c r="BK303" s="217">
        <f>SUM(BK304:BK320)</f>
        <v>0</v>
      </c>
    </row>
    <row r="304" spans="1:65" s="2" customFormat="1" ht="16.5" customHeight="1">
      <c r="A304" s="39"/>
      <c r="B304" s="40"/>
      <c r="C304" s="218" t="s">
        <v>1010</v>
      </c>
      <c r="D304" s="218" t="s">
        <v>138</v>
      </c>
      <c r="E304" s="219" t="s">
        <v>1011</v>
      </c>
      <c r="F304" s="220" t="s">
        <v>1012</v>
      </c>
      <c r="G304" s="221" t="s">
        <v>150</v>
      </c>
      <c r="H304" s="222">
        <v>18.4</v>
      </c>
      <c r="I304" s="223"/>
      <c r="J304" s="224">
        <f>ROUND(I304*H304,2)</f>
        <v>0</v>
      </c>
      <c r="K304" s="220" t="s">
        <v>142</v>
      </c>
      <c r="L304" s="45"/>
      <c r="M304" s="225" t="s">
        <v>19</v>
      </c>
      <c r="N304" s="226" t="s">
        <v>42</v>
      </c>
      <c r="O304" s="86"/>
      <c r="P304" s="227">
        <f>O304*H304</f>
        <v>0</v>
      </c>
      <c r="Q304" s="227">
        <v>0</v>
      </c>
      <c r="R304" s="227">
        <f>Q304*H304</f>
        <v>0</v>
      </c>
      <c r="S304" s="227">
        <v>0.00167</v>
      </c>
      <c r="T304" s="228">
        <f>S304*H304</f>
        <v>0.030728</v>
      </c>
      <c r="U304" s="39"/>
      <c r="V304" s="39"/>
      <c r="W304" s="39"/>
      <c r="X304" s="39"/>
      <c r="Y304" s="39"/>
      <c r="Z304" s="39"/>
      <c r="AA304" s="39"/>
      <c r="AB304" s="39"/>
      <c r="AC304" s="39"/>
      <c r="AD304" s="39"/>
      <c r="AE304" s="39"/>
      <c r="AR304" s="229" t="s">
        <v>218</v>
      </c>
      <c r="AT304" s="229" t="s">
        <v>138</v>
      </c>
      <c r="AU304" s="229" t="s">
        <v>79</v>
      </c>
      <c r="AY304" s="18" t="s">
        <v>137</v>
      </c>
      <c r="BE304" s="230">
        <f>IF(N304="základní",J304,0)</f>
        <v>0</v>
      </c>
      <c r="BF304" s="230">
        <f>IF(N304="snížená",J304,0)</f>
        <v>0</v>
      </c>
      <c r="BG304" s="230">
        <f>IF(N304="zákl. přenesená",J304,0)</f>
        <v>0</v>
      </c>
      <c r="BH304" s="230">
        <f>IF(N304="sníž. přenesená",J304,0)</f>
        <v>0</v>
      </c>
      <c r="BI304" s="230">
        <f>IF(N304="nulová",J304,0)</f>
        <v>0</v>
      </c>
      <c r="BJ304" s="18" t="s">
        <v>143</v>
      </c>
      <c r="BK304" s="230">
        <f>ROUND(I304*H304,2)</f>
        <v>0</v>
      </c>
      <c r="BL304" s="18" t="s">
        <v>218</v>
      </c>
      <c r="BM304" s="229" t="s">
        <v>1013</v>
      </c>
    </row>
    <row r="305" spans="1:65" s="2" customFormat="1" ht="16.5" customHeight="1">
      <c r="A305" s="39"/>
      <c r="B305" s="40"/>
      <c r="C305" s="218" t="s">
        <v>1014</v>
      </c>
      <c r="D305" s="218" t="s">
        <v>138</v>
      </c>
      <c r="E305" s="219" t="s">
        <v>1015</v>
      </c>
      <c r="F305" s="220" t="s">
        <v>1016</v>
      </c>
      <c r="G305" s="221" t="s">
        <v>150</v>
      </c>
      <c r="H305" s="222">
        <v>120</v>
      </c>
      <c r="I305" s="223"/>
      <c r="J305" s="224">
        <f>ROUND(I305*H305,2)</f>
        <v>0</v>
      </c>
      <c r="K305" s="220" t="s">
        <v>142</v>
      </c>
      <c r="L305" s="45"/>
      <c r="M305" s="225" t="s">
        <v>19</v>
      </c>
      <c r="N305" s="226" t="s">
        <v>42</v>
      </c>
      <c r="O305" s="86"/>
      <c r="P305" s="227">
        <f>O305*H305</f>
        <v>0</v>
      </c>
      <c r="Q305" s="227">
        <v>0</v>
      </c>
      <c r="R305" s="227">
        <f>Q305*H305</f>
        <v>0</v>
      </c>
      <c r="S305" s="227">
        <v>0.00223</v>
      </c>
      <c r="T305" s="228">
        <f>S305*H305</f>
        <v>0.2676</v>
      </c>
      <c r="U305" s="39"/>
      <c r="V305" s="39"/>
      <c r="W305" s="39"/>
      <c r="X305" s="39"/>
      <c r="Y305" s="39"/>
      <c r="Z305" s="39"/>
      <c r="AA305" s="39"/>
      <c r="AB305" s="39"/>
      <c r="AC305" s="39"/>
      <c r="AD305" s="39"/>
      <c r="AE305" s="39"/>
      <c r="AR305" s="229" t="s">
        <v>218</v>
      </c>
      <c r="AT305" s="229" t="s">
        <v>138</v>
      </c>
      <c r="AU305" s="229" t="s">
        <v>79</v>
      </c>
      <c r="AY305" s="18" t="s">
        <v>137</v>
      </c>
      <c r="BE305" s="230">
        <f>IF(N305="základní",J305,0)</f>
        <v>0</v>
      </c>
      <c r="BF305" s="230">
        <f>IF(N305="snížená",J305,0)</f>
        <v>0</v>
      </c>
      <c r="BG305" s="230">
        <f>IF(N305="zákl. přenesená",J305,0)</f>
        <v>0</v>
      </c>
      <c r="BH305" s="230">
        <f>IF(N305="sníž. přenesená",J305,0)</f>
        <v>0</v>
      </c>
      <c r="BI305" s="230">
        <f>IF(N305="nulová",J305,0)</f>
        <v>0</v>
      </c>
      <c r="BJ305" s="18" t="s">
        <v>143</v>
      </c>
      <c r="BK305" s="230">
        <f>ROUND(I305*H305,2)</f>
        <v>0</v>
      </c>
      <c r="BL305" s="18" t="s">
        <v>218</v>
      </c>
      <c r="BM305" s="229" t="s">
        <v>1017</v>
      </c>
    </row>
    <row r="306" spans="1:65" s="2" customFormat="1" ht="16.5" customHeight="1">
      <c r="A306" s="39"/>
      <c r="B306" s="40"/>
      <c r="C306" s="218" t="s">
        <v>1018</v>
      </c>
      <c r="D306" s="218" t="s">
        <v>138</v>
      </c>
      <c r="E306" s="219" t="s">
        <v>1019</v>
      </c>
      <c r="F306" s="220" t="s">
        <v>1020</v>
      </c>
      <c r="G306" s="221" t="s">
        <v>150</v>
      </c>
      <c r="H306" s="222">
        <v>41</v>
      </c>
      <c r="I306" s="223"/>
      <c r="J306" s="224">
        <f>ROUND(I306*H306,2)</f>
        <v>0</v>
      </c>
      <c r="K306" s="220" t="s">
        <v>142</v>
      </c>
      <c r="L306" s="45"/>
      <c r="M306" s="225" t="s">
        <v>19</v>
      </c>
      <c r="N306" s="226" t="s">
        <v>42</v>
      </c>
      <c r="O306" s="86"/>
      <c r="P306" s="227">
        <f>O306*H306</f>
        <v>0</v>
      </c>
      <c r="Q306" s="227">
        <v>0</v>
      </c>
      <c r="R306" s="227">
        <f>Q306*H306</f>
        <v>0</v>
      </c>
      <c r="S306" s="227">
        <v>0.00394</v>
      </c>
      <c r="T306" s="228">
        <f>S306*H306</f>
        <v>0.16154</v>
      </c>
      <c r="U306" s="39"/>
      <c r="V306" s="39"/>
      <c r="W306" s="39"/>
      <c r="X306" s="39"/>
      <c r="Y306" s="39"/>
      <c r="Z306" s="39"/>
      <c r="AA306" s="39"/>
      <c r="AB306" s="39"/>
      <c r="AC306" s="39"/>
      <c r="AD306" s="39"/>
      <c r="AE306" s="39"/>
      <c r="AR306" s="229" t="s">
        <v>218</v>
      </c>
      <c r="AT306" s="229" t="s">
        <v>138</v>
      </c>
      <c r="AU306" s="229" t="s">
        <v>79</v>
      </c>
      <c r="AY306" s="18" t="s">
        <v>137</v>
      </c>
      <c r="BE306" s="230">
        <f>IF(N306="základní",J306,0)</f>
        <v>0</v>
      </c>
      <c r="BF306" s="230">
        <f>IF(N306="snížená",J306,0)</f>
        <v>0</v>
      </c>
      <c r="BG306" s="230">
        <f>IF(N306="zákl. přenesená",J306,0)</f>
        <v>0</v>
      </c>
      <c r="BH306" s="230">
        <f>IF(N306="sníž. přenesená",J306,0)</f>
        <v>0</v>
      </c>
      <c r="BI306" s="230">
        <f>IF(N306="nulová",J306,0)</f>
        <v>0</v>
      </c>
      <c r="BJ306" s="18" t="s">
        <v>143</v>
      </c>
      <c r="BK306" s="230">
        <f>ROUND(I306*H306,2)</f>
        <v>0</v>
      </c>
      <c r="BL306" s="18" t="s">
        <v>218</v>
      </c>
      <c r="BM306" s="229" t="s">
        <v>1021</v>
      </c>
    </row>
    <row r="307" spans="1:47" s="2" customFormat="1" ht="12">
      <c r="A307" s="39"/>
      <c r="B307" s="40"/>
      <c r="C307" s="41"/>
      <c r="D307" s="233" t="s">
        <v>292</v>
      </c>
      <c r="E307" s="41"/>
      <c r="F307" s="276" t="s">
        <v>1022</v>
      </c>
      <c r="G307" s="41"/>
      <c r="H307" s="41"/>
      <c r="I307" s="138"/>
      <c r="J307" s="41"/>
      <c r="K307" s="41"/>
      <c r="L307" s="45"/>
      <c r="M307" s="277"/>
      <c r="N307" s="278"/>
      <c r="O307" s="86"/>
      <c r="P307" s="86"/>
      <c r="Q307" s="86"/>
      <c r="R307" s="86"/>
      <c r="S307" s="86"/>
      <c r="T307" s="87"/>
      <c r="U307" s="39"/>
      <c r="V307" s="39"/>
      <c r="W307" s="39"/>
      <c r="X307" s="39"/>
      <c r="Y307" s="39"/>
      <c r="Z307" s="39"/>
      <c r="AA307" s="39"/>
      <c r="AB307" s="39"/>
      <c r="AC307" s="39"/>
      <c r="AD307" s="39"/>
      <c r="AE307" s="39"/>
      <c r="AT307" s="18" t="s">
        <v>292</v>
      </c>
      <c r="AU307" s="18" t="s">
        <v>79</v>
      </c>
    </row>
    <row r="308" spans="1:65" s="2" customFormat="1" ht="16.5" customHeight="1">
      <c r="A308" s="39"/>
      <c r="B308" s="40"/>
      <c r="C308" s="218" t="s">
        <v>1023</v>
      </c>
      <c r="D308" s="218" t="s">
        <v>138</v>
      </c>
      <c r="E308" s="219" t="s">
        <v>1024</v>
      </c>
      <c r="F308" s="220" t="s">
        <v>1025</v>
      </c>
      <c r="G308" s="221" t="s">
        <v>150</v>
      </c>
      <c r="H308" s="222">
        <v>41</v>
      </c>
      <c r="I308" s="223"/>
      <c r="J308" s="224">
        <f>ROUND(I308*H308,2)</f>
        <v>0</v>
      </c>
      <c r="K308" s="220" t="s">
        <v>142</v>
      </c>
      <c r="L308" s="45"/>
      <c r="M308" s="225" t="s">
        <v>19</v>
      </c>
      <c r="N308" s="226" t="s">
        <v>42</v>
      </c>
      <c r="O308" s="86"/>
      <c r="P308" s="227">
        <f>O308*H308</f>
        <v>0</v>
      </c>
      <c r="Q308" s="227">
        <v>0</v>
      </c>
      <c r="R308" s="227">
        <f>Q308*H308</f>
        <v>0</v>
      </c>
      <c r="S308" s="227">
        <v>0</v>
      </c>
      <c r="T308" s="228">
        <f>S308*H308</f>
        <v>0</v>
      </c>
      <c r="U308" s="39"/>
      <c r="V308" s="39"/>
      <c r="W308" s="39"/>
      <c r="X308" s="39"/>
      <c r="Y308" s="39"/>
      <c r="Z308" s="39"/>
      <c r="AA308" s="39"/>
      <c r="AB308" s="39"/>
      <c r="AC308" s="39"/>
      <c r="AD308" s="39"/>
      <c r="AE308" s="39"/>
      <c r="AR308" s="229" t="s">
        <v>218</v>
      </c>
      <c r="AT308" s="229" t="s">
        <v>138</v>
      </c>
      <c r="AU308" s="229" t="s">
        <v>79</v>
      </c>
      <c r="AY308" s="18" t="s">
        <v>137</v>
      </c>
      <c r="BE308" s="230">
        <f>IF(N308="základní",J308,0)</f>
        <v>0</v>
      </c>
      <c r="BF308" s="230">
        <f>IF(N308="snížená",J308,0)</f>
        <v>0</v>
      </c>
      <c r="BG308" s="230">
        <f>IF(N308="zákl. přenesená",J308,0)</f>
        <v>0</v>
      </c>
      <c r="BH308" s="230">
        <f>IF(N308="sníž. přenesená",J308,0)</f>
        <v>0</v>
      </c>
      <c r="BI308" s="230">
        <f>IF(N308="nulová",J308,0)</f>
        <v>0</v>
      </c>
      <c r="BJ308" s="18" t="s">
        <v>143</v>
      </c>
      <c r="BK308" s="230">
        <f>ROUND(I308*H308,2)</f>
        <v>0</v>
      </c>
      <c r="BL308" s="18" t="s">
        <v>218</v>
      </c>
      <c r="BM308" s="229" t="s">
        <v>1026</v>
      </c>
    </row>
    <row r="309" spans="1:47" s="2" customFormat="1" ht="12">
      <c r="A309" s="39"/>
      <c r="B309" s="40"/>
      <c r="C309" s="41"/>
      <c r="D309" s="233" t="s">
        <v>292</v>
      </c>
      <c r="E309" s="41"/>
      <c r="F309" s="276" t="s">
        <v>1022</v>
      </c>
      <c r="G309" s="41"/>
      <c r="H309" s="41"/>
      <c r="I309" s="138"/>
      <c r="J309" s="41"/>
      <c r="K309" s="41"/>
      <c r="L309" s="45"/>
      <c r="M309" s="277"/>
      <c r="N309" s="278"/>
      <c r="O309" s="86"/>
      <c r="P309" s="86"/>
      <c r="Q309" s="86"/>
      <c r="R309" s="86"/>
      <c r="S309" s="86"/>
      <c r="T309" s="87"/>
      <c r="U309" s="39"/>
      <c r="V309" s="39"/>
      <c r="W309" s="39"/>
      <c r="X309" s="39"/>
      <c r="Y309" s="39"/>
      <c r="Z309" s="39"/>
      <c r="AA309" s="39"/>
      <c r="AB309" s="39"/>
      <c r="AC309" s="39"/>
      <c r="AD309" s="39"/>
      <c r="AE309" s="39"/>
      <c r="AT309" s="18" t="s">
        <v>292</v>
      </c>
      <c r="AU309" s="18" t="s">
        <v>79</v>
      </c>
    </row>
    <row r="310" spans="1:65" s="2" customFormat="1" ht="16.5" customHeight="1">
      <c r="A310" s="39"/>
      <c r="B310" s="40"/>
      <c r="C310" s="218" t="s">
        <v>1027</v>
      </c>
      <c r="D310" s="218" t="s">
        <v>138</v>
      </c>
      <c r="E310" s="219" t="s">
        <v>1028</v>
      </c>
      <c r="F310" s="220" t="s">
        <v>1029</v>
      </c>
      <c r="G310" s="221" t="s">
        <v>150</v>
      </c>
      <c r="H310" s="222">
        <v>8.8</v>
      </c>
      <c r="I310" s="223"/>
      <c r="J310" s="224">
        <f>ROUND(I310*H310,2)</f>
        <v>0</v>
      </c>
      <c r="K310" s="220" t="s">
        <v>142</v>
      </c>
      <c r="L310" s="45"/>
      <c r="M310" s="225" t="s">
        <v>19</v>
      </c>
      <c r="N310" s="226" t="s">
        <v>42</v>
      </c>
      <c r="O310" s="86"/>
      <c r="P310" s="227">
        <f>O310*H310</f>
        <v>0</v>
      </c>
      <c r="Q310" s="227">
        <v>0.000565216</v>
      </c>
      <c r="R310" s="227">
        <f>Q310*H310</f>
        <v>0.0049739008</v>
      </c>
      <c r="S310" s="227">
        <v>0</v>
      </c>
      <c r="T310" s="228">
        <f>S310*H310</f>
        <v>0</v>
      </c>
      <c r="U310" s="39"/>
      <c r="V310" s="39"/>
      <c r="W310" s="39"/>
      <c r="X310" s="39"/>
      <c r="Y310" s="39"/>
      <c r="Z310" s="39"/>
      <c r="AA310" s="39"/>
      <c r="AB310" s="39"/>
      <c r="AC310" s="39"/>
      <c r="AD310" s="39"/>
      <c r="AE310" s="39"/>
      <c r="AR310" s="229" t="s">
        <v>218</v>
      </c>
      <c r="AT310" s="229" t="s">
        <v>138</v>
      </c>
      <c r="AU310" s="229" t="s">
        <v>79</v>
      </c>
      <c r="AY310" s="18" t="s">
        <v>137</v>
      </c>
      <c r="BE310" s="230">
        <f>IF(N310="základní",J310,0)</f>
        <v>0</v>
      </c>
      <c r="BF310" s="230">
        <f>IF(N310="snížená",J310,0)</f>
        <v>0</v>
      </c>
      <c r="BG310" s="230">
        <f>IF(N310="zákl. přenesená",J310,0)</f>
        <v>0</v>
      </c>
      <c r="BH310" s="230">
        <f>IF(N310="sníž. přenesená",J310,0)</f>
        <v>0</v>
      </c>
      <c r="BI310" s="230">
        <f>IF(N310="nulová",J310,0)</f>
        <v>0</v>
      </c>
      <c r="BJ310" s="18" t="s">
        <v>143</v>
      </c>
      <c r="BK310" s="230">
        <f>ROUND(I310*H310,2)</f>
        <v>0</v>
      </c>
      <c r="BL310" s="18" t="s">
        <v>218</v>
      </c>
      <c r="BM310" s="229" t="s">
        <v>1030</v>
      </c>
    </row>
    <row r="311" spans="1:47" s="2" customFormat="1" ht="12">
      <c r="A311" s="39"/>
      <c r="B311" s="40"/>
      <c r="C311" s="41"/>
      <c r="D311" s="233" t="s">
        <v>292</v>
      </c>
      <c r="E311" s="41"/>
      <c r="F311" s="276" t="s">
        <v>1031</v>
      </c>
      <c r="G311" s="41"/>
      <c r="H311" s="41"/>
      <c r="I311" s="138"/>
      <c r="J311" s="41"/>
      <c r="K311" s="41"/>
      <c r="L311" s="45"/>
      <c r="M311" s="277"/>
      <c r="N311" s="278"/>
      <c r="O311" s="86"/>
      <c r="P311" s="86"/>
      <c r="Q311" s="86"/>
      <c r="R311" s="86"/>
      <c r="S311" s="86"/>
      <c r="T311" s="87"/>
      <c r="U311" s="39"/>
      <c r="V311" s="39"/>
      <c r="W311" s="39"/>
      <c r="X311" s="39"/>
      <c r="Y311" s="39"/>
      <c r="Z311" s="39"/>
      <c r="AA311" s="39"/>
      <c r="AB311" s="39"/>
      <c r="AC311" s="39"/>
      <c r="AD311" s="39"/>
      <c r="AE311" s="39"/>
      <c r="AT311" s="18" t="s">
        <v>292</v>
      </c>
      <c r="AU311" s="18" t="s">
        <v>79</v>
      </c>
    </row>
    <row r="312" spans="1:65" s="2" customFormat="1" ht="16.5" customHeight="1">
      <c r="A312" s="39"/>
      <c r="B312" s="40"/>
      <c r="C312" s="218" t="s">
        <v>1032</v>
      </c>
      <c r="D312" s="218" t="s">
        <v>138</v>
      </c>
      <c r="E312" s="219" t="s">
        <v>1033</v>
      </c>
      <c r="F312" s="220" t="s">
        <v>1034</v>
      </c>
      <c r="G312" s="221" t="s">
        <v>150</v>
      </c>
      <c r="H312" s="222">
        <v>0.5</v>
      </c>
      <c r="I312" s="223"/>
      <c r="J312" s="224">
        <f>ROUND(I312*H312,2)</f>
        <v>0</v>
      </c>
      <c r="K312" s="220" t="s">
        <v>142</v>
      </c>
      <c r="L312" s="45"/>
      <c r="M312" s="225" t="s">
        <v>19</v>
      </c>
      <c r="N312" s="226" t="s">
        <v>42</v>
      </c>
      <c r="O312" s="86"/>
      <c r="P312" s="227">
        <f>O312*H312</f>
        <v>0</v>
      </c>
      <c r="Q312" s="227">
        <v>0.001045216</v>
      </c>
      <c r="R312" s="227">
        <f>Q312*H312</f>
        <v>0.000522608</v>
      </c>
      <c r="S312" s="227">
        <v>0</v>
      </c>
      <c r="T312" s="228">
        <f>S312*H312</f>
        <v>0</v>
      </c>
      <c r="U312" s="39"/>
      <c r="V312" s="39"/>
      <c r="W312" s="39"/>
      <c r="X312" s="39"/>
      <c r="Y312" s="39"/>
      <c r="Z312" s="39"/>
      <c r="AA312" s="39"/>
      <c r="AB312" s="39"/>
      <c r="AC312" s="39"/>
      <c r="AD312" s="39"/>
      <c r="AE312" s="39"/>
      <c r="AR312" s="229" t="s">
        <v>218</v>
      </c>
      <c r="AT312" s="229" t="s">
        <v>138</v>
      </c>
      <c r="AU312" s="229" t="s">
        <v>79</v>
      </c>
      <c r="AY312" s="18" t="s">
        <v>137</v>
      </c>
      <c r="BE312" s="230">
        <f>IF(N312="základní",J312,0)</f>
        <v>0</v>
      </c>
      <c r="BF312" s="230">
        <f>IF(N312="snížená",J312,0)</f>
        <v>0</v>
      </c>
      <c r="BG312" s="230">
        <f>IF(N312="zákl. přenesená",J312,0)</f>
        <v>0</v>
      </c>
      <c r="BH312" s="230">
        <f>IF(N312="sníž. přenesená",J312,0)</f>
        <v>0</v>
      </c>
      <c r="BI312" s="230">
        <f>IF(N312="nulová",J312,0)</f>
        <v>0</v>
      </c>
      <c r="BJ312" s="18" t="s">
        <v>143</v>
      </c>
      <c r="BK312" s="230">
        <f>ROUND(I312*H312,2)</f>
        <v>0</v>
      </c>
      <c r="BL312" s="18" t="s">
        <v>218</v>
      </c>
      <c r="BM312" s="229" t="s">
        <v>1035</v>
      </c>
    </row>
    <row r="313" spans="1:47" s="2" customFormat="1" ht="12">
      <c r="A313" s="39"/>
      <c r="B313" s="40"/>
      <c r="C313" s="41"/>
      <c r="D313" s="233" t="s">
        <v>292</v>
      </c>
      <c r="E313" s="41"/>
      <c r="F313" s="276" t="s">
        <v>1036</v>
      </c>
      <c r="G313" s="41"/>
      <c r="H313" s="41"/>
      <c r="I313" s="138"/>
      <c r="J313" s="41"/>
      <c r="K313" s="41"/>
      <c r="L313" s="45"/>
      <c r="M313" s="277"/>
      <c r="N313" s="278"/>
      <c r="O313" s="86"/>
      <c r="P313" s="86"/>
      <c r="Q313" s="86"/>
      <c r="R313" s="86"/>
      <c r="S313" s="86"/>
      <c r="T313" s="87"/>
      <c r="U313" s="39"/>
      <c r="V313" s="39"/>
      <c r="W313" s="39"/>
      <c r="X313" s="39"/>
      <c r="Y313" s="39"/>
      <c r="Z313" s="39"/>
      <c r="AA313" s="39"/>
      <c r="AB313" s="39"/>
      <c r="AC313" s="39"/>
      <c r="AD313" s="39"/>
      <c r="AE313" s="39"/>
      <c r="AT313" s="18" t="s">
        <v>292</v>
      </c>
      <c r="AU313" s="18" t="s">
        <v>79</v>
      </c>
    </row>
    <row r="314" spans="1:65" s="2" customFormat="1" ht="16.5" customHeight="1">
      <c r="A314" s="39"/>
      <c r="B314" s="40"/>
      <c r="C314" s="218" t="s">
        <v>1037</v>
      </c>
      <c r="D314" s="218" t="s">
        <v>138</v>
      </c>
      <c r="E314" s="219" t="s">
        <v>1038</v>
      </c>
      <c r="F314" s="220" t="s">
        <v>1039</v>
      </c>
      <c r="G314" s="221" t="s">
        <v>150</v>
      </c>
      <c r="H314" s="222">
        <v>9.2</v>
      </c>
      <c r="I314" s="223"/>
      <c r="J314" s="224">
        <f>ROUND(I314*H314,2)</f>
        <v>0</v>
      </c>
      <c r="K314" s="220" t="s">
        <v>142</v>
      </c>
      <c r="L314" s="45"/>
      <c r="M314" s="225" t="s">
        <v>19</v>
      </c>
      <c r="N314" s="226" t="s">
        <v>42</v>
      </c>
      <c r="O314" s="86"/>
      <c r="P314" s="227">
        <f>O314*H314</f>
        <v>0</v>
      </c>
      <c r="Q314" s="227">
        <v>0.002065216</v>
      </c>
      <c r="R314" s="227">
        <f>Q314*H314</f>
        <v>0.0189999872</v>
      </c>
      <c r="S314" s="227">
        <v>0</v>
      </c>
      <c r="T314" s="228">
        <f>S314*H314</f>
        <v>0</v>
      </c>
      <c r="U314" s="39"/>
      <c r="V314" s="39"/>
      <c r="W314" s="39"/>
      <c r="X314" s="39"/>
      <c r="Y314" s="39"/>
      <c r="Z314" s="39"/>
      <c r="AA314" s="39"/>
      <c r="AB314" s="39"/>
      <c r="AC314" s="39"/>
      <c r="AD314" s="39"/>
      <c r="AE314" s="39"/>
      <c r="AR314" s="229" t="s">
        <v>218</v>
      </c>
      <c r="AT314" s="229" t="s">
        <v>138</v>
      </c>
      <c r="AU314" s="229" t="s">
        <v>79</v>
      </c>
      <c r="AY314" s="18" t="s">
        <v>137</v>
      </c>
      <c r="BE314" s="230">
        <f>IF(N314="základní",J314,0)</f>
        <v>0</v>
      </c>
      <c r="BF314" s="230">
        <f>IF(N314="snížená",J314,0)</f>
        <v>0</v>
      </c>
      <c r="BG314" s="230">
        <f>IF(N314="zákl. přenesená",J314,0)</f>
        <v>0</v>
      </c>
      <c r="BH314" s="230">
        <f>IF(N314="sníž. přenesená",J314,0)</f>
        <v>0</v>
      </c>
      <c r="BI314" s="230">
        <f>IF(N314="nulová",J314,0)</f>
        <v>0</v>
      </c>
      <c r="BJ314" s="18" t="s">
        <v>143</v>
      </c>
      <c r="BK314" s="230">
        <f>ROUND(I314*H314,2)</f>
        <v>0</v>
      </c>
      <c r="BL314" s="18" t="s">
        <v>218</v>
      </c>
      <c r="BM314" s="229" t="s">
        <v>1040</v>
      </c>
    </row>
    <row r="315" spans="1:47" s="2" customFormat="1" ht="12">
      <c r="A315" s="39"/>
      <c r="B315" s="40"/>
      <c r="C315" s="41"/>
      <c r="D315" s="233" t="s">
        <v>292</v>
      </c>
      <c r="E315" s="41"/>
      <c r="F315" s="276" t="s">
        <v>1041</v>
      </c>
      <c r="G315" s="41"/>
      <c r="H315" s="41"/>
      <c r="I315" s="138"/>
      <c r="J315" s="41"/>
      <c r="K315" s="41"/>
      <c r="L315" s="45"/>
      <c r="M315" s="277"/>
      <c r="N315" s="278"/>
      <c r="O315" s="86"/>
      <c r="P315" s="86"/>
      <c r="Q315" s="86"/>
      <c r="R315" s="86"/>
      <c r="S315" s="86"/>
      <c r="T315" s="87"/>
      <c r="U315" s="39"/>
      <c r="V315" s="39"/>
      <c r="W315" s="39"/>
      <c r="X315" s="39"/>
      <c r="Y315" s="39"/>
      <c r="Z315" s="39"/>
      <c r="AA315" s="39"/>
      <c r="AB315" s="39"/>
      <c r="AC315" s="39"/>
      <c r="AD315" s="39"/>
      <c r="AE315" s="39"/>
      <c r="AT315" s="18" t="s">
        <v>292</v>
      </c>
      <c r="AU315" s="18" t="s">
        <v>79</v>
      </c>
    </row>
    <row r="316" spans="1:65" s="2" customFormat="1" ht="21.75" customHeight="1">
      <c r="A316" s="39"/>
      <c r="B316" s="40"/>
      <c r="C316" s="218" t="s">
        <v>1042</v>
      </c>
      <c r="D316" s="218" t="s">
        <v>138</v>
      </c>
      <c r="E316" s="219" t="s">
        <v>1043</v>
      </c>
      <c r="F316" s="220" t="s">
        <v>1044</v>
      </c>
      <c r="G316" s="221" t="s">
        <v>268</v>
      </c>
      <c r="H316" s="222">
        <v>1</v>
      </c>
      <c r="I316" s="223"/>
      <c r="J316" s="224">
        <f>ROUND(I316*H316,2)</f>
        <v>0</v>
      </c>
      <c r="K316" s="220" t="s">
        <v>142</v>
      </c>
      <c r="L316" s="45"/>
      <c r="M316" s="225" t="s">
        <v>19</v>
      </c>
      <c r="N316" s="226" t="s">
        <v>42</v>
      </c>
      <c r="O316" s="86"/>
      <c r="P316" s="227">
        <f>O316*H316</f>
        <v>0</v>
      </c>
      <c r="Q316" s="227">
        <v>0</v>
      </c>
      <c r="R316" s="227">
        <f>Q316*H316</f>
        <v>0</v>
      </c>
      <c r="S316" s="227">
        <v>0</v>
      </c>
      <c r="T316" s="228">
        <f>S316*H316</f>
        <v>0</v>
      </c>
      <c r="U316" s="39"/>
      <c r="V316" s="39"/>
      <c r="W316" s="39"/>
      <c r="X316" s="39"/>
      <c r="Y316" s="39"/>
      <c r="Z316" s="39"/>
      <c r="AA316" s="39"/>
      <c r="AB316" s="39"/>
      <c r="AC316" s="39"/>
      <c r="AD316" s="39"/>
      <c r="AE316" s="39"/>
      <c r="AR316" s="229" t="s">
        <v>218</v>
      </c>
      <c r="AT316" s="229" t="s">
        <v>138</v>
      </c>
      <c r="AU316" s="229" t="s">
        <v>79</v>
      </c>
      <c r="AY316" s="18" t="s">
        <v>137</v>
      </c>
      <c r="BE316" s="230">
        <f>IF(N316="základní",J316,0)</f>
        <v>0</v>
      </c>
      <c r="BF316" s="230">
        <f>IF(N316="snížená",J316,0)</f>
        <v>0</v>
      </c>
      <c r="BG316" s="230">
        <f>IF(N316="zákl. přenesená",J316,0)</f>
        <v>0</v>
      </c>
      <c r="BH316" s="230">
        <f>IF(N316="sníž. přenesená",J316,0)</f>
        <v>0</v>
      </c>
      <c r="BI316" s="230">
        <f>IF(N316="nulová",J316,0)</f>
        <v>0</v>
      </c>
      <c r="BJ316" s="18" t="s">
        <v>143</v>
      </c>
      <c r="BK316" s="230">
        <f>ROUND(I316*H316,2)</f>
        <v>0</v>
      </c>
      <c r="BL316" s="18" t="s">
        <v>218</v>
      </c>
      <c r="BM316" s="229" t="s">
        <v>1045</v>
      </c>
    </row>
    <row r="317" spans="1:65" s="2" customFormat="1" ht="21.75" customHeight="1">
      <c r="A317" s="39"/>
      <c r="B317" s="40"/>
      <c r="C317" s="218" t="s">
        <v>1046</v>
      </c>
      <c r="D317" s="218" t="s">
        <v>138</v>
      </c>
      <c r="E317" s="219" t="s">
        <v>1047</v>
      </c>
      <c r="F317" s="220" t="s">
        <v>1048</v>
      </c>
      <c r="G317" s="221" t="s">
        <v>150</v>
      </c>
      <c r="H317" s="222">
        <v>120</v>
      </c>
      <c r="I317" s="223"/>
      <c r="J317" s="224">
        <f>ROUND(I317*H317,2)</f>
        <v>0</v>
      </c>
      <c r="K317" s="220" t="s">
        <v>142</v>
      </c>
      <c r="L317" s="45"/>
      <c r="M317" s="225" t="s">
        <v>19</v>
      </c>
      <c r="N317" s="226" t="s">
        <v>42</v>
      </c>
      <c r="O317" s="86"/>
      <c r="P317" s="227">
        <f>O317*H317</f>
        <v>0</v>
      </c>
      <c r="Q317" s="227">
        <v>0.002222816</v>
      </c>
      <c r="R317" s="227">
        <f>Q317*H317</f>
        <v>0.26673791999999996</v>
      </c>
      <c r="S317" s="227">
        <v>0</v>
      </c>
      <c r="T317" s="228">
        <f>S317*H317</f>
        <v>0</v>
      </c>
      <c r="U317" s="39"/>
      <c r="V317" s="39"/>
      <c r="W317" s="39"/>
      <c r="X317" s="39"/>
      <c r="Y317" s="39"/>
      <c r="Z317" s="39"/>
      <c r="AA317" s="39"/>
      <c r="AB317" s="39"/>
      <c r="AC317" s="39"/>
      <c r="AD317" s="39"/>
      <c r="AE317" s="39"/>
      <c r="AR317" s="229" t="s">
        <v>218</v>
      </c>
      <c r="AT317" s="229" t="s">
        <v>138</v>
      </c>
      <c r="AU317" s="229" t="s">
        <v>79</v>
      </c>
      <c r="AY317" s="18" t="s">
        <v>137</v>
      </c>
      <c r="BE317" s="230">
        <f>IF(N317="základní",J317,0)</f>
        <v>0</v>
      </c>
      <c r="BF317" s="230">
        <f>IF(N317="snížená",J317,0)</f>
        <v>0</v>
      </c>
      <c r="BG317" s="230">
        <f>IF(N317="zákl. přenesená",J317,0)</f>
        <v>0</v>
      </c>
      <c r="BH317" s="230">
        <f>IF(N317="sníž. přenesená",J317,0)</f>
        <v>0</v>
      </c>
      <c r="BI317" s="230">
        <f>IF(N317="nulová",J317,0)</f>
        <v>0</v>
      </c>
      <c r="BJ317" s="18" t="s">
        <v>143</v>
      </c>
      <c r="BK317" s="230">
        <f>ROUND(I317*H317,2)</f>
        <v>0</v>
      </c>
      <c r="BL317" s="18" t="s">
        <v>218</v>
      </c>
      <c r="BM317" s="229" t="s">
        <v>1049</v>
      </c>
    </row>
    <row r="318" spans="1:47" s="2" customFormat="1" ht="12">
      <c r="A318" s="39"/>
      <c r="B318" s="40"/>
      <c r="C318" s="41"/>
      <c r="D318" s="233" t="s">
        <v>292</v>
      </c>
      <c r="E318" s="41"/>
      <c r="F318" s="276" t="s">
        <v>1050</v>
      </c>
      <c r="G318" s="41"/>
      <c r="H318" s="41"/>
      <c r="I318" s="138"/>
      <c r="J318" s="41"/>
      <c r="K318" s="41"/>
      <c r="L318" s="45"/>
      <c r="M318" s="277"/>
      <c r="N318" s="278"/>
      <c r="O318" s="86"/>
      <c r="P318" s="86"/>
      <c r="Q318" s="86"/>
      <c r="R318" s="86"/>
      <c r="S318" s="86"/>
      <c r="T318" s="87"/>
      <c r="U318" s="39"/>
      <c r="V318" s="39"/>
      <c r="W318" s="39"/>
      <c r="X318" s="39"/>
      <c r="Y318" s="39"/>
      <c r="Z318" s="39"/>
      <c r="AA318" s="39"/>
      <c r="AB318" s="39"/>
      <c r="AC318" s="39"/>
      <c r="AD318" s="39"/>
      <c r="AE318" s="39"/>
      <c r="AT318" s="18" t="s">
        <v>292</v>
      </c>
      <c r="AU318" s="18" t="s">
        <v>79</v>
      </c>
    </row>
    <row r="319" spans="1:65" s="2" customFormat="1" ht="21.75" customHeight="1">
      <c r="A319" s="39"/>
      <c r="B319" s="40"/>
      <c r="C319" s="218" t="s">
        <v>1051</v>
      </c>
      <c r="D319" s="218" t="s">
        <v>138</v>
      </c>
      <c r="E319" s="219" t="s">
        <v>1052</v>
      </c>
      <c r="F319" s="220" t="s">
        <v>1053</v>
      </c>
      <c r="G319" s="221" t="s">
        <v>268</v>
      </c>
      <c r="H319" s="222">
        <v>28</v>
      </c>
      <c r="I319" s="223"/>
      <c r="J319" s="224">
        <f>ROUND(I319*H319,2)</f>
        <v>0</v>
      </c>
      <c r="K319" s="220" t="s">
        <v>142</v>
      </c>
      <c r="L319" s="45"/>
      <c r="M319" s="225" t="s">
        <v>19</v>
      </c>
      <c r="N319" s="226" t="s">
        <v>42</v>
      </c>
      <c r="O319" s="86"/>
      <c r="P319" s="227">
        <f>O319*H319</f>
        <v>0</v>
      </c>
      <c r="Q319" s="227">
        <v>0</v>
      </c>
      <c r="R319" s="227">
        <f>Q319*H319</f>
        <v>0</v>
      </c>
      <c r="S319" s="227">
        <v>0</v>
      </c>
      <c r="T319" s="228">
        <f>S319*H319</f>
        <v>0</v>
      </c>
      <c r="U319" s="39"/>
      <c r="V319" s="39"/>
      <c r="W319" s="39"/>
      <c r="X319" s="39"/>
      <c r="Y319" s="39"/>
      <c r="Z319" s="39"/>
      <c r="AA319" s="39"/>
      <c r="AB319" s="39"/>
      <c r="AC319" s="39"/>
      <c r="AD319" s="39"/>
      <c r="AE319" s="39"/>
      <c r="AR319" s="229" t="s">
        <v>218</v>
      </c>
      <c r="AT319" s="229" t="s">
        <v>138</v>
      </c>
      <c r="AU319" s="229" t="s">
        <v>79</v>
      </c>
      <c r="AY319" s="18" t="s">
        <v>137</v>
      </c>
      <c r="BE319" s="230">
        <f>IF(N319="základní",J319,0)</f>
        <v>0</v>
      </c>
      <c r="BF319" s="230">
        <f>IF(N319="snížená",J319,0)</f>
        <v>0</v>
      </c>
      <c r="BG319" s="230">
        <f>IF(N319="zákl. přenesená",J319,0)</f>
        <v>0</v>
      </c>
      <c r="BH319" s="230">
        <f>IF(N319="sníž. přenesená",J319,0)</f>
        <v>0</v>
      </c>
      <c r="BI319" s="230">
        <f>IF(N319="nulová",J319,0)</f>
        <v>0</v>
      </c>
      <c r="BJ319" s="18" t="s">
        <v>143</v>
      </c>
      <c r="BK319" s="230">
        <f>ROUND(I319*H319,2)</f>
        <v>0</v>
      </c>
      <c r="BL319" s="18" t="s">
        <v>218</v>
      </c>
      <c r="BM319" s="229" t="s">
        <v>1054</v>
      </c>
    </row>
    <row r="320" spans="1:65" s="2" customFormat="1" ht="21.75" customHeight="1">
      <c r="A320" s="39"/>
      <c r="B320" s="40"/>
      <c r="C320" s="218" t="s">
        <v>1055</v>
      </c>
      <c r="D320" s="218" t="s">
        <v>138</v>
      </c>
      <c r="E320" s="219" t="s">
        <v>1056</v>
      </c>
      <c r="F320" s="220" t="s">
        <v>1057</v>
      </c>
      <c r="G320" s="221" t="s">
        <v>403</v>
      </c>
      <c r="H320" s="279"/>
      <c r="I320" s="223"/>
      <c r="J320" s="224">
        <f>ROUND(I320*H320,2)</f>
        <v>0</v>
      </c>
      <c r="K320" s="220" t="s">
        <v>142</v>
      </c>
      <c r="L320" s="45"/>
      <c r="M320" s="225" t="s">
        <v>19</v>
      </c>
      <c r="N320" s="226" t="s">
        <v>42</v>
      </c>
      <c r="O320" s="86"/>
      <c r="P320" s="227">
        <f>O320*H320</f>
        <v>0</v>
      </c>
      <c r="Q320" s="227">
        <v>0</v>
      </c>
      <c r="R320" s="227">
        <f>Q320*H320</f>
        <v>0</v>
      </c>
      <c r="S320" s="227">
        <v>0</v>
      </c>
      <c r="T320" s="228">
        <f>S320*H320</f>
        <v>0</v>
      </c>
      <c r="U320" s="39"/>
      <c r="V320" s="39"/>
      <c r="W320" s="39"/>
      <c r="X320" s="39"/>
      <c r="Y320" s="39"/>
      <c r="Z320" s="39"/>
      <c r="AA320" s="39"/>
      <c r="AB320" s="39"/>
      <c r="AC320" s="39"/>
      <c r="AD320" s="39"/>
      <c r="AE320" s="39"/>
      <c r="AR320" s="229" t="s">
        <v>218</v>
      </c>
      <c r="AT320" s="229" t="s">
        <v>138</v>
      </c>
      <c r="AU320" s="229" t="s">
        <v>79</v>
      </c>
      <c r="AY320" s="18" t="s">
        <v>137</v>
      </c>
      <c r="BE320" s="230">
        <f>IF(N320="základní",J320,0)</f>
        <v>0</v>
      </c>
      <c r="BF320" s="230">
        <f>IF(N320="snížená",J320,0)</f>
        <v>0</v>
      </c>
      <c r="BG320" s="230">
        <f>IF(N320="zákl. přenesená",J320,0)</f>
        <v>0</v>
      </c>
      <c r="BH320" s="230">
        <f>IF(N320="sníž. přenesená",J320,0)</f>
        <v>0</v>
      </c>
      <c r="BI320" s="230">
        <f>IF(N320="nulová",J320,0)</f>
        <v>0</v>
      </c>
      <c r="BJ320" s="18" t="s">
        <v>143</v>
      </c>
      <c r="BK320" s="230">
        <f>ROUND(I320*H320,2)</f>
        <v>0</v>
      </c>
      <c r="BL320" s="18" t="s">
        <v>218</v>
      </c>
      <c r="BM320" s="229" t="s">
        <v>1058</v>
      </c>
    </row>
    <row r="321" spans="1:63" s="12" customFormat="1" ht="22.8" customHeight="1">
      <c r="A321" s="12"/>
      <c r="B321" s="204"/>
      <c r="C321" s="205"/>
      <c r="D321" s="206" t="s">
        <v>68</v>
      </c>
      <c r="E321" s="274" t="s">
        <v>405</v>
      </c>
      <c r="F321" s="274" t="s">
        <v>406</v>
      </c>
      <c r="G321" s="205"/>
      <c r="H321" s="205"/>
      <c r="I321" s="208"/>
      <c r="J321" s="275">
        <f>BK321</f>
        <v>0</v>
      </c>
      <c r="K321" s="205"/>
      <c r="L321" s="210"/>
      <c r="M321" s="211"/>
      <c r="N321" s="212"/>
      <c r="O321" s="212"/>
      <c r="P321" s="213">
        <f>SUM(P322:P339)</f>
        <v>0</v>
      </c>
      <c r="Q321" s="212"/>
      <c r="R321" s="213">
        <f>SUM(R322:R339)</f>
        <v>0.000978825</v>
      </c>
      <c r="S321" s="212"/>
      <c r="T321" s="214">
        <f>SUM(T322:T339)</f>
        <v>0.18439999999999998</v>
      </c>
      <c r="U321" s="12"/>
      <c r="V321" s="12"/>
      <c r="W321" s="12"/>
      <c r="X321" s="12"/>
      <c r="Y321" s="12"/>
      <c r="Z321" s="12"/>
      <c r="AA321" s="12"/>
      <c r="AB321" s="12"/>
      <c r="AC321" s="12"/>
      <c r="AD321" s="12"/>
      <c r="AE321" s="12"/>
      <c r="AR321" s="215" t="s">
        <v>79</v>
      </c>
      <c r="AT321" s="216" t="s">
        <v>68</v>
      </c>
      <c r="AU321" s="216" t="s">
        <v>77</v>
      </c>
      <c r="AY321" s="215" t="s">
        <v>137</v>
      </c>
      <c r="BK321" s="217">
        <f>SUM(BK322:BK339)</f>
        <v>0</v>
      </c>
    </row>
    <row r="322" spans="1:65" s="2" customFormat="1" ht="16.5" customHeight="1">
      <c r="A322" s="39"/>
      <c r="B322" s="40"/>
      <c r="C322" s="218" t="s">
        <v>1059</v>
      </c>
      <c r="D322" s="218" t="s">
        <v>138</v>
      </c>
      <c r="E322" s="219" t="s">
        <v>1060</v>
      </c>
      <c r="F322" s="220" t="s">
        <v>1061</v>
      </c>
      <c r="G322" s="221" t="s">
        <v>268</v>
      </c>
      <c r="H322" s="222">
        <v>3</v>
      </c>
      <c r="I322" s="223"/>
      <c r="J322" s="224">
        <f>ROUND(I322*H322,2)</f>
        <v>0</v>
      </c>
      <c r="K322" s="220" t="s">
        <v>142</v>
      </c>
      <c r="L322" s="45"/>
      <c r="M322" s="225" t="s">
        <v>19</v>
      </c>
      <c r="N322" s="226" t="s">
        <v>42</v>
      </c>
      <c r="O322" s="86"/>
      <c r="P322" s="227">
        <f>O322*H322</f>
        <v>0</v>
      </c>
      <c r="Q322" s="227">
        <v>0</v>
      </c>
      <c r="R322" s="227">
        <f>Q322*H322</f>
        <v>0</v>
      </c>
      <c r="S322" s="227">
        <v>0</v>
      </c>
      <c r="T322" s="228">
        <f>S322*H322</f>
        <v>0</v>
      </c>
      <c r="U322" s="39"/>
      <c r="V322" s="39"/>
      <c r="W322" s="39"/>
      <c r="X322" s="39"/>
      <c r="Y322" s="39"/>
      <c r="Z322" s="39"/>
      <c r="AA322" s="39"/>
      <c r="AB322" s="39"/>
      <c r="AC322" s="39"/>
      <c r="AD322" s="39"/>
      <c r="AE322" s="39"/>
      <c r="AR322" s="229" t="s">
        <v>218</v>
      </c>
      <c r="AT322" s="229" t="s">
        <v>138</v>
      </c>
      <c r="AU322" s="229" t="s">
        <v>79</v>
      </c>
      <c r="AY322" s="18" t="s">
        <v>137</v>
      </c>
      <c r="BE322" s="230">
        <f>IF(N322="základní",J322,0)</f>
        <v>0</v>
      </c>
      <c r="BF322" s="230">
        <f>IF(N322="snížená",J322,0)</f>
        <v>0</v>
      </c>
      <c r="BG322" s="230">
        <f>IF(N322="zákl. přenesená",J322,0)</f>
        <v>0</v>
      </c>
      <c r="BH322" s="230">
        <f>IF(N322="sníž. přenesená",J322,0)</f>
        <v>0</v>
      </c>
      <c r="BI322" s="230">
        <f>IF(N322="nulová",J322,0)</f>
        <v>0</v>
      </c>
      <c r="BJ322" s="18" t="s">
        <v>143</v>
      </c>
      <c r="BK322" s="230">
        <f>ROUND(I322*H322,2)</f>
        <v>0</v>
      </c>
      <c r="BL322" s="18" t="s">
        <v>218</v>
      </c>
      <c r="BM322" s="229" t="s">
        <v>1062</v>
      </c>
    </row>
    <row r="323" spans="1:65" s="2" customFormat="1" ht="55.5" customHeight="1">
      <c r="A323" s="39"/>
      <c r="B323" s="40"/>
      <c r="C323" s="254" t="s">
        <v>1063</v>
      </c>
      <c r="D323" s="254" t="s">
        <v>154</v>
      </c>
      <c r="E323" s="255" t="s">
        <v>1064</v>
      </c>
      <c r="F323" s="256" t="s">
        <v>1065</v>
      </c>
      <c r="G323" s="257" t="s">
        <v>268</v>
      </c>
      <c r="H323" s="258">
        <v>2</v>
      </c>
      <c r="I323" s="259"/>
      <c r="J323" s="260">
        <f>ROUND(I323*H323,2)</f>
        <v>0</v>
      </c>
      <c r="K323" s="256" t="s">
        <v>312</v>
      </c>
      <c r="L323" s="261"/>
      <c r="M323" s="262" t="s">
        <v>19</v>
      </c>
      <c r="N323" s="263" t="s">
        <v>42</v>
      </c>
      <c r="O323" s="86"/>
      <c r="P323" s="227">
        <f>O323*H323</f>
        <v>0</v>
      </c>
      <c r="Q323" s="227">
        <v>0</v>
      </c>
      <c r="R323" s="227">
        <f>Q323*H323</f>
        <v>0</v>
      </c>
      <c r="S323" s="227">
        <v>0</v>
      </c>
      <c r="T323" s="228">
        <f>S323*H323</f>
        <v>0</v>
      </c>
      <c r="U323" s="39"/>
      <c r="V323" s="39"/>
      <c r="W323" s="39"/>
      <c r="X323" s="39"/>
      <c r="Y323" s="39"/>
      <c r="Z323" s="39"/>
      <c r="AA323" s="39"/>
      <c r="AB323" s="39"/>
      <c r="AC323" s="39"/>
      <c r="AD323" s="39"/>
      <c r="AE323" s="39"/>
      <c r="AR323" s="229" t="s">
        <v>281</v>
      </c>
      <c r="AT323" s="229" t="s">
        <v>154</v>
      </c>
      <c r="AU323" s="229" t="s">
        <v>79</v>
      </c>
      <c r="AY323" s="18" t="s">
        <v>137</v>
      </c>
      <c r="BE323" s="230">
        <f>IF(N323="základní",J323,0)</f>
        <v>0</v>
      </c>
      <c r="BF323" s="230">
        <f>IF(N323="snížená",J323,0)</f>
        <v>0</v>
      </c>
      <c r="BG323" s="230">
        <f>IF(N323="zákl. přenesená",J323,0)</f>
        <v>0</v>
      </c>
      <c r="BH323" s="230">
        <f>IF(N323="sníž. přenesená",J323,0)</f>
        <v>0</v>
      </c>
      <c r="BI323" s="230">
        <f>IF(N323="nulová",J323,0)</f>
        <v>0</v>
      </c>
      <c r="BJ323" s="18" t="s">
        <v>143</v>
      </c>
      <c r="BK323" s="230">
        <f>ROUND(I323*H323,2)</f>
        <v>0</v>
      </c>
      <c r="BL323" s="18" t="s">
        <v>218</v>
      </c>
      <c r="BM323" s="229" t="s">
        <v>1066</v>
      </c>
    </row>
    <row r="324" spans="1:47" s="2" customFormat="1" ht="12">
      <c r="A324" s="39"/>
      <c r="B324" s="40"/>
      <c r="C324" s="41"/>
      <c r="D324" s="233" t="s">
        <v>292</v>
      </c>
      <c r="E324" s="41"/>
      <c r="F324" s="276" t="s">
        <v>979</v>
      </c>
      <c r="G324" s="41"/>
      <c r="H324" s="41"/>
      <c r="I324" s="138"/>
      <c r="J324" s="41"/>
      <c r="K324" s="41"/>
      <c r="L324" s="45"/>
      <c r="M324" s="277"/>
      <c r="N324" s="278"/>
      <c r="O324" s="86"/>
      <c r="P324" s="86"/>
      <c r="Q324" s="86"/>
      <c r="R324" s="86"/>
      <c r="S324" s="86"/>
      <c r="T324" s="87"/>
      <c r="U324" s="39"/>
      <c r="V324" s="39"/>
      <c r="W324" s="39"/>
      <c r="X324" s="39"/>
      <c r="Y324" s="39"/>
      <c r="Z324" s="39"/>
      <c r="AA324" s="39"/>
      <c r="AB324" s="39"/>
      <c r="AC324" s="39"/>
      <c r="AD324" s="39"/>
      <c r="AE324" s="39"/>
      <c r="AT324" s="18" t="s">
        <v>292</v>
      </c>
      <c r="AU324" s="18" t="s">
        <v>79</v>
      </c>
    </row>
    <row r="325" spans="1:65" s="2" customFormat="1" ht="55.5" customHeight="1">
      <c r="A325" s="39"/>
      <c r="B325" s="40"/>
      <c r="C325" s="254" t="s">
        <v>1067</v>
      </c>
      <c r="D325" s="254" t="s">
        <v>154</v>
      </c>
      <c r="E325" s="255" t="s">
        <v>1068</v>
      </c>
      <c r="F325" s="256" t="s">
        <v>1069</v>
      </c>
      <c r="G325" s="257" t="s">
        <v>268</v>
      </c>
      <c r="H325" s="258">
        <v>1</v>
      </c>
      <c r="I325" s="259"/>
      <c r="J325" s="260">
        <f>ROUND(I325*H325,2)</f>
        <v>0</v>
      </c>
      <c r="K325" s="256" t="s">
        <v>312</v>
      </c>
      <c r="L325" s="261"/>
      <c r="M325" s="262" t="s">
        <v>19</v>
      </c>
      <c r="N325" s="263" t="s">
        <v>42</v>
      </c>
      <c r="O325" s="86"/>
      <c r="P325" s="227">
        <f>O325*H325</f>
        <v>0</v>
      </c>
      <c r="Q325" s="227">
        <v>0</v>
      </c>
      <c r="R325" s="227">
        <f>Q325*H325</f>
        <v>0</v>
      </c>
      <c r="S325" s="227">
        <v>0</v>
      </c>
      <c r="T325" s="228">
        <f>S325*H325</f>
        <v>0</v>
      </c>
      <c r="U325" s="39"/>
      <c r="V325" s="39"/>
      <c r="W325" s="39"/>
      <c r="X325" s="39"/>
      <c r="Y325" s="39"/>
      <c r="Z325" s="39"/>
      <c r="AA325" s="39"/>
      <c r="AB325" s="39"/>
      <c r="AC325" s="39"/>
      <c r="AD325" s="39"/>
      <c r="AE325" s="39"/>
      <c r="AR325" s="229" t="s">
        <v>281</v>
      </c>
      <c r="AT325" s="229" t="s">
        <v>154</v>
      </c>
      <c r="AU325" s="229" t="s">
        <v>79</v>
      </c>
      <c r="AY325" s="18" t="s">
        <v>137</v>
      </c>
      <c r="BE325" s="230">
        <f>IF(N325="základní",J325,0)</f>
        <v>0</v>
      </c>
      <c r="BF325" s="230">
        <f>IF(N325="snížená",J325,0)</f>
        <v>0</v>
      </c>
      <c r="BG325" s="230">
        <f>IF(N325="zákl. přenesená",J325,0)</f>
        <v>0</v>
      </c>
      <c r="BH325" s="230">
        <f>IF(N325="sníž. přenesená",J325,0)</f>
        <v>0</v>
      </c>
      <c r="BI325" s="230">
        <f>IF(N325="nulová",J325,0)</f>
        <v>0</v>
      </c>
      <c r="BJ325" s="18" t="s">
        <v>143</v>
      </c>
      <c r="BK325" s="230">
        <f>ROUND(I325*H325,2)</f>
        <v>0</v>
      </c>
      <c r="BL325" s="18" t="s">
        <v>218</v>
      </c>
      <c r="BM325" s="229" t="s">
        <v>1070</v>
      </c>
    </row>
    <row r="326" spans="1:47" s="2" customFormat="1" ht="12">
      <c r="A326" s="39"/>
      <c r="B326" s="40"/>
      <c r="C326" s="41"/>
      <c r="D326" s="233" t="s">
        <v>292</v>
      </c>
      <c r="E326" s="41"/>
      <c r="F326" s="276" t="s">
        <v>979</v>
      </c>
      <c r="G326" s="41"/>
      <c r="H326" s="41"/>
      <c r="I326" s="138"/>
      <c r="J326" s="41"/>
      <c r="K326" s="41"/>
      <c r="L326" s="45"/>
      <c r="M326" s="277"/>
      <c r="N326" s="278"/>
      <c r="O326" s="86"/>
      <c r="P326" s="86"/>
      <c r="Q326" s="86"/>
      <c r="R326" s="86"/>
      <c r="S326" s="86"/>
      <c r="T326" s="87"/>
      <c r="U326" s="39"/>
      <c r="V326" s="39"/>
      <c r="W326" s="39"/>
      <c r="X326" s="39"/>
      <c r="Y326" s="39"/>
      <c r="Z326" s="39"/>
      <c r="AA326" s="39"/>
      <c r="AB326" s="39"/>
      <c r="AC326" s="39"/>
      <c r="AD326" s="39"/>
      <c r="AE326" s="39"/>
      <c r="AT326" s="18" t="s">
        <v>292</v>
      </c>
      <c r="AU326" s="18" t="s">
        <v>79</v>
      </c>
    </row>
    <row r="327" spans="1:65" s="2" customFormat="1" ht="16.5" customHeight="1">
      <c r="A327" s="39"/>
      <c r="B327" s="40"/>
      <c r="C327" s="218" t="s">
        <v>1071</v>
      </c>
      <c r="D327" s="218" t="s">
        <v>138</v>
      </c>
      <c r="E327" s="219" t="s">
        <v>1072</v>
      </c>
      <c r="F327" s="220" t="s">
        <v>1073</v>
      </c>
      <c r="G327" s="221" t="s">
        <v>268</v>
      </c>
      <c r="H327" s="222">
        <v>11</v>
      </c>
      <c r="I327" s="223"/>
      <c r="J327" s="224">
        <f>ROUND(I327*H327,2)</f>
        <v>0</v>
      </c>
      <c r="K327" s="220" t="s">
        <v>142</v>
      </c>
      <c r="L327" s="45"/>
      <c r="M327" s="225" t="s">
        <v>19</v>
      </c>
      <c r="N327" s="226" t="s">
        <v>42</v>
      </c>
      <c r="O327" s="86"/>
      <c r="P327" s="227">
        <f>O327*H327</f>
        <v>0</v>
      </c>
      <c r="Q327" s="227">
        <v>0</v>
      </c>
      <c r="R327" s="227">
        <f>Q327*H327</f>
        <v>0</v>
      </c>
      <c r="S327" s="227">
        <v>0.0004</v>
      </c>
      <c r="T327" s="228">
        <f>S327*H327</f>
        <v>0.0044</v>
      </c>
      <c r="U327" s="39"/>
      <c r="V327" s="39"/>
      <c r="W327" s="39"/>
      <c r="X327" s="39"/>
      <c r="Y327" s="39"/>
      <c r="Z327" s="39"/>
      <c r="AA327" s="39"/>
      <c r="AB327" s="39"/>
      <c r="AC327" s="39"/>
      <c r="AD327" s="39"/>
      <c r="AE327" s="39"/>
      <c r="AR327" s="229" t="s">
        <v>218</v>
      </c>
      <c r="AT327" s="229" t="s">
        <v>138</v>
      </c>
      <c r="AU327" s="229" t="s">
        <v>79</v>
      </c>
      <c r="AY327" s="18" t="s">
        <v>137</v>
      </c>
      <c r="BE327" s="230">
        <f>IF(N327="základní",J327,0)</f>
        <v>0</v>
      </c>
      <c r="BF327" s="230">
        <f>IF(N327="snížená",J327,0)</f>
        <v>0</v>
      </c>
      <c r="BG327" s="230">
        <f>IF(N327="zákl. přenesená",J327,0)</f>
        <v>0</v>
      </c>
      <c r="BH327" s="230">
        <f>IF(N327="sníž. přenesená",J327,0)</f>
        <v>0</v>
      </c>
      <c r="BI327" s="230">
        <f>IF(N327="nulová",J327,0)</f>
        <v>0</v>
      </c>
      <c r="BJ327" s="18" t="s">
        <v>143</v>
      </c>
      <c r="BK327" s="230">
        <f>ROUND(I327*H327,2)</f>
        <v>0</v>
      </c>
      <c r="BL327" s="18" t="s">
        <v>218</v>
      </c>
      <c r="BM327" s="229" t="s">
        <v>1074</v>
      </c>
    </row>
    <row r="328" spans="1:65" s="2" customFormat="1" ht="16.5" customHeight="1">
      <c r="A328" s="39"/>
      <c r="B328" s="40"/>
      <c r="C328" s="218" t="s">
        <v>1075</v>
      </c>
      <c r="D328" s="218" t="s">
        <v>138</v>
      </c>
      <c r="E328" s="219" t="s">
        <v>1076</v>
      </c>
      <c r="F328" s="220" t="s">
        <v>1077</v>
      </c>
      <c r="G328" s="221" t="s">
        <v>1078</v>
      </c>
      <c r="H328" s="222">
        <v>6</v>
      </c>
      <c r="I328" s="223"/>
      <c r="J328" s="224">
        <f>ROUND(I328*H328,2)</f>
        <v>0</v>
      </c>
      <c r="K328" s="220" t="s">
        <v>142</v>
      </c>
      <c r="L328" s="45"/>
      <c r="M328" s="225" t="s">
        <v>19</v>
      </c>
      <c r="N328" s="226" t="s">
        <v>42</v>
      </c>
      <c r="O328" s="86"/>
      <c r="P328" s="227">
        <f>O328*H328</f>
        <v>0</v>
      </c>
      <c r="Q328" s="227">
        <v>6.06125E-05</v>
      </c>
      <c r="R328" s="227">
        <f>Q328*H328</f>
        <v>0.00036367500000000004</v>
      </c>
      <c r="S328" s="227">
        <v>0</v>
      </c>
      <c r="T328" s="228">
        <f>S328*H328</f>
        <v>0</v>
      </c>
      <c r="U328" s="39"/>
      <c r="V328" s="39"/>
      <c r="W328" s="39"/>
      <c r="X328" s="39"/>
      <c r="Y328" s="39"/>
      <c r="Z328" s="39"/>
      <c r="AA328" s="39"/>
      <c r="AB328" s="39"/>
      <c r="AC328" s="39"/>
      <c r="AD328" s="39"/>
      <c r="AE328" s="39"/>
      <c r="AR328" s="229" t="s">
        <v>218</v>
      </c>
      <c r="AT328" s="229" t="s">
        <v>138</v>
      </c>
      <c r="AU328" s="229" t="s">
        <v>79</v>
      </c>
      <c r="AY328" s="18" t="s">
        <v>137</v>
      </c>
      <c r="BE328" s="230">
        <f>IF(N328="základní",J328,0)</f>
        <v>0</v>
      </c>
      <c r="BF328" s="230">
        <f>IF(N328="snížená",J328,0)</f>
        <v>0</v>
      </c>
      <c r="BG328" s="230">
        <f>IF(N328="zákl. přenesená",J328,0)</f>
        <v>0</v>
      </c>
      <c r="BH328" s="230">
        <f>IF(N328="sníž. přenesená",J328,0)</f>
        <v>0</v>
      </c>
      <c r="BI328" s="230">
        <f>IF(N328="nulová",J328,0)</f>
        <v>0</v>
      </c>
      <c r="BJ328" s="18" t="s">
        <v>143</v>
      </c>
      <c r="BK328" s="230">
        <f>ROUND(I328*H328,2)</f>
        <v>0</v>
      </c>
      <c r="BL328" s="18" t="s">
        <v>218</v>
      </c>
      <c r="BM328" s="229" t="s">
        <v>1079</v>
      </c>
    </row>
    <row r="329" spans="1:47" s="2" customFormat="1" ht="12">
      <c r="A329" s="39"/>
      <c r="B329" s="40"/>
      <c r="C329" s="41"/>
      <c r="D329" s="233" t="s">
        <v>292</v>
      </c>
      <c r="E329" s="41"/>
      <c r="F329" s="276" t="s">
        <v>1080</v>
      </c>
      <c r="G329" s="41"/>
      <c r="H329" s="41"/>
      <c r="I329" s="138"/>
      <c r="J329" s="41"/>
      <c r="K329" s="41"/>
      <c r="L329" s="45"/>
      <c r="M329" s="277"/>
      <c r="N329" s="278"/>
      <c r="O329" s="86"/>
      <c r="P329" s="86"/>
      <c r="Q329" s="86"/>
      <c r="R329" s="86"/>
      <c r="S329" s="86"/>
      <c r="T329" s="87"/>
      <c r="U329" s="39"/>
      <c r="V329" s="39"/>
      <c r="W329" s="39"/>
      <c r="X329" s="39"/>
      <c r="Y329" s="39"/>
      <c r="Z329" s="39"/>
      <c r="AA329" s="39"/>
      <c r="AB329" s="39"/>
      <c r="AC329" s="39"/>
      <c r="AD329" s="39"/>
      <c r="AE329" s="39"/>
      <c r="AT329" s="18" t="s">
        <v>292</v>
      </c>
      <c r="AU329" s="18" t="s">
        <v>79</v>
      </c>
    </row>
    <row r="330" spans="1:65" s="2" customFormat="1" ht="16.5" customHeight="1">
      <c r="A330" s="39"/>
      <c r="B330" s="40"/>
      <c r="C330" s="254" t="s">
        <v>1081</v>
      </c>
      <c r="D330" s="254" t="s">
        <v>154</v>
      </c>
      <c r="E330" s="255" t="s">
        <v>1082</v>
      </c>
      <c r="F330" s="256" t="s">
        <v>1083</v>
      </c>
      <c r="G330" s="257" t="s">
        <v>268</v>
      </c>
      <c r="H330" s="258">
        <v>2</v>
      </c>
      <c r="I330" s="259"/>
      <c r="J330" s="260">
        <f>ROUND(I330*H330,2)</f>
        <v>0</v>
      </c>
      <c r="K330" s="256" t="s">
        <v>312</v>
      </c>
      <c r="L330" s="261"/>
      <c r="M330" s="262" t="s">
        <v>19</v>
      </c>
      <c r="N330" s="263" t="s">
        <v>42</v>
      </c>
      <c r="O330" s="86"/>
      <c r="P330" s="227">
        <f>O330*H330</f>
        <v>0</v>
      </c>
      <c r="Q330" s="227">
        <v>0</v>
      </c>
      <c r="R330" s="227">
        <f>Q330*H330</f>
        <v>0</v>
      </c>
      <c r="S330" s="227">
        <v>0</v>
      </c>
      <c r="T330" s="228">
        <f>S330*H330</f>
        <v>0</v>
      </c>
      <c r="U330" s="39"/>
      <c r="V330" s="39"/>
      <c r="W330" s="39"/>
      <c r="X330" s="39"/>
      <c r="Y330" s="39"/>
      <c r="Z330" s="39"/>
      <c r="AA330" s="39"/>
      <c r="AB330" s="39"/>
      <c r="AC330" s="39"/>
      <c r="AD330" s="39"/>
      <c r="AE330" s="39"/>
      <c r="AR330" s="229" t="s">
        <v>281</v>
      </c>
      <c r="AT330" s="229" t="s">
        <v>154</v>
      </c>
      <c r="AU330" s="229" t="s">
        <v>79</v>
      </c>
      <c r="AY330" s="18" t="s">
        <v>137</v>
      </c>
      <c r="BE330" s="230">
        <f>IF(N330="základní",J330,0)</f>
        <v>0</v>
      </c>
      <c r="BF330" s="230">
        <f>IF(N330="snížená",J330,0)</f>
        <v>0</v>
      </c>
      <c r="BG330" s="230">
        <f>IF(N330="zákl. přenesená",J330,0)</f>
        <v>0</v>
      </c>
      <c r="BH330" s="230">
        <f>IF(N330="sníž. přenesená",J330,0)</f>
        <v>0</v>
      </c>
      <c r="BI330" s="230">
        <f>IF(N330="nulová",J330,0)</f>
        <v>0</v>
      </c>
      <c r="BJ330" s="18" t="s">
        <v>143</v>
      </c>
      <c r="BK330" s="230">
        <f>ROUND(I330*H330,2)</f>
        <v>0</v>
      </c>
      <c r="BL330" s="18" t="s">
        <v>218</v>
      </c>
      <c r="BM330" s="229" t="s">
        <v>1084</v>
      </c>
    </row>
    <row r="331" spans="1:47" s="2" customFormat="1" ht="12">
      <c r="A331" s="39"/>
      <c r="B331" s="40"/>
      <c r="C331" s="41"/>
      <c r="D331" s="233" t="s">
        <v>292</v>
      </c>
      <c r="E331" s="41"/>
      <c r="F331" s="276" t="s">
        <v>1085</v>
      </c>
      <c r="G331" s="41"/>
      <c r="H331" s="41"/>
      <c r="I331" s="138"/>
      <c r="J331" s="41"/>
      <c r="K331" s="41"/>
      <c r="L331" s="45"/>
      <c r="M331" s="277"/>
      <c r="N331" s="278"/>
      <c r="O331" s="86"/>
      <c r="P331" s="86"/>
      <c r="Q331" s="86"/>
      <c r="R331" s="86"/>
      <c r="S331" s="86"/>
      <c r="T331" s="87"/>
      <c r="U331" s="39"/>
      <c r="V331" s="39"/>
      <c r="W331" s="39"/>
      <c r="X331" s="39"/>
      <c r="Y331" s="39"/>
      <c r="Z331" s="39"/>
      <c r="AA331" s="39"/>
      <c r="AB331" s="39"/>
      <c r="AC331" s="39"/>
      <c r="AD331" s="39"/>
      <c r="AE331" s="39"/>
      <c r="AT331" s="18" t="s">
        <v>292</v>
      </c>
      <c r="AU331" s="18" t="s">
        <v>79</v>
      </c>
    </row>
    <row r="332" spans="1:65" s="2" customFormat="1" ht="16.5" customHeight="1">
      <c r="A332" s="39"/>
      <c r="B332" s="40"/>
      <c r="C332" s="218" t="s">
        <v>1086</v>
      </c>
      <c r="D332" s="218" t="s">
        <v>138</v>
      </c>
      <c r="E332" s="219" t="s">
        <v>1087</v>
      </c>
      <c r="F332" s="220" t="s">
        <v>1088</v>
      </c>
      <c r="G332" s="221" t="s">
        <v>1078</v>
      </c>
      <c r="H332" s="222">
        <v>12</v>
      </c>
      <c r="I332" s="223"/>
      <c r="J332" s="224">
        <f>ROUND(I332*H332,2)</f>
        <v>0</v>
      </c>
      <c r="K332" s="220" t="s">
        <v>142</v>
      </c>
      <c r="L332" s="45"/>
      <c r="M332" s="225" t="s">
        <v>19</v>
      </c>
      <c r="N332" s="226" t="s">
        <v>42</v>
      </c>
      <c r="O332" s="86"/>
      <c r="P332" s="227">
        <f>O332*H332</f>
        <v>0</v>
      </c>
      <c r="Q332" s="227">
        <v>5.12625E-05</v>
      </c>
      <c r="R332" s="227">
        <f>Q332*H332</f>
        <v>0.00061515</v>
      </c>
      <c r="S332" s="227">
        <v>0</v>
      </c>
      <c r="T332" s="228">
        <f>S332*H332</f>
        <v>0</v>
      </c>
      <c r="U332" s="39"/>
      <c r="V332" s="39"/>
      <c r="W332" s="39"/>
      <c r="X332" s="39"/>
      <c r="Y332" s="39"/>
      <c r="Z332" s="39"/>
      <c r="AA332" s="39"/>
      <c r="AB332" s="39"/>
      <c r="AC332" s="39"/>
      <c r="AD332" s="39"/>
      <c r="AE332" s="39"/>
      <c r="AR332" s="229" t="s">
        <v>218</v>
      </c>
      <c r="AT332" s="229" t="s">
        <v>138</v>
      </c>
      <c r="AU332" s="229" t="s">
        <v>79</v>
      </c>
      <c r="AY332" s="18" t="s">
        <v>137</v>
      </c>
      <c r="BE332" s="230">
        <f>IF(N332="základní",J332,0)</f>
        <v>0</v>
      </c>
      <c r="BF332" s="230">
        <f>IF(N332="snížená",J332,0)</f>
        <v>0</v>
      </c>
      <c r="BG332" s="230">
        <f>IF(N332="zákl. přenesená",J332,0)</f>
        <v>0</v>
      </c>
      <c r="BH332" s="230">
        <f>IF(N332="sníž. přenesená",J332,0)</f>
        <v>0</v>
      </c>
      <c r="BI332" s="230">
        <f>IF(N332="nulová",J332,0)</f>
        <v>0</v>
      </c>
      <c r="BJ332" s="18" t="s">
        <v>143</v>
      </c>
      <c r="BK332" s="230">
        <f>ROUND(I332*H332,2)</f>
        <v>0</v>
      </c>
      <c r="BL332" s="18" t="s">
        <v>218</v>
      </c>
      <c r="BM332" s="229" t="s">
        <v>1089</v>
      </c>
    </row>
    <row r="333" spans="1:65" s="2" customFormat="1" ht="33" customHeight="1">
      <c r="A333" s="39"/>
      <c r="B333" s="40"/>
      <c r="C333" s="254" t="s">
        <v>1090</v>
      </c>
      <c r="D333" s="254" t="s">
        <v>154</v>
      </c>
      <c r="E333" s="255" t="s">
        <v>1091</v>
      </c>
      <c r="F333" s="256" t="s">
        <v>1092</v>
      </c>
      <c r="G333" s="257" t="s">
        <v>268</v>
      </c>
      <c r="H333" s="258">
        <v>2</v>
      </c>
      <c r="I333" s="259"/>
      <c r="J333" s="260">
        <f>ROUND(I333*H333,2)</f>
        <v>0</v>
      </c>
      <c r="K333" s="256" t="s">
        <v>312</v>
      </c>
      <c r="L333" s="261"/>
      <c r="M333" s="262" t="s">
        <v>19</v>
      </c>
      <c r="N333" s="263" t="s">
        <v>42</v>
      </c>
      <c r="O333" s="86"/>
      <c r="P333" s="227">
        <f>O333*H333</f>
        <v>0</v>
      </c>
      <c r="Q333" s="227">
        <v>0</v>
      </c>
      <c r="R333" s="227">
        <f>Q333*H333</f>
        <v>0</v>
      </c>
      <c r="S333" s="227">
        <v>0</v>
      </c>
      <c r="T333" s="228">
        <f>S333*H333</f>
        <v>0</v>
      </c>
      <c r="U333" s="39"/>
      <c r="V333" s="39"/>
      <c r="W333" s="39"/>
      <c r="X333" s="39"/>
      <c r="Y333" s="39"/>
      <c r="Z333" s="39"/>
      <c r="AA333" s="39"/>
      <c r="AB333" s="39"/>
      <c r="AC333" s="39"/>
      <c r="AD333" s="39"/>
      <c r="AE333" s="39"/>
      <c r="AR333" s="229" t="s">
        <v>281</v>
      </c>
      <c r="AT333" s="229" t="s">
        <v>154</v>
      </c>
      <c r="AU333" s="229" t="s">
        <v>79</v>
      </c>
      <c r="AY333" s="18" t="s">
        <v>137</v>
      </c>
      <c r="BE333" s="230">
        <f>IF(N333="základní",J333,0)</f>
        <v>0</v>
      </c>
      <c r="BF333" s="230">
        <f>IF(N333="snížená",J333,0)</f>
        <v>0</v>
      </c>
      <c r="BG333" s="230">
        <f>IF(N333="zákl. přenesená",J333,0)</f>
        <v>0</v>
      </c>
      <c r="BH333" s="230">
        <f>IF(N333="sníž. přenesená",J333,0)</f>
        <v>0</v>
      </c>
      <c r="BI333" s="230">
        <f>IF(N333="nulová",J333,0)</f>
        <v>0</v>
      </c>
      <c r="BJ333" s="18" t="s">
        <v>143</v>
      </c>
      <c r="BK333" s="230">
        <f>ROUND(I333*H333,2)</f>
        <v>0</v>
      </c>
      <c r="BL333" s="18" t="s">
        <v>218</v>
      </c>
      <c r="BM333" s="229" t="s">
        <v>1093</v>
      </c>
    </row>
    <row r="334" spans="1:47" s="2" customFormat="1" ht="12">
      <c r="A334" s="39"/>
      <c r="B334" s="40"/>
      <c r="C334" s="41"/>
      <c r="D334" s="233" t="s">
        <v>292</v>
      </c>
      <c r="E334" s="41"/>
      <c r="F334" s="276" t="s">
        <v>1094</v>
      </c>
      <c r="G334" s="41"/>
      <c r="H334" s="41"/>
      <c r="I334" s="138"/>
      <c r="J334" s="41"/>
      <c r="K334" s="41"/>
      <c r="L334" s="45"/>
      <c r="M334" s="277"/>
      <c r="N334" s="278"/>
      <c r="O334" s="86"/>
      <c r="P334" s="86"/>
      <c r="Q334" s="86"/>
      <c r="R334" s="86"/>
      <c r="S334" s="86"/>
      <c r="T334" s="87"/>
      <c r="U334" s="39"/>
      <c r="V334" s="39"/>
      <c r="W334" s="39"/>
      <c r="X334" s="39"/>
      <c r="Y334" s="39"/>
      <c r="Z334" s="39"/>
      <c r="AA334" s="39"/>
      <c r="AB334" s="39"/>
      <c r="AC334" s="39"/>
      <c r="AD334" s="39"/>
      <c r="AE334" s="39"/>
      <c r="AT334" s="18" t="s">
        <v>292</v>
      </c>
      <c r="AU334" s="18" t="s">
        <v>79</v>
      </c>
    </row>
    <row r="335" spans="1:65" s="2" customFormat="1" ht="16.5" customHeight="1">
      <c r="A335" s="39"/>
      <c r="B335" s="40"/>
      <c r="C335" s="254" t="s">
        <v>1095</v>
      </c>
      <c r="D335" s="254" t="s">
        <v>154</v>
      </c>
      <c r="E335" s="255" t="s">
        <v>1096</v>
      </c>
      <c r="F335" s="256" t="s">
        <v>1097</v>
      </c>
      <c r="G335" s="257" t="s">
        <v>268</v>
      </c>
      <c r="H335" s="258">
        <v>2</v>
      </c>
      <c r="I335" s="259"/>
      <c r="J335" s="260">
        <f>ROUND(I335*H335,2)</f>
        <v>0</v>
      </c>
      <c r="K335" s="256" t="s">
        <v>312</v>
      </c>
      <c r="L335" s="261"/>
      <c r="M335" s="262" t="s">
        <v>19</v>
      </c>
      <c r="N335" s="263" t="s">
        <v>42</v>
      </c>
      <c r="O335" s="86"/>
      <c r="P335" s="227">
        <f>O335*H335</f>
        <v>0</v>
      </c>
      <c r="Q335" s="227">
        <v>0</v>
      </c>
      <c r="R335" s="227">
        <f>Q335*H335</f>
        <v>0</v>
      </c>
      <c r="S335" s="227">
        <v>0</v>
      </c>
      <c r="T335" s="228">
        <f>S335*H335</f>
        <v>0</v>
      </c>
      <c r="U335" s="39"/>
      <c r="V335" s="39"/>
      <c r="W335" s="39"/>
      <c r="X335" s="39"/>
      <c r="Y335" s="39"/>
      <c r="Z335" s="39"/>
      <c r="AA335" s="39"/>
      <c r="AB335" s="39"/>
      <c r="AC335" s="39"/>
      <c r="AD335" s="39"/>
      <c r="AE335" s="39"/>
      <c r="AR335" s="229" t="s">
        <v>281</v>
      </c>
      <c r="AT335" s="229" t="s">
        <v>154</v>
      </c>
      <c r="AU335" s="229" t="s">
        <v>79</v>
      </c>
      <c r="AY335" s="18" t="s">
        <v>137</v>
      </c>
      <c r="BE335" s="230">
        <f>IF(N335="základní",J335,0)</f>
        <v>0</v>
      </c>
      <c r="BF335" s="230">
        <f>IF(N335="snížená",J335,0)</f>
        <v>0</v>
      </c>
      <c r="BG335" s="230">
        <f>IF(N335="zákl. přenesená",J335,0)</f>
        <v>0</v>
      </c>
      <c r="BH335" s="230">
        <f>IF(N335="sníž. přenesená",J335,0)</f>
        <v>0</v>
      </c>
      <c r="BI335" s="230">
        <f>IF(N335="nulová",J335,0)</f>
        <v>0</v>
      </c>
      <c r="BJ335" s="18" t="s">
        <v>143</v>
      </c>
      <c r="BK335" s="230">
        <f>ROUND(I335*H335,2)</f>
        <v>0</v>
      </c>
      <c r="BL335" s="18" t="s">
        <v>218</v>
      </c>
      <c r="BM335" s="229" t="s">
        <v>1098</v>
      </c>
    </row>
    <row r="336" spans="1:47" s="2" customFormat="1" ht="12">
      <c r="A336" s="39"/>
      <c r="B336" s="40"/>
      <c r="C336" s="41"/>
      <c r="D336" s="233" t="s">
        <v>292</v>
      </c>
      <c r="E336" s="41"/>
      <c r="F336" s="276" t="s">
        <v>1099</v>
      </c>
      <c r="G336" s="41"/>
      <c r="H336" s="41"/>
      <c r="I336" s="138"/>
      <c r="J336" s="41"/>
      <c r="K336" s="41"/>
      <c r="L336" s="45"/>
      <c r="M336" s="277"/>
      <c r="N336" s="278"/>
      <c r="O336" s="86"/>
      <c r="P336" s="86"/>
      <c r="Q336" s="86"/>
      <c r="R336" s="86"/>
      <c r="S336" s="86"/>
      <c r="T336" s="87"/>
      <c r="U336" s="39"/>
      <c r="V336" s="39"/>
      <c r="W336" s="39"/>
      <c r="X336" s="39"/>
      <c r="Y336" s="39"/>
      <c r="Z336" s="39"/>
      <c r="AA336" s="39"/>
      <c r="AB336" s="39"/>
      <c r="AC336" s="39"/>
      <c r="AD336" s="39"/>
      <c r="AE336" s="39"/>
      <c r="AT336" s="18" t="s">
        <v>292</v>
      </c>
      <c r="AU336" s="18" t="s">
        <v>79</v>
      </c>
    </row>
    <row r="337" spans="1:65" s="2" customFormat="1" ht="16.5" customHeight="1">
      <c r="A337" s="39"/>
      <c r="B337" s="40"/>
      <c r="C337" s="218" t="s">
        <v>1100</v>
      </c>
      <c r="D337" s="218" t="s">
        <v>138</v>
      </c>
      <c r="E337" s="219" t="s">
        <v>1101</v>
      </c>
      <c r="F337" s="220" t="s">
        <v>1102</v>
      </c>
      <c r="G337" s="221" t="s">
        <v>1078</v>
      </c>
      <c r="H337" s="222">
        <v>180</v>
      </c>
      <c r="I337" s="223"/>
      <c r="J337" s="224">
        <f>ROUND(I337*H337,2)</f>
        <v>0</v>
      </c>
      <c r="K337" s="220" t="s">
        <v>142</v>
      </c>
      <c r="L337" s="45"/>
      <c r="M337" s="225" t="s">
        <v>19</v>
      </c>
      <c r="N337" s="226" t="s">
        <v>42</v>
      </c>
      <c r="O337" s="86"/>
      <c r="P337" s="227">
        <f>O337*H337</f>
        <v>0</v>
      </c>
      <c r="Q337" s="227">
        <v>0</v>
      </c>
      <c r="R337" s="227">
        <f>Q337*H337</f>
        <v>0</v>
      </c>
      <c r="S337" s="227">
        <v>0.001</v>
      </c>
      <c r="T337" s="228">
        <f>S337*H337</f>
        <v>0.18</v>
      </c>
      <c r="U337" s="39"/>
      <c r="V337" s="39"/>
      <c r="W337" s="39"/>
      <c r="X337" s="39"/>
      <c r="Y337" s="39"/>
      <c r="Z337" s="39"/>
      <c r="AA337" s="39"/>
      <c r="AB337" s="39"/>
      <c r="AC337" s="39"/>
      <c r="AD337" s="39"/>
      <c r="AE337" s="39"/>
      <c r="AR337" s="229" t="s">
        <v>218</v>
      </c>
      <c r="AT337" s="229" t="s">
        <v>138</v>
      </c>
      <c r="AU337" s="229" t="s">
        <v>79</v>
      </c>
      <c r="AY337" s="18" t="s">
        <v>137</v>
      </c>
      <c r="BE337" s="230">
        <f>IF(N337="základní",J337,0)</f>
        <v>0</v>
      </c>
      <c r="BF337" s="230">
        <f>IF(N337="snížená",J337,0)</f>
        <v>0</v>
      </c>
      <c r="BG337" s="230">
        <f>IF(N337="zákl. přenesená",J337,0)</f>
        <v>0</v>
      </c>
      <c r="BH337" s="230">
        <f>IF(N337="sníž. přenesená",J337,0)</f>
        <v>0</v>
      </c>
      <c r="BI337" s="230">
        <f>IF(N337="nulová",J337,0)</f>
        <v>0</v>
      </c>
      <c r="BJ337" s="18" t="s">
        <v>143</v>
      </c>
      <c r="BK337" s="230">
        <f>ROUND(I337*H337,2)</f>
        <v>0</v>
      </c>
      <c r="BL337" s="18" t="s">
        <v>218</v>
      </c>
      <c r="BM337" s="229" t="s">
        <v>1103</v>
      </c>
    </row>
    <row r="338" spans="1:47" s="2" customFormat="1" ht="12">
      <c r="A338" s="39"/>
      <c r="B338" s="40"/>
      <c r="C338" s="41"/>
      <c r="D338" s="233" t="s">
        <v>292</v>
      </c>
      <c r="E338" s="41"/>
      <c r="F338" s="276" t="s">
        <v>1104</v>
      </c>
      <c r="G338" s="41"/>
      <c r="H338" s="41"/>
      <c r="I338" s="138"/>
      <c r="J338" s="41"/>
      <c r="K338" s="41"/>
      <c r="L338" s="45"/>
      <c r="M338" s="277"/>
      <c r="N338" s="278"/>
      <c r="O338" s="86"/>
      <c r="P338" s="86"/>
      <c r="Q338" s="86"/>
      <c r="R338" s="86"/>
      <c r="S338" s="86"/>
      <c r="T338" s="87"/>
      <c r="U338" s="39"/>
      <c r="V338" s="39"/>
      <c r="W338" s="39"/>
      <c r="X338" s="39"/>
      <c r="Y338" s="39"/>
      <c r="Z338" s="39"/>
      <c r="AA338" s="39"/>
      <c r="AB338" s="39"/>
      <c r="AC338" s="39"/>
      <c r="AD338" s="39"/>
      <c r="AE338" s="39"/>
      <c r="AT338" s="18" t="s">
        <v>292</v>
      </c>
      <c r="AU338" s="18" t="s">
        <v>79</v>
      </c>
    </row>
    <row r="339" spans="1:65" s="2" customFormat="1" ht="21.75" customHeight="1">
      <c r="A339" s="39"/>
      <c r="B339" s="40"/>
      <c r="C339" s="218" t="s">
        <v>1105</v>
      </c>
      <c r="D339" s="218" t="s">
        <v>138</v>
      </c>
      <c r="E339" s="219" t="s">
        <v>1106</v>
      </c>
      <c r="F339" s="220" t="s">
        <v>1107</v>
      </c>
      <c r="G339" s="221" t="s">
        <v>403</v>
      </c>
      <c r="H339" s="279"/>
      <c r="I339" s="223"/>
      <c r="J339" s="224">
        <f>ROUND(I339*H339,2)</f>
        <v>0</v>
      </c>
      <c r="K339" s="220" t="s">
        <v>142</v>
      </c>
      <c r="L339" s="45"/>
      <c r="M339" s="225" t="s">
        <v>19</v>
      </c>
      <c r="N339" s="226" t="s">
        <v>42</v>
      </c>
      <c r="O339" s="86"/>
      <c r="P339" s="227">
        <f>O339*H339</f>
        <v>0</v>
      </c>
      <c r="Q339" s="227">
        <v>0</v>
      </c>
      <c r="R339" s="227">
        <f>Q339*H339</f>
        <v>0</v>
      </c>
      <c r="S339" s="227">
        <v>0</v>
      </c>
      <c r="T339" s="228">
        <f>S339*H339</f>
        <v>0</v>
      </c>
      <c r="U339" s="39"/>
      <c r="V339" s="39"/>
      <c r="W339" s="39"/>
      <c r="X339" s="39"/>
      <c r="Y339" s="39"/>
      <c r="Z339" s="39"/>
      <c r="AA339" s="39"/>
      <c r="AB339" s="39"/>
      <c r="AC339" s="39"/>
      <c r="AD339" s="39"/>
      <c r="AE339" s="39"/>
      <c r="AR339" s="229" t="s">
        <v>218</v>
      </c>
      <c r="AT339" s="229" t="s">
        <v>138</v>
      </c>
      <c r="AU339" s="229" t="s">
        <v>79</v>
      </c>
      <c r="AY339" s="18" t="s">
        <v>137</v>
      </c>
      <c r="BE339" s="230">
        <f>IF(N339="základní",J339,0)</f>
        <v>0</v>
      </c>
      <c r="BF339" s="230">
        <f>IF(N339="snížená",J339,0)</f>
        <v>0</v>
      </c>
      <c r="BG339" s="230">
        <f>IF(N339="zákl. přenesená",J339,0)</f>
        <v>0</v>
      </c>
      <c r="BH339" s="230">
        <f>IF(N339="sníž. přenesená",J339,0)</f>
        <v>0</v>
      </c>
      <c r="BI339" s="230">
        <f>IF(N339="nulová",J339,0)</f>
        <v>0</v>
      </c>
      <c r="BJ339" s="18" t="s">
        <v>143</v>
      </c>
      <c r="BK339" s="230">
        <f>ROUND(I339*H339,2)</f>
        <v>0</v>
      </c>
      <c r="BL339" s="18" t="s">
        <v>218</v>
      </c>
      <c r="BM339" s="229" t="s">
        <v>1108</v>
      </c>
    </row>
    <row r="340" spans="1:63" s="12" customFormat="1" ht="22.8" customHeight="1">
      <c r="A340" s="12"/>
      <c r="B340" s="204"/>
      <c r="C340" s="205"/>
      <c r="D340" s="206" t="s">
        <v>68</v>
      </c>
      <c r="E340" s="274" t="s">
        <v>1109</v>
      </c>
      <c r="F340" s="274" t="s">
        <v>1110</v>
      </c>
      <c r="G340" s="205"/>
      <c r="H340" s="205"/>
      <c r="I340" s="208"/>
      <c r="J340" s="275">
        <f>BK340</f>
        <v>0</v>
      </c>
      <c r="K340" s="205"/>
      <c r="L340" s="210"/>
      <c r="M340" s="211"/>
      <c r="N340" s="212"/>
      <c r="O340" s="212"/>
      <c r="P340" s="213">
        <f>SUM(P341:P371)</f>
        <v>0</v>
      </c>
      <c r="Q340" s="212"/>
      <c r="R340" s="213">
        <f>SUM(R341:R371)</f>
        <v>27.2371844044</v>
      </c>
      <c r="S340" s="212"/>
      <c r="T340" s="214">
        <f>SUM(T341:T371)</f>
        <v>0</v>
      </c>
      <c r="U340" s="12"/>
      <c r="V340" s="12"/>
      <c r="W340" s="12"/>
      <c r="X340" s="12"/>
      <c r="Y340" s="12"/>
      <c r="Z340" s="12"/>
      <c r="AA340" s="12"/>
      <c r="AB340" s="12"/>
      <c r="AC340" s="12"/>
      <c r="AD340" s="12"/>
      <c r="AE340" s="12"/>
      <c r="AR340" s="215" t="s">
        <v>79</v>
      </c>
      <c r="AT340" s="216" t="s">
        <v>68</v>
      </c>
      <c r="AU340" s="216" t="s">
        <v>77</v>
      </c>
      <c r="AY340" s="215" t="s">
        <v>137</v>
      </c>
      <c r="BK340" s="217">
        <f>SUM(BK341:BK371)</f>
        <v>0</v>
      </c>
    </row>
    <row r="341" spans="1:65" s="2" customFormat="1" ht="16.5" customHeight="1">
      <c r="A341" s="39"/>
      <c r="B341" s="40"/>
      <c r="C341" s="218" t="s">
        <v>1111</v>
      </c>
      <c r="D341" s="218" t="s">
        <v>138</v>
      </c>
      <c r="E341" s="219" t="s">
        <v>1112</v>
      </c>
      <c r="F341" s="220" t="s">
        <v>1113</v>
      </c>
      <c r="G341" s="221" t="s">
        <v>268</v>
      </c>
      <c r="H341" s="222">
        <v>30</v>
      </c>
      <c r="I341" s="223"/>
      <c r="J341" s="224">
        <f>ROUND(I341*H341,2)</f>
        <v>0</v>
      </c>
      <c r="K341" s="220" t="s">
        <v>142</v>
      </c>
      <c r="L341" s="45"/>
      <c r="M341" s="225" t="s">
        <v>19</v>
      </c>
      <c r="N341" s="226" t="s">
        <v>42</v>
      </c>
      <c r="O341" s="86"/>
      <c r="P341" s="227">
        <f>O341*H341</f>
        <v>0</v>
      </c>
      <c r="Q341" s="227">
        <v>6.3E-05</v>
      </c>
      <c r="R341" s="227">
        <f>Q341*H341</f>
        <v>0.00189</v>
      </c>
      <c r="S341" s="227">
        <v>0</v>
      </c>
      <c r="T341" s="228">
        <f>S341*H341</f>
        <v>0</v>
      </c>
      <c r="U341" s="39"/>
      <c r="V341" s="39"/>
      <c r="W341" s="39"/>
      <c r="X341" s="39"/>
      <c r="Y341" s="39"/>
      <c r="Z341" s="39"/>
      <c r="AA341" s="39"/>
      <c r="AB341" s="39"/>
      <c r="AC341" s="39"/>
      <c r="AD341" s="39"/>
      <c r="AE341" s="39"/>
      <c r="AR341" s="229" t="s">
        <v>218</v>
      </c>
      <c r="AT341" s="229" t="s">
        <v>138</v>
      </c>
      <c r="AU341" s="229" t="s">
        <v>79</v>
      </c>
      <c r="AY341" s="18" t="s">
        <v>137</v>
      </c>
      <c r="BE341" s="230">
        <f>IF(N341="základní",J341,0)</f>
        <v>0</v>
      </c>
      <c r="BF341" s="230">
        <f>IF(N341="snížená",J341,0)</f>
        <v>0</v>
      </c>
      <c r="BG341" s="230">
        <f>IF(N341="zákl. přenesená",J341,0)</f>
        <v>0</v>
      </c>
      <c r="BH341" s="230">
        <f>IF(N341="sníž. přenesená",J341,0)</f>
        <v>0</v>
      </c>
      <c r="BI341" s="230">
        <f>IF(N341="nulová",J341,0)</f>
        <v>0</v>
      </c>
      <c r="BJ341" s="18" t="s">
        <v>143</v>
      </c>
      <c r="BK341" s="230">
        <f>ROUND(I341*H341,2)</f>
        <v>0</v>
      </c>
      <c r="BL341" s="18" t="s">
        <v>218</v>
      </c>
      <c r="BM341" s="229" t="s">
        <v>1114</v>
      </c>
    </row>
    <row r="342" spans="1:65" s="2" customFormat="1" ht="21.75" customHeight="1">
      <c r="A342" s="39"/>
      <c r="B342" s="40"/>
      <c r="C342" s="218" t="s">
        <v>1115</v>
      </c>
      <c r="D342" s="218" t="s">
        <v>138</v>
      </c>
      <c r="E342" s="219" t="s">
        <v>1116</v>
      </c>
      <c r="F342" s="220" t="s">
        <v>1117</v>
      </c>
      <c r="G342" s="221" t="s">
        <v>150</v>
      </c>
      <c r="H342" s="222">
        <v>1.6</v>
      </c>
      <c r="I342" s="223"/>
      <c r="J342" s="224">
        <f>ROUND(I342*H342,2)</f>
        <v>0</v>
      </c>
      <c r="K342" s="220" t="s">
        <v>142</v>
      </c>
      <c r="L342" s="45"/>
      <c r="M342" s="225" t="s">
        <v>19</v>
      </c>
      <c r="N342" s="226" t="s">
        <v>42</v>
      </c>
      <c r="O342" s="86"/>
      <c r="P342" s="227">
        <f>O342*H342</f>
        <v>0</v>
      </c>
      <c r="Q342" s="227">
        <v>0</v>
      </c>
      <c r="R342" s="227">
        <f>Q342*H342</f>
        <v>0</v>
      </c>
      <c r="S342" s="227">
        <v>0</v>
      </c>
      <c r="T342" s="228">
        <f>S342*H342</f>
        <v>0</v>
      </c>
      <c r="U342" s="39"/>
      <c r="V342" s="39"/>
      <c r="W342" s="39"/>
      <c r="X342" s="39"/>
      <c r="Y342" s="39"/>
      <c r="Z342" s="39"/>
      <c r="AA342" s="39"/>
      <c r="AB342" s="39"/>
      <c r="AC342" s="39"/>
      <c r="AD342" s="39"/>
      <c r="AE342" s="39"/>
      <c r="AR342" s="229" t="s">
        <v>218</v>
      </c>
      <c r="AT342" s="229" t="s">
        <v>138</v>
      </c>
      <c r="AU342" s="229" t="s">
        <v>79</v>
      </c>
      <c r="AY342" s="18" t="s">
        <v>137</v>
      </c>
      <c r="BE342" s="230">
        <f>IF(N342="základní",J342,0)</f>
        <v>0</v>
      </c>
      <c r="BF342" s="230">
        <f>IF(N342="snížená",J342,0)</f>
        <v>0</v>
      </c>
      <c r="BG342" s="230">
        <f>IF(N342="zákl. přenesená",J342,0)</f>
        <v>0</v>
      </c>
      <c r="BH342" s="230">
        <f>IF(N342="sníž. přenesená",J342,0)</f>
        <v>0</v>
      </c>
      <c r="BI342" s="230">
        <f>IF(N342="nulová",J342,0)</f>
        <v>0</v>
      </c>
      <c r="BJ342" s="18" t="s">
        <v>143</v>
      </c>
      <c r="BK342" s="230">
        <f>ROUND(I342*H342,2)</f>
        <v>0</v>
      </c>
      <c r="BL342" s="18" t="s">
        <v>218</v>
      </c>
      <c r="BM342" s="229" t="s">
        <v>1118</v>
      </c>
    </row>
    <row r="343" spans="1:51" s="13" customFormat="1" ht="12">
      <c r="A343" s="13"/>
      <c r="B343" s="231"/>
      <c r="C343" s="232"/>
      <c r="D343" s="233" t="s">
        <v>145</v>
      </c>
      <c r="E343" s="234" t="s">
        <v>19</v>
      </c>
      <c r="F343" s="235" t="s">
        <v>1119</v>
      </c>
      <c r="G343" s="232"/>
      <c r="H343" s="236">
        <v>1.6</v>
      </c>
      <c r="I343" s="237"/>
      <c r="J343" s="232"/>
      <c r="K343" s="232"/>
      <c r="L343" s="238"/>
      <c r="M343" s="239"/>
      <c r="N343" s="240"/>
      <c r="O343" s="240"/>
      <c r="P343" s="240"/>
      <c r="Q343" s="240"/>
      <c r="R343" s="240"/>
      <c r="S343" s="240"/>
      <c r="T343" s="241"/>
      <c r="U343" s="13"/>
      <c r="V343" s="13"/>
      <c r="W343" s="13"/>
      <c r="X343" s="13"/>
      <c r="Y343" s="13"/>
      <c r="Z343" s="13"/>
      <c r="AA343" s="13"/>
      <c r="AB343" s="13"/>
      <c r="AC343" s="13"/>
      <c r="AD343" s="13"/>
      <c r="AE343" s="13"/>
      <c r="AT343" s="242" t="s">
        <v>145</v>
      </c>
      <c r="AU343" s="242" t="s">
        <v>79</v>
      </c>
      <c r="AV343" s="13" t="s">
        <v>79</v>
      </c>
      <c r="AW343" s="13" t="s">
        <v>31</v>
      </c>
      <c r="AX343" s="13" t="s">
        <v>69</v>
      </c>
      <c r="AY343" s="242" t="s">
        <v>137</v>
      </c>
    </row>
    <row r="344" spans="1:51" s="14" customFormat="1" ht="12">
      <c r="A344" s="14"/>
      <c r="B344" s="243"/>
      <c r="C344" s="244"/>
      <c r="D344" s="233" t="s">
        <v>145</v>
      </c>
      <c r="E344" s="245" t="s">
        <v>19</v>
      </c>
      <c r="F344" s="246" t="s">
        <v>147</v>
      </c>
      <c r="G344" s="244"/>
      <c r="H344" s="247">
        <v>1.6</v>
      </c>
      <c r="I344" s="248"/>
      <c r="J344" s="244"/>
      <c r="K344" s="244"/>
      <c r="L344" s="249"/>
      <c r="M344" s="250"/>
      <c r="N344" s="251"/>
      <c r="O344" s="251"/>
      <c r="P344" s="251"/>
      <c r="Q344" s="251"/>
      <c r="R344" s="251"/>
      <c r="S344" s="251"/>
      <c r="T344" s="252"/>
      <c r="U344" s="14"/>
      <c r="V344" s="14"/>
      <c r="W344" s="14"/>
      <c r="X344" s="14"/>
      <c r="Y344" s="14"/>
      <c r="Z344" s="14"/>
      <c r="AA344" s="14"/>
      <c r="AB344" s="14"/>
      <c r="AC344" s="14"/>
      <c r="AD344" s="14"/>
      <c r="AE344" s="14"/>
      <c r="AT344" s="253" t="s">
        <v>145</v>
      </c>
      <c r="AU344" s="253" t="s">
        <v>79</v>
      </c>
      <c r="AV344" s="14" t="s">
        <v>143</v>
      </c>
      <c r="AW344" s="14" t="s">
        <v>31</v>
      </c>
      <c r="AX344" s="14" t="s">
        <v>77</v>
      </c>
      <c r="AY344" s="253" t="s">
        <v>137</v>
      </c>
    </row>
    <row r="345" spans="1:65" s="2" customFormat="1" ht="16.5" customHeight="1">
      <c r="A345" s="39"/>
      <c r="B345" s="40"/>
      <c r="C345" s="218" t="s">
        <v>1120</v>
      </c>
      <c r="D345" s="218" t="s">
        <v>138</v>
      </c>
      <c r="E345" s="219" t="s">
        <v>1121</v>
      </c>
      <c r="F345" s="220" t="s">
        <v>1122</v>
      </c>
      <c r="G345" s="221" t="s">
        <v>150</v>
      </c>
      <c r="H345" s="222">
        <v>1.6</v>
      </c>
      <c r="I345" s="223"/>
      <c r="J345" s="224">
        <f>ROUND(I345*H345,2)</f>
        <v>0</v>
      </c>
      <c r="K345" s="220" t="s">
        <v>142</v>
      </c>
      <c r="L345" s="45"/>
      <c r="M345" s="225" t="s">
        <v>19</v>
      </c>
      <c r="N345" s="226" t="s">
        <v>42</v>
      </c>
      <c r="O345" s="86"/>
      <c r="P345" s="227">
        <f>O345*H345</f>
        <v>0</v>
      </c>
      <c r="Q345" s="227">
        <v>2.8E-05</v>
      </c>
      <c r="R345" s="227">
        <f>Q345*H345</f>
        <v>4.4800000000000005E-05</v>
      </c>
      <c r="S345" s="227">
        <v>0</v>
      </c>
      <c r="T345" s="228">
        <f>S345*H345</f>
        <v>0</v>
      </c>
      <c r="U345" s="39"/>
      <c r="V345" s="39"/>
      <c r="W345" s="39"/>
      <c r="X345" s="39"/>
      <c r="Y345" s="39"/>
      <c r="Z345" s="39"/>
      <c r="AA345" s="39"/>
      <c r="AB345" s="39"/>
      <c r="AC345" s="39"/>
      <c r="AD345" s="39"/>
      <c r="AE345" s="39"/>
      <c r="AR345" s="229" t="s">
        <v>218</v>
      </c>
      <c r="AT345" s="229" t="s">
        <v>138</v>
      </c>
      <c r="AU345" s="229" t="s">
        <v>79</v>
      </c>
      <c r="AY345" s="18" t="s">
        <v>137</v>
      </c>
      <c r="BE345" s="230">
        <f>IF(N345="základní",J345,0)</f>
        <v>0</v>
      </c>
      <c r="BF345" s="230">
        <f>IF(N345="snížená",J345,0)</f>
        <v>0</v>
      </c>
      <c r="BG345" s="230">
        <f>IF(N345="zákl. přenesená",J345,0)</f>
        <v>0</v>
      </c>
      <c r="BH345" s="230">
        <f>IF(N345="sníž. přenesená",J345,0)</f>
        <v>0</v>
      </c>
      <c r="BI345" s="230">
        <f>IF(N345="nulová",J345,0)</f>
        <v>0</v>
      </c>
      <c r="BJ345" s="18" t="s">
        <v>143</v>
      </c>
      <c r="BK345" s="230">
        <f>ROUND(I345*H345,2)</f>
        <v>0</v>
      </c>
      <c r="BL345" s="18" t="s">
        <v>218</v>
      </c>
      <c r="BM345" s="229" t="s">
        <v>1123</v>
      </c>
    </row>
    <row r="346" spans="1:65" s="2" customFormat="1" ht="21.75" customHeight="1">
      <c r="A346" s="39"/>
      <c r="B346" s="40"/>
      <c r="C346" s="218" t="s">
        <v>1124</v>
      </c>
      <c r="D346" s="218" t="s">
        <v>138</v>
      </c>
      <c r="E346" s="219" t="s">
        <v>1125</v>
      </c>
      <c r="F346" s="220" t="s">
        <v>1126</v>
      </c>
      <c r="G346" s="221" t="s">
        <v>141</v>
      </c>
      <c r="H346" s="222">
        <v>1</v>
      </c>
      <c r="I346" s="223"/>
      <c r="J346" s="224">
        <f>ROUND(I346*H346,2)</f>
        <v>0</v>
      </c>
      <c r="K346" s="220" t="s">
        <v>142</v>
      </c>
      <c r="L346" s="45"/>
      <c r="M346" s="225" t="s">
        <v>19</v>
      </c>
      <c r="N346" s="226" t="s">
        <v>42</v>
      </c>
      <c r="O346" s="86"/>
      <c r="P346" s="227">
        <f>O346*H346</f>
        <v>0</v>
      </c>
      <c r="Q346" s="227">
        <v>2.418E-05</v>
      </c>
      <c r="R346" s="227">
        <f>Q346*H346</f>
        <v>2.418E-05</v>
      </c>
      <c r="S346" s="227">
        <v>0</v>
      </c>
      <c r="T346" s="228">
        <f>S346*H346</f>
        <v>0</v>
      </c>
      <c r="U346" s="39"/>
      <c r="V346" s="39"/>
      <c r="W346" s="39"/>
      <c r="X346" s="39"/>
      <c r="Y346" s="39"/>
      <c r="Z346" s="39"/>
      <c r="AA346" s="39"/>
      <c r="AB346" s="39"/>
      <c r="AC346" s="39"/>
      <c r="AD346" s="39"/>
      <c r="AE346" s="39"/>
      <c r="AR346" s="229" t="s">
        <v>218</v>
      </c>
      <c r="AT346" s="229" t="s">
        <v>138</v>
      </c>
      <c r="AU346" s="229" t="s">
        <v>79</v>
      </c>
      <c r="AY346" s="18" t="s">
        <v>137</v>
      </c>
      <c r="BE346" s="230">
        <f>IF(N346="základní",J346,0)</f>
        <v>0</v>
      </c>
      <c r="BF346" s="230">
        <f>IF(N346="snížená",J346,0)</f>
        <v>0</v>
      </c>
      <c r="BG346" s="230">
        <f>IF(N346="zákl. přenesená",J346,0)</f>
        <v>0</v>
      </c>
      <c r="BH346" s="230">
        <f>IF(N346="sníž. přenesená",J346,0)</f>
        <v>0</v>
      </c>
      <c r="BI346" s="230">
        <f>IF(N346="nulová",J346,0)</f>
        <v>0</v>
      </c>
      <c r="BJ346" s="18" t="s">
        <v>143</v>
      </c>
      <c r="BK346" s="230">
        <f>ROUND(I346*H346,2)</f>
        <v>0</v>
      </c>
      <c r="BL346" s="18" t="s">
        <v>218</v>
      </c>
      <c r="BM346" s="229" t="s">
        <v>1127</v>
      </c>
    </row>
    <row r="347" spans="1:51" s="13" customFormat="1" ht="12">
      <c r="A347" s="13"/>
      <c r="B347" s="231"/>
      <c r="C347" s="232"/>
      <c r="D347" s="233" t="s">
        <v>145</v>
      </c>
      <c r="E347" s="234" t="s">
        <v>19</v>
      </c>
      <c r="F347" s="235" t="s">
        <v>1128</v>
      </c>
      <c r="G347" s="232"/>
      <c r="H347" s="236">
        <v>1</v>
      </c>
      <c r="I347" s="237"/>
      <c r="J347" s="232"/>
      <c r="K347" s="232"/>
      <c r="L347" s="238"/>
      <c r="M347" s="239"/>
      <c r="N347" s="240"/>
      <c r="O347" s="240"/>
      <c r="P347" s="240"/>
      <c r="Q347" s="240"/>
      <c r="R347" s="240"/>
      <c r="S347" s="240"/>
      <c r="T347" s="241"/>
      <c r="U347" s="13"/>
      <c r="V347" s="13"/>
      <c r="W347" s="13"/>
      <c r="X347" s="13"/>
      <c r="Y347" s="13"/>
      <c r="Z347" s="13"/>
      <c r="AA347" s="13"/>
      <c r="AB347" s="13"/>
      <c r="AC347" s="13"/>
      <c r="AD347" s="13"/>
      <c r="AE347" s="13"/>
      <c r="AT347" s="242" t="s">
        <v>145</v>
      </c>
      <c r="AU347" s="242" t="s">
        <v>79</v>
      </c>
      <c r="AV347" s="13" t="s">
        <v>79</v>
      </c>
      <c r="AW347" s="13" t="s">
        <v>31</v>
      </c>
      <c r="AX347" s="13" t="s">
        <v>69</v>
      </c>
      <c r="AY347" s="242" t="s">
        <v>137</v>
      </c>
    </row>
    <row r="348" spans="1:51" s="14" customFormat="1" ht="12">
      <c r="A348" s="14"/>
      <c r="B348" s="243"/>
      <c r="C348" s="244"/>
      <c r="D348" s="233" t="s">
        <v>145</v>
      </c>
      <c r="E348" s="245" t="s">
        <v>19</v>
      </c>
      <c r="F348" s="246" t="s">
        <v>147</v>
      </c>
      <c r="G348" s="244"/>
      <c r="H348" s="247">
        <v>1</v>
      </c>
      <c r="I348" s="248"/>
      <c r="J348" s="244"/>
      <c r="K348" s="244"/>
      <c r="L348" s="249"/>
      <c r="M348" s="250"/>
      <c r="N348" s="251"/>
      <c r="O348" s="251"/>
      <c r="P348" s="251"/>
      <c r="Q348" s="251"/>
      <c r="R348" s="251"/>
      <c r="S348" s="251"/>
      <c r="T348" s="252"/>
      <c r="U348" s="14"/>
      <c r="V348" s="14"/>
      <c r="W348" s="14"/>
      <c r="X348" s="14"/>
      <c r="Y348" s="14"/>
      <c r="Z348" s="14"/>
      <c r="AA348" s="14"/>
      <c r="AB348" s="14"/>
      <c r="AC348" s="14"/>
      <c r="AD348" s="14"/>
      <c r="AE348" s="14"/>
      <c r="AT348" s="253" t="s">
        <v>145</v>
      </c>
      <c r="AU348" s="253" t="s">
        <v>79</v>
      </c>
      <c r="AV348" s="14" t="s">
        <v>143</v>
      </c>
      <c r="AW348" s="14" t="s">
        <v>31</v>
      </c>
      <c r="AX348" s="14" t="s">
        <v>77</v>
      </c>
      <c r="AY348" s="253" t="s">
        <v>137</v>
      </c>
    </row>
    <row r="349" spans="1:65" s="2" customFormat="1" ht="21.75" customHeight="1">
      <c r="A349" s="39"/>
      <c r="B349" s="40"/>
      <c r="C349" s="218" t="s">
        <v>1129</v>
      </c>
      <c r="D349" s="218" t="s">
        <v>138</v>
      </c>
      <c r="E349" s="219" t="s">
        <v>1130</v>
      </c>
      <c r="F349" s="220" t="s">
        <v>1131</v>
      </c>
      <c r="G349" s="221" t="s">
        <v>141</v>
      </c>
      <c r="H349" s="222">
        <v>1</v>
      </c>
      <c r="I349" s="223"/>
      <c r="J349" s="224">
        <f>ROUND(I349*H349,2)</f>
        <v>0</v>
      </c>
      <c r="K349" s="220" t="s">
        <v>142</v>
      </c>
      <c r="L349" s="45"/>
      <c r="M349" s="225" t="s">
        <v>19</v>
      </c>
      <c r="N349" s="226" t="s">
        <v>42</v>
      </c>
      <c r="O349" s="86"/>
      <c r="P349" s="227">
        <f>O349*H349</f>
        <v>0</v>
      </c>
      <c r="Q349" s="227">
        <v>0.000322834</v>
      </c>
      <c r="R349" s="227">
        <f>Q349*H349</f>
        <v>0.000322834</v>
      </c>
      <c r="S349" s="227">
        <v>0</v>
      </c>
      <c r="T349" s="228">
        <f>S349*H349</f>
        <v>0</v>
      </c>
      <c r="U349" s="39"/>
      <c r="V349" s="39"/>
      <c r="W349" s="39"/>
      <c r="X349" s="39"/>
      <c r="Y349" s="39"/>
      <c r="Z349" s="39"/>
      <c r="AA349" s="39"/>
      <c r="AB349" s="39"/>
      <c r="AC349" s="39"/>
      <c r="AD349" s="39"/>
      <c r="AE349" s="39"/>
      <c r="AR349" s="229" t="s">
        <v>218</v>
      </c>
      <c r="AT349" s="229" t="s">
        <v>138</v>
      </c>
      <c r="AU349" s="229" t="s">
        <v>79</v>
      </c>
      <c r="AY349" s="18" t="s">
        <v>137</v>
      </c>
      <c r="BE349" s="230">
        <f>IF(N349="základní",J349,0)</f>
        <v>0</v>
      </c>
      <c r="BF349" s="230">
        <f>IF(N349="snížená",J349,0)</f>
        <v>0</v>
      </c>
      <c r="BG349" s="230">
        <f>IF(N349="zákl. přenesená",J349,0)</f>
        <v>0</v>
      </c>
      <c r="BH349" s="230">
        <f>IF(N349="sníž. přenesená",J349,0)</f>
        <v>0</v>
      </c>
      <c r="BI349" s="230">
        <f>IF(N349="nulová",J349,0)</f>
        <v>0</v>
      </c>
      <c r="BJ349" s="18" t="s">
        <v>143</v>
      </c>
      <c r="BK349" s="230">
        <f>ROUND(I349*H349,2)</f>
        <v>0</v>
      </c>
      <c r="BL349" s="18" t="s">
        <v>218</v>
      </c>
      <c r="BM349" s="229" t="s">
        <v>1132</v>
      </c>
    </row>
    <row r="350" spans="1:65" s="2" customFormat="1" ht="21.75" customHeight="1">
      <c r="A350" s="39"/>
      <c r="B350" s="40"/>
      <c r="C350" s="218" t="s">
        <v>1133</v>
      </c>
      <c r="D350" s="218" t="s">
        <v>138</v>
      </c>
      <c r="E350" s="219" t="s">
        <v>1134</v>
      </c>
      <c r="F350" s="220" t="s">
        <v>1135</v>
      </c>
      <c r="G350" s="221" t="s">
        <v>141</v>
      </c>
      <c r="H350" s="222">
        <v>1</v>
      </c>
      <c r="I350" s="223"/>
      <c r="J350" s="224">
        <f>ROUND(I350*H350,2)</f>
        <v>0</v>
      </c>
      <c r="K350" s="220" t="s">
        <v>142</v>
      </c>
      <c r="L350" s="45"/>
      <c r="M350" s="225" t="s">
        <v>19</v>
      </c>
      <c r="N350" s="226" t="s">
        <v>42</v>
      </c>
      <c r="O350" s="86"/>
      <c r="P350" s="227">
        <f>O350*H350</f>
        <v>0</v>
      </c>
      <c r="Q350" s="227">
        <v>2.2785E-05</v>
      </c>
      <c r="R350" s="227">
        <f>Q350*H350</f>
        <v>2.2785E-05</v>
      </c>
      <c r="S350" s="227">
        <v>0</v>
      </c>
      <c r="T350" s="228">
        <f>S350*H350</f>
        <v>0</v>
      </c>
      <c r="U350" s="39"/>
      <c r="V350" s="39"/>
      <c r="W350" s="39"/>
      <c r="X350" s="39"/>
      <c r="Y350" s="39"/>
      <c r="Z350" s="39"/>
      <c r="AA350" s="39"/>
      <c r="AB350" s="39"/>
      <c r="AC350" s="39"/>
      <c r="AD350" s="39"/>
      <c r="AE350" s="39"/>
      <c r="AR350" s="229" t="s">
        <v>218</v>
      </c>
      <c r="AT350" s="229" t="s">
        <v>138</v>
      </c>
      <c r="AU350" s="229" t="s">
        <v>79</v>
      </c>
      <c r="AY350" s="18" t="s">
        <v>137</v>
      </c>
      <c r="BE350" s="230">
        <f>IF(N350="základní",J350,0)</f>
        <v>0</v>
      </c>
      <c r="BF350" s="230">
        <f>IF(N350="snížená",J350,0)</f>
        <v>0</v>
      </c>
      <c r="BG350" s="230">
        <f>IF(N350="zákl. přenesená",J350,0)</f>
        <v>0</v>
      </c>
      <c r="BH350" s="230">
        <f>IF(N350="sníž. přenesená",J350,0)</f>
        <v>0</v>
      </c>
      <c r="BI350" s="230">
        <f>IF(N350="nulová",J350,0)</f>
        <v>0</v>
      </c>
      <c r="BJ350" s="18" t="s">
        <v>143</v>
      </c>
      <c r="BK350" s="230">
        <f>ROUND(I350*H350,2)</f>
        <v>0</v>
      </c>
      <c r="BL350" s="18" t="s">
        <v>218</v>
      </c>
      <c r="BM350" s="229" t="s">
        <v>1136</v>
      </c>
    </row>
    <row r="351" spans="1:65" s="2" customFormat="1" ht="16.5" customHeight="1">
      <c r="A351" s="39"/>
      <c r="B351" s="40"/>
      <c r="C351" s="218" t="s">
        <v>1137</v>
      </c>
      <c r="D351" s="218" t="s">
        <v>138</v>
      </c>
      <c r="E351" s="219" t="s">
        <v>1138</v>
      </c>
      <c r="F351" s="220" t="s">
        <v>1139</v>
      </c>
      <c r="G351" s="221" t="s">
        <v>141</v>
      </c>
      <c r="H351" s="222">
        <v>1</v>
      </c>
      <c r="I351" s="223"/>
      <c r="J351" s="224">
        <f>ROUND(I351*H351,2)</f>
        <v>0</v>
      </c>
      <c r="K351" s="220" t="s">
        <v>142</v>
      </c>
      <c r="L351" s="45"/>
      <c r="M351" s="225" t="s">
        <v>19</v>
      </c>
      <c r="N351" s="226" t="s">
        <v>42</v>
      </c>
      <c r="O351" s="86"/>
      <c r="P351" s="227">
        <f>O351*H351</f>
        <v>0</v>
      </c>
      <c r="Q351" s="227">
        <v>0.000345</v>
      </c>
      <c r="R351" s="227">
        <f>Q351*H351</f>
        <v>0.000345</v>
      </c>
      <c r="S351" s="227">
        <v>0</v>
      </c>
      <c r="T351" s="228">
        <f>S351*H351</f>
        <v>0</v>
      </c>
      <c r="U351" s="39"/>
      <c r="V351" s="39"/>
      <c r="W351" s="39"/>
      <c r="X351" s="39"/>
      <c r="Y351" s="39"/>
      <c r="Z351" s="39"/>
      <c r="AA351" s="39"/>
      <c r="AB351" s="39"/>
      <c r="AC351" s="39"/>
      <c r="AD351" s="39"/>
      <c r="AE351" s="39"/>
      <c r="AR351" s="229" t="s">
        <v>218</v>
      </c>
      <c r="AT351" s="229" t="s">
        <v>138</v>
      </c>
      <c r="AU351" s="229" t="s">
        <v>79</v>
      </c>
      <c r="AY351" s="18" t="s">
        <v>137</v>
      </c>
      <c r="BE351" s="230">
        <f>IF(N351="základní",J351,0)</f>
        <v>0</v>
      </c>
      <c r="BF351" s="230">
        <f>IF(N351="snížená",J351,0)</f>
        <v>0</v>
      </c>
      <c r="BG351" s="230">
        <f>IF(N351="zákl. přenesená",J351,0)</f>
        <v>0</v>
      </c>
      <c r="BH351" s="230">
        <f>IF(N351="sníž. přenesená",J351,0)</f>
        <v>0</v>
      </c>
      <c r="BI351" s="230">
        <f>IF(N351="nulová",J351,0)</f>
        <v>0</v>
      </c>
      <c r="BJ351" s="18" t="s">
        <v>143</v>
      </c>
      <c r="BK351" s="230">
        <f>ROUND(I351*H351,2)</f>
        <v>0</v>
      </c>
      <c r="BL351" s="18" t="s">
        <v>218</v>
      </c>
      <c r="BM351" s="229" t="s">
        <v>1140</v>
      </c>
    </row>
    <row r="352" spans="1:65" s="2" customFormat="1" ht="16.5" customHeight="1">
      <c r="A352" s="39"/>
      <c r="B352" s="40"/>
      <c r="C352" s="218" t="s">
        <v>1141</v>
      </c>
      <c r="D352" s="218" t="s">
        <v>138</v>
      </c>
      <c r="E352" s="219" t="s">
        <v>1142</v>
      </c>
      <c r="F352" s="220" t="s">
        <v>1143</v>
      </c>
      <c r="G352" s="221" t="s">
        <v>141</v>
      </c>
      <c r="H352" s="222">
        <v>1</v>
      </c>
      <c r="I352" s="223"/>
      <c r="J352" s="224">
        <f>ROUND(I352*H352,2)</f>
        <v>0</v>
      </c>
      <c r="K352" s="220" t="s">
        <v>142</v>
      </c>
      <c r="L352" s="45"/>
      <c r="M352" s="225" t="s">
        <v>19</v>
      </c>
      <c r="N352" s="226" t="s">
        <v>42</v>
      </c>
      <c r="O352" s="86"/>
      <c r="P352" s="227">
        <f>O352*H352</f>
        <v>0</v>
      </c>
      <c r="Q352" s="227">
        <v>0.00012766</v>
      </c>
      <c r="R352" s="227">
        <f>Q352*H352</f>
        <v>0.00012766</v>
      </c>
      <c r="S352" s="227">
        <v>0</v>
      </c>
      <c r="T352" s="228">
        <f>S352*H352</f>
        <v>0</v>
      </c>
      <c r="U352" s="39"/>
      <c r="V352" s="39"/>
      <c r="W352" s="39"/>
      <c r="X352" s="39"/>
      <c r="Y352" s="39"/>
      <c r="Z352" s="39"/>
      <c r="AA352" s="39"/>
      <c r="AB352" s="39"/>
      <c r="AC352" s="39"/>
      <c r="AD352" s="39"/>
      <c r="AE352" s="39"/>
      <c r="AR352" s="229" t="s">
        <v>218</v>
      </c>
      <c r="AT352" s="229" t="s">
        <v>138</v>
      </c>
      <c r="AU352" s="229" t="s">
        <v>79</v>
      </c>
      <c r="AY352" s="18" t="s">
        <v>137</v>
      </c>
      <c r="BE352" s="230">
        <f>IF(N352="základní",J352,0)</f>
        <v>0</v>
      </c>
      <c r="BF352" s="230">
        <f>IF(N352="snížená",J352,0)</f>
        <v>0</v>
      </c>
      <c r="BG352" s="230">
        <f>IF(N352="zákl. přenesená",J352,0)</f>
        <v>0</v>
      </c>
      <c r="BH352" s="230">
        <f>IF(N352="sníž. přenesená",J352,0)</f>
        <v>0</v>
      </c>
      <c r="BI352" s="230">
        <f>IF(N352="nulová",J352,0)</f>
        <v>0</v>
      </c>
      <c r="BJ352" s="18" t="s">
        <v>143</v>
      </c>
      <c r="BK352" s="230">
        <f>ROUND(I352*H352,2)</f>
        <v>0</v>
      </c>
      <c r="BL352" s="18" t="s">
        <v>218</v>
      </c>
      <c r="BM352" s="229" t="s">
        <v>1144</v>
      </c>
    </row>
    <row r="353" spans="1:65" s="2" customFormat="1" ht="16.5" customHeight="1">
      <c r="A353" s="39"/>
      <c r="B353" s="40"/>
      <c r="C353" s="218" t="s">
        <v>1145</v>
      </c>
      <c r="D353" s="218" t="s">
        <v>138</v>
      </c>
      <c r="E353" s="219" t="s">
        <v>1146</v>
      </c>
      <c r="F353" s="220" t="s">
        <v>1147</v>
      </c>
      <c r="G353" s="221" t="s">
        <v>141</v>
      </c>
      <c r="H353" s="222">
        <v>1</v>
      </c>
      <c r="I353" s="223"/>
      <c r="J353" s="224">
        <f>ROUND(I353*H353,2)</f>
        <v>0</v>
      </c>
      <c r="K353" s="220" t="s">
        <v>142</v>
      </c>
      <c r="L353" s="45"/>
      <c r="M353" s="225" t="s">
        <v>19</v>
      </c>
      <c r="N353" s="226" t="s">
        <v>42</v>
      </c>
      <c r="O353" s="86"/>
      <c r="P353" s="227">
        <f>O353*H353</f>
        <v>0</v>
      </c>
      <c r="Q353" s="227">
        <v>0.00012305</v>
      </c>
      <c r="R353" s="227">
        <f>Q353*H353</f>
        <v>0.00012305</v>
      </c>
      <c r="S353" s="227">
        <v>0</v>
      </c>
      <c r="T353" s="228">
        <f>S353*H353</f>
        <v>0</v>
      </c>
      <c r="U353" s="39"/>
      <c r="V353" s="39"/>
      <c r="W353" s="39"/>
      <c r="X353" s="39"/>
      <c r="Y353" s="39"/>
      <c r="Z353" s="39"/>
      <c r="AA353" s="39"/>
      <c r="AB353" s="39"/>
      <c r="AC353" s="39"/>
      <c r="AD353" s="39"/>
      <c r="AE353" s="39"/>
      <c r="AR353" s="229" t="s">
        <v>218</v>
      </c>
      <c r="AT353" s="229" t="s">
        <v>138</v>
      </c>
      <c r="AU353" s="229" t="s">
        <v>79</v>
      </c>
      <c r="AY353" s="18" t="s">
        <v>137</v>
      </c>
      <c r="BE353" s="230">
        <f>IF(N353="základní",J353,0)</f>
        <v>0</v>
      </c>
      <c r="BF353" s="230">
        <f>IF(N353="snížená",J353,0)</f>
        <v>0</v>
      </c>
      <c r="BG353" s="230">
        <f>IF(N353="zákl. přenesená",J353,0)</f>
        <v>0</v>
      </c>
      <c r="BH353" s="230">
        <f>IF(N353="sníž. přenesená",J353,0)</f>
        <v>0</v>
      </c>
      <c r="BI353" s="230">
        <f>IF(N353="nulová",J353,0)</f>
        <v>0</v>
      </c>
      <c r="BJ353" s="18" t="s">
        <v>143</v>
      </c>
      <c r="BK353" s="230">
        <f>ROUND(I353*H353,2)</f>
        <v>0</v>
      </c>
      <c r="BL353" s="18" t="s">
        <v>218</v>
      </c>
      <c r="BM353" s="229" t="s">
        <v>1148</v>
      </c>
    </row>
    <row r="354" spans="1:47" s="2" customFormat="1" ht="12">
      <c r="A354" s="39"/>
      <c r="B354" s="40"/>
      <c r="C354" s="41"/>
      <c r="D354" s="233" t="s">
        <v>292</v>
      </c>
      <c r="E354" s="41"/>
      <c r="F354" s="276" t="s">
        <v>1149</v>
      </c>
      <c r="G354" s="41"/>
      <c r="H354" s="41"/>
      <c r="I354" s="138"/>
      <c r="J354" s="41"/>
      <c r="K354" s="41"/>
      <c r="L354" s="45"/>
      <c r="M354" s="277"/>
      <c r="N354" s="278"/>
      <c r="O354" s="86"/>
      <c r="P354" s="86"/>
      <c r="Q354" s="86"/>
      <c r="R354" s="86"/>
      <c r="S354" s="86"/>
      <c r="T354" s="87"/>
      <c r="U354" s="39"/>
      <c r="V354" s="39"/>
      <c r="W354" s="39"/>
      <c r="X354" s="39"/>
      <c r="Y354" s="39"/>
      <c r="Z354" s="39"/>
      <c r="AA354" s="39"/>
      <c r="AB354" s="39"/>
      <c r="AC354" s="39"/>
      <c r="AD354" s="39"/>
      <c r="AE354" s="39"/>
      <c r="AT354" s="18" t="s">
        <v>292</v>
      </c>
      <c r="AU354" s="18" t="s">
        <v>79</v>
      </c>
    </row>
    <row r="355" spans="1:65" s="2" customFormat="1" ht="16.5" customHeight="1">
      <c r="A355" s="39"/>
      <c r="B355" s="40"/>
      <c r="C355" s="218" t="s">
        <v>1150</v>
      </c>
      <c r="D355" s="218" t="s">
        <v>138</v>
      </c>
      <c r="E355" s="219" t="s">
        <v>1151</v>
      </c>
      <c r="F355" s="220" t="s">
        <v>1152</v>
      </c>
      <c r="G355" s="221" t="s">
        <v>141</v>
      </c>
      <c r="H355" s="222">
        <v>1</v>
      </c>
      <c r="I355" s="223"/>
      <c r="J355" s="224">
        <f>ROUND(I355*H355,2)</f>
        <v>0</v>
      </c>
      <c r="K355" s="220" t="s">
        <v>142</v>
      </c>
      <c r="L355" s="45"/>
      <c r="M355" s="225" t="s">
        <v>19</v>
      </c>
      <c r="N355" s="226" t="s">
        <v>42</v>
      </c>
      <c r="O355" s="86"/>
      <c r="P355" s="227">
        <f>O355*H355</f>
        <v>0</v>
      </c>
      <c r="Q355" s="227">
        <v>0.0002875</v>
      </c>
      <c r="R355" s="227">
        <f>Q355*H355</f>
        <v>0.0002875</v>
      </c>
      <c r="S355" s="227">
        <v>0</v>
      </c>
      <c r="T355" s="228">
        <f>S355*H355</f>
        <v>0</v>
      </c>
      <c r="U355" s="39"/>
      <c r="V355" s="39"/>
      <c r="W355" s="39"/>
      <c r="X355" s="39"/>
      <c r="Y355" s="39"/>
      <c r="Z355" s="39"/>
      <c r="AA355" s="39"/>
      <c r="AB355" s="39"/>
      <c r="AC355" s="39"/>
      <c r="AD355" s="39"/>
      <c r="AE355" s="39"/>
      <c r="AR355" s="229" t="s">
        <v>218</v>
      </c>
      <c r="AT355" s="229" t="s">
        <v>138</v>
      </c>
      <c r="AU355" s="229" t="s">
        <v>79</v>
      </c>
      <c r="AY355" s="18" t="s">
        <v>137</v>
      </c>
      <c r="BE355" s="230">
        <f>IF(N355="základní",J355,0)</f>
        <v>0</v>
      </c>
      <c r="BF355" s="230">
        <f>IF(N355="snížená",J355,0)</f>
        <v>0</v>
      </c>
      <c r="BG355" s="230">
        <f>IF(N355="zákl. přenesená",J355,0)</f>
        <v>0</v>
      </c>
      <c r="BH355" s="230">
        <f>IF(N355="sníž. přenesená",J355,0)</f>
        <v>0</v>
      </c>
      <c r="BI355" s="230">
        <f>IF(N355="nulová",J355,0)</f>
        <v>0</v>
      </c>
      <c r="BJ355" s="18" t="s">
        <v>143</v>
      </c>
      <c r="BK355" s="230">
        <f>ROUND(I355*H355,2)</f>
        <v>0</v>
      </c>
      <c r="BL355" s="18" t="s">
        <v>218</v>
      </c>
      <c r="BM355" s="229" t="s">
        <v>1153</v>
      </c>
    </row>
    <row r="356" spans="1:47" s="2" customFormat="1" ht="12">
      <c r="A356" s="39"/>
      <c r="B356" s="40"/>
      <c r="C356" s="41"/>
      <c r="D356" s="233" t="s">
        <v>292</v>
      </c>
      <c r="E356" s="41"/>
      <c r="F356" s="276" t="s">
        <v>1149</v>
      </c>
      <c r="G356" s="41"/>
      <c r="H356" s="41"/>
      <c r="I356" s="138"/>
      <c r="J356" s="41"/>
      <c r="K356" s="41"/>
      <c r="L356" s="45"/>
      <c r="M356" s="277"/>
      <c r="N356" s="278"/>
      <c r="O356" s="86"/>
      <c r="P356" s="86"/>
      <c r="Q356" s="86"/>
      <c r="R356" s="86"/>
      <c r="S356" s="86"/>
      <c r="T356" s="87"/>
      <c r="U356" s="39"/>
      <c r="V356" s="39"/>
      <c r="W356" s="39"/>
      <c r="X356" s="39"/>
      <c r="Y356" s="39"/>
      <c r="Z356" s="39"/>
      <c r="AA356" s="39"/>
      <c r="AB356" s="39"/>
      <c r="AC356" s="39"/>
      <c r="AD356" s="39"/>
      <c r="AE356" s="39"/>
      <c r="AT356" s="18" t="s">
        <v>292</v>
      </c>
      <c r="AU356" s="18" t="s">
        <v>79</v>
      </c>
    </row>
    <row r="357" spans="1:65" s="2" customFormat="1" ht="16.5" customHeight="1">
      <c r="A357" s="39"/>
      <c r="B357" s="40"/>
      <c r="C357" s="218" t="s">
        <v>1154</v>
      </c>
      <c r="D357" s="218" t="s">
        <v>138</v>
      </c>
      <c r="E357" s="219" t="s">
        <v>1155</v>
      </c>
      <c r="F357" s="220" t="s">
        <v>1156</v>
      </c>
      <c r="G357" s="221" t="s">
        <v>141</v>
      </c>
      <c r="H357" s="222">
        <v>4</v>
      </c>
      <c r="I357" s="223"/>
      <c r="J357" s="224">
        <f>ROUND(I357*H357,2)</f>
        <v>0</v>
      </c>
      <c r="K357" s="220" t="s">
        <v>142</v>
      </c>
      <c r="L357" s="45"/>
      <c r="M357" s="225" t="s">
        <v>19</v>
      </c>
      <c r="N357" s="226" t="s">
        <v>42</v>
      </c>
      <c r="O357" s="86"/>
      <c r="P357" s="227">
        <f>O357*H357</f>
        <v>0</v>
      </c>
      <c r="Q357" s="227">
        <v>6.7E-05</v>
      </c>
      <c r="R357" s="227">
        <f>Q357*H357</f>
        <v>0.000268</v>
      </c>
      <c r="S357" s="227">
        <v>0</v>
      </c>
      <c r="T357" s="228">
        <f>S357*H357</f>
        <v>0</v>
      </c>
      <c r="U357" s="39"/>
      <c r="V357" s="39"/>
      <c r="W357" s="39"/>
      <c r="X357" s="39"/>
      <c r="Y357" s="39"/>
      <c r="Z357" s="39"/>
      <c r="AA357" s="39"/>
      <c r="AB357" s="39"/>
      <c r="AC357" s="39"/>
      <c r="AD357" s="39"/>
      <c r="AE357" s="39"/>
      <c r="AR357" s="229" t="s">
        <v>218</v>
      </c>
      <c r="AT357" s="229" t="s">
        <v>138</v>
      </c>
      <c r="AU357" s="229" t="s">
        <v>79</v>
      </c>
      <c r="AY357" s="18" t="s">
        <v>137</v>
      </c>
      <c r="BE357" s="230">
        <f>IF(N357="základní",J357,0)</f>
        <v>0</v>
      </c>
      <c r="BF357" s="230">
        <f>IF(N357="snížená",J357,0)</f>
        <v>0</v>
      </c>
      <c r="BG357" s="230">
        <f>IF(N357="zákl. přenesená",J357,0)</f>
        <v>0</v>
      </c>
      <c r="BH357" s="230">
        <f>IF(N357="sníž. přenesená",J357,0)</f>
        <v>0</v>
      </c>
      <c r="BI357" s="230">
        <f>IF(N357="nulová",J357,0)</f>
        <v>0</v>
      </c>
      <c r="BJ357" s="18" t="s">
        <v>143</v>
      </c>
      <c r="BK357" s="230">
        <f>ROUND(I357*H357,2)</f>
        <v>0</v>
      </c>
      <c r="BL357" s="18" t="s">
        <v>218</v>
      </c>
      <c r="BM357" s="229" t="s">
        <v>1157</v>
      </c>
    </row>
    <row r="358" spans="1:65" s="2" customFormat="1" ht="16.5" customHeight="1">
      <c r="A358" s="39"/>
      <c r="B358" s="40"/>
      <c r="C358" s="218" t="s">
        <v>1158</v>
      </c>
      <c r="D358" s="218" t="s">
        <v>138</v>
      </c>
      <c r="E358" s="219" t="s">
        <v>1159</v>
      </c>
      <c r="F358" s="220" t="s">
        <v>1160</v>
      </c>
      <c r="G358" s="221" t="s">
        <v>141</v>
      </c>
      <c r="H358" s="222">
        <v>4</v>
      </c>
      <c r="I358" s="223"/>
      <c r="J358" s="224">
        <f>ROUND(I358*H358,2)</f>
        <v>0</v>
      </c>
      <c r="K358" s="220" t="s">
        <v>142</v>
      </c>
      <c r="L358" s="45"/>
      <c r="M358" s="225" t="s">
        <v>19</v>
      </c>
      <c r="N358" s="226" t="s">
        <v>42</v>
      </c>
      <c r="O358" s="86"/>
      <c r="P358" s="227">
        <f>O358*H358</f>
        <v>0</v>
      </c>
      <c r="Q358" s="227">
        <v>0.000109232</v>
      </c>
      <c r="R358" s="227">
        <f>Q358*H358</f>
        <v>0.000436928</v>
      </c>
      <c r="S358" s="227">
        <v>0</v>
      </c>
      <c r="T358" s="228">
        <f>S358*H358</f>
        <v>0</v>
      </c>
      <c r="U358" s="39"/>
      <c r="V358" s="39"/>
      <c r="W358" s="39"/>
      <c r="X358" s="39"/>
      <c r="Y358" s="39"/>
      <c r="Z358" s="39"/>
      <c r="AA358" s="39"/>
      <c r="AB358" s="39"/>
      <c r="AC358" s="39"/>
      <c r="AD358" s="39"/>
      <c r="AE358" s="39"/>
      <c r="AR358" s="229" t="s">
        <v>218</v>
      </c>
      <c r="AT358" s="229" t="s">
        <v>138</v>
      </c>
      <c r="AU358" s="229" t="s">
        <v>79</v>
      </c>
      <c r="AY358" s="18" t="s">
        <v>137</v>
      </c>
      <c r="BE358" s="230">
        <f>IF(N358="základní",J358,0)</f>
        <v>0</v>
      </c>
      <c r="BF358" s="230">
        <f>IF(N358="snížená",J358,0)</f>
        <v>0</v>
      </c>
      <c r="BG358" s="230">
        <f>IF(N358="zákl. přenesená",J358,0)</f>
        <v>0</v>
      </c>
      <c r="BH358" s="230">
        <f>IF(N358="sníž. přenesená",J358,0)</f>
        <v>0</v>
      </c>
      <c r="BI358" s="230">
        <f>IF(N358="nulová",J358,0)</f>
        <v>0</v>
      </c>
      <c r="BJ358" s="18" t="s">
        <v>143</v>
      </c>
      <c r="BK358" s="230">
        <f>ROUND(I358*H358,2)</f>
        <v>0</v>
      </c>
      <c r="BL358" s="18" t="s">
        <v>218</v>
      </c>
      <c r="BM358" s="229" t="s">
        <v>1161</v>
      </c>
    </row>
    <row r="359" spans="1:65" s="2" customFormat="1" ht="16.5" customHeight="1">
      <c r="A359" s="39"/>
      <c r="B359" s="40"/>
      <c r="C359" s="218" t="s">
        <v>1162</v>
      </c>
      <c r="D359" s="218" t="s">
        <v>138</v>
      </c>
      <c r="E359" s="219" t="s">
        <v>1163</v>
      </c>
      <c r="F359" s="220" t="s">
        <v>1164</v>
      </c>
      <c r="G359" s="221" t="s">
        <v>141</v>
      </c>
      <c r="H359" s="222">
        <v>4</v>
      </c>
      <c r="I359" s="223"/>
      <c r="J359" s="224">
        <f>ROUND(I359*H359,2)</f>
        <v>0</v>
      </c>
      <c r="K359" s="220" t="s">
        <v>142</v>
      </c>
      <c r="L359" s="45"/>
      <c r="M359" s="225" t="s">
        <v>19</v>
      </c>
      <c r="N359" s="226" t="s">
        <v>42</v>
      </c>
      <c r="O359" s="86"/>
      <c r="P359" s="227">
        <f>O359*H359</f>
        <v>0</v>
      </c>
      <c r="Q359" s="227">
        <v>0.00014375</v>
      </c>
      <c r="R359" s="227">
        <f>Q359*H359</f>
        <v>0.000575</v>
      </c>
      <c r="S359" s="227">
        <v>0</v>
      </c>
      <c r="T359" s="228">
        <f>S359*H359</f>
        <v>0</v>
      </c>
      <c r="U359" s="39"/>
      <c r="V359" s="39"/>
      <c r="W359" s="39"/>
      <c r="X359" s="39"/>
      <c r="Y359" s="39"/>
      <c r="Z359" s="39"/>
      <c r="AA359" s="39"/>
      <c r="AB359" s="39"/>
      <c r="AC359" s="39"/>
      <c r="AD359" s="39"/>
      <c r="AE359" s="39"/>
      <c r="AR359" s="229" t="s">
        <v>218</v>
      </c>
      <c r="AT359" s="229" t="s">
        <v>138</v>
      </c>
      <c r="AU359" s="229" t="s">
        <v>79</v>
      </c>
      <c r="AY359" s="18" t="s">
        <v>137</v>
      </c>
      <c r="BE359" s="230">
        <f>IF(N359="základní",J359,0)</f>
        <v>0</v>
      </c>
      <c r="BF359" s="230">
        <f>IF(N359="snížená",J359,0)</f>
        <v>0</v>
      </c>
      <c r="BG359" s="230">
        <f>IF(N359="zákl. přenesená",J359,0)</f>
        <v>0</v>
      </c>
      <c r="BH359" s="230">
        <f>IF(N359="sníž. přenesená",J359,0)</f>
        <v>0</v>
      </c>
      <c r="BI359" s="230">
        <f>IF(N359="nulová",J359,0)</f>
        <v>0</v>
      </c>
      <c r="BJ359" s="18" t="s">
        <v>143</v>
      </c>
      <c r="BK359" s="230">
        <f>ROUND(I359*H359,2)</f>
        <v>0</v>
      </c>
      <c r="BL359" s="18" t="s">
        <v>218</v>
      </c>
      <c r="BM359" s="229" t="s">
        <v>1165</v>
      </c>
    </row>
    <row r="360" spans="1:47" s="2" customFormat="1" ht="12">
      <c r="A360" s="39"/>
      <c r="B360" s="40"/>
      <c r="C360" s="41"/>
      <c r="D360" s="233" t="s">
        <v>292</v>
      </c>
      <c r="E360" s="41"/>
      <c r="F360" s="276" t="s">
        <v>1166</v>
      </c>
      <c r="G360" s="41"/>
      <c r="H360" s="41"/>
      <c r="I360" s="138"/>
      <c r="J360" s="41"/>
      <c r="K360" s="41"/>
      <c r="L360" s="45"/>
      <c r="M360" s="277"/>
      <c r="N360" s="278"/>
      <c r="O360" s="86"/>
      <c r="P360" s="86"/>
      <c r="Q360" s="86"/>
      <c r="R360" s="86"/>
      <c r="S360" s="86"/>
      <c r="T360" s="87"/>
      <c r="U360" s="39"/>
      <c r="V360" s="39"/>
      <c r="W360" s="39"/>
      <c r="X360" s="39"/>
      <c r="Y360" s="39"/>
      <c r="Z360" s="39"/>
      <c r="AA360" s="39"/>
      <c r="AB360" s="39"/>
      <c r="AC360" s="39"/>
      <c r="AD360" s="39"/>
      <c r="AE360" s="39"/>
      <c r="AT360" s="18" t="s">
        <v>292</v>
      </c>
      <c r="AU360" s="18" t="s">
        <v>79</v>
      </c>
    </row>
    <row r="361" spans="1:65" s="2" customFormat="1" ht="16.5" customHeight="1">
      <c r="A361" s="39"/>
      <c r="B361" s="40"/>
      <c r="C361" s="218" t="s">
        <v>1167</v>
      </c>
      <c r="D361" s="218" t="s">
        <v>138</v>
      </c>
      <c r="E361" s="219" t="s">
        <v>1168</v>
      </c>
      <c r="F361" s="220" t="s">
        <v>1169</v>
      </c>
      <c r="G361" s="221" t="s">
        <v>141</v>
      </c>
      <c r="H361" s="222">
        <v>4</v>
      </c>
      <c r="I361" s="223"/>
      <c r="J361" s="224">
        <f>ROUND(I361*H361,2)</f>
        <v>0</v>
      </c>
      <c r="K361" s="220" t="s">
        <v>142</v>
      </c>
      <c r="L361" s="45"/>
      <c r="M361" s="225" t="s">
        <v>19</v>
      </c>
      <c r="N361" s="226" t="s">
        <v>42</v>
      </c>
      <c r="O361" s="86"/>
      <c r="P361" s="227">
        <f>O361*H361</f>
        <v>0</v>
      </c>
      <c r="Q361" s="227">
        <v>8.588E-05</v>
      </c>
      <c r="R361" s="227">
        <f>Q361*H361</f>
        <v>0.00034352</v>
      </c>
      <c r="S361" s="227">
        <v>0</v>
      </c>
      <c r="T361" s="228">
        <f>S361*H361</f>
        <v>0</v>
      </c>
      <c r="U361" s="39"/>
      <c r="V361" s="39"/>
      <c r="W361" s="39"/>
      <c r="X361" s="39"/>
      <c r="Y361" s="39"/>
      <c r="Z361" s="39"/>
      <c r="AA361" s="39"/>
      <c r="AB361" s="39"/>
      <c r="AC361" s="39"/>
      <c r="AD361" s="39"/>
      <c r="AE361" s="39"/>
      <c r="AR361" s="229" t="s">
        <v>218</v>
      </c>
      <c r="AT361" s="229" t="s">
        <v>138</v>
      </c>
      <c r="AU361" s="229" t="s">
        <v>79</v>
      </c>
      <c r="AY361" s="18" t="s">
        <v>137</v>
      </c>
      <c r="BE361" s="230">
        <f>IF(N361="základní",J361,0)</f>
        <v>0</v>
      </c>
      <c r="BF361" s="230">
        <f>IF(N361="snížená",J361,0)</f>
        <v>0</v>
      </c>
      <c r="BG361" s="230">
        <f>IF(N361="zákl. přenesená",J361,0)</f>
        <v>0</v>
      </c>
      <c r="BH361" s="230">
        <f>IF(N361="sníž. přenesená",J361,0)</f>
        <v>0</v>
      </c>
      <c r="BI361" s="230">
        <f>IF(N361="nulová",J361,0)</f>
        <v>0</v>
      </c>
      <c r="BJ361" s="18" t="s">
        <v>143</v>
      </c>
      <c r="BK361" s="230">
        <f>ROUND(I361*H361,2)</f>
        <v>0</v>
      </c>
      <c r="BL361" s="18" t="s">
        <v>218</v>
      </c>
      <c r="BM361" s="229" t="s">
        <v>1170</v>
      </c>
    </row>
    <row r="362" spans="1:47" s="2" customFormat="1" ht="12">
      <c r="A362" s="39"/>
      <c r="B362" s="40"/>
      <c r="C362" s="41"/>
      <c r="D362" s="233" t="s">
        <v>292</v>
      </c>
      <c r="E362" s="41"/>
      <c r="F362" s="276" t="s">
        <v>1166</v>
      </c>
      <c r="G362" s="41"/>
      <c r="H362" s="41"/>
      <c r="I362" s="138"/>
      <c r="J362" s="41"/>
      <c r="K362" s="41"/>
      <c r="L362" s="45"/>
      <c r="M362" s="277"/>
      <c r="N362" s="278"/>
      <c r="O362" s="86"/>
      <c r="P362" s="86"/>
      <c r="Q362" s="86"/>
      <c r="R362" s="86"/>
      <c r="S362" s="86"/>
      <c r="T362" s="87"/>
      <c r="U362" s="39"/>
      <c r="V362" s="39"/>
      <c r="W362" s="39"/>
      <c r="X362" s="39"/>
      <c r="Y362" s="39"/>
      <c r="Z362" s="39"/>
      <c r="AA362" s="39"/>
      <c r="AB362" s="39"/>
      <c r="AC362" s="39"/>
      <c r="AD362" s="39"/>
      <c r="AE362" s="39"/>
      <c r="AT362" s="18" t="s">
        <v>292</v>
      </c>
      <c r="AU362" s="18" t="s">
        <v>79</v>
      </c>
    </row>
    <row r="363" spans="1:65" s="2" customFormat="1" ht="16.5" customHeight="1">
      <c r="A363" s="39"/>
      <c r="B363" s="40"/>
      <c r="C363" s="218" t="s">
        <v>1171</v>
      </c>
      <c r="D363" s="218" t="s">
        <v>138</v>
      </c>
      <c r="E363" s="219" t="s">
        <v>1172</v>
      </c>
      <c r="F363" s="220" t="s">
        <v>1173</v>
      </c>
      <c r="G363" s="221" t="s">
        <v>141</v>
      </c>
      <c r="H363" s="222">
        <v>386</v>
      </c>
      <c r="I363" s="223"/>
      <c r="J363" s="224">
        <f>ROUND(I363*H363,2)</f>
        <v>0</v>
      </c>
      <c r="K363" s="220" t="s">
        <v>142</v>
      </c>
      <c r="L363" s="45"/>
      <c r="M363" s="225" t="s">
        <v>19</v>
      </c>
      <c r="N363" s="226" t="s">
        <v>42</v>
      </c>
      <c r="O363" s="86"/>
      <c r="P363" s="227">
        <f>O363*H363</f>
        <v>0</v>
      </c>
      <c r="Q363" s="227">
        <v>0.00021</v>
      </c>
      <c r="R363" s="227">
        <f>Q363*H363</f>
        <v>0.08106000000000001</v>
      </c>
      <c r="S363" s="227">
        <v>0</v>
      </c>
      <c r="T363" s="228">
        <f>S363*H363</f>
        <v>0</v>
      </c>
      <c r="U363" s="39"/>
      <c r="V363" s="39"/>
      <c r="W363" s="39"/>
      <c r="X363" s="39"/>
      <c r="Y363" s="39"/>
      <c r="Z363" s="39"/>
      <c r="AA363" s="39"/>
      <c r="AB363" s="39"/>
      <c r="AC363" s="39"/>
      <c r="AD363" s="39"/>
      <c r="AE363" s="39"/>
      <c r="AR363" s="229" t="s">
        <v>218</v>
      </c>
      <c r="AT363" s="229" t="s">
        <v>138</v>
      </c>
      <c r="AU363" s="229" t="s">
        <v>79</v>
      </c>
      <c r="AY363" s="18" t="s">
        <v>137</v>
      </c>
      <c r="BE363" s="230">
        <f>IF(N363="základní",J363,0)</f>
        <v>0</v>
      </c>
      <c r="BF363" s="230">
        <f>IF(N363="snížená",J363,0)</f>
        <v>0</v>
      </c>
      <c r="BG363" s="230">
        <f>IF(N363="zákl. přenesená",J363,0)</f>
        <v>0</v>
      </c>
      <c r="BH363" s="230">
        <f>IF(N363="sníž. přenesená",J363,0)</f>
        <v>0</v>
      </c>
      <c r="BI363" s="230">
        <f>IF(N363="nulová",J363,0)</f>
        <v>0</v>
      </c>
      <c r="BJ363" s="18" t="s">
        <v>143</v>
      </c>
      <c r="BK363" s="230">
        <f>ROUND(I363*H363,2)</f>
        <v>0</v>
      </c>
      <c r="BL363" s="18" t="s">
        <v>218</v>
      </c>
      <c r="BM363" s="229" t="s">
        <v>1174</v>
      </c>
    </row>
    <row r="364" spans="1:65" s="2" customFormat="1" ht="16.5" customHeight="1">
      <c r="A364" s="39"/>
      <c r="B364" s="40"/>
      <c r="C364" s="218" t="s">
        <v>1175</v>
      </c>
      <c r="D364" s="218" t="s">
        <v>138</v>
      </c>
      <c r="E364" s="219" t="s">
        <v>1176</v>
      </c>
      <c r="F364" s="220" t="s">
        <v>1177</v>
      </c>
      <c r="G364" s="221" t="s">
        <v>141</v>
      </c>
      <c r="H364" s="222">
        <v>495.363</v>
      </c>
      <c r="I364" s="223"/>
      <c r="J364" s="224">
        <f>ROUND(I364*H364,2)</f>
        <v>0</v>
      </c>
      <c r="K364" s="220" t="s">
        <v>142</v>
      </c>
      <c r="L364" s="45"/>
      <c r="M364" s="225" t="s">
        <v>19</v>
      </c>
      <c r="N364" s="226" t="s">
        <v>42</v>
      </c>
      <c r="O364" s="86"/>
      <c r="P364" s="227">
        <f>O364*H364</f>
        <v>0</v>
      </c>
      <c r="Q364" s="227">
        <v>0</v>
      </c>
      <c r="R364" s="227">
        <f>Q364*H364</f>
        <v>0</v>
      </c>
      <c r="S364" s="227">
        <v>0</v>
      </c>
      <c r="T364" s="228">
        <f>S364*H364</f>
        <v>0</v>
      </c>
      <c r="U364" s="39"/>
      <c r="V364" s="39"/>
      <c r="W364" s="39"/>
      <c r="X364" s="39"/>
      <c r="Y364" s="39"/>
      <c r="Z364" s="39"/>
      <c r="AA364" s="39"/>
      <c r="AB364" s="39"/>
      <c r="AC364" s="39"/>
      <c r="AD364" s="39"/>
      <c r="AE364" s="39"/>
      <c r="AR364" s="229" t="s">
        <v>218</v>
      </c>
      <c r="AT364" s="229" t="s">
        <v>138</v>
      </c>
      <c r="AU364" s="229" t="s">
        <v>79</v>
      </c>
      <c r="AY364" s="18" t="s">
        <v>137</v>
      </c>
      <c r="BE364" s="230">
        <f>IF(N364="základní",J364,0)</f>
        <v>0</v>
      </c>
      <c r="BF364" s="230">
        <f>IF(N364="snížená",J364,0)</f>
        <v>0</v>
      </c>
      <c r="BG364" s="230">
        <f>IF(N364="zákl. přenesená",J364,0)</f>
        <v>0</v>
      </c>
      <c r="BH364" s="230">
        <f>IF(N364="sníž. přenesená",J364,0)</f>
        <v>0</v>
      </c>
      <c r="BI364" s="230">
        <f>IF(N364="nulová",J364,0)</f>
        <v>0</v>
      </c>
      <c r="BJ364" s="18" t="s">
        <v>143</v>
      </c>
      <c r="BK364" s="230">
        <f>ROUND(I364*H364,2)</f>
        <v>0</v>
      </c>
      <c r="BL364" s="18" t="s">
        <v>218</v>
      </c>
      <c r="BM364" s="229" t="s">
        <v>1178</v>
      </c>
    </row>
    <row r="365" spans="1:65" s="2" customFormat="1" ht="16.5" customHeight="1">
      <c r="A365" s="39"/>
      <c r="B365" s="40"/>
      <c r="C365" s="218" t="s">
        <v>1179</v>
      </c>
      <c r="D365" s="218" t="s">
        <v>138</v>
      </c>
      <c r="E365" s="219" t="s">
        <v>1180</v>
      </c>
      <c r="F365" s="220" t="s">
        <v>1181</v>
      </c>
      <c r="G365" s="221" t="s">
        <v>141</v>
      </c>
      <c r="H365" s="222">
        <v>386</v>
      </c>
      <c r="I365" s="223"/>
      <c r="J365" s="224">
        <f>ROUND(I365*H365,2)</f>
        <v>0</v>
      </c>
      <c r="K365" s="220" t="s">
        <v>142</v>
      </c>
      <c r="L365" s="45"/>
      <c r="M365" s="225" t="s">
        <v>19</v>
      </c>
      <c r="N365" s="226" t="s">
        <v>42</v>
      </c>
      <c r="O365" s="86"/>
      <c r="P365" s="227">
        <f>O365*H365</f>
        <v>0</v>
      </c>
      <c r="Q365" s="227">
        <v>0.063</v>
      </c>
      <c r="R365" s="227">
        <f>Q365*H365</f>
        <v>24.318</v>
      </c>
      <c r="S365" s="227">
        <v>0</v>
      </c>
      <c r="T365" s="228">
        <f>S365*H365</f>
        <v>0</v>
      </c>
      <c r="U365" s="39"/>
      <c r="V365" s="39"/>
      <c r="W365" s="39"/>
      <c r="X365" s="39"/>
      <c r="Y365" s="39"/>
      <c r="Z365" s="39"/>
      <c r="AA365" s="39"/>
      <c r="AB365" s="39"/>
      <c r="AC365" s="39"/>
      <c r="AD365" s="39"/>
      <c r="AE365" s="39"/>
      <c r="AR365" s="229" t="s">
        <v>218</v>
      </c>
      <c r="AT365" s="229" t="s">
        <v>138</v>
      </c>
      <c r="AU365" s="229" t="s">
        <v>79</v>
      </c>
      <c r="AY365" s="18" t="s">
        <v>137</v>
      </c>
      <c r="BE365" s="230">
        <f>IF(N365="základní",J365,0)</f>
        <v>0</v>
      </c>
      <c r="BF365" s="230">
        <f>IF(N365="snížená",J365,0)</f>
        <v>0</v>
      </c>
      <c r="BG365" s="230">
        <f>IF(N365="zákl. přenesená",J365,0)</f>
        <v>0</v>
      </c>
      <c r="BH365" s="230">
        <f>IF(N365="sníž. přenesená",J365,0)</f>
        <v>0</v>
      </c>
      <c r="BI365" s="230">
        <f>IF(N365="nulová",J365,0)</f>
        <v>0</v>
      </c>
      <c r="BJ365" s="18" t="s">
        <v>143</v>
      </c>
      <c r="BK365" s="230">
        <f>ROUND(I365*H365,2)</f>
        <v>0</v>
      </c>
      <c r="BL365" s="18" t="s">
        <v>218</v>
      </c>
      <c r="BM365" s="229" t="s">
        <v>1182</v>
      </c>
    </row>
    <row r="366" spans="1:65" s="2" customFormat="1" ht="16.5" customHeight="1">
      <c r="A366" s="39"/>
      <c r="B366" s="40"/>
      <c r="C366" s="218" t="s">
        <v>1183</v>
      </c>
      <c r="D366" s="218" t="s">
        <v>138</v>
      </c>
      <c r="E366" s="219" t="s">
        <v>1184</v>
      </c>
      <c r="F366" s="220" t="s">
        <v>1185</v>
      </c>
      <c r="G366" s="221" t="s">
        <v>141</v>
      </c>
      <c r="H366" s="222">
        <v>101.96</v>
      </c>
      <c r="I366" s="223"/>
      <c r="J366" s="224">
        <f>ROUND(I366*H366,2)</f>
        <v>0</v>
      </c>
      <c r="K366" s="220" t="s">
        <v>142</v>
      </c>
      <c r="L366" s="45"/>
      <c r="M366" s="225" t="s">
        <v>19</v>
      </c>
      <c r="N366" s="226" t="s">
        <v>42</v>
      </c>
      <c r="O366" s="86"/>
      <c r="P366" s="227">
        <f>O366*H366</f>
        <v>0</v>
      </c>
      <c r="Q366" s="227">
        <v>0.024</v>
      </c>
      <c r="R366" s="227">
        <f>Q366*H366</f>
        <v>2.44704</v>
      </c>
      <c r="S366" s="227">
        <v>0</v>
      </c>
      <c r="T366" s="228">
        <f>S366*H366</f>
        <v>0</v>
      </c>
      <c r="U366" s="39"/>
      <c r="V366" s="39"/>
      <c r="W366" s="39"/>
      <c r="X366" s="39"/>
      <c r="Y366" s="39"/>
      <c r="Z366" s="39"/>
      <c r="AA366" s="39"/>
      <c r="AB366" s="39"/>
      <c r="AC366" s="39"/>
      <c r="AD366" s="39"/>
      <c r="AE366" s="39"/>
      <c r="AR366" s="229" t="s">
        <v>218</v>
      </c>
      <c r="AT366" s="229" t="s">
        <v>138</v>
      </c>
      <c r="AU366" s="229" t="s">
        <v>79</v>
      </c>
      <c r="AY366" s="18" t="s">
        <v>137</v>
      </c>
      <c r="BE366" s="230">
        <f>IF(N366="základní",J366,0)</f>
        <v>0</v>
      </c>
      <c r="BF366" s="230">
        <f>IF(N366="snížená",J366,0)</f>
        <v>0</v>
      </c>
      <c r="BG366" s="230">
        <f>IF(N366="zákl. přenesená",J366,0)</f>
        <v>0</v>
      </c>
      <c r="BH366" s="230">
        <f>IF(N366="sníž. přenesená",J366,0)</f>
        <v>0</v>
      </c>
      <c r="BI366" s="230">
        <f>IF(N366="nulová",J366,0)</f>
        <v>0</v>
      </c>
      <c r="BJ366" s="18" t="s">
        <v>143</v>
      </c>
      <c r="BK366" s="230">
        <f>ROUND(I366*H366,2)</f>
        <v>0</v>
      </c>
      <c r="BL366" s="18" t="s">
        <v>218</v>
      </c>
      <c r="BM366" s="229" t="s">
        <v>1186</v>
      </c>
    </row>
    <row r="367" spans="1:47" s="2" customFormat="1" ht="12">
      <c r="A367" s="39"/>
      <c r="B367" s="40"/>
      <c r="C367" s="41"/>
      <c r="D367" s="233" t="s">
        <v>292</v>
      </c>
      <c r="E367" s="41"/>
      <c r="F367" s="276" t="s">
        <v>1187</v>
      </c>
      <c r="G367" s="41"/>
      <c r="H367" s="41"/>
      <c r="I367" s="138"/>
      <c r="J367" s="41"/>
      <c r="K367" s="41"/>
      <c r="L367" s="45"/>
      <c r="M367" s="277"/>
      <c r="N367" s="278"/>
      <c r="O367" s="86"/>
      <c r="P367" s="86"/>
      <c r="Q367" s="86"/>
      <c r="R367" s="86"/>
      <c r="S367" s="86"/>
      <c r="T367" s="87"/>
      <c r="U367" s="39"/>
      <c r="V367" s="39"/>
      <c r="W367" s="39"/>
      <c r="X367" s="39"/>
      <c r="Y367" s="39"/>
      <c r="Z367" s="39"/>
      <c r="AA367" s="39"/>
      <c r="AB367" s="39"/>
      <c r="AC367" s="39"/>
      <c r="AD367" s="39"/>
      <c r="AE367" s="39"/>
      <c r="AT367" s="18" t="s">
        <v>292</v>
      </c>
      <c r="AU367" s="18" t="s">
        <v>79</v>
      </c>
    </row>
    <row r="368" spans="1:65" s="2" customFormat="1" ht="21.75" customHeight="1">
      <c r="A368" s="39"/>
      <c r="B368" s="40"/>
      <c r="C368" s="218" t="s">
        <v>1188</v>
      </c>
      <c r="D368" s="218" t="s">
        <v>138</v>
      </c>
      <c r="E368" s="219" t="s">
        <v>1189</v>
      </c>
      <c r="F368" s="220" t="s">
        <v>1190</v>
      </c>
      <c r="G368" s="221" t="s">
        <v>141</v>
      </c>
      <c r="H368" s="222">
        <v>144.293</v>
      </c>
      <c r="I368" s="223"/>
      <c r="J368" s="224">
        <f>ROUND(I368*H368,2)</f>
        <v>0</v>
      </c>
      <c r="K368" s="220" t="s">
        <v>142</v>
      </c>
      <c r="L368" s="45"/>
      <c r="M368" s="225" t="s">
        <v>19</v>
      </c>
      <c r="N368" s="226" t="s">
        <v>42</v>
      </c>
      <c r="O368" s="86"/>
      <c r="P368" s="227">
        <f>O368*H368</f>
        <v>0</v>
      </c>
      <c r="Q368" s="227">
        <v>0.000105</v>
      </c>
      <c r="R368" s="227">
        <f>Q368*H368</f>
        <v>0.015150765000000002</v>
      </c>
      <c r="S368" s="227">
        <v>0</v>
      </c>
      <c r="T368" s="228">
        <f>S368*H368</f>
        <v>0</v>
      </c>
      <c r="U368" s="39"/>
      <c r="V368" s="39"/>
      <c r="W368" s="39"/>
      <c r="X368" s="39"/>
      <c r="Y368" s="39"/>
      <c r="Z368" s="39"/>
      <c r="AA368" s="39"/>
      <c r="AB368" s="39"/>
      <c r="AC368" s="39"/>
      <c r="AD368" s="39"/>
      <c r="AE368" s="39"/>
      <c r="AR368" s="229" t="s">
        <v>218</v>
      </c>
      <c r="AT368" s="229" t="s">
        <v>138</v>
      </c>
      <c r="AU368" s="229" t="s">
        <v>79</v>
      </c>
      <c r="AY368" s="18" t="s">
        <v>137</v>
      </c>
      <c r="BE368" s="230">
        <f>IF(N368="základní",J368,0)</f>
        <v>0</v>
      </c>
      <c r="BF368" s="230">
        <f>IF(N368="snížená",J368,0)</f>
        <v>0</v>
      </c>
      <c r="BG368" s="230">
        <f>IF(N368="zákl. přenesená",J368,0)</f>
        <v>0</v>
      </c>
      <c r="BH368" s="230">
        <f>IF(N368="sníž. přenesená",J368,0)</f>
        <v>0</v>
      </c>
      <c r="BI368" s="230">
        <f>IF(N368="nulová",J368,0)</f>
        <v>0</v>
      </c>
      <c r="BJ368" s="18" t="s">
        <v>143</v>
      </c>
      <c r="BK368" s="230">
        <f>ROUND(I368*H368,2)</f>
        <v>0</v>
      </c>
      <c r="BL368" s="18" t="s">
        <v>218</v>
      </c>
      <c r="BM368" s="229" t="s">
        <v>1191</v>
      </c>
    </row>
    <row r="369" spans="1:65" s="2" customFormat="1" ht="16.5" customHeight="1">
      <c r="A369" s="39"/>
      <c r="B369" s="40"/>
      <c r="C369" s="218" t="s">
        <v>1192</v>
      </c>
      <c r="D369" s="218" t="s">
        <v>138</v>
      </c>
      <c r="E369" s="219" t="s">
        <v>1193</v>
      </c>
      <c r="F369" s="220" t="s">
        <v>1194</v>
      </c>
      <c r="G369" s="221" t="s">
        <v>141</v>
      </c>
      <c r="H369" s="222">
        <v>386</v>
      </c>
      <c r="I369" s="223"/>
      <c r="J369" s="224">
        <f>ROUND(I369*H369,2)</f>
        <v>0</v>
      </c>
      <c r="K369" s="220" t="s">
        <v>142</v>
      </c>
      <c r="L369" s="45"/>
      <c r="M369" s="225" t="s">
        <v>19</v>
      </c>
      <c r="N369" s="226" t="s">
        <v>42</v>
      </c>
      <c r="O369" s="86"/>
      <c r="P369" s="227">
        <f>O369*H369</f>
        <v>0</v>
      </c>
      <c r="Q369" s="227">
        <v>0.00021</v>
      </c>
      <c r="R369" s="227">
        <f>Q369*H369</f>
        <v>0.08106000000000001</v>
      </c>
      <c r="S369" s="227">
        <v>0</v>
      </c>
      <c r="T369" s="228">
        <f>S369*H369</f>
        <v>0</v>
      </c>
      <c r="U369" s="39"/>
      <c r="V369" s="39"/>
      <c r="W369" s="39"/>
      <c r="X369" s="39"/>
      <c r="Y369" s="39"/>
      <c r="Z369" s="39"/>
      <c r="AA369" s="39"/>
      <c r="AB369" s="39"/>
      <c r="AC369" s="39"/>
      <c r="AD369" s="39"/>
      <c r="AE369" s="39"/>
      <c r="AR369" s="229" t="s">
        <v>218</v>
      </c>
      <c r="AT369" s="229" t="s">
        <v>138</v>
      </c>
      <c r="AU369" s="229" t="s">
        <v>79</v>
      </c>
      <c r="AY369" s="18" t="s">
        <v>137</v>
      </c>
      <c r="BE369" s="230">
        <f>IF(N369="základní",J369,0)</f>
        <v>0</v>
      </c>
      <c r="BF369" s="230">
        <f>IF(N369="snížená",J369,0)</f>
        <v>0</v>
      </c>
      <c r="BG369" s="230">
        <f>IF(N369="zákl. přenesená",J369,0)</f>
        <v>0</v>
      </c>
      <c r="BH369" s="230">
        <f>IF(N369="sníž. přenesená",J369,0)</f>
        <v>0</v>
      </c>
      <c r="BI369" s="230">
        <f>IF(N369="nulová",J369,0)</f>
        <v>0</v>
      </c>
      <c r="BJ369" s="18" t="s">
        <v>143</v>
      </c>
      <c r="BK369" s="230">
        <f>ROUND(I369*H369,2)</f>
        <v>0</v>
      </c>
      <c r="BL369" s="18" t="s">
        <v>218</v>
      </c>
      <c r="BM369" s="229" t="s">
        <v>1195</v>
      </c>
    </row>
    <row r="370" spans="1:65" s="2" customFormat="1" ht="21.75" customHeight="1">
      <c r="A370" s="39"/>
      <c r="B370" s="40"/>
      <c r="C370" s="218" t="s">
        <v>1196</v>
      </c>
      <c r="D370" s="218" t="s">
        <v>138</v>
      </c>
      <c r="E370" s="219" t="s">
        <v>1197</v>
      </c>
      <c r="F370" s="220" t="s">
        <v>1198</v>
      </c>
      <c r="G370" s="221" t="s">
        <v>141</v>
      </c>
      <c r="H370" s="222">
        <v>231.133</v>
      </c>
      <c r="I370" s="223"/>
      <c r="J370" s="224">
        <f>ROUND(I370*H370,2)</f>
        <v>0</v>
      </c>
      <c r="K370" s="220" t="s">
        <v>142</v>
      </c>
      <c r="L370" s="45"/>
      <c r="M370" s="225" t="s">
        <v>19</v>
      </c>
      <c r="N370" s="226" t="s">
        <v>42</v>
      </c>
      <c r="O370" s="86"/>
      <c r="P370" s="227">
        <f>O370*H370</f>
        <v>0</v>
      </c>
      <c r="Q370" s="227">
        <v>0.0007248</v>
      </c>
      <c r="R370" s="227">
        <f>Q370*H370</f>
        <v>0.16752519840000002</v>
      </c>
      <c r="S370" s="227">
        <v>0</v>
      </c>
      <c r="T370" s="228">
        <f>S370*H370</f>
        <v>0</v>
      </c>
      <c r="U370" s="39"/>
      <c r="V370" s="39"/>
      <c r="W370" s="39"/>
      <c r="X370" s="39"/>
      <c r="Y370" s="39"/>
      <c r="Z370" s="39"/>
      <c r="AA370" s="39"/>
      <c r="AB370" s="39"/>
      <c r="AC370" s="39"/>
      <c r="AD370" s="39"/>
      <c r="AE370" s="39"/>
      <c r="AR370" s="229" t="s">
        <v>218</v>
      </c>
      <c r="AT370" s="229" t="s">
        <v>138</v>
      </c>
      <c r="AU370" s="229" t="s">
        <v>79</v>
      </c>
      <c r="AY370" s="18" t="s">
        <v>137</v>
      </c>
      <c r="BE370" s="230">
        <f>IF(N370="základní",J370,0)</f>
        <v>0</v>
      </c>
      <c r="BF370" s="230">
        <f>IF(N370="snížená",J370,0)</f>
        <v>0</v>
      </c>
      <c r="BG370" s="230">
        <f>IF(N370="zákl. přenesená",J370,0)</f>
        <v>0</v>
      </c>
      <c r="BH370" s="230">
        <f>IF(N370="sníž. přenesená",J370,0)</f>
        <v>0</v>
      </c>
      <c r="BI370" s="230">
        <f>IF(N370="nulová",J370,0)</f>
        <v>0</v>
      </c>
      <c r="BJ370" s="18" t="s">
        <v>143</v>
      </c>
      <c r="BK370" s="230">
        <f>ROUND(I370*H370,2)</f>
        <v>0</v>
      </c>
      <c r="BL370" s="18" t="s">
        <v>218</v>
      </c>
      <c r="BM370" s="229" t="s">
        <v>1199</v>
      </c>
    </row>
    <row r="371" spans="1:65" s="2" customFormat="1" ht="21.75" customHeight="1">
      <c r="A371" s="39"/>
      <c r="B371" s="40"/>
      <c r="C371" s="218" t="s">
        <v>1200</v>
      </c>
      <c r="D371" s="218" t="s">
        <v>138</v>
      </c>
      <c r="E371" s="219" t="s">
        <v>1201</v>
      </c>
      <c r="F371" s="220" t="s">
        <v>1202</v>
      </c>
      <c r="G371" s="221" t="s">
        <v>141</v>
      </c>
      <c r="H371" s="222">
        <v>133.1</v>
      </c>
      <c r="I371" s="223"/>
      <c r="J371" s="224">
        <f>ROUND(I371*H371,2)</f>
        <v>0</v>
      </c>
      <c r="K371" s="220" t="s">
        <v>142</v>
      </c>
      <c r="L371" s="45"/>
      <c r="M371" s="225" t="s">
        <v>19</v>
      </c>
      <c r="N371" s="226" t="s">
        <v>42</v>
      </c>
      <c r="O371" s="86"/>
      <c r="P371" s="227">
        <f>O371*H371</f>
        <v>0</v>
      </c>
      <c r="Q371" s="227">
        <v>0.00092064</v>
      </c>
      <c r="R371" s="227">
        <f>Q371*H371</f>
        <v>0.122537184</v>
      </c>
      <c r="S371" s="227">
        <v>0</v>
      </c>
      <c r="T371" s="228">
        <f>S371*H371</f>
        <v>0</v>
      </c>
      <c r="U371" s="39"/>
      <c r="V371" s="39"/>
      <c r="W371" s="39"/>
      <c r="X371" s="39"/>
      <c r="Y371" s="39"/>
      <c r="Z371" s="39"/>
      <c r="AA371" s="39"/>
      <c r="AB371" s="39"/>
      <c r="AC371" s="39"/>
      <c r="AD371" s="39"/>
      <c r="AE371" s="39"/>
      <c r="AR371" s="229" t="s">
        <v>218</v>
      </c>
      <c r="AT371" s="229" t="s">
        <v>138</v>
      </c>
      <c r="AU371" s="229" t="s">
        <v>79</v>
      </c>
      <c r="AY371" s="18" t="s">
        <v>137</v>
      </c>
      <c r="BE371" s="230">
        <f>IF(N371="základní",J371,0)</f>
        <v>0</v>
      </c>
      <c r="BF371" s="230">
        <f>IF(N371="snížená",J371,0)</f>
        <v>0</v>
      </c>
      <c r="BG371" s="230">
        <f>IF(N371="zákl. přenesená",J371,0)</f>
        <v>0</v>
      </c>
      <c r="BH371" s="230">
        <f>IF(N371="sníž. přenesená",J371,0)</f>
        <v>0</v>
      </c>
      <c r="BI371" s="230">
        <f>IF(N371="nulová",J371,0)</f>
        <v>0</v>
      </c>
      <c r="BJ371" s="18" t="s">
        <v>143</v>
      </c>
      <c r="BK371" s="230">
        <f>ROUND(I371*H371,2)</f>
        <v>0</v>
      </c>
      <c r="BL371" s="18" t="s">
        <v>218</v>
      </c>
      <c r="BM371" s="229" t="s">
        <v>1203</v>
      </c>
    </row>
    <row r="372" spans="1:63" s="12" customFormat="1" ht="22.8" customHeight="1">
      <c r="A372" s="12"/>
      <c r="B372" s="204"/>
      <c r="C372" s="205"/>
      <c r="D372" s="206" t="s">
        <v>68</v>
      </c>
      <c r="E372" s="274" t="s">
        <v>482</v>
      </c>
      <c r="F372" s="274" t="s">
        <v>483</v>
      </c>
      <c r="G372" s="205"/>
      <c r="H372" s="205"/>
      <c r="I372" s="208"/>
      <c r="J372" s="275">
        <f>BK372</f>
        <v>0</v>
      </c>
      <c r="K372" s="205"/>
      <c r="L372" s="210"/>
      <c r="M372" s="211"/>
      <c r="N372" s="212"/>
      <c r="O372" s="212"/>
      <c r="P372" s="213">
        <f>SUM(P373:P375)</f>
        <v>0</v>
      </c>
      <c r="Q372" s="212"/>
      <c r="R372" s="213">
        <f>SUM(R373:R375)</f>
        <v>0.00102</v>
      </c>
      <c r="S372" s="212"/>
      <c r="T372" s="214">
        <f>SUM(T373:T375)</f>
        <v>0</v>
      </c>
      <c r="U372" s="12"/>
      <c r="V372" s="12"/>
      <c r="W372" s="12"/>
      <c r="X372" s="12"/>
      <c r="Y372" s="12"/>
      <c r="Z372" s="12"/>
      <c r="AA372" s="12"/>
      <c r="AB372" s="12"/>
      <c r="AC372" s="12"/>
      <c r="AD372" s="12"/>
      <c r="AE372" s="12"/>
      <c r="AR372" s="215" t="s">
        <v>79</v>
      </c>
      <c r="AT372" s="216" t="s">
        <v>68</v>
      </c>
      <c r="AU372" s="216" t="s">
        <v>77</v>
      </c>
      <c r="AY372" s="215" t="s">
        <v>137</v>
      </c>
      <c r="BK372" s="217">
        <f>SUM(BK373:BK375)</f>
        <v>0</v>
      </c>
    </row>
    <row r="373" spans="1:65" s="2" customFormat="1" ht="16.5" customHeight="1">
      <c r="A373" s="39"/>
      <c r="B373" s="40"/>
      <c r="C373" s="218" t="s">
        <v>1204</v>
      </c>
      <c r="D373" s="218" t="s">
        <v>138</v>
      </c>
      <c r="E373" s="219" t="s">
        <v>1205</v>
      </c>
      <c r="F373" s="220" t="s">
        <v>1206</v>
      </c>
      <c r="G373" s="221" t="s">
        <v>141</v>
      </c>
      <c r="H373" s="222">
        <v>4</v>
      </c>
      <c r="I373" s="223"/>
      <c r="J373" s="224">
        <f>ROUND(I373*H373,2)</f>
        <v>0</v>
      </c>
      <c r="K373" s="220" t="s">
        <v>142</v>
      </c>
      <c r="L373" s="45"/>
      <c r="M373" s="225" t="s">
        <v>19</v>
      </c>
      <c r="N373" s="226" t="s">
        <v>42</v>
      </c>
      <c r="O373" s="86"/>
      <c r="P373" s="227">
        <f>O373*H373</f>
        <v>0</v>
      </c>
      <c r="Q373" s="227">
        <v>0.000255</v>
      </c>
      <c r="R373" s="227">
        <f>Q373*H373</f>
        <v>0.00102</v>
      </c>
      <c r="S373" s="227">
        <v>0</v>
      </c>
      <c r="T373" s="228">
        <f>S373*H373</f>
        <v>0</v>
      </c>
      <c r="U373" s="39"/>
      <c r="V373" s="39"/>
      <c r="W373" s="39"/>
      <c r="X373" s="39"/>
      <c r="Y373" s="39"/>
      <c r="Z373" s="39"/>
      <c r="AA373" s="39"/>
      <c r="AB373" s="39"/>
      <c r="AC373" s="39"/>
      <c r="AD373" s="39"/>
      <c r="AE373" s="39"/>
      <c r="AR373" s="229" t="s">
        <v>218</v>
      </c>
      <c r="AT373" s="229" t="s">
        <v>138</v>
      </c>
      <c r="AU373" s="229" t="s">
        <v>79</v>
      </c>
      <c r="AY373" s="18" t="s">
        <v>137</v>
      </c>
      <c r="BE373" s="230">
        <f>IF(N373="základní",J373,0)</f>
        <v>0</v>
      </c>
      <c r="BF373" s="230">
        <f>IF(N373="snížená",J373,0)</f>
        <v>0</v>
      </c>
      <c r="BG373" s="230">
        <f>IF(N373="zákl. přenesená",J373,0)</f>
        <v>0</v>
      </c>
      <c r="BH373" s="230">
        <f>IF(N373="sníž. přenesená",J373,0)</f>
        <v>0</v>
      </c>
      <c r="BI373" s="230">
        <f>IF(N373="nulová",J373,0)</f>
        <v>0</v>
      </c>
      <c r="BJ373" s="18" t="s">
        <v>143</v>
      </c>
      <c r="BK373" s="230">
        <f>ROUND(I373*H373,2)</f>
        <v>0</v>
      </c>
      <c r="BL373" s="18" t="s">
        <v>218</v>
      </c>
      <c r="BM373" s="229" t="s">
        <v>1207</v>
      </c>
    </row>
    <row r="374" spans="1:65" s="2" customFormat="1" ht="16.5" customHeight="1">
      <c r="A374" s="39"/>
      <c r="B374" s="40"/>
      <c r="C374" s="254" t="s">
        <v>1208</v>
      </c>
      <c r="D374" s="254" t="s">
        <v>154</v>
      </c>
      <c r="E374" s="255" t="s">
        <v>1209</v>
      </c>
      <c r="F374" s="256" t="s">
        <v>1210</v>
      </c>
      <c r="G374" s="257" t="s">
        <v>141</v>
      </c>
      <c r="H374" s="258">
        <v>2</v>
      </c>
      <c r="I374" s="259"/>
      <c r="J374" s="260">
        <f>ROUND(I374*H374,2)</f>
        <v>0</v>
      </c>
      <c r="K374" s="256" t="s">
        <v>19</v>
      </c>
      <c r="L374" s="261"/>
      <c r="M374" s="262" t="s">
        <v>19</v>
      </c>
      <c r="N374" s="263" t="s">
        <v>42</v>
      </c>
      <c r="O374" s="86"/>
      <c r="P374" s="227">
        <f>O374*H374</f>
        <v>0</v>
      </c>
      <c r="Q374" s="227">
        <v>0</v>
      </c>
      <c r="R374" s="227">
        <f>Q374*H374</f>
        <v>0</v>
      </c>
      <c r="S374" s="227">
        <v>0</v>
      </c>
      <c r="T374" s="228">
        <f>S374*H374</f>
        <v>0</v>
      </c>
      <c r="U374" s="39"/>
      <c r="V374" s="39"/>
      <c r="W374" s="39"/>
      <c r="X374" s="39"/>
      <c r="Y374" s="39"/>
      <c r="Z374" s="39"/>
      <c r="AA374" s="39"/>
      <c r="AB374" s="39"/>
      <c r="AC374" s="39"/>
      <c r="AD374" s="39"/>
      <c r="AE374" s="39"/>
      <c r="AR374" s="229" t="s">
        <v>281</v>
      </c>
      <c r="AT374" s="229" t="s">
        <v>154</v>
      </c>
      <c r="AU374" s="229" t="s">
        <v>79</v>
      </c>
      <c r="AY374" s="18" t="s">
        <v>137</v>
      </c>
      <c r="BE374" s="230">
        <f>IF(N374="základní",J374,0)</f>
        <v>0</v>
      </c>
      <c r="BF374" s="230">
        <f>IF(N374="snížená",J374,0)</f>
        <v>0</v>
      </c>
      <c r="BG374" s="230">
        <f>IF(N374="zákl. přenesená",J374,0)</f>
        <v>0</v>
      </c>
      <c r="BH374" s="230">
        <f>IF(N374="sníž. přenesená",J374,0)</f>
        <v>0</v>
      </c>
      <c r="BI374" s="230">
        <f>IF(N374="nulová",J374,0)</f>
        <v>0</v>
      </c>
      <c r="BJ374" s="18" t="s">
        <v>143</v>
      </c>
      <c r="BK374" s="230">
        <f>ROUND(I374*H374,2)</f>
        <v>0</v>
      </c>
      <c r="BL374" s="18" t="s">
        <v>218</v>
      </c>
      <c r="BM374" s="229" t="s">
        <v>1211</v>
      </c>
    </row>
    <row r="375" spans="1:47" s="2" customFormat="1" ht="12">
      <c r="A375" s="39"/>
      <c r="B375" s="40"/>
      <c r="C375" s="41"/>
      <c r="D375" s="233" t="s">
        <v>292</v>
      </c>
      <c r="E375" s="41"/>
      <c r="F375" s="276" t="s">
        <v>1212</v>
      </c>
      <c r="G375" s="41"/>
      <c r="H375" s="41"/>
      <c r="I375" s="138"/>
      <c r="J375" s="41"/>
      <c r="K375" s="41"/>
      <c r="L375" s="45"/>
      <c r="M375" s="277"/>
      <c r="N375" s="278"/>
      <c r="O375" s="86"/>
      <c r="P375" s="86"/>
      <c r="Q375" s="86"/>
      <c r="R375" s="86"/>
      <c r="S375" s="86"/>
      <c r="T375" s="87"/>
      <c r="U375" s="39"/>
      <c r="V375" s="39"/>
      <c r="W375" s="39"/>
      <c r="X375" s="39"/>
      <c r="Y375" s="39"/>
      <c r="Z375" s="39"/>
      <c r="AA375" s="39"/>
      <c r="AB375" s="39"/>
      <c r="AC375" s="39"/>
      <c r="AD375" s="39"/>
      <c r="AE375" s="39"/>
      <c r="AT375" s="18" t="s">
        <v>292</v>
      </c>
      <c r="AU375" s="18" t="s">
        <v>79</v>
      </c>
    </row>
    <row r="376" spans="1:63" s="12" customFormat="1" ht="22.8" customHeight="1">
      <c r="A376" s="12"/>
      <c r="B376" s="204"/>
      <c r="C376" s="205"/>
      <c r="D376" s="206" t="s">
        <v>68</v>
      </c>
      <c r="E376" s="274" t="s">
        <v>1213</v>
      </c>
      <c r="F376" s="274" t="s">
        <v>1214</v>
      </c>
      <c r="G376" s="205"/>
      <c r="H376" s="205"/>
      <c r="I376" s="208"/>
      <c r="J376" s="275">
        <f>BK376</f>
        <v>0</v>
      </c>
      <c r="K376" s="205"/>
      <c r="L376" s="210"/>
      <c r="M376" s="211"/>
      <c r="N376" s="212"/>
      <c r="O376" s="212"/>
      <c r="P376" s="213">
        <f>SUM(P377:P384)</f>
        <v>0</v>
      </c>
      <c r="Q376" s="212"/>
      <c r="R376" s="213">
        <f>SUM(R377:R384)</f>
        <v>0.893025</v>
      </c>
      <c r="S376" s="212"/>
      <c r="T376" s="214">
        <f>SUM(T377:T384)</f>
        <v>0.8526</v>
      </c>
      <c r="U376" s="12"/>
      <c r="V376" s="12"/>
      <c r="W376" s="12"/>
      <c r="X376" s="12"/>
      <c r="Y376" s="12"/>
      <c r="Z376" s="12"/>
      <c r="AA376" s="12"/>
      <c r="AB376" s="12"/>
      <c r="AC376" s="12"/>
      <c r="AD376" s="12"/>
      <c r="AE376" s="12"/>
      <c r="AR376" s="215" t="s">
        <v>79</v>
      </c>
      <c r="AT376" s="216" t="s">
        <v>68</v>
      </c>
      <c r="AU376" s="216" t="s">
        <v>77</v>
      </c>
      <c r="AY376" s="215" t="s">
        <v>137</v>
      </c>
      <c r="BK376" s="217">
        <f>SUM(BK377:BK384)</f>
        <v>0</v>
      </c>
    </row>
    <row r="377" spans="1:65" s="2" customFormat="1" ht="21.75" customHeight="1">
      <c r="A377" s="39"/>
      <c r="B377" s="40"/>
      <c r="C377" s="218" t="s">
        <v>1215</v>
      </c>
      <c r="D377" s="218" t="s">
        <v>138</v>
      </c>
      <c r="E377" s="219" t="s">
        <v>1216</v>
      </c>
      <c r="F377" s="220" t="s">
        <v>1217</v>
      </c>
      <c r="G377" s="221" t="s">
        <v>141</v>
      </c>
      <c r="H377" s="222">
        <v>29.4</v>
      </c>
      <c r="I377" s="223"/>
      <c r="J377" s="224">
        <f>ROUND(I377*H377,2)</f>
        <v>0</v>
      </c>
      <c r="K377" s="220" t="s">
        <v>142</v>
      </c>
      <c r="L377" s="45"/>
      <c r="M377" s="225" t="s">
        <v>19</v>
      </c>
      <c r="N377" s="226" t="s">
        <v>42</v>
      </c>
      <c r="O377" s="86"/>
      <c r="P377" s="227">
        <f>O377*H377</f>
        <v>0</v>
      </c>
      <c r="Q377" s="227">
        <v>0.029</v>
      </c>
      <c r="R377" s="227">
        <f>Q377*H377</f>
        <v>0.8526</v>
      </c>
      <c r="S377" s="227">
        <v>0.029</v>
      </c>
      <c r="T377" s="228">
        <f>S377*H377</f>
        <v>0.8526</v>
      </c>
      <c r="U377" s="39"/>
      <c r="V377" s="39"/>
      <c r="W377" s="39"/>
      <c r="X377" s="39"/>
      <c r="Y377" s="39"/>
      <c r="Z377" s="39"/>
      <c r="AA377" s="39"/>
      <c r="AB377" s="39"/>
      <c r="AC377" s="39"/>
      <c r="AD377" s="39"/>
      <c r="AE377" s="39"/>
      <c r="AR377" s="229" t="s">
        <v>218</v>
      </c>
      <c r="AT377" s="229" t="s">
        <v>138</v>
      </c>
      <c r="AU377" s="229" t="s">
        <v>79</v>
      </c>
      <c r="AY377" s="18" t="s">
        <v>137</v>
      </c>
      <c r="BE377" s="230">
        <f>IF(N377="základní",J377,0)</f>
        <v>0</v>
      </c>
      <c r="BF377" s="230">
        <f>IF(N377="snížená",J377,0)</f>
        <v>0</v>
      </c>
      <c r="BG377" s="230">
        <f>IF(N377="zákl. přenesená",J377,0)</f>
        <v>0</v>
      </c>
      <c r="BH377" s="230">
        <f>IF(N377="sníž. přenesená",J377,0)</f>
        <v>0</v>
      </c>
      <c r="BI377" s="230">
        <f>IF(N377="nulová",J377,0)</f>
        <v>0</v>
      </c>
      <c r="BJ377" s="18" t="s">
        <v>143</v>
      </c>
      <c r="BK377" s="230">
        <f>ROUND(I377*H377,2)</f>
        <v>0</v>
      </c>
      <c r="BL377" s="18" t="s">
        <v>218</v>
      </c>
      <c r="BM377" s="229" t="s">
        <v>1218</v>
      </c>
    </row>
    <row r="378" spans="1:51" s="13" customFormat="1" ht="12">
      <c r="A378" s="13"/>
      <c r="B378" s="231"/>
      <c r="C378" s="232"/>
      <c r="D378" s="233" t="s">
        <v>145</v>
      </c>
      <c r="E378" s="234" t="s">
        <v>19</v>
      </c>
      <c r="F378" s="235" t="s">
        <v>1219</v>
      </c>
      <c r="G378" s="232"/>
      <c r="H378" s="236">
        <v>23.8</v>
      </c>
      <c r="I378" s="237"/>
      <c r="J378" s="232"/>
      <c r="K378" s="232"/>
      <c r="L378" s="238"/>
      <c r="M378" s="239"/>
      <c r="N378" s="240"/>
      <c r="O378" s="240"/>
      <c r="P378" s="240"/>
      <c r="Q378" s="240"/>
      <c r="R378" s="240"/>
      <c r="S378" s="240"/>
      <c r="T378" s="241"/>
      <c r="U378" s="13"/>
      <c r="V378" s="13"/>
      <c r="W378" s="13"/>
      <c r="X378" s="13"/>
      <c r="Y378" s="13"/>
      <c r="Z378" s="13"/>
      <c r="AA378" s="13"/>
      <c r="AB378" s="13"/>
      <c r="AC378" s="13"/>
      <c r="AD378" s="13"/>
      <c r="AE378" s="13"/>
      <c r="AT378" s="242" t="s">
        <v>145</v>
      </c>
      <c r="AU378" s="242" t="s">
        <v>79</v>
      </c>
      <c r="AV378" s="13" t="s">
        <v>79</v>
      </c>
      <c r="AW378" s="13" t="s">
        <v>31</v>
      </c>
      <c r="AX378" s="13" t="s">
        <v>69</v>
      </c>
      <c r="AY378" s="242" t="s">
        <v>137</v>
      </c>
    </row>
    <row r="379" spans="1:51" s="13" customFormat="1" ht="12">
      <c r="A379" s="13"/>
      <c r="B379" s="231"/>
      <c r="C379" s="232"/>
      <c r="D379" s="233" t="s">
        <v>145</v>
      </c>
      <c r="E379" s="234" t="s">
        <v>19</v>
      </c>
      <c r="F379" s="235" t="s">
        <v>1220</v>
      </c>
      <c r="G379" s="232"/>
      <c r="H379" s="236">
        <v>5.6</v>
      </c>
      <c r="I379" s="237"/>
      <c r="J379" s="232"/>
      <c r="K379" s="232"/>
      <c r="L379" s="238"/>
      <c r="M379" s="239"/>
      <c r="N379" s="240"/>
      <c r="O379" s="240"/>
      <c r="P379" s="240"/>
      <c r="Q379" s="240"/>
      <c r="R379" s="240"/>
      <c r="S379" s="240"/>
      <c r="T379" s="241"/>
      <c r="U379" s="13"/>
      <c r="V379" s="13"/>
      <c r="W379" s="13"/>
      <c r="X379" s="13"/>
      <c r="Y379" s="13"/>
      <c r="Z379" s="13"/>
      <c r="AA379" s="13"/>
      <c r="AB379" s="13"/>
      <c r="AC379" s="13"/>
      <c r="AD379" s="13"/>
      <c r="AE379" s="13"/>
      <c r="AT379" s="242" t="s">
        <v>145</v>
      </c>
      <c r="AU379" s="242" t="s">
        <v>79</v>
      </c>
      <c r="AV379" s="13" t="s">
        <v>79</v>
      </c>
      <c r="AW379" s="13" t="s">
        <v>31</v>
      </c>
      <c r="AX379" s="13" t="s">
        <v>69</v>
      </c>
      <c r="AY379" s="242" t="s">
        <v>137</v>
      </c>
    </row>
    <row r="380" spans="1:51" s="14" customFormat="1" ht="12">
      <c r="A380" s="14"/>
      <c r="B380" s="243"/>
      <c r="C380" s="244"/>
      <c r="D380" s="233" t="s">
        <v>145</v>
      </c>
      <c r="E380" s="245" t="s">
        <v>19</v>
      </c>
      <c r="F380" s="246" t="s">
        <v>147</v>
      </c>
      <c r="G380" s="244"/>
      <c r="H380" s="247">
        <v>29.4</v>
      </c>
      <c r="I380" s="248"/>
      <c r="J380" s="244"/>
      <c r="K380" s="244"/>
      <c r="L380" s="249"/>
      <c r="M380" s="250"/>
      <c r="N380" s="251"/>
      <c r="O380" s="251"/>
      <c r="P380" s="251"/>
      <c r="Q380" s="251"/>
      <c r="R380" s="251"/>
      <c r="S380" s="251"/>
      <c r="T380" s="252"/>
      <c r="U380" s="14"/>
      <c r="V380" s="14"/>
      <c r="W380" s="14"/>
      <c r="X380" s="14"/>
      <c r="Y380" s="14"/>
      <c r="Z380" s="14"/>
      <c r="AA380" s="14"/>
      <c r="AB380" s="14"/>
      <c r="AC380" s="14"/>
      <c r="AD380" s="14"/>
      <c r="AE380" s="14"/>
      <c r="AT380" s="253" t="s">
        <v>145</v>
      </c>
      <c r="AU380" s="253" t="s">
        <v>79</v>
      </c>
      <c r="AV380" s="14" t="s">
        <v>143</v>
      </c>
      <c r="AW380" s="14" t="s">
        <v>31</v>
      </c>
      <c r="AX380" s="14" t="s">
        <v>77</v>
      </c>
      <c r="AY380" s="253" t="s">
        <v>137</v>
      </c>
    </row>
    <row r="381" spans="1:65" s="2" customFormat="1" ht="16.5" customHeight="1">
      <c r="A381" s="39"/>
      <c r="B381" s="40"/>
      <c r="C381" s="218" t="s">
        <v>1221</v>
      </c>
      <c r="D381" s="218" t="s">
        <v>138</v>
      </c>
      <c r="E381" s="219" t="s">
        <v>1222</v>
      </c>
      <c r="F381" s="220" t="s">
        <v>1223</v>
      </c>
      <c r="G381" s="221" t="s">
        <v>141</v>
      </c>
      <c r="H381" s="222">
        <v>29.4</v>
      </c>
      <c r="I381" s="223"/>
      <c r="J381" s="224">
        <f>ROUND(I381*H381,2)</f>
        <v>0</v>
      </c>
      <c r="K381" s="220" t="s">
        <v>142</v>
      </c>
      <c r="L381" s="45"/>
      <c r="M381" s="225" t="s">
        <v>19</v>
      </c>
      <c r="N381" s="226" t="s">
        <v>42</v>
      </c>
      <c r="O381" s="86"/>
      <c r="P381" s="227">
        <f>O381*H381</f>
        <v>0</v>
      </c>
      <c r="Q381" s="227">
        <v>0.000559</v>
      </c>
      <c r="R381" s="227">
        <f>Q381*H381</f>
        <v>0.0164346</v>
      </c>
      <c r="S381" s="227">
        <v>0</v>
      </c>
      <c r="T381" s="228">
        <f>S381*H381</f>
        <v>0</v>
      </c>
      <c r="U381" s="39"/>
      <c r="V381" s="39"/>
      <c r="W381" s="39"/>
      <c r="X381" s="39"/>
      <c r="Y381" s="39"/>
      <c r="Z381" s="39"/>
      <c r="AA381" s="39"/>
      <c r="AB381" s="39"/>
      <c r="AC381" s="39"/>
      <c r="AD381" s="39"/>
      <c r="AE381" s="39"/>
      <c r="AR381" s="229" t="s">
        <v>218</v>
      </c>
      <c r="AT381" s="229" t="s">
        <v>138</v>
      </c>
      <c r="AU381" s="229" t="s">
        <v>79</v>
      </c>
      <c r="AY381" s="18" t="s">
        <v>137</v>
      </c>
      <c r="BE381" s="230">
        <f>IF(N381="základní",J381,0)</f>
        <v>0</v>
      </c>
      <c r="BF381" s="230">
        <f>IF(N381="snížená",J381,0)</f>
        <v>0</v>
      </c>
      <c r="BG381" s="230">
        <f>IF(N381="zákl. přenesená",J381,0)</f>
        <v>0</v>
      </c>
      <c r="BH381" s="230">
        <f>IF(N381="sníž. přenesená",J381,0)</f>
        <v>0</v>
      </c>
      <c r="BI381" s="230">
        <f>IF(N381="nulová",J381,0)</f>
        <v>0</v>
      </c>
      <c r="BJ381" s="18" t="s">
        <v>143</v>
      </c>
      <c r="BK381" s="230">
        <f>ROUND(I381*H381,2)</f>
        <v>0</v>
      </c>
      <c r="BL381" s="18" t="s">
        <v>218</v>
      </c>
      <c r="BM381" s="229" t="s">
        <v>1224</v>
      </c>
    </row>
    <row r="382" spans="1:65" s="2" customFormat="1" ht="16.5" customHeight="1">
      <c r="A382" s="39"/>
      <c r="B382" s="40"/>
      <c r="C382" s="218" t="s">
        <v>1225</v>
      </c>
      <c r="D382" s="218" t="s">
        <v>138</v>
      </c>
      <c r="E382" s="219" t="s">
        <v>1226</v>
      </c>
      <c r="F382" s="220" t="s">
        <v>1227</v>
      </c>
      <c r="G382" s="221" t="s">
        <v>141</v>
      </c>
      <c r="H382" s="222">
        <v>29.4</v>
      </c>
      <c r="I382" s="223"/>
      <c r="J382" s="224">
        <f>ROUND(I382*H382,2)</f>
        <v>0</v>
      </c>
      <c r="K382" s="220" t="s">
        <v>142</v>
      </c>
      <c r="L382" s="45"/>
      <c r="M382" s="225" t="s">
        <v>19</v>
      </c>
      <c r="N382" s="226" t="s">
        <v>42</v>
      </c>
      <c r="O382" s="86"/>
      <c r="P382" s="227">
        <f>O382*H382</f>
        <v>0</v>
      </c>
      <c r="Q382" s="227">
        <v>0.000436</v>
      </c>
      <c r="R382" s="227">
        <f>Q382*H382</f>
        <v>0.0128184</v>
      </c>
      <c r="S382" s="227">
        <v>0</v>
      </c>
      <c r="T382" s="228">
        <f>S382*H382</f>
        <v>0</v>
      </c>
      <c r="U382" s="39"/>
      <c r="V382" s="39"/>
      <c r="W382" s="39"/>
      <c r="X382" s="39"/>
      <c r="Y382" s="39"/>
      <c r="Z382" s="39"/>
      <c r="AA382" s="39"/>
      <c r="AB382" s="39"/>
      <c r="AC382" s="39"/>
      <c r="AD382" s="39"/>
      <c r="AE382" s="39"/>
      <c r="AR382" s="229" t="s">
        <v>218</v>
      </c>
      <c r="AT382" s="229" t="s">
        <v>138</v>
      </c>
      <c r="AU382" s="229" t="s">
        <v>79</v>
      </c>
      <c r="AY382" s="18" t="s">
        <v>137</v>
      </c>
      <c r="BE382" s="230">
        <f>IF(N382="základní",J382,0)</f>
        <v>0</v>
      </c>
      <c r="BF382" s="230">
        <f>IF(N382="snížená",J382,0)</f>
        <v>0</v>
      </c>
      <c r="BG382" s="230">
        <f>IF(N382="zákl. přenesená",J382,0)</f>
        <v>0</v>
      </c>
      <c r="BH382" s="230">
        <f>IF(N382="sníž. přenesená",J382,0)</f>
        <v>0</v>
      </c>
      <c r="BI382" s="230">
        <f>IF(N382="nulová",J382,0)</f>
        <v>0</v>
      </c>
      <c r="BJ382" s="18" t="s">
        <v>143</v>
      </c>
      <c r="BK382" s="230">
        <f>ROUND(I382*H382,2)</f>
        <v>0</v>
      </c>
      <c r="BL382" s="18" t="s">
        <v>218</v>
      </c>
      <c r="BM382" s="229" t="s">
        <v>1228</v>
      </c>
    </row>
    <row r="383" spans="1:65" s="2" customFormat="1" ht="16.5" customHeight="1">
      <c r="A383" s="39"/>
      <c r="B383" s="40"/>
      <c r="C383" s="218" t="s">
        <v>1229</v>
      </c>
      <c r="D383" s="218" t="s">
        <v>138</v>
      </c>
      <c r="E383" s="219" t="s">
        <v>1230</v>
      </c>
      <c r="F383" s="220" t="s">
        <v>1231</v>
      </c>
      <c r="G383" s="221" t="s">
        <v>141</v>
      </c>
      <c r="H383" s="222">
        <v>29.4</v>
      </c>
      <c r="I383" s="223"/>
      <c r="J383" s="224">
        <f>ROUND(I383*H383,2)</f>
        <v>0</v>
      </c>
      <c r="K383" s="220" t="s">
        <v>142</v>
      </c>
      <c r="L383" s="45"/>
      <c r="M383" s="225" t="s">
        <v>19</v>
      </c>
      <c r="N383" s="226" t="s">
        <v>42</v>
      </c>
      <c r="O383" s="86"/>
      <c r="P383" s="227">
        <f>O383*H383</f>
        <v>0</v>
      </c>
      <c r="Q383" s="227">
        <v>0.00038</v>
      </c>
      <c r="R383" s="227">
        <f>Q383*H383</f>
        <v>0.011172</v>
      </c>
      <c r="S383" s="227">
        <v>0</v>
      </c>
      <c r="T383" s="228">
        <f>S383*H383</f>
        <v>0</v>
      </c>
      <c r="U383" s="39"/>
      <c r="V383" s="39"/>
      <c r="W383" s="39"/>
      <c r="X383" s="39"/>
      <c r="Y383" s="39"/>
      <c r="Z383" s="39"/>
      <c r="AA383" s="39"/>
      <c r="AB383" s="39"/>
      <c r="AC383" s="39"/>
      <c r="AD383" s="39"/>
      <c r="AE383" s="39"/>
      <c r="AR383" s="229" t="s">
        <v>218</v>
      </c>
      <c r="AT383" s="229" t="s">
        <v>138</v>
      </c>
      <c r="AU383" s="229" t="s">
        <v>79</v>
      </c>
      <c r="AY383" s="18" t="s">
        <v>137</v>
      </c>
      <c r="BE383" s="230">
        <f>IF(N383="základní",J383,0)</f>
        <v>0</v>
      </c>
      <c r="BF383" s="230">
        <f>IF(N383="snížená",J383,0)</f>
        <v>0</v>
      </c>
      <c r="BG383" s="230">
        <f>IF(N383="zákl. přenesená",J383,0)</f>
        <v>0</v>
      </c>
      <c r="BH383" s="230">
        <f>IF(N383="sníž. přenesená",J383,0)</f>
        <v>0</v>
      </c>
      <c r="BI383" s="230">
        <f>IF(N383="nulová",J383,0)</f>
        <v>0</v>
      </c>
      <c r="BJ383" s="18" t="s">
        <v>143</v>
      </c>
      <c r="BK383" s="230">
        <f>ROUND(I383*H383,2)</f>
        <v>0</v>
      </c>
      <c r="BL383" s="18" t="s">
        <v>218</v>
      </c>
      <c r="BM383" s="229" t="s">
        <v>1232</v>
      </c>
    </row>
    <row r="384" spans="1:47" s="2" customFormat="1" ht="12">
      <c r="A384" s="39"/>
      <c r="B384" s="40"/>
      <c r="C384" s="41"/>
      <c r="D384" s="233" t="s">
        <v>292</v>
      </c>
      <c r="E384" s="41"/>
      <c r="F384" s="276" t="s">
        <v>1233</v>
      </c>
      <c r="G384" s="41"/>
      <c r="H384" s="41"/>
      <c r="I384" s="138"/>
      <c r="J384" s="41"/>
      <c r="K384" s="41"/>
      <c r="L384" s="45"/>
      <c r="M384" s="277"/>
      <c r="N384" s="278"/>
      <c r="O384" s="86"/>
      <c r="P384" s="86"/>
      <c r="Q384" s="86"/>
      <c r="R384" s="86"/>
      <c r="S384" s="86"/>
      <c r="T384" s="87"/>
      <c r="U384" s="39"/>
      <c r="V384" s="39"/>
      <c r="W384" s="39"/>
      <c r="X384" s="39"/>
      <c r="Y384" s="39"/>
      <c r="Z384" s="39"/>
      <c r="AA384" s="39"/>
      <c r="AB384" s="39"/>
      <c r="AC384" s="39"/>
      <c r="AD384" s="39"/>
      <c r="AE384" s="39"/>
      <c r="AT384" s="18" t="s">
        <v>292</v>
      </c>
      <c r="AU384" s="18" t="s">
        <v>79</v>
      </c>
    </row>
    <row r="385" spans="1:63" s="12" customFormat="1" ht="25.9" customHeight="1">
      <c r="A385" s="12"/>
      <c r="B385" s="204"/>
      <c r="C385" s="205"/>
      <c r="D385" s="206" t="s">
        <v>68</v>
      </c>
      <c r="E385" s="207" t="s">
        <v>154</v>
      </c>
      <c r="F385" s="207" t="s">
        <v>1234</v>
      </c>
      <c r="G385" s="205"/>
      <c r="H385" s="205"/>
      <c r="I385" s="208"/>
      <c r="J385" s="209">
        <f>BK385</f>
        <v>0</v>
      </c>
      <c r="K385" s="205"/>
      <c r="L385" s="210"/>
      <c r="M385" s="211"/>
      <c r="N385" s="212"/>
      <c r="O385" s="212"/>
      <c r="P385" s="213">
        <f>P386</f>
        <v>0</v>
      </c>
      <c r="Q385" s="212"/>
      <c r="R385" s="213">
        <f>R386</f>
        <v>0.098</v>
      </c>
      <c r="S385" s="212"/>
      <c r="T385" s="214">
        <f>T386</f>
        <v>0</v>
      </c>
      <c r="U385" s="12"/>
      <c r="V385" s="12"/>
      <c r="W385" s="12"/>
      <c r="X385" s="12"/>
      <c r="Y385" s="12"/>
      <c r="Z385" s="12"/>
      <c r="AA385" s="12"/>
      <c r="AB385" s="12"/>
      <c r="AC385" s="12"/>
      <c r="AD385" s="12"/>
      <c r="AE385" s="12"/>
      <c r="AR385" s="215" t="s">
        <v>153</v>
      </c>
      <c r="AT385" s="216" t="s">
        <v>68</v>
      </c>
      <c r="AU385" s="216" t="s">
        <v>69</v>
      </c>
      <c r="AY385" s="215" t="s">
        <v>137</v>
      </c>
      <c r="BK385" s="217">
        <f>BK386</f>
        <v>0</v>
      </c>
    </row>
    <row r="386" spans="1:63" s="12" customFormat="1" ht="22.8" customHeight="1">
      <c r="A386" s="12"/>
      <c r="B386" s="204"/>
      <c r="C386" s="205"/>
      <c r="D386" s="206" t="s">
        <v>68</v>
      </c>
      <c r="E386" s="274" t="s">
        <v>1235</v>
      </c>
      <c r="F386" s="274" t="s">
        <v>1236</v>
      </c>
      <c r="G386" s="205"/>
      <c r="H386" s="205"/>
      <c r="I386" s="208"/>
      <c r="J386" s="275">
        <f>BK386</f>
        <v>0</v>
      </c>
      <c r="K386" s="205"/>
      <c r="L386" s="210"/>
      <c r="M386" s="211"/>
      <c r="N386" s="212"/>
      <c r="O386" s="212"/>
      <c r="P386" s="213">
        <f>SUM(P387:P401)</f>
        <v>0</v>
      </c>
      <c r="Q386" s="212"/>
      <c r="R386" s="213">
        <f>SUM(R387:R401)</f>
        <v>0.098</v>
      </c>
      <c r="S386" s="212"/>
      <c r="T386" s="214">
        <f>SUM(T387:T401)</f>
        <v>0</v>
      </c>
      <c r="U386" s="12"/>
      <c r="V386" s="12"/>
      <c r="W386" s="12"/>
      <c r="X386" s="12"/>
      <c r="Y386" s="12"/>
      <c r="Z386" s="12"/>
      <c r="AA386" s="12"/>
      <c r="AB386" s="12"/>
      <c r="AC386" s="12"/>
      <c r="AD386" s="12"/>
      <c r="AE386" s="12"/>
      <c r="AR386" s="215" t="s">
        <v>153</v>
      </c>
      <c r="AT386" s="216" t="s">
        <v>68</v>
      </c>
      <c r="AU386" s="216" t="s">
        <v>77</v>
      </c>
      <c r="AY386" s="215" t="s">
        <v>137</v>
      </c>
      <c r="BK386" s="217">
        <f>SUM(BK387:BK401)</f>
        <v>0</v>
      </c>
    </row>
    <row r="387" spans="1:65" s="2" customFormat="1" ht="21.75" customHeight="1">
      <c r="A387" s="39"/>
      <c r="B387" s="40"/>
      <c r="C387" s="218" t="s">
        <v>1237</v>
      </c>
      <c r="D387" s="218" t="s">
        <v>138</v>
      </c>
      <c r="E387" s="219" t="s">
        <v>1238</v>
      </c>
      <c r="F387" s="220" t="s">
        <v>1239</v>
      </c>
      <c r="G387" s="221" t="s">
        <v>268</v>
      </c>
      <c r="H387" s="222">
        <v>1</v>
      </c>
      <c r="I387" s="223"/>
      <c r="J387" s="224">
        <f>ROUND(I387*H387,2)</f>
        <v>0</v>
      </c>
      <c r="K387" s="220" t="s">
        <v>142</v>
      </c>
      <c r="L387" s="45"/>
      <c r="M387" s="225" t="s">
        <v>19</v>
      </c>
      <c r="N387" s="226" t="s">
        <v>42</v>
      </c>
      <c r="O387" s="86"/>
      <c r="P387" s="227">
        <f>O387*H387</f>
        <v>0</v>
      </c>
      <c r="Q387" s="227">
        <v>0</v>
      </c>
      <c r="R387" s="227">
        <f>Q387*H387</f>
        <v>0</v>
      </c>
      <c r="S387" s="227">
        <v>0</v>
      </c>
      <c r="T387" s="228">
        <f>S387*H387</f>
        <v>0</v>
      </c>
      <c r="U387" s="39"/>
      <c r="V387" s="39"/>
      <c r="W387" s="39"/>
      <c r="X387" s="39"/>
      <c r="Y387" s="39"/>
      <c r="Z387" s="39"/>
      <c r="AA387" s="39"/>
      <c r="AB387" s="39"/>
      <c r="AC387" s="39"/>
      <c r="AD387" s="39"/>
      <c r="AE387" s="39"/>
      <c r="AR387" s="229" t="s">
        <v>458</v>
      </c>
      <c r="AT387" s="229" t="s">
        <v>138</v>
      </c>
      <c r="AU387" s="229" t="s">
        <v>79</v>
      </c>
      <c r="AY387" s="18" t="s">
        <v>137</v>
      </c>
      <c r="BE387" s="230">
        <f>IF(N387="základní",J387,0)</f>
        <v>0</v>
      </c>
      <c r="BF387" s="230">
        <f>IF(N387="snížená",J387,0)</f>
        <v>0</v>
      </c>
      <c r="BG387" s="230">
        <f>IF(N387="zákl. přenesená",J387,0)</f>
        <v>0</v>
      </c>
      <c r="BH387" s="230">
        <f>IF(N387="sníž. přenesená",J387,0)</f>
        <v>0</v>
      </c>
      <c r="BI387" s="230">
        <f>IF(N387="nulová",J387,0)</f>
        <v>0</v>
      </c>
      <c r="BJ387" s="18" t="s">
        <v>143</v>
      </c>
      <c r="BK387" s="230">
        <f>ROUND(I387*H387,2)</f>
        <v>0</v>
      </c>
      <c r="BL387" s="18" t="s">
        <v>458</v>
      </c>
      <c r="BM387" s="229" t="s">
        <v>1240</v>
      </c>
    </row>
    <row r="388" spans="1:65" s="2" customFormat="1" ht="16.5" customHeight="1">
      <c r="A388" s="39"/>
      <c r="B388" s="40"/>
      <c r="C388" s="254" t="s">
        <v>1241</v>
      </c>
      <c r="D388" s="254" t="s">
        <v>154</v>
      </c>
      <c r="E388" s="255" t="s">
        <v>1242</v>
      </c>
      <c r="F388" s="256" t="s">
        <v>1243</v>
      </c>
      <c r="G388" s="257" t="s">
        <v>268</v>
      </c>
      <c r="H388" s="258">
        <v>1</v>
      </c>
      <c r="I388" s="259"/>
      <c r="J388" s="260">
        <f>ROUND(I388*H388,2)</f>
        <v>0</v>
      </c>
      <c r="K388" s="256" t="s">
        <v>312</v>
      </c>
      <c r="L388" s="261"/>
      <c r="M388" s="262" t="s">
        <v>19</v>
      </c>
      <c r="N388" s="263" t="s">
        <v>42</v>
      </c>
      <c r="O388" s="86"/>
      <c r="P388" s="227">
        <f>O388*H388</f>
        <v>0</v>
      </c>
      <c r="Q388" s="227">
        <v>0</v>
      </c>
      <c r="R388" s="227">
        <f>Q388*H388</f>
        <v>0</v>
      </c>
      <c r="S388" s="227">
        <v>0</v>
      </c>
      <c r="T388" s="228">
        <f>S388*H388</f>
        <v>0</v>
      </c>
      <c r="U388" s="39"/>
      <c r="V388" s="39"/>
      <c r="W388" s="39"/>
      <c r="X388" s="39"/>
      <c r="Y388" s="39"/>
      <c r="Z388" s="39"/>
      <c r="AA388" s="39"/>
      <c r="AB388" s="39"/>
      <c r="AC388" s="39"/>
      <c r="AD388" s="39"/>
      <c r="AE388" s="39"/>
      <c r="AR388" s="229" t="s">
        <v>1244</v>
      </c>
      <c r="AT388" s="229" t="s">
        <v>154</v>
      </c>
      <c r="AU388" s="229" t="s">
        <v>79</v>
      </c>
      <c r="AY388" s="18" t="s">
        <v>137</v>
      </c>
      <c r="BE388" s="230">
        <f>IF(N388="základní",J388,0)</f>
        <v>0</v>
      </c>
      <c r="BF388" s="230">
        <f>IF(N388="snížená",J388,0)</f>
        <v>0</v>
      </c>
      <c r="BG388" s="230">
        <f>IF(N388="zákl. přenesená",J388,0)</f>
        <v>0</v>
      </c>
      <c r="BH388" s="230">
        <f>IF(N388="sníž. přenesená",J388,0)</f>
        <v>0</v>
      </c>
      <c r="BI388" s="230">
        <f>IF(N388="nulová",J388,0)</f>
        <v>0</v>
      </c>
      <c r="BJ388" s="18" t="s">
        <v>143</v>
      </c>
      <c r="BK388" s="230">
        <f>ROUND(I388*H388,2)</f>
        <v>0</v>
      </c>
      <c r="BL388" s="18" t="s">
        <v>458</v>
      </c>
      <c r="BM388" s="229" t="s">
        <v>1245</v>
      </c>
    </row>
    <row r="389" spans="1:47" s="2" customFormat="1" ht="12">
      <c r="A389" s="39"/>
      <c r="B389" s="40"/>
      <c r="C389" s="41"/>
      <c r="D389" s="233" t="s">
        <v>292</v>
      </c>
      <c r="E389" s="41"/>
      <c r="F389" s="276" t="s">
        <v>1246</v>
      </c>
      <c r="G389" s="41"/>
      <c r="H389" s="41"/>
      <c r="I389" s="138"/>
      <c r="J389" s="41"/>
      <c r="K389" s="41"/>
      <c r="L389" s="45"/>
      <c r="M389" s="277"/>
      <c r="N389" s="278"/>
      <c r="O389" s="86"/>
      <c r="P389" s="86"/>
      <c r="Q389" s="86"/>
      <c r="R389" s="86"/>
      <c r="S389" s="86"/>
      <c r="T389" s="87"/>
      <c r="U389" s="39"/>
      <c r="V389" s="39"/>
      <c r="W389" s="39"/>
      <c r="X389" s="39"/>
      <c r="Y389" s="39"/>
      <c r="Z389" s="39"/>
      <c r="AA389" s="39"/>
      <c r="AB389" s="39"/>
      <c r="AC389" s="39"/>
      <c r="AD389" s="39"/>
      <c r="AE389" s="39"/>
      <c r="AT389" s="18" t="s">
        <v>292</v>
      </c>
      <c r="AU389" s="18" t="s">
        <v>79</v>
      </c>
    </row>
    <row r="390" spans="1:65" s="2" customFormat="1" ht="21.75" customHeight="1">
      <c r="A390" s="39"/>
      <c r="B390" s="40"/>
      <c r="C390" s="218" t="s">
        <v>1247</v>
      </c>
      <c r="D390" s="218" t="s">
        <v>138</v>
      </c>
      <c r="E390" s="219" t="s">
        <v>1248</v>
      </c>
      <c r="F390" s="220" t="s">
        <v>1249</v>
      </c>
      <c r="G390" s="221" t="s">
        <v>268</v>
      </c>
      <c r="H390" s="222">
        <v>1</v>
      </c>
      <c r="I390" s="223"/>
      <c r="J390" s="224">
        <f>ROUND(I390*H390,2)</f>
        <v>0</v>
      </c>
      <c r="K390" s="220" t="s">
        <v>142</v>
      </c>
      <c r="L390" s="45"/>
      <c r="M390" s="225" t="s">
        <v>19</v>
      </c>
      <c r="N390" s="226" t="s">
        <v>42</v>
      </c>
      <c r="O390" s="86"/>
      <c r="P390" s="227">
        <f>O390*H390</f>
        <v>0</v>
      </c>
      <c r="Q390" s="227">
        <v>0</v>
      </c>
      <c r="R390" s="227">
        <f>Q390*H390</f>
        <v>0</v>
      </c>
      <c r="S390" s="227">
        <v>0</v>
      </c>
      <c r="T390" s="228">
        <f>S390*H390</f>
        <v>0</v>
      </c>
      <c r="U390" s="39"/>
      <c r="V390" s="39"/>
      <c r="W390" s="39"/>
      <c r="X390" s="39"/>
      <c r="Y390" s="39"/>
      <c r="Z390" s="39"/>
      <c r="AA390" s="39"/>
      <c r="AB390" s="39"/>
      <c r="AC390" s="39"/>
      <c r="AD390" s="39"/>
      <c r="AE390" s="39"/>
      <c r="AR390" s="229" t="s">
        <v>458</v>
      </c>
      <c r="AT390" s="229" t="s">
        <v>138</v>
      </c>
      <c r="AU390" s="229" t="s">
        <v>79</v>
      </c>
      <c r="AY390" s="18" t="s">
        <v>137</v>
      </c>
      <c r="BE390" s="230">
        <f>IF(N390="základní",J390,0)</f>
        <v>0</v>
      </c>
      <c r="BF390" s="230">
        <f>IF(N390="snížená",J390,0)</f>
        <v>0</v>
      </c>
      <c r="BG390" s="230">
        <f>IF(N390="zákl. přenesená",J390,0)</f>
        <v>0</v>
      </c>
      <c r="BH390" s="230">
        <f>IF(N390="sníž. přenesená",J390,0)</f>
        <v>0</v>
      </c>
      <c r="BI390" s="230">
        <f>IF(N390="nulová",J390,0)</f>
        <v>0</v>
      </c>
      <c r="BJ390" s="18" t="s">
        <v>143</v>
      </c>
      <c r="BK390" s="230">
        <f>ROUND(I390*H390,2)</f>
        <v>0</v>
      </c>
      <c r="BL390" s="18" t="s">
        <v>458</v>
      </c>
      <c r="BM390" s="229" t="s">
        <v>1250</v>
      </c>
    </row>
    <row r="391" spans="1:65" s="2" customFormat="1" ht="21.75" customHeight="1">
      <c r="A391" s="39"/>
      <c r="B391" s="40"/>
      <c r="C391" s="218" t="s">
        <v>1251</v>
      </c>
      <c r="D391" s="218" t="s">
        <v>138</v>
      </c>
      <c r="E391" s="219" t="s">
        <v>1252</v>
      </c>
      <c r="F391" s="220" t="s">
        <v>1253</v>
      </c>
      <c r="G391" s="221" t="s">
        <v>268</v>
      </c>
      <c r="H391" s="222">
        <v>1</v>
      </c>
      <c r="I391" s="223"/>
      <c r="J391" s="224">
        <f>ROUND(I391*H391,2)</f>
        <v>0</v>
      </c>
      <c r="K391" s="220" t="s">
        <v>142</v>
      </c>
      <c r="L391" s="45"/>
      <c r="M391" s="225" t="s">
        <v>19</v>
      </c>
      <c r="N391" s="226" t="s">
        <v>42</v>
      </c>
      <c r="O391" s="86"/>
      <c r="P391" s="227">
        <f>O391*H391</f>
        <v>0</v>
      </c>
      <c r="Q391" s="227">
        <v>0</v>
      </c>
      <c r="R391" s="227">
        <f>Q391*H391</f>
        <v>0</v>
      </c>
      <c r="S391" s="227">
        <v>0</v>
      </c>
      <c r="T391" s="228">
        <f>S391*H391</f>
        <v>0</v>
      </c>
      <c r="U391" s="39"/>
      <c r="V391" s="39"/>
      <c r="W391" s="39"/>
      <c r="X391" s="39"/>
      <c r="Y391" s="39"/>
      <c r="Z391" s="39"/>
      <c r="AA391" s="39"/>
      <c r="AB391" s="39"/>
      <c r="AC391" s="39"/>
      <c r="AD391" s="39"/>
      <c r="AE391" s="39"/>
      <c r="AR391" s="229" t="s">
        <v>458</v>
      </c>
      <c r="AT391" s="229" t="s">
        <v>138</v>
      </c>
      <c r="AU391" s="229" t="s">
        <v>79</v>
      </c>
      <c r="AY391" s="18" t="s">
        <v>137</v>
      </c>
      <c r="BE391" s="230">
        <f>IF(N391="základní",J391,0)</f>
        <v>0</v>
      </c>
      <c r="BF391" s="230">
        <f>IF(N391="snížená",J391,0)</f>
        <v>0</v>
      </c>
      <c r="BG391" s="230">
        <f>IF(N391="zákl. přenesená",J391,0)</f>
        <v>0</v>
      </c>
      <c r="BH391" s="230">
        <f>IF(N391="sníž. přenesená",J391,0)</f>
        <v>0</v>
      </c>
      <c r="BI391" s="230">
        <f>IF(N391="nulová",J391,0)</f>
        <v>0</v>
      </c>
      <c r="BJ391" s="18" t="s">
        <v>143</v>
      </c>
      <c r="BK391" s="230">
        <f>ROUND(I391*H391,2)</f>
        <v>0</v>
      </c>
      <c r="BL391" s="18" t="s">
        <v>458</v>
      </c>
      <c r="BM391" s="229" t="s">
        <v>1254</v>
      </c>
    </row>
    <row r="392" spans="1:65" s="2" customFormat="1" ht="33" customHeight="1">
      <c r="A392" s="39"/>
      <c r="B392" s="40"/>
      <c r="C392" s="254" t="s">
        <v>1255</v>
      </c>
      <c r="D392" s="254" t="s">
        <v>154</v>
      </c>
      <c r="E392" s="255" t="s">
        <v>1256</v>
      </c>
      <c r="F392" s="256" t="s">
        <v>1257</v>
      </c>
      <c r="G392" s="257" t="s">
        <v>268</v>
      </c>
      <c r="H392" s="258">
        <v>1</v>
      </c>
      <c r="I392" s="259"/>
      <c r="J392" s="260">
        <f>ROUND(I392*H392,2)</f>
        <v>0</v>
      </c>
      <c r="K392" s="256" t="s">
        <v>312</v>
      </c>
      <c r="L392" s="261"/>
      <c r="M392" s="262" t="s">
        <v>19</v>
      </c>
      <c r="N392" s="263" t="s">
        <v>42</v>
      </c>
      <c r="O392" s="86"/>
      <c r="P392" s="227">
        <f>O392*H392</f>
        <v>0</v>
      </c>
      <c r="Q392" s="227">
        <v>0</v>
      </c>
      <c r="R392" s="227">
        <f>Q392*H392</f>
        <v>0</v>
      </c>
      <c r="S392" s="227">
        <v>0</v>
      </c>
      <c r="T392" s="228">
        <f>S392*H392</f>
        <v>0</v>
      </c>
      <c r="U392" s="39"/>
      <c r="V392" s="39"/>
      <c r="W392" s="39"/>
      <c r="X392" s="39"/>
      <c r="Y392" s="39"/>
      <c r="Z392" s="39"/>
      <c r="AA392" s="39"/>
      <c r="AB392" s="39"/>
      <c r="AC392" s="39"/>
      <c r="AD392" s="39"/>
      <c r="AE392" s="39"/>
      <c r="AR392" s="229" t="s">
        <v>1244</v>
      </c>
      <c r="AT392" s="229" t="s">
        <v>154</v>
      </c>
      <c r="AU392" s="229" t="s">
        <v>79</v>
      </c>
      <c r="AY392" s="18" t="s">
        <v>137</v>
      </c>
      <c r="BE392" s="230">
        <f>IF(N392="základní",J392,0)</f>
        <v>0</v>
      </c>
      <c r="BF392" s="230">
        <f>IF(N392="snížená",J392,0)</f>
        <v>0</v>
      </c>
      <c r="BG392" s="230">
        <f>IF(N392="zákl. přenesená",J392,0)</f>
        <v>0</v>
      </c>
      <c r="BH392" s="230">
        <f>IF(N392="sníž. přenesená",J392,0)</f>
        <v>0</v>
      </c>
      <c r="BI392" s="230">
        <f>IF(N392="nulová",J392,0)</f>
        <v>0</v>
      </c>
      <c r="BJ392" s="18" t="s">
        <v>143</v>
      </c>
      <c r="BK392" s="230">
        <f>ROUND(I392*H392,2)</f>
        <v>0</v>
      </c>
      <c r="BL392" s="18" t="s">
        <v>458</v>
      </c>
      <c r="BM392" s="229" t="s">
        <v>1258</v>
      </c>
    </row>
    <row r="393" spans="1:47" s="2" customFormat="1" ht="12">
      <c r="A393" s="39"/>
      <c r="B393" s="40"/>
      <c r="C393" s="41"/>
      <c r="D393" s="233" t="s">
        <v>292</v>
      </c>
      <c r="E393" s="41"/>
      <c r="F393" s="276" t="s">
        <v>1259</v>
      </c>
      <c r="G393" s="41"/>
      <c r="H393" s="41"/>
      <c r="I393" s="138"/>
      <c r="J393" s="41"/>
      <c r="K393" s="41"/>
      <c r="L393" s="45"/>
      <c r="M393" s="277"/>
      <c r="N393" s="278"/>
      <c r="O393" s="86"/>
      <c r="P393" s="86"/>
      <c r="Q393" s="86"/>
      <c r="R393" s="86"/>
      <c r="S393" s="86"/>
      <c r="T393" s="87"/>
      <c r="U393" s="39"/>
      <c r="V393" s="39"/>
      <c r="W393" s="39"/>
      <c r="X393" s="39"/>
      <c r="Y393" s="39"/>
      <c r="Z393" s="39"/>
      <c r="AA393" s="39"/>
      <c r="AB393" s="39"/>
      <c r="AC393" s="39"/>
      <c r="AD393" s="39"/>
      <c r="AE393" s="39"/>
      <c r="AT393" s="18" t="s">
        <v>292</v>
      </c>
      <c r="AU393" s="18" t="s">
        <v>79</v>
      </c>
    </row>
    <row r="394" spans="1:65" s="2" customFormat="1" ht="21.75" customHeight="1">
      <c r="A394" s="39"/>
      <c r="B394" s="40"/>
      <c r="C394" s="218" t="s">
        <v>1260</v>
      </c>
      <c r="D394" s="218" t="s">
        <v>138</v>
      </c>
      <c r="E394" s="219" t="s">
        <v>1261</v>
      </c>
      <c r="F394" s="220" t="s">
        <v>1262</v>
      </c>
      <c r="G394" s="221" t="s">
        <v>268</v>
      </c>
      <c r="H394" s="222">
        <v>1</v>
      </c>
      <c r="I394" s="223"/>
      <c r="J394" s="224">
        <f>ROUND(I394*H394,2)</f>
        <v>0</v>
      </c>
      <c r="K394" s="220" t="s">
        <v>142</v>
      </c>
      <c r="L394" s="45"/>
      <c r="M394" s="225" t="s">
        <v>19</v>
      </c>
      <c r="N394" s="226" t="s">
        <v>42</v>
      </c>
      <c r="O394" s="86"/>
      <c r="P394" s="227">
        <f>O394*H394</f>
        <v>0</v>
      </c>
      <c r="Q394" s="227">
        <v>0</v>
      </c>
      <c r="R394" s="227">
        <f>Q394*H394</f>
        <v>0</v>
      </c>
      <c r="S394" s="227">
        <v>0</v>
      </c>
      <c r="T394" s="228">
        <f>S394*H394</f>
        <v>0</v>
      </c>
      <c r="U394" s="39"/>
      <c r="V394" s="39"/>
      <c r="W394" s="39"/>
      <c r="X394" s="39"/>
      <c r="Y394" s="39"/>
      <c r="Z394" s="39"/>
      <c r="AA394" s="39"/>
      <c r="AB394" s="39"/>
      <c r="AC394" s="39"/>
      <c r="AD394" s="39"/>
      <c r="AE394" s="39"/>
      <c r="AR394" s="229" t="s">
        <v>458</v>
      </c>
      <c r="AT394" s="229" t="s">
        <v>138</v>
      </c>
      <c r="AU394" s="229" t="s">
        <v>79</v>
      </c>
      <c r="AY394" s="18" t="s">
        <v>137</v>
      </c>
      <c r="BE394" s="230">
        <f>IF(N394="základní",J394,0)</f>
        <v>0</v>
      </c>
      <c r="BF394" s="230">
        <f>IF(N394="snížená",J394,0)</f>
        <v>0</v>
      </c>
      <c r="BG394" s="230">
        <f>IF(N394="zákl. přenesená",J394,0)</f>
        <v>0</v>
      </c>
      <c r="BH394" s="230">
        <f>IF(N394="sníž. přenesená",J394,0)</f>
        <v>0</v>
      </c>
      <c r="BI394" s="230">
        <f>IF(N394="nulová",J394,0)</f>
        <v>0</v>
      </c>
      <c r="BJ394" s="18" t="s">
        <v>143</v>
      </c>
      <c r="BK394" s="230">
        <f>ROUND(I394*H394,2)</f>
        <v>0</v>
      </c>
      <c r="BL394" s="18" t="s">
        <v>458</v>
      </c>
      <c r="BM394" s="229" t="s">
        <v>1263</v>
      </c>
    </row>
    <row r="395" spans="1:65" s="2" customFormat="1" ht="21.75" customHeight="1">
      <c r="A395" s="39"/>
      <c r="B395" s="40"/>
      <c r="C395" s="254" t="s">
        <v>1264</v>
      </c>
      <c r="D395" s="254" t="s">
        <v>154</v>
      </c>
      <c r="E395" s="255" t="s">
        <v>1265</v>
      </c>
      <c r="F395" s="256" t="s">
        <v>1266</v>
      </c>
      <c r="G395" s="257" t="s">
        <v>268</v>
      </c>
      <c r="H395" s="258">
        <v>1</v>
      </c>
      <c r="I395" s="259"/>
      <c r="J395" s="260">
        <f>ROUND(I395*H395,2)</f>
        <v>0</v>
      </c>
      <c r="K395" s="256" t="s">
        <v>312</v>
      </c>
      <c r="L395" s="261"/>
      <c r="M395" s="262" t="s">
        <v>19</v>
      </c>
      <c r="N395" s="263" t="s">
        <v>42</v>
      </c>
      <c r="O395" s="86"/>
      <c r="P395" s="227">
        <f>O395*H395</f>
        <v>0</v>
      </c>
      <c r="Q395" s="227">
        <v>0</v>
      </c>
      <c r="R395" s="227">
        <f>Q395*H395</f>
        <v>0</v>
      </c>
      <c r="S395" s="227">
        <v>0</v>
      </c>
      <c r="T395" s="228">
        <f>S395*H395</f>
        <v>0</v>
      </c>
      <c r="U395" s="39"/>
      <c r="V395" s="39"/>
      <c r="W395" s="39"/>
      <c r="X395" s="39"/>
      <c r="Y395" s="39"/>
      <c r="Z395" s="39"/>
      <c r="AA395" s="39"/>
      <c r="AB395" s="39"/>
      <c r="AC395" s="39"/>
      <c r="AD395" s="39"/>
      <c r="AE395" s="39"/>
      <c r="AR395" s="229" t="s">
        <v>1244</v>
      </c>
      <c r="AT395" s="229" t="s">
        <v>154</v>
      </c>
      <c r="AU395" s="229" t="s">
        <v>79</v>
      </c>
      <c r="AY395" s="18" t="s">
        <v>137</v>
      </c>
      <c r="BE395" s="230">
        <f>IF(N395="základní",J395,0)</f>
        <v>0</v>
      </c>
      <c r="BF395" s="230">
        <f>IF(N395="snížená",J395,0)</f>
        <v>0</v>
      </c>
      <c r="BG395" s="230">
        <f>IF(N395="zákl. přenesená",J395,0)</f>
        <v>0</v>
      </c>
      <c r="BH395" s="230">
        <f>IF(N395="sníž. přenesená",J395,0)</f>
        <v>0</v>
      </c>
      <c r="BI395" s="230">
        <f>IF(N395="nulová",J395,0)</f>
        <v>0</v>
      </c>
      <c r="BJ395" s="18" t="s">
        <v>143</v>
      </c>
      <c r="BK395" s="230">
        <f>ROUND(I395*H395,2)</f>
        <v>0</v>
      </c>
      <c r="BL395" s="18" t="s">
        <v>458</v>
      </c>
      <c r="BM395" s="229" t="s">
        <v>1267</v>
      </c>
    </row>
    <row r="396" spans="1:47" s="2" customFormat="1" ht="12">
      <c r="A396" s="39"/>
      <c r="B396" s="40"/>
      <c r="C396" s="41"/>
      <c r="D396" s="233" t="s">
        <v>292</v>
      </c>
      <c r="E396" s="41"/>
      <c r="F396" s="276" t="s">
        <v>1268</v>
      </c>
      <c r="G396" s="41"/>
      <c r="H396" s="41"/>
      <c r="I396" s="138"/>
      <c r="J396" s="41"/>
      <c r="K396" s="41"/>
      <c r="L396" s="45"/>
      <c r="M396" s="277"/>
      <c r="N396" s="278"/>
      <c r="O396" s="86"/>
      <c r="P396" s="86"/>
      <c r="Q396" s="86"/>
      <c r="R396" s="86"/>
      <c r="S396" s="86"/>
      <c r="T396" s="87"/>
      <c r="U396" s="39"/>
      <c r="V396" s="39"/>
      <c r="W396" s="39"/>
      <c r="X396" s="39"/>
      <c r="Y396" s="39"/>
      <c r="Z396" s="39"/>
      <c r="AA396" s="39"/>
      <c r="AB396" s="39"/>
      <c r="AC396" s="39"/>
      <c r="AD396" s="39"/>
      <c r="AE396" s="39"/>
      <c r="AT396" s="18" t="s">
        <v>292</v>
      </c>
      <c r="AU396" s="18" t="s">
        <v>79</v>
      </c>
    </row>
    <row r="397" spans="1:65" s="2" customFormat="1" ht="16.5" customHeight="1">
      <c r="A397" s="39"/>
      <c r="B397" s="40"/>
      <c r="C397" s="254" t="s">
        <v>1269</v>
      </c>
      <c r="D397" s="254" t="s">
        <v>154</v>
      </c>
      <c r="E397" s="255" t="s">
        <v>1270</v>
      </c>
      <c r="F397" s="256" t="s">
        <v>1271</v>
      </c>
      <c r="G397" s="257" t="s">
        <v>268</v>
      </c>
      <c r="H397" s="258">
        <v>1</v>
      </c>
      <c r="I397" s="259"/>
      <c r="J397" s="260">
        <f>ROUND(I397*H397,2)</f>
        <v>0</v>
      </c>
      <c r="K397" s="256" t="s">
        <v>19</v>
      </c>
      <c r="L397" s="261"/>
      <c r="M397" s="262" t="s">
        <v>19</v>
      </c>
      <c r="N397" s="263" t="s">
        <v>42</v>
      </c>
      <c r="O397" s="86"/>
      <c r="P397" s="227">
        <f>O397*H397</f>
        <v>0</v>
      </c>
      <c r="Q397" s="227">
        <v>0.098</v>
      </c>
      <c r="R397" s="227">
        <f>Q397*H397</f>
        <v>0.098</v>
      </c>
      <c r="S397" s="227">
        <v>0</v>
      </c>
      <c r="T397" s="228">
        <f>S397*H397</f>
        <v>0</v>
      </c>
      <c r="U397" s="39"/>
      <c r="V397" s="39"/>
      <c r="W397" s="39"/>
      <c r="X397" s="39"/>
      <c r="Y397" s="39"/>
      <c r="Z397" s="39"/>
      <c r="AA397" s="39"/>
      <c r="AB397" s="39"/>
      <c r="AC397" s="39"/>
      <c r="AD397" s="39"/>
      <c r="AE397" s="39"/>
      <c r="AR397" s="229" t="s">
        <v>1244</v>
      </c>
      <c r="AT397" s="229" t="s">
        <v>154</v>
      </c>
      <c r="AU397" s="229" t="s">
        <v>79</v>
      </c>
      <c r="AY397" s="18" t="s">
        <v>137</v>
      </c>
      <c r="BE397" s="230">
        <f>IF(N397="základní",J397,0)</f>
        <v>0</v>
      </c>
      <c r="BF397" s="230">
        <f>IF(N397="snížená",J397,0)</f>
        <v>0</v>
      </c>
      <c r="BG397" s="230">
        <f>IF(N397="zákl. přenesená",J397,0)</f>
        <v>0</v>
      </c>
      <c r="BH397" s="230">
        <f>IF(N397="sníž. přenesená",J397,0)</f>
        <v>0</v>
      </c>
      <c r="BI397" s="230">
        <f>IF(N397="nulová",J397,0)</f>
        <v>0</v>
      </c>
      <c r="BJ397" s="18" t="s">
        <v>143</v>
      </c>
      <c r="BK397" s="230">
        <f>ROUND(I397*H397,2)</f>
        <v>0</v>
      </c>
      <c r="BL397" s="18" t="s">
        <v>458</v>
      </c>
      <c r="BM397" s="229" t="s">
        <v>1272</v>
      </c>
    </row>
    <row r="398" spans="1:51" s="13" customFormat="1" ht="12">
      <c r="A398" s="13"/>
      <c r="B398" s="231"/>
      <c r="C398" s="232"/>
      <c r="D398" s="233" t="s">
        <v>145</v>
      </c>
      <c r="E398" s="234" t="s">
        <v>19</v>
      </c>
      <c r="F398" s="235" t="s">
        <v>77</v>
      </c>
      <c r="G398" s="232"/>
      <c r="H398" s="236">
        <v>1</v>
      </c>
      <c r="I398" s="237"/>
      <c r="J398" s="232"/>
      <c r="K398" s="232"/>
      <c r="L398" s="238"/>
      <c r="M398" s="239"/>
      <c r="N398" s="240"/>
      <c r="O398" s="240"/>
      <c r="P398" s="240"/>
      <c r="Q398" s="240"/>
      <c r="R398" s="240"/>
      <c r="S398" s="240"/>
      <c r="T398" s="241"/>
      <c r="U398" s="13"/>
      <c r="V398" s="13"/>
      <c r="W398" s="13"/>
      <c r="X398" s="13"/>
      <c r="Y398" s="13"/>
      <c r="Z398" s="13"/>
      <c r="AA398" s="13"/>
      <c r="AB398" s="13"/>
      <c r="AC398" s="13"/>
      <c r="AD398" s="13"/>
      <c r="AE398" s="13"/>
      <c r="AT398" s="242" t="s">
        <v>145</v>
      </c>
      <c r="AU398" s="242" t="s">
        <v>79</v>
      </c>
      <c r="AV398" s="13" t="s">
        <v>79</v>
      </c>
      <c r="AW398" s="13" t="s">
        <v>31</v>
      </c>
      <c r="AX398" s="13" t="s">
        <v>77</v>
      </c>
      <c r="AY398" s="242" t="s">
        <v>137</v>
      </c>
    </row>
    <row r="399" spans="1:65" s="2" customFormat="1" ht="16.5" customHeight="1">
      <c r="A399" s="39"/>
      <c r="B399" s="40"/>
      <c r="C399" s="218" t="s">
        <v>1273</v>
      </c>
      <c r="D399" s="218" t="s">
        <v>138</v>
      </c>
      <c r="E399" s="219" t="s">
        <v>1274</v>
      </c>
      <c r="F399" s="220" t="s">
        <v>1275</v>
      </c>
      <c r="G399" s="221" t="s">
        <v>268</v>
      </c>
      <c r="H399" s="222">
        <v>1</v>
      </c>
      <c r="I399" s="223"/>
      <c r="J399" s="224">
        <f>ROUND(I399*H399,2)</f>
        <v>0</v>
      </c>
      <c r="K399" s="220" t="s">
        <v>142</v>
      </c>
      <c r="L399" s="45"/>
      <c r="M399" s="225" t="s">
        <v>19</v>
      </c>
      <c r="N399" s="226" t="s">
        <v>42</v>
      </c>
      <c r="O399" s="86"/>
      <c r="P399" s="227">
        <f>O399*H399</f>
        <v>0</v>
      </c>
      <c r="Q399" s="227">
        <v>0</v>
      </c>
      <c r="R399" s="227">
        <f>Q399*H399</f>
        <v>0</v>
      </c>
      <c r="S399" s="227">
        <v>0</v>
      </c>
      <c r="T399" s="228">
        <f>S399*H399</f>
        <v>0</v>
      </c>
      <c r="U399" s="39"/>
      <c r="V399" s="39"/>
      <c r="W399" s="39"/>
      <c r="X399" s="39"/>
      <c r="Y399" s="39"/>
      <c r="Z399" s="39"/>
      <c r="AA399" s="39"/>
      <c r="AB399" s="39"/>
      <c r="AC399" s="39"/>
      <c r="AD399" s="39"/>
      <c r="AE399" s="39"/>
      <c r="AR399" s="229" t="s">
        <v>458</v>
      </c>
      <c r="AT399" s="229" t="s">
        <v>138</v>
      </c>
      <c r="AU399" s="229" t="s">
        <v>79</v>
      </c>
      <c r="AY399" s="18" t="s">
        <v>137</v>
      </c>
      <c r="BE399" s="230">
        <f>IF(N399="základní",J399,0)</f>
        <v>0</v>
      </c>
      <c r="BF399" s="230">
        <f>IF(N399="snížená",J399,0)</f>
        <v>0</v>
      </c>
      <c r="BG399" s="230">
        <f>IF(N399="zákl. přenesená",J399,0)</f>
        <v>0</v>
      </c>
      <c r="BH399" s="230">
        <f>IF(N399="sníž. přenesená",J399,0)</f>
        <v>0</v>
      </c>
      <c r="BI399" s="230">
        <f>IF(N399="nulová",J399,0)</f>
        <v>0</v>
      </c>
      <c r="BJ399" s="18" t="s">
        <v>143</v>
      </c>
      <c r="BK399" s="230">
        <f>ROUND(I399*H399,2)</f>
        <v>0</v>
      </c>
      <c r="BL399" s="18" t="s">
        <v>458</v>
      </c>
      <c r="BM399" s="229" t="s">
        <v>1276</v>
      </c>
    </row>
    <row r="400" spans="1:65" s="2" customFormat="1" ht="16.5" customHeight="1">
      <c r="A400" s="39"/>
      <c r="B400" s="40"/>
      <c r="C400" s="218" t="s">
        <v>1277</v>
      </c>
      <c r="D400" s="218" t="s">
        <v>138</v>
      </c>
      <c r="E400" s="219" t="s">
        <v>1278</v>
      </c>
      <c r="F400" s="220" t="s">
        <v>1279</v>
      </c>
      <c r="G400" s="221" t="s">
        <v>268</v>
      </c>
      <c r="H400" s="222">
        <v>1</v>
      </c>
      <c r="I400" s="223"/>
      <c r="J400" s="224">
        <f>ROUND(I400*H400,2)</f>
        <v>0</v>
      </c>
      <c r="K400" s="220" t="s">
        <v>142</v>
      </c>
      <c r="L400" s="45"/>
      <c r="M400" s="225" t="s">
        <v>19</v>
      </c>
      <c r="N400" s="226" t="s">
        <v>42</v>
      </c>
      <c r="O400" s="86"/>
      <c r="P400" s="227">
        <f>O400*H400</f>
        <v>0</v>
      </c>
      <c r="Q400" s="227">
        <v>0</v>
      </c>
      <c r="R400" s="227">
        <f>Q400*H400</f>
        <v>0</v>
      </c>
      <c r="S400" s="227">
        <v>0</v>
      </c>
      <c r="T400" s="228">
        <f>S400*H400</f>
        <v>0</v>
      </c>
      <c r="U400" s="39"/>
      <c r="V400" s="39"/>
      <c r="W400" s="39"/>
      <c r="X400" s="39"/>
      <c r="Y400" s="39"/>
      <c r="Z400" s="39"/>
      <c r="AA400" s="39"/>
      <c r="AB400" s="39"/>
      <c r="AC400" s="39"/>
      <c r="AD400" s="39"/>
      <c r="AE400" s="39"/>
      <c r="AR400" s="229" t="s">
        <v>458</v>
      </c>
      <c r="AT400" s="229" t="s">
        <v>138</v>
      </c>
      <c r="AU400" s="229" t="s">
        <v>79</v>
      </c>
      <c r="AY400" s="18" t="s">
        <v>137</v>
      </c>
      <c r="BE400" s="230">
        <f>IF(N400="základní",J400,0)</f>
        <v>0</v>
      </c>
      <c r="BF400" s="230">
        <f>IF(N400="snížená",J400,0)</f>
        <v>0</v>
      </c>
      <c r="BG400" s="230">
        <f>IF(N400="zákl. přenesená",J400,0)</f>
        <v>0</v>
      </c>
      <c r="BH400" s="230">
        <f>IF(N400="sníž. přenesená",J400,0)</f>
        <v>0</v>
      </c>
      <c r="BI400" s="230">
        <f>IF(N400="nulová",J400,0)</f>
        <v>0</v>
      </c>
      <c r="BJ400" s="18" t="s">
        <v>143</v>
      </c>
      <c r="BK400" s="230">
        <f>ROUND(I400*H400,2)</f>
        <v>0</v>
      </c>
      <c r="BL400" s="18" t="s">
        <v>458</v>
      </c>
      <c r="BM400" s="229" t="s">
        <v>1280</v>
      </c>
    </row>
    <row r="401" spans="1:65" s="2" customFormat="1" ht="16.5" customHeight="1">
      <c r="A401" s="39"/>
      <c r="B401" s="40"/>
      <c r="C401" s="218" t="s">
        <v>1281</v>
      </c>
      <c r="D401" s="218" t="s">
        <v>138</v>
      </c>
      <c r="E401" s="219" t="s">
        <v>1282</v>
      </c>
      <c r="F401" s="220" t="s">
        <v>1283</v>
      </c>
      <c r="G401" s="221" t="s">
        <v>268</v>
      </c>
      <c r="H401" s="222">
        <v>3</v>
      </c>
      <c r="I401" s="223"/>
      <c r="J401" s="224">
        <f>ROUND(I401*H401,2)</f>
        <v>0</v>
      </c>
      <c r="K401" s="220" t="s">
        <v>142</v>
      </c>
      <c r="L401" s="45"/>
      <c r="M401" s="225" t="s">
        <v>19</v>
      </c>
      <c r="N401" s="226" t="s">
        <v>42</v>
      </c>
      <c r="O401" s="86"/>
      <c r="P401" s="227">
        <f>O401*H401</f>
        <v>0</v>
      </c>
      <c r="Q401" s="227">
        <v>0</v>
      </c>
      <c r="R401" s="227">
        <f>Q401*H401</f>
        <v>0</v>
      </c>
      <c r="S401" s="227">
        <v>0</v>
      </c>
      <c r="T401" s="228">
        <f>S401*H401</f>
        <v>0</v>
      </c>
      <c r="U401" s="39"/>
      <c r="V401" s="39"/>
      <c r="W401" s="39"/>
      <c r="X401" s="39"/>
      <c r="Y401" s="39"/>
      <c r="Z401" s="39"/>
      <c r="AA401" s="39"/>
      <c r="AB401" s="39"/>
      <c r="AC401" s="39"/>
      <c r="AD401" s="39"/>
      <c r="AE401" s="39"/>
      <c r="AR401" s="229" t="s">
        <v>458</v>
      </c>
      <c r="AT401" s="229" t="s">
        <v>138</v>
      </c>
      <c r="AU401" s="229" t="s">
        <v>79</v>
      </c>
      <c r="AY401" s="18" t="s">
        <v>137</v>
      </c>
      <c r="BE401" s="230">
        <f>IF(N401="základní",J401,0)</f>
        <v>0</v>
      </c>
      <c r="BF401" s="230">
        <f>IF(N401="snížená",J401,0)</f>
        <v>0</v>
      </c>
      <c r="BG401" s="230">
        <f>IF(N401="zákl. přenesená",J401,0)</f>
        <v>0</v>
      </c>
      <c r="BH401" s="230">
        <f>IF(N401="sníž. přenesená",J401,0)</f>
        <v>0</v>
      </c>
      <c r="BI401" s="230">
        <f>IF(N401="nulová",J401,0)</f>
        <v>0</v>
      </c>
      <c r="BJ401" s="18" t="s">
        <v>143</v>
      </c>
      <c r="BK401" s="230">
        <f>ROUND(I401*H401,2)</f>
        <v>0</v>
      </c>
      <c r="BL401" s="18" t="s">
        <v>458</v>
      </c>
      <c r="BM401" s="229" t="s">
        <v>1284</v>
      </c>
    </row>
    <row r="402" spans="1:63" s="12" customFormat="1" ht="25.9" customHeight="1">
      <c r="A402" s="12"/>
      <c r="B402" s="204"/>
      <c r="C402" s="205"/>
      <c r="D402" s="206" t="s">
        <v>68</v>
      </c>
      <c r="E402" s="207" t="s">
        <v>1285</v>
      </c>
      <c r="F402" s="207" t="s">
        <v>1286</v>
      </c>
      <c r="G402" s="205"/>
      <c r="H402" s="205"/>
      <c r="I402" s="208"/>
      <c r="J402" s="209">
        <f>BK402</f>
        <v>0</v>
      </c>
      <c r="K402" s="205"/>
      <c r="L402" s="210"/>
      <c r="M402" s="211"/>
      <c r="N402" s="212"/>
      <c r="O402" s="212"/>
      <c r="P402" s="213">
        <f>SUM(P403:P404)</f>
        <v>0</v>
      </c>
      <c r="Q402" s="212"/>
      <c r="R402" s="213">
        <f>SUM(R403:R404)</f>
        <v>0</v>
      </c>
      <c r="S402" s="212"/>
      <c r="T402" s="214">
        <f>SUM(T403:T404)</f>
        <v>0</v>
      </c>
      <c r="U402" s="12"/>
      <c r="V402" s="12"/>
      <c r="W402" s="12"/>
      <c r="X402" s="12"/>
      <c r="Y402" s="12"/>
      <c r="Z402" s="12"/>
      <c r="AA402" s="12"/>
      <c r="AB402" s="12"/>
      <c r="AC402" s="12"/>
      <c r="AD402" s="12"/>
      <c r="AE402" s="12"/>
      <c r="AR402" s="215" t="s">
        <v>143</v>
      </c>
      <c r="AT402" s="216" t="s">
        <v>68</v>
      </c>
      <c r="AU402" s="216" t="s">
        <v>69</v>
      </c>
      <c r="AY402" s="215" t="s">
        <v>137</v>
      </c>
      <c r="BK402" s="217">
        <f>SUM(BK403:BK404)</f>
        <v>0</v>
      </c>
    </row>
    <row r="403" spans="1:65" s="2" customFormat="1" ht="16.5" customHeight="1">
      <c r="A403" s="39"/>
      <c r="B403" s="40"/>
      <c r="C403" s="218" t="s">
        <v>1287</v>
      </c>
      <c r="D403" s="218" t="s">
        <v>138</v>
      </c>
      <c r="E403" s="219" t="s">
        <v>1288</v>
      </c>
      <c r="F403" s="220" t="s">
        <v>1289</v>
      </c>
      <c r="G403" s="221" t="s">
        <v>1290</v>
      </c>
      <c r="H403" s="222">
        <v>50</v>
      </c>
      <c r="I403" s="223"/>
      <c r="J403" s="224">
        <f>ROUND(I403*H403,2)</f>
        <v>0</v>
      </c>
      <c r="K403" s="220" t="s">
        <v>142</v>
      </c>
      <c r="L403" s="45"/>
      <c r="M403" s="225" t="s">
        <v>19</v>
      </c>
      <c r="N403" s="226" t="s">
        <v>42</v>
      </c>
      <c r="O403" s="86"/>
      <c r="P403" s="227">
        <f>O403*H403</f>
        <v>0</v>
      </c>
      <c r="Q403" s="227">
        <v>0</v>
      </c>
      <c r="R403" s="227">
        <f>Q403*H403</f>
        <v>0</v>
      </c>
      <c r="S403" s="227">
        <v>0</v>
      </c>
      <c r="T403" s="228">
        <f>S403*H403</f>
        <v>0</v>
      </c>
      <c r="U403" s="39"/>
      <c r="V403" s="39"/>
      <c r="W403" s="39"/>
      <c r="X403" s="39"/>
      <c r="Y403" s="39"/>
      <c r="Z403" s="39"/>
      <c r="AA403" s="39"/>
      <c r="AB403" s="39"/>
      <c r="AC403" s="39"/>
      <c r="AD403" s="39"/>
      <c r="AE403" s="39"/>
      <c r="AR403" s="229" t="s">
        <v>1291</v>
      </c>
      <c r="AT403" s="229" t="s">
        <v>138</v>
      </c>
      <c r="AU403" s="229" t="s">
        <v>77</v>
      </c>
      <c r="AY403" s="18" t="s">
        <v>137</v>
      </c>
      <c r="BE403" s="230">
        <f>IF(N403="základní",J403,0)</f>
        <v>0</v>
      </c>
      <c r="BF403" s="230">
        <f>IF(N403="snížená",J403,0)</f>
        <v>0</v>
      </c>
      <c r="BG403" s="230">
        <f>IF(N403="zákl. přenesená",J403,0)</f>
        <v>0</v>
      </c>
      <c r="BH403" s="230">
        <f>IF(N403="sníž. přenesená",J403,0)</f>
        <v>0</v>
      </c>
      <c r="BI403" s="230">
        <f>IF(N403="nulová",J403,0)</f>
        <v>0</v>
      </c>
      <c r="BJ403" s="18" t="s">
        <v>143</v>
      </c>
      <c r="BK403" s="230">
        <f>ROUND(I403*H403,2)</f>
        <v>0</v>
      </c>
      <c r="BL403" s="18" t="s">
        <v>1291</v>
      </c>
      <c r="BM403" s="229" t="s">
        <v>1292</v>
      </c>
    </row>
    <row r="404" spans="1:47" s="2" customFormat="1" ht="12">
      <c r="A404" s="39"/>
      <c r="B404" s="40"/>
      <c r="C404" s="41"/>
      <c r="D404" s="233" t="s">
        <v>292</v>
      </c>
      <c r="E404" s="41"/>
      <c r="F404" s="276" t="s">
        <v>1293</v>
      </c>
      <c r="G404" s="41"/>
      <c r="H404" s="41"/>
      <c r="I404" s="138"/>
      <c r="J404" s="41"/>
      <c r="K404" s="41"/>
      <c r="L404" s="45"/>
      <c r="M404" s="285"/>
      <c r="N404" s="286"/>
      <c r="O404" s="282"/>
      <c r="P404" s="282"/>
      <c r="Q404" s="282"/>
      <c r="R404" s="282"/>
      <c r="S404" s="282"/>
      <c r="T404" s="287"/>
      <c r="U404" s="39"/>
      <c r="V404" s="39"/>
      <c r="W404" s="39"/>
      <c r="X404" s="39"/>
      <c r="Y404" s="39"/>
      <c r="Z404" s="39"/>
      <c r="AA404" s="39"/>
      <c r="AB404" s="39"/>
      <c r="AC404" s="39"/>
      <c r="AD404" s="39"/>
      <c r="AE404" s="39"/>
      <c r="AT404" s="18" t="s">
        <v>292</v>
      </c>
      <c r="AU404" s="18" t="s">
        <v>77</v>
      </c>
    </row>
    <row r="405" spans="1:31" s="2" customFormat="1" ht="6.95" customHeight="1">
      <c r="A405" s="39"/>
      <c r="B405" s="61"/>
      <c r="C405" s="62"/>
      <c r="D405" s="62"/>
      <c r="E405" s="62"/>
      <c r="F405" s="62"/>
      <c r="G405" s="62"/>
      <c r="H405" s="62"/>
      <c r="I405" s="168"/>
      <c r="J405" s="62"/>
      <c r="K405" s="62"/>
      <c r="L405" s="45"/>
      <c r="M405" s="39"/>
      <c r="O405" s="39"/>
      <c r="P405" s="39"/>
      <c r="Q405" s="39"/>
      <c r="R405" s="39"/>
      <c r="S405" s="39"/>
      <c r="T405" s="39"/>
      <c r="U405" s="39"/>
      <c r="V405" s="39"/>
      <c r="W405" s="39"/>
      <c r="X405" s="39"/>
      <c r="Y405" s="39"/>
      <c r="Z405" s="39"/>
      <c r="AA405" s="39"/>
      <c r="AB405" s="39"/>
      <c r="AC405" s="39"/>
      <c r="AD405" s="39"/>
      <c r="AE405" s="39"/>
    </row>
  </sheetData>
  <sheetProtection password="CC35" sheet="1" objects="1" scenarios="1" formatColumns="0" formatRows="0" autoFilter="0"/>
  <autoFilter ref="C100:K404"/>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85</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1294</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ROUND(J93,2)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ROUND((SUM(BE93:BE190)),2)</f>
        <v>0</v>
      </c>
      <c r="G33" s="39"/>
      <c r="H33" s="39"/>
      <c r="I33" s="157">
        <v>0.21</v>
      </c>
      <c r="J33" s="156">
        <f>ROUND(((SUM(BE93:BE190))*I33),2)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ROUND((SUM(BF93:BF190)),2)</f>
        <v>0</v>
      </c>
      <c r="G34" s="39"/>
      <c r="H34" s="39"/>
      <c r="I34" s="157">
        <v>0.15</v>
      </c>
      <c r="J34" s="156">
        <f>ROUND(((SUM(BF93:BF190))*I34),2)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ROUND((SUM(BG93:BG190)),2)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ROUND((SUM(BH93:BH190)),2)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ROUND((SUM(BI93:BI190)),2)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03 - Přípojky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J93</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516</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517</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1295</v>
      </c>
      <c r="E62" s="188"/>
      <c r="F62" s="188"/>
      <c r="G62" s="188"/>
      <c r="H62" s="188"/>
      <c r="I62" s="189"/>
      <c r="J62" s="190">
        <f>J126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1296</v>
      </c>
      <c r="E63" s="188"/>
      <c r="F63" s="188"/>
      <c r="G63" s="188"/>
      <c r="H63" s="188"/>
      <c r="I63" s="189"/>
      <c r="J63" s="190">
        <f>J130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1297</v>
      </c>
      <c r="E64" s="188"/>
      <c r="F64" s="188"/>
      <c r="G64" s="188"/>
      <c r="H64" s="188"/>
      <c r="I64" s="189"/>
      <c r="J64" s="190">
        <f>J144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1298</v>
      </c>
      <c r="E65" s="188"/>
      <c r="F65" s="188"/>
      <c r="G65" s="188"/>
      <c r="H65" s="188"/>
      <c r="I65" s="189"/>
      <c r="J65" s="190">
        <f>J146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1299</v>
      </c>
      <c r="E66" s="188"/>
      <c r="F66" s="188"/>
      <c r="G66" s="188"/>
      <c r="H66" s="188"/>
      <c r="I66" s="189"/>
      <c r="J66" s="190">
        <f>J159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1300</v>
      </c>
      <c r="E67" s="188"/>
      <c r="F67" s="188"/>
      <c r="G67" s="188"/>
      <c r="H67" s="188"/>
      <c r="I67" s="189"/>
      <c r="J67" s="190">
        <f>J164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1301</v>
      </c>
      <c r="E68" s="188"/>
      <c r="F68" s="188"/>
      <c r="G68" s="188"/>
      <c r="H68" s="188"/>
      <c r="I68" s="189"/>
      <c r="J68" s="190">
        <f>J170</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521</v>
      </c>
      <c r="E69" s="188"/>
      <c r="F69" s="188"/>
      <c r="G69" s="188"/>
      <c r="H69" s="188"/>
      <c r="I69" s="189"/>
      <c r="J69" s="190">
        <f>J172</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522</v>
      </c>
      <c r="E70" s="188"/>
      <c r="F70" s="188"/>
      <c r="G70" s="188"/>
      <c r="H70" s="188"/>
      <c r="I70" s="189"/>
      <c r="J70" s="190">
        <f>J179</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116</v>
      </c>
      <c r="E71" s="181"/>
      <c r="F71" s="181"/>
      <c r="G71" s="181"/>
      <c r="H71" s="181"/>
      <c r="I71" s="182"/>
      <c r="J71" s="183">
        <f>J183</f>
        <v>0</v>
      </c>
      <c r="K71" s="179"/>
      <c r="L71" s="184"/>
      <c r="S71" s="9"/>
      <c r="T71" s="9"/>
      <c r="U71" s="9"/>
      <c r="V71" s="9"/>
      <c r="W71" s="9"/>
      <c r="X71" s="9"/>
      <c r="Y71" s="9"/>
      <c r="Z71" s="9"/>
      <c r="AA71" s="9"/>
      <c r="AB71" s="9"/>
      <c r="AC71" s="9"/>
      <c r="AD71" s="9"/>
      <c r="AE71" s="9"/>
    </row>
    <row r="72" spans="1:31" s="10" customFormat="1" ht="19.9" customHeight="1">
      <c r="A72" s="10"/>
      <c r="B72" s="185"/>
      <c r="C72" s="186"/>
      <c r="D72" s="187" t="s">
        <v>1302</v>
      </c>
      <c r="E72" s="188"/>
      <c r="F72" s="188"/>
      <c r="G72" s="188"/>
      <c r="H72" s="188"/>
      <c r="I72" s="189"/>
      <c r="J72" s="190">
        <f>J184</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533</v>
      </c>
      <c r="E73" s="181"/>
      <c r="F73" s="181"/>
      <c r="G73" s="181"/>
      <c r="H73" s="181"/>
      <c r="I73" s="182"/>
      <c r="J73" s="183">
        <f>J188</f>
        <v>0</v>
      </c>
      <c r="K73" s="179"/>
      <c r="L73" s="184"/>
      <c r="S73" s="9"/>
      <c r="T73" s="9"/>
      <c r="U73" s="9"/>
      <c r="V73" s="9"/>
      <c r="W73" s="9"/>
      <c r="X73" s="9"/>
      <c r="Y73" s="9"/>
      <c r="Z73" s="9"/>
      <c r="AA73" s="9"/>
      <c r="AB73" s="9"/>
      <c r="AC73" s="9"/>
      <c r="AD73" s="9"/>
      <c r="AE73" s="9"/>
    </row>
    <row r="74" spans="1:31" s="2" customFormat="1" ht="21.8" customHeight="1">
      <c r="A74" s="39"/>
      <c r="B74" s="40"/>
      <c r="C74" s="41"/>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6.95" customHeight="1">
      <c r="A75" s="39"/>
      <c r="B75" s="61"/>
      <c r="C75" s="62"/>
      <c r="D75" s="62"/>
      <c r="E75" s="62"/>
      <c r="F75" s="62"/>
      <c r="G75" s="62"/>
      <c r="H75" s="62"/>
      <c r="I75" s="168"/>
      <c r="J75" s="62"/>
      <c r="K75" s="62"/>
      <c r="L75" s="139"/>
      <c r="S75" s="39"/>
      <c r="T75" s="39"/>
      <c r="U75" s="39"/>
      <c r="V75" s="39"/>
      <c r="W75" s="39"/>
      <c r="X75" s="39"/>
      <c r="Y75" s="39"/>
      <c r="Z75" s="39"/>
      <c r="AA75" s="39"/>
      <c r="AB75" s="39"/>
      <c r="AC75" s="39"/>
      <c r="AD75" s="39"/>
      <c r="AE75" s="39"/>
    </row>
    <row r="79" spans="1:31" s="2" customFormat="1" ht="6.95" customHeight="1">
      <c r="A79" s="39"/>
      <c r="B79" s="63"/>
      <c r="C79" s="64"/>
      <c r="D79" s="64"/>
      <c r="E79" s="64"/>
      <c r="F79" s="64"/>
      <c r="G79" s="64"/>
      <c r="H79" s="64"/>
      <c r="I79" s="171"/>
      <c r="J79" s="64"/>
      <c r="K79" s="64"/>
      <c r="L79" s="139"/>
      <c r="S79" s="39"/>
      <c r="T79" s="39"/>
      <c r="U79" s="39"/>
      <c r="V79" s="39"/>
      <c r="W79" s="39"/>
      <c r="X79" s="39"/>
      <c r="Y79" s="39"/>
      <c r="Z79" s="39"/>
      <c r="AA79" s="39"/>
      <c r="AB79" s="39"/>
      <c r="AC79" s="39"/>
      <c r="AD79" s="39"/>
      <c r="AE79" s="39"/>
    </row>
    <row r="80" spans="1:31" s="2" customFormat="1" ht="24.95" customHeight="1">
      <c r="A80" s="39"/>
      <c r="B80" s="40"/>
      <c r="C80" s="24" t="s">
        <v>122</v>
      </c>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6.5" customHeight="1">
      <c r="A83" s="39"/>
      <c r="B83" s="40"/>
      <c r="C83" s="41"/>
      <c r="D83" s="41"/>
      <c r="E83" s="172" t="str">
        <f>E7</f>
        <v>Kardašova Řečice ON - oprava výpraví budovy</v>
      </c>
      <c r="F83" s="33"/>
      <c r="G83" s="33"/>
      <c r="H83" s="33"/>
      <c r="I83" s="138"/>
      <c r="J83" s="41"/>
      <c r="K83" s="41"/>
      <c r="L83" s="139"/>
      <c r="S83" s="39"/>
      <c r="T83" s="39"/>
      <c r="U83" s="39"/>
      <c r="V83" s="39"/>
      <c r="W83" s="39"/>
      <c r="X83" s="39"/>
      <c r="Y83" s="39"/>
      <c r="Z83" s="39"/>
      <c r="AA83" s="39"/>
      <c r="AB83" s="39"/>
      <c r="AC83" s="39"/>
      <c r="AD83" s="39"/>
      <c r="AE83" s="39"/>
    </row>
    <row r="84" spans="1:31" s="2" customFormat="1" ht="12" customHeight="1">
      <c r="A84" s="39"/>
      <c r="B84" s="40"/>
      <c r="C84" s="33" t="s">
        <v>105</v>
      </c>
      <c r="D84" s="41"/>
      <c r="E84" s="41"/>
      <c r="F84" s="41"/>
      <c r="G84" s="41"/>
      <c r="H84" s="41"/>
      <c r="I84" s="138"/>
      <c r="J84" s="41"/>
      <c r="K84" s="41"/>
      <c r="L84" s="139"/>
      <c r="S84" s="39"/>
      <c r="T84" s="39"/>
      <c r="U84" s="39"/>
      <c r="V84" s="39"/>
      <c r="W84" s="39"/>
      <c r="X84" s="39"/>
      <c r="Y84" s="39"/>
      <c r="Z84" s="39"/>
      <c r="AA84" s="39"/>
      <c r="AB84" s="39"/>
      <c r="AC84" s="39"/>
      <c r="AD84" s="39"/>
      <c r="AE84" s="39"/>
    </row>
    <row r="85" spans="1:31" s="2" customFormat="1" ht="16.5" customHeight="1">
      <c r="A85" s="39"/>
      <c r="B85" s="40"/>
      <c r="C85" s="41"/>
      <c r="D85" s="41"/>
      <c r="E85" s="71" t="str">
        <f>E9</f>
        <v>SO 03 - Přípojky</v>
      </c>
      <c r="F85" s="41"/>
      <c r="G85" s="41"/>
      <c r="H85" s="41"/>
      <c r="I85" s="138"/>
      <c r="J85" s="41"/>
      <c r="K85" s="41"/>
      <c r="L85" s="139"/>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 xml:space="preserve"> </v>
      </c>
      <c r="G87" s="41"/>
      <c r="H87" s="41"/>
      <c r="I87" s="142" t="s">
        <v>23</v>
      </c>
      <c r="J87" s="74" t="str">
        <f>IF(J12="","",J12)</f>
        <v>28. 1. 2020</v>
      </c>
      <c r="K87" s="41"/>
      <c r="L87" s="139"/>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8"/>
      <c r="J88" s="41"/>
      <c r="K88" s="41"/>
      <c r="L88" s="139"/>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 xml:space="preserve"> </v>
      </c>
      <c r="G89" s="41"/>
      <c r="H89" s="41"/>
      <c r="I89" s="142" t="s">
        <v>30</v>
      </c>
      <c r="J89" s="37" t="str">
        <f>E21</f>
        <v xml:space="preserve"> </v>
      </c>
      <c r="K89" s="41"/>
      <c r="L89" s="139"/>
      <c r="S89" s="39"/>
      <c r="T89" s="39"/>
      <c r="U89" s="39"/>
      <c r="V89" s="39"/>
      <c r="W89" s="39"/>
      <c r="X89" s="39"/>
      <c r="Y89" s="39"/>
      <c r="Z89" s="39"/>
      <c r="AA89" s="39"/>
      <c r="AB89" s="39"/>
      <c r="AC89" s="39"/>
      <c r="AD89" s="39"/>
      <c r="AE89" s="39"/>
    </row>
    <row r="90" spans="1:31" s="2" customFormat="1" ht="15.15" customHeight="1">
      <c r="A90" s="39"/>
      <c r="B90" s="40"/>
      <c r="C90" s="33" t="s">
        <v>28</v>
      </c>
      <c r="D90" s="41"/>
      <c r="E90" s="41"/>
      <c r="F90" s="28" t="str">
        <f>IF(E18="","",E18)</f>
        <v>Vyplň údaj</v>
      </c>
      <c r="G90" s="41"/>
      <c r="H90" s="41"/>
      <c r="I90" s="142" t="s">
        <v>32</v>
      </c>
      <c r="J90" s="37" t="str">
        <f>E24</f>
        <v xml:space="preserve"> </v>
      </c>
      <c r="K90" s="41"/>
      <c r="L90" s="139"/>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8"/>
      <c r="J91" s="41"/>
      <c r="K91" s="41"/>
      <c r="L91" s="139"/>
      <c r="S91" s="39"/>
      <c r="T91" s="39"/>
      <c r="U91" s="39"/>
      <c r="V91" s="39"/>
      <c r="W91" s="39"/>
      <c r="X91" s="39"/>
      <c r="Y91" s="39"/>
      <c r="Z91" s="39"/>
      <c r="AA91" s="39"/>
      <c r="AB91" s="39"/>
      <c r="AC91" s="39"/>
      <c r="AD91" s="39"/>
      <c r="AE91" s="39"/>
    </row>
    <row r="92" spans="1:31" s="11" customFormat="1" ht="29.25" customHeight="1">
      <c r="A92" s="192"/>
      <c r="B92" s="193"/>
      <c r="C92" s="194" t="s">
        <v>123</v>
      </c>
      <c r="D92" s="195" t="s">
        <v>54</v>
      </c>
      <c r="E92" s="195" t="s">
        <v>50</v>
      </c>
      <c r="F92" s="195" t="s">
        <v>51</v>
      </c>
      <c r="G92" s="195" t="s">
        <v>124</v>
      </c>
      <c r="H92" s="195" t="s">
        <v>125</v>
      </c>
      <c r="I92" s="196" t="s">
        <v>126</v>
      </c>
      <c r="J92" s="195" t="s">
        <v>109</v>
      </c>
      <c r="K92" s="197" t="s">
        <v>127</v>
      </c>
      <c r="L92" s="198"/>
      <c r="M92" s="94" t="s">
        <v>19</v>
      </c>
      <c r="N92" s="95" t="s">
        <v>39</v>
      </c>
      <c r="O92" s="95" t="s">
        <v>128</v>
      </c>
      <c r="P92" s="95" t="s">
        <v>129</v>
      </c>
      <c r="Q92" s="95" t="s">
        <v>130</v>
      </c>
      <c r="R92" s="95" t="s">
        <v>131</v>
      </c>
      <c r="S92" s="95" t="s">
        <v>132</v>
      </c>
      <c r="T92" s="96" t="s">
        <v>133</v>
      </c>
      <c r="U92" s="192"/>
      <c r="V92" s="192"/>
      <c r="W92" s="192"/>
      <c r="X92" s="192"/>
      <c r="Y92" s="192"/>
      <c r="Z92" s="192"/>
      <c r="AA92" s="192"/>
      <c r="AB92" s="192"/>
      <c r="AC92" s="192"/>
      <c r="AD92" s="192"/>
      <c r="AE92" s="192"/>
    </row>
    <row r="93" spans="1:63" s="2" customFormat="1" ht="22.8" customHeight="1">
      <c r="A93" s="39"/>
      <c r="B93" s="40"/>
      <c r="C93" s="101" t="s">
        <v>134</v>
      </c>
      <c r="D93" s="41"/>
      <c r="E93" s="41"/>
      <c r="F93" s="41"/>
      <c r="G93" s="41"/>
      <c r="H93" s="41"/>
      <c r="I93" s="138"/>
      <c r="J93" s="199">
        <f>BK93</f>
        <v>0</v>
      </c>
      <c r="K93" s="41"/>
      <c r="L93" s="45"/>
      <c r="M93" s="97"/>
      <c r="N93" s="200"/>
      <c r="O93" s="98"/>
      <c r="P93" s="201">
        <f>P94+P183+P188</f>
        <v>0</v>
      </c>
      <c r="Q93" s="98"/>
      <c r="R93" s="201">
        <f>R94+R183+R188</f>
        <v>124.58444884651202</v>
      </c>
      <c r="S93" s="98"/>
      <c r="T93" s="202">
        <f>T94+T183+T188</f>
        <v>49.278236</v>
      </c>
      <c r="U93" s="39"/>
      <c r="V93" s="39"/>
      <c r="W93" s="39"/>
      <c r="X93" s="39"/>
      <c r="Y93" s="39"/>
      <c r="Z93" s="39"/>
      <c r="AA93" s="39"/>
      <c r="AB93" s="39"/>
      <c r="AC93" s="39"/>
      <c r="AD93" s="39"/>
      <c r="AE93" s="39"/>
      <c r="AT93" s="18" t="s">
        <v>68</v>
      </c>
      <c r="AU93" s="18" t="s">
        <v>110</v>
      </c>
      <c r="BK93" s="203">
        <f>BK94+BK183+BK188</f>
        <v>0</v>
      </c>
    </row>
    <row r="94" spans="1:63" s="12" customFormat="1" ht="25.9" customHeight="1">
      <c r="A94" s="12"/>
      <c r="B94" s="204"/>
      <c r="C94" s="205"/>
      <c r="D94" s="206" t="s">
        <v>68</v>
      </c>
      <c r="E94" s="207" t="s">
        <v>539</v>
      </c>
      <c r="F94" s="207" t="s">
        <v>540</v>
      </c>
      <c r="G94" s="205"/>
      <c r="H94" s="205"/>
      <c r="I94" s="208"/>
      <c r="J94" s="209">
        <f>BK94</f>
        <v>0</v>
      </c>
      <c r="K94" s="205"/>
      <c r="L94" s="210"/>
      <c r="M94" s="211"/>
      <c r="N94" s="212"/>
      <c r="O94" s="212"/>
      <c r="P94" s="213">
        <f>P95+P126+P130+P144+P146+P159+P164+P170+P172+P179</f>
        <v>0</v>
      </c>
      <c r="Q94" s="212"/>
      <c r="R94" s="213">
        <f>R95+R126+R130+R144+R146+R159+R164+R170+R172+R179</f>
        <v>124.09747352651202</v>
      </c>
      <c r="S94" s="212"/>
      <c r="T94" s="214">
        <f>T95+T126+T130+T144+T146+T159+T164+T170+T172+T179</f>
        <v>48.223052</v>
      </c>
      <c r="U94" s="12"/>
      <c r="V94" s="12"/>
      <c r="W94" s="12"/>
      <c r="X94" s="12"/>
      <c r="Y94" s="12"/>
      <c r="Z94" s="12"/>
      <c r="AA94" s="12"/>
      <c r="AB94" s="12"/>
      <c r="AC94" s="12"/>
      <c r="AD94" s="12"/>
      <c r="AE94" s="12"/>
      <c r="AR94" s="215" t="s">
        <v>77</v>
      </c>
      <c r="AT94" s="216" t="s">
        <v>68</v>
      </c>
      <c r="AU94" s="216" t="s">
        <v>69</v>
      </c>
      <c r="AY94" s="215" t="s">
        <v>137</v>
      </c>
      <c r="BK94" s="217">
        <f>BK95+BK126+BK130+BK144+BK146+BK159+BK164+BK170+BK172+BK179</f>
        <v>0</v>
      </c>
    </row>
    <row r="95" spans="1:63" s="12" customFormat="1" ht="22.8" customHeight="1">
      <c r="A95" s="12"/>
      <c r="B95" s="204"/>
      <c r="C95" s="205"/>
      <c r="D95" s="206" t="s">
        <v>68</v>
      </c>
      <c r="E95" s="274" t="s">
        <v>77</v>
      </c>
      <c r="F95" s="274" t="s">
        <v>541</v>
      </c>
      <c r="G95" s="205"/>
      <c r="H95" s="205"/>
      <c r="I95" s="208"/>
      <c r="J95" s="275">
        <f>BK95</f>
        <v>0</v>
      </c>
      <c r="K95" s="205"/>
      <c r="L95" s="210"/>
      <c r="M95" s="211"/>
      <c r="N95" s="212"/>
      <c r="O95" s="212"/>
      <c r="P95" s="213">
        <f>SUM(P96:P125)</f>
        <v>0</v>
      </c>
      <c r="Q95" s="212"/>
      <c r="R95" s="213">
        <f>SUM(R96:R125)</f>
        <v>43.7408587696</v>
      </c>
      <c r="S95" s="212"/>
      <c r="T95" s="214">
        <f>SUM(T96:T125)</f>
        <v>37.7631</v>
      </c>
      <c r="U95" s="12"/>
      <c r="V95" s="12"/>
      <c r="W95" s="12"/>
      <c r="X95" s="12"/>
      <c r="Y95" s="12"/>
      <c r="Z95" s="12"/>
      <c r="AA95" s="12"/>
      <c r="AB95" s="12"/>
      <c r="AC95" s="12"/>
      <c r="AD95" s="12"/>
      <c r="AE95" s="12"/>
      <c r="AR95" s="215" t="s">
        <v>77</v>
      </c>
      <c r="AT95" s="216" t="s">
        <v>68</v>
      </c>
      <c r="AU95" s="216" t="s">
        <v>77</v>
      </c>
      <c r="AY95" s="215" t="s">
        <v>137</v>
      </c>
      <c r="BK95" s="217">
        <f>SUM(BK96:BK125)</f>
        <v>0</v>
      </c>
    </row>
    <row r="96" spans="1:65" s="2" customFormat="1" ht="21.75" customHeight="1">
      <c r="A96" s="39"/>
      <c r="B96" s="40"/>
      <c r="C96" s="218" t="s">
        <v>77</v>
      </c>
      <c r="D96" s="218" t="s">
        <v>138</v>
      </c>
      <c r="E96" s="219" t="s">
        <v>1303</v>
      </c>
      <c r="F96" s="220" t="s">
        <v>1304</v>
      </c>
      <c r="G96" s="221" t="s">
        <v>141</v>
      </c>
      <c r="H96" s="222">
        <v>30.6</v>
      </c>
      <c r="I96" s="223"/>
      <c r="J96" s="224">
        <f>ROUND(I96*H96,2)</f>
        <v>0</v>
      </c>
      <c r="K96" s="220" t="s">
        <v>142</v>
      </c>
      <c r="L96" s="45"/>
      <c r="M96" s="225" t="s">
        <v>19</v>
      </c>
      <c r="N96" s="226" t="s">
        <v>42</v>
      </c>
      <c r="O96" s="86"/>
      <c r="P96" s="227">
        <f>O96*H96</f>
        <v>0</v>
      </c>
      <c r="Q96" s="227">
        <v>0</v>
      </c>
      <c r="R96" s="227">
        <f>Q96*H96</f>
        <v>0</v>
      </c>
      <c r="S96" s="227">
        <v>0.75</v>
      </c>
      <c r="T96" s="228">
        <f>S96*H96</f>
        <v>22.950000000000003</v>
      </c>
      <c r="U96" s="39"/>
      <c r="V96" s="39"/>
      <c r="W96" s="39"/>
      <c r="X96" s="39"/>
      <c r="Y96" s="39"/>
      <c r="Z96" s="39"/>
      <c r="AA96" s="39"/>
      <c r="AB96" s="39"/>
      <c r="AC96" s="39"/>
      <c r="AD96" s="39"/>
      <c r="AE96" s="39"/>
      <c r="AR96" s="229" t="s">
        <v>143</v>
      </c>
      <c r="AT96" s="229" t="s">
        <v>138</v>
      </c>
      <c r="AU96" s="229" t="s">
        <v>79</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143</v>
      </c>
      <c r="BM96" s="229" t="s">
        <v>1305</v>
      </c>
    </row>
    <row r="97" spans="1:65" s="2" customFormat="1" ht="21.75" customHeight="1">
      <c r="A97" s="39"/>
      <c r="B97" s="40"/>
      <c r="C97" s="218" t="s">
        <v>79</v>
      </c>
      <c r="D97" s="218" t="s">
        <v>138</v>
      </c>
      <c r="E97" s="219" t="s">
        <v>1306</v>
      </c>
      <c r="F97" s="220" t="s">
        <v>1307</v>
      </c>
      <c r="G97" s="221" t="s">
        <v>141</v>
      </c>
      <c r="H97" s="222">
        <v>21.6</v>
      </c>
      <c r="I97" s="223"/>
      <c r="J97" s="224">
        <f>ROUND(I97*H97,2)</f>
        <v>0</v>
      </c>
      <c r="K97" s="220" t="s">
        <v>142</v>
      </c>
      <c r="L97" s="45"/>
      <c r="M97" s="225" t="s">
        <v>19</v>
      </c>
      <c r="N97" s="226" t="s">
        <v>42</v>
      </c>
      <c r="O97" s="86"/>
      <c r="P97" s="227">
        <f>O97*H97</f>
        <v>0</v>
      </c>
      <c r="Q97" s="227">
        <v>0</v>
      </c>
      <c r="R97" s="227">
        <f>Q97*H97</f>
        <v>0</v>
      </c>
      <c r="S97" s="227">
        <v>0.316</v>
      </c>
      <c r="T97" s="228">
        <f>S97*H97</f>
        <v>6.8256000000000006</v>
      </c>
      <c r="U97" s="39"/>
      <c r="V97" s="39"/>
      <c r="W97" s="39"/>
      <c r="X97" s="39"/>
      <c r="Y97" s="39"/>
      <c r="Z97" s="39"/>
      <c r="AA97" s="39"/>
      <c r="AB97" s="39"/>
      <c r="AC97" s="39"/>
      <c r="AD97" s="39"/>
      <c r="AE97" s="39"/>
      <c r="AR97" s="229" t="s">
        <v>143</v>
      </c>
      <c r="AT97" s="229" t="s">
        <v>138</v>
      </c>
      <c r="AU97" s="229" t="s">
        <v>79</v>
      </c>
      <c r="AY97" s="18" t="s">
        <v>137</v>
      </c>
      <c r="BE97" s="230">
        <f>IF(N97="základní",J97,0)</f>
        <v>0</v>
      </c>
      <c r="BF97" s="230">
        <f>IF(N97="snížená",J97,0)</f>
        <v>0</v>
      </c>
      <c r="BG97" s="230">
        <f>IF(N97="zákl. přenesená",J97,0)</f>
        <v>0</v>
      </c>
      <c r="BH97" s="230">
        <f>IF(N97="sníž. přenesená",J97,0)</f>
        <v>0</v>
      </c>
      <c r="BI97" s="230">
        <f>IF(N97="nulová",J97,0)</f>
        <v>0</v>
      </c>
      <c r="BJ97" s="18" t="s">
        <v>143</v>
      </c>
      <c r="BK97" s="230">
        <f>ROUND(I97*H97,2)</f>
        <v>0</v>
      </c>
      <c r="BL97" s="18" t="s">
        <v>143</v>
      </c>
      <c r="BM97" s="229" t="s">
        <v>1308</v>
      </c>
    </row>
    <row r="98" spans="1:65" s="2" customFormat="1" ht="21.75" customHeight="1">
      <c r="A98" s="39"/>
      <c r="B98" s="40"/>
      <c r="C98" s="218" t="s">
        <v>153</v>
      </c>
      <c r="D98" s="218" t="s">
        <v>138</v>
      </c>
      <c r="E98" s="219" t="s">
        <v>1309</v>
      </c>
      <c r="F98" s="220" t="s">
        <v>1310</v>
      </c>
      <c r="G98" s="221" t="s">
        <v>141</v>
      </c>
      <c r="H98" s="222">
        <v>22.5</v>
      </c>
      <c r="I98" s="223"/>
      <c r="J98" s="224">
        <f>ROUND(I98*H98,2)</f>
        <v>0</v>
      </c>
      <c r="K98" s="220" t="s">
        <v>142</v>
      </c>
      <c r="L98" s="45"/>
      <c r="M98" s="225" t="s">
        <v>19</v>
      </c>
      <c r="N98" s="226" t="s">
        <v>42</v>
      </c>
      <c r="O98" s="86"/>
      <c r="P98" s="227">
        <f>O98*H98</f>
        <v>0</v>
      </c>
      <c r="Q98" s="227">
        <v>0</v>
      </c>
      <c r="R98" s="227">
        <f>Q98*H98</f>
        <v>0</v>
      </c>
      <c r="S98" s="227">
        <v>0.355</v>
      </c>
      <c r="T98" s="228">
        <f>S98*H98</f>
        <v>7.9875</v>
      </c>
      <c r="U98" s="39"/>
      <c r="V98" s="39"/>
      <c r="W98" s="39"/>
      <c r="X98" s="39"/>
      <c r="Y98" s="39"/>
      <c r="Z98" s="39"/>
      <c r="AA98" s="39"/>
      <c r="AB98" s="39"/>
      <c r="AC98" s="39"/>
      <c r="AD98" s="39"/>
      <c r="AE98" s="39"/>
      <c r="AR98" s="229" t="s">
        <v>143</v>
      </c>
      <c r="AT98" s="229" t="s">
        <v>138</v>
      </c>
      <c r="AU98" s="229" t="s">
        <v>79</v>
      </c>
      <c r="AY98" s="18" t="s">
        <v>137</v>
      </c>
      <c r="BE98" s="230">
        <f>IF(N98="základní",J98,0)</f>
        <v>0</v>
      </c>
      <c r="BF98" s="230">
        <f>IF(N98="snížená",J98,0)</f>
        <v>0</v>
      </c>
      <c r="BG98" s="230">
        <f>IF(N98="zákl. přenesená",J98,0)</f>
        <v>0</v>
      </c>
      <c r="BH98" s="230">
        <f>IF(N98="sníž. přenesená",J98,0)</f>
        <v>0</v>
      </c>
      <c r="BI98" s="230">
        <f>IF(N98="nulová",J98,0)</f>
        <v>0</v>
      </c>
      <c r="BJ98" s="18" t="s">
        <v>143</v>
      </c>
      <c r="BK98" s="230">
        <f>ROUND(I98*H98,2)</f>
        <v>0</v>
      </c>
      <c r="BL98" s="18" t="s">
        <v>143</v>
      </c>
      <c r="BM98" s="229" t="s">
        <v>1311</v>
      </c>
    </row>
    <row r="99" spans="1:65" s="2" customFormat="1" ht="16.5" customHeight="1">
      <c r="A99" s="39"/>
      <c r="B99" s="40"/>
      <c r="C99" s="218" t="s">
        <v>143</v>
      </c>
      <c r="D99" s="218" t="s">
        <v>138</v>
      </c>
      <c r="E99" s="219" t="s">
        <v>1312</v>
      </c>
      <c r="F99" s="220" t="s">
        <v>1313</v>
      </c>
      <c r="G99" s="221" t="s">
        <v>1290</v>
      </c>
      <c r="H99" s="222">
        <v>336</v>
      </c>
      <c r="I99" s="223"/>
      <c r="J99" s="224">
        <f>ROUND(I99*H99,2)</f>
        <v>0</v>
      </c>
      <c r="K99" s="220" t="s">
        <v>142</v>
      </c>
      <c r="L99" s="45"/>
      <c r="M99" s="225" t="s">
        <v>19</v>
      </c>
      <c r="N99" s="226" t="s">
        <v>42</v>
      </c>
      <c r="O99" s="86"/>
      <c r="P99" s="227">
        <f>O99*H99</f>
        <v>0</v>
      </c>
      <c r="Q99" s="227">
        <v>3.2634E-05</v>
      </c>
      <c r="R99" s="227">
        <f>Q99*H99</f>
        <v>0.010965024</v>
      </c>
      <c r="S99" s="227">
        <v>0</v>
      </c>
      <c r="T99" s="228">
        <f>S99*H99</f>
        <v>0</v>
      </c>
      <c r="U99" s="39"/>
      <c r="V99" s="39"/>
      <c r="W99" s="39"/>
      <c r="X99" s="39"/>
      <c r="Y99" s="39"/>
      <c r="Z99" s="39"/>
      <c r="AA99" s="39"/>
      <c r="AB99" s="39"/>
      <c r="AC99" s="39"/>
      <c r="AD99" s="39"/>
      <c r="AE99" s="39"/>
      <c r="AR99" s="229" t="s">
        <v>143</v>
      </c>
      <c r="AT99" s="229" t="s">
        <v>138</v>
      </c>
      <c r="AU99" s="229" t="s">
        <v>79</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143</v>
      </c>
      <c r="BM99" s="229" t="s">
        <v>1314</v>
      </c>
    </row>
    <row r="100" spans="1:65" s="2" customFormat="1" ht="21.75" customHeight="1">
      <c r="A100" s="39"/>
      <c r="B100" s="40"/>
      <c r="C100" s="218" t="s">
        <v>164</v>
      </c>
      <c r="D100" s="218" t="s">
        <v>138</v>
      </c>
      <c r="E100" s="219" t="s">
        <v>1315</v>
      </c>
      <c r="F100" s="220" t="s">
        <v>1316</v>
      </c>
      <c r="G100" s="221" t="s">
        <v>229</v>
      </c>
      <c r="H100" s="222">
        <v>14</v>
      </c>
      <c r="I100" s="223"/>
      <c r="J100" s="224">
        <f>ROUND(I100*H100,2)</f>
        <v>0</v>
      </c>
      <c r="K100" s="220" t="s">
        <v>142</v>
      </c>
      <c r="L100" s="45"/>
      <c r="M100" s="225" t="s">
        <v>19</v>
      </c>
      <c r="N100" s="226" t="s">
        <v>42</v>
      </c>
      <c r="O100" s="86"/>
      <c r="P100" s="227">
        <f>O100*H100</f>
        <v>0</v>
      </c>
      <c r="Q100" s="227">
        <v>0</v>
      </c>
      <c r="R100" s="227">
        <f>Q100*H100</f>
        <v>0</v>
      </c>
      <c r="S100" s="227">
        <v>0</v>
      </c>
      <c r="T100" s="228">
        <f>S100*H100</f>
        <v>0</v>
      </c>
      <c r="U100" s="39"/>
      <c r="V100" s="39"/>
      <c r="W100" s="39"/>
      <c r="X100" s="39"/>
      <c r="Y100" s="39"/>
      <c r="Z100" s="39"/>
      <c r="AA100" s="39"/>
      <c r="AB100" s="39"/>
      <c r="AC100" s="39"/>
      <c r="AD100" s="39"/>
      <c r="AE100" s="39"/>
      <c r="AR100" s="229" t="s">
        <v>143</v>
      </c>
      <c r="AT100" s="229" t="s">
        <v>138</v>
      </c>
      <c r="AU100" s="229" t="s">
        <v>79</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143</v>
      </c>
      <c r="BM100" s="229" t="s">
        <v>1317</v>
      </c>
    </row>
    <row r="101" spans="1:65" s="2" customFormat="1" ht="16.5" customHeight="1">
      <c r="A101" s="39"/>
      <c r="B101" s="40"/>
      <c r="C101" s="218" t="s">
        <v>135</v>
      </c>
      <c r="D101" s="218" t="s">
        <v>138</v>
      </c>
      <c r="E101" s="219" t="s">
        <v>1318</v>
      </c>
      <c r="F101" s="220" t="s">
        <v>1319</v>
      </c>
      <c r="G101" s="221" t="s">
        <v>141</v>
      </c>
      <c r="H101" s="222">
        <v>6.4</v>
      </c>
      <c r="I101" s="223"/>
      <c r="J101" s="224">
        <f>ROUND(I101*H101,2)</f>
        <v>0</v>
      </c>
      <c r="K101" s="220" t="s">
        <v>142</v>
      </c>
      <c r="L101" s="45"/>
      <c r="M101" s="225" t="s">
        <v>19</v>
      </c>
      <c r="N101" s="226" t="s">
        <v>42</v>
      </c>
      <c r="O101" s="86"/>
      <c r="P101" s="227">
        <f>O101*H101</f>
        <v>0</v>
      </c>
      <c r="Q101" s="227">
        <v>0</v>
      </c>
      <c r="R101" s="227">
        <f>Q101*H101</f>
        <v>0</v>
      </c>
      <c r="S101" s="227">
        <v>0</v>
      </c>
      <c r="T101" s="228">
        <f>S101*H101</f>
        <v>0</v>
      </c>
      <c r="U101" s="39"/>
      <c r="V101" s="39"/>
      <c r="W101" s="39"/>
      <c r="X101" s="39"/>
      <c r="Y101" s="39"/>
      <c r="Z101" s="39"/>
      <c r="AA101" s="39"/>
      <c r="AB101" s="39"/>
      <c r="AC101" s="39"/>
      <c r="AD101" s="39"/>
      <c r="AE101" s="39"/>
      <c r="AR101" s="229" t="s">
        <v>143</v>
      </c>
      <c r="AT101" s="229" t="s">
        <v>138</v>
      </c>
      <c r="AU101" s="229" t="s">
        <v>79</v>
      </c>
      <c r="AY101" s="18" t="s">
        <v>137</v>
      </c>
      <c r="BE101" s="230">
        <f>IF(N101="základní",J101,0)</f>
        <v>0</v>
      </c>
      <c r="BF101" s="230">
        <f>IF(N101="snížená",J101,0)</f>
        <v>0</v>
      </c>
      <c r="BG101" s="230">
        <f>IF(N101="zákl. přenesená",J101,0)</f>
        <v>0</v>
      </c>
      <c r="BH101" s="230">
        <f>IF(N101="sníž. přenesená",J101,0)</f>
        <v>0</v>
      </c>
      <c r="BI101" s="230">
        <f>IF(N101="nulová",J101,0)</f>
        <v>0</v>
      </c>
      <c r="BJ101" s="18" t="s">
        <v>143</v>
      </c>
      <c r="BK101" s="230">
        <f>ROUND(I101*H101,2)</f>
        <v>0</v>
      </c>
      <c r="BL101" s="18" t="s">
        <v>143</v>
      </c>
      <c r="BM101" s="229" t="s">
        <v>1320</v>
      </c>
    </row>
    <row r="102" spans="1:65" s="2" customFormat="1" ht="21.75" customHeight="1">
      <c r="A102" s="39"/>
      <c r="B102" s="40"/>
      <c r="C102" s="218" t="s">
        <v>171</v>
      </c>
      <c r="D102" s="218" t="s">
        <v>138</v>
      </c>
      <c r="E102" s="219" t="s">
        <v>1321</v>
      </c>
      <c r="F102" s="220" t="s">
        <v>1322</v>
      </c>
      <c r="G102" s="221" t="s">
        <v>547</v>
      </c>
      <c r="H102" s="222">
        <v>0.216</v>
      </c>
      <c r="I102" s="223"/>
      <c r="J102" s="224">
        <f>ROUND(I102*H102,2)</f>
        <v>0</v>
      </c>
      <c r="K102" s="220" t="s">
        <v>142</v>
      </c>
      <c r="L102" s="45"/>
      <c r="M102" s="225" t="s">
        <v>19</v>
      </c>
      <c r="N102" s="226" t="s">
        <v>42</v>
      </c>
      <c r="O102" s="86"/>
      <c r="P102" s="227">
        <f>O102*H102</f>
        <v>0</v>
      </c>
      <c r="Q102" s="227">
        <v>0</v>
      </c>
      <c r="R102" s="227">
        <f>Q102*H102</f>
        <v>0</v>
      </c>
      <c r="S102" s="227">
        <v>0</v>
      </c>
      <c r="T102" s="228">
        <f>S102*H102</f>
        <v>0</v>
      </c>
      <c r="U102" s="39"/>
      <c r="V102" s="39"/>
      <c r="W102" s="39"/>
      <c r="X102" s="39"/>
      <c r="Y102" s="39"/>
      <c r="Z102" s="39"/>
      <c r="AA102" s="39"/>
      <c r="AB102" s="39"/>
      <c r="AC102" s="39"/>
      <c r="AD102" s="39"/>
      <c r="AE102" s="39"/>
      <c r="AR102" s="229" t="s">
        <v>143</v>
      </c>
      <c r="AT102" s="229" t="s">
        <v>138</v>
      </c>
      <c r="AU102" s="229" t="s">
        <v>79</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143</v>
      </c>
      <c r="BM102" s="229" t="s">
        <v>1323</v>
      </c>
    </row>
    <row r="103" spans="1:51" s="13" customFormat="1" ht="12">
      <c r="A103" s="13"/>
      <c r="B103" s="231"/>
      <c r="C103" s="232"/>
      <c r="D103" s="233" t="s">
        <v>145</v>
      </c>
      <c r="E103" s="234" t="s">
        <v>19</v>
      </c>
      <c r="F103" s="235" t="s">
        <v>1324</v>
      </c>
      <c r="G103" s="232"/>
      <c r="H103" s="236">
        <v>0.216</v>
      </c>
      <c r="I103" s="237"/>
      <c r="J103" s="232"/>
      <c r="K103" s="232"/>
      <c r="L103" s="238"/>
      <c r="M103" s="239"/>
      <c r="N103" s="240"/>
      <c r="O103" s="240"/>
      <c r="P103" s="240"/>
      <c r="Q103" s="240"/>
      <c r="R103" s="240"/>
      <c r="S103" s="240"/>
      <c r="T103" s="241"/>
      <c r="U103" s="13"/>
      <c r="V103" s="13"/>
      <c r="W103" s="13"/>
      <c r="X103" s="13"/>
      <c r="Y103" s="13"/>
      <c r="Z103" s="13"/>
      <c r="AA103" s="13"/>
      <c r="AB103" s="13"/>
      <c r="AC103" s="13"/>
      <c r="AD103" s="13"/>
      <c r="AE103" s="13"/>
      <c r="AT103" s="242" t="s">
        <v>145</v>
      </c>
      <c r="AU103" s="242" t="s">
        <v>79</v>
      </c>
      <c r="AV103" s="13" t="s">
        <v>79</v>
      </c>
      <c r="AW103" s="13" t="s">
        <v>31</v>
      </c>
      <c r="AX103" s="13" t="s">
        <v>69</v>
      </c>
      <c r="AY103" s="242" t="s">
        <v>137</v>
      </c>
    </row>
    <row r="104" spans="1:51" s="14" customFormat="1" ht="12">
      <c r="A104" s="14"/>
      <c r="B104" s="243"/>
      <c r="C104" s="244"/>
      <c r="D104" s="233" t="s">
        <v>145</v>
      </c>
      <c r="E104" s="245" t="s">
        <v>19</v>
      </c>
      <c r="F104" s="246" t="s">
        <v>147</v>
      </c>
      <c r="G104" s="244"/>
      <c r="H104" s="247">
        <v>0.216</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145</v>
      </c>
      <c r="AU104" s="253" t="s">
        <v>79</v>
      </c>
      <c r="AV104" s="14" t="s">
        <v>143</v>
      </c>
      <c r="AW104" s="14" t="s">
        <v>31</v>
      </c>
      <c r="AX104" s="14" t="s">
        <v>77</v>
      </c>
      <c r="AY104" s="253" t="s">
        <v>137</v>
      </c>
    </row>
    <row r="105" spans="1:65" s="2" customFormat="1" ht="21.75" customHeight="1">
      <c r="A105" s="39"/>
      <c r="B105" s="40"/>
      <c r="C105" s="218" t="s">
        <v>157</v>
      </c>
      <c r="D105" s="218" t="s">
        <v>138</v>
      </c>
      <c r="E105" s="219" t="s">
        <v>1325</v>
      </c>
      <c r="F105" s="220" t="s">
        <v>1326</v>
      </c>
      <c r="G105" s="221" t="s">
        <v>547</v>
      </c>
      <c r="H105" s="222">
        <v>71.136</v>
      </c>
      <c r="I105" s="223"/>
      <c r="J105" s="224">
        <f>ROUND(I105*H105,2)</f>
        <v>0</v>
      </c>
      <c r="K105" s="220" t="s">
        <v>142</v>
      </c>
      <c r="L105" s="45"/>
      <c r="M105" s="225" t="s">
        <v>19</v>
      </c>
      <c r="N105" s="226" t="s">
        <v>42</v>
      </c>
      <c r="O105" s="86"/>
      <c r="P105" s="227">
        <f>O105*H105</f>
        <v>0</v>
      </c>
      <c r="Q105" s="227">
        <v>0</v>
      </c>
      <c r="R105" s="227">
        <f>Q105*H105</f>
        <v>0</v>
      </c>
      <c r="S105" s="227">
        <v>0</v>
      </c>
      <c r="T105" s="228">
        <f>S105*H105</f>
        <v>0</v>
      </c>
      <c r="U105" s="39"/>
      <c r="V105" s="39"/>
      <c r="W105" s="39"/>
      <c r="X105" s="39"/>
      <c r="Y105" s="39"/>
      <c r="Z105" s="39"/>
      <c r="AA105" s="39"/>
      <c r="AB105" s="39"/>
      <c r="AC105" s="39"/>
      <c r="AD105" s="39"/>
      <c r="AE105" s="39"/>
      <c r="AR105" s="229" t="s">
        <v>143</v>
      </c>
      <c r="AT105" s="229" t="s">
        <v>138</v>
      </c>
      <c r="AU105" s="229" t="s">
        <v>79</v>
      </c>
      <c r="AY105" s="18" t="s">
        <v>137</v>
      </c>
      <c r="BE105" s="230">
        <f>IF(N105="základní",J105,0)</f>
        <v>0</v>
      </c>
      <c r="BF105" s="230">
        <f>IF(N105="snížená",J105,0)</f>
        <v>0</v>
      </c>
      <c r="BG105" s="230">
        <f>IF(N105="zákl. přenesená",J105,0)</f>
        <v>0</v>
      </c>
      <c r="BH105" s="230">
        <f>IF(N105="sníž. přenesená",J105,0)</f>
        <v>0</v>
      </c>
      <c r="BI105" s="230">
        <f>IF(N105="nulová",J105,0)</f>
        <v>0</v>
      </c>
      <c r="BJ105" s="18" t="s">
        <v>143</v>
      </c>
      <c r="BK105" s="230">
        <f>ROUND(I105*H105,2)</f>
        <v>0</v>
      </c>
      <c r="BL105" s="18" t="s">
        <v>143</v>
      </c>
      <c r="BM105" s="229" t="s">
        <v>1327</v>
      </c>
    </row>
    <row r="106" spans="1:65" s="2" customFormat="1" ht="16.5" customHeight="1">
      <c r="A106" s="39"/>
      <c r="B106" s="40"/>
      <c r="C106" s="218" t="s">
        <v>180</v>
      </c>
      <c r="D106" s="218" t="s">
        <v>138</v>
      </c>
      <c r="E106" s="219" t="s">
        <v>1328</v>
      </c>
      <c r="F106" s="220" t="s">
        <v>1329</v>
      </c>
      <c r="G106" s="221" t="s">
        <v>141</v>
      </c>
      <c r="H106" s="222">
        <v>118.56</v>
      </c>
      <c r="I106" s="223"/>
      <c r="J106" s="224">
        <f>ROUND(I106*H106,2)</f>
        <v>0</v>
      </c>
      <c r="K106" s="220" t="s">
        <v>142</v>
      </c>
      <c r="L106" s="45"/>
      <c r="M106" s="225" t="s">
        <v>19</v>
      </c>
      <c r="N106" s="226" t="s">
        <v>42</v>
      </c>
      <c r="O106" s="86"/>
      <c r="P106" s="227">
        <f>O106*H106</f>
        <v>0</v>
      </c>
      <c r="Q106" s="227">
        <v>0.00083851</v>
      </c>
      <c r="R106" s="227">
        <f>Q106*H106</f>
        <v>0.0994137456</v>
      </c>
      <c r="S106" s="227">
        <v>0</v>
      </c>
      <c r="T106" s="228">
        <f>S106*H106</f>
        <v>0</v>
      </c>
      <c r="U106" s="39"/>
      <c r="V106" s="39"/>
      <c r="W106" s="39"/>
      <c r="X106" s="39"/>
      <c r="Y106" s="39"/>
      <c r="Z106" s="39"/>
      <c r="AA106" s="39"/>
      <c r="AB106" s="39"/>
      <c r="AC106" s="39"/>
      <c r="AD106" s="39"/>
      <c r="AE106" s="39"/>
      <c r="AR106" s="229" t="s">
        <v>143</v>
      </c>
      <c r="AT106" s="229" t="s">
        <v>138</v>
      </c>
      <c r="AU106" s="229" t="s">
        <v>79</v>
      </c>
      <c r="AY106" s="18" t="s">
        <v>137</v>
      </c>
      <c r="BE106" s="230">
        <f>IF(N106="základní",J106,0)</f>
        <v>0</v>
      </c>
      <c r="BF106" s="230">
        <f>IF(N106="snížená",J106,0)</f>
        <v>0</v>
      </c>
      <c r="BG106" s="230">
        <f>IF(N106="zákl. přenesená",J106,0)</f>
        <v>0</v>
      </c>
      <c r="BH106" s="230">
        <f>IF(N106="sníž. přenesená",J106,0)</f>
        <v>0</v>
      </c>
      <c r="BI106" s="230">
        <f>IF(N106="nulová",J106,0)</f>
        <v>0</v>
      </c>
      <c r="BJ106" s="18" t="s">
        <v>143</v>
      </c>
      <c r="BK106" s="230">
        <f>ROUND(I106*H106,2)</f>
        <v>0</v>
      </c>
      <c r="BL106" s="18" t="s">
        <v>143</v>
      </c>
      <c r="BM106" s="229" t="s">
        <v>1330</v>
      </c>
    </row>
    <row r="107" spans="1:65" s="2" customFormat="1" ht="21.75" customHeight="1">
      <c r="A107" s="39"/>
      <c r="B107" s="40"/>
      <c r="C107" s="218" t="s">
        <v>185</v>
      </c>
      <c r="D107" s="218" t="s">
        <v>138</v>
      </c>
      <c r="E107" s="219" t="s">
        <v>1331</v>
      </c>
      <c r="F107" s="220" t="s">
        <v>1332</v>
      </c>
      <c r="G107" s="221" t="s">
        <v>141</v>
      </c>
      <c r="H107" s="222">
        <v>118.56</v>
      </c>
      <c r="I107" s="223"/>
      <c r="J107" s="224">
        <f>ROUND(I107*H107,2)</f>
        <v>0</v>
      </c>
      <c r="K107" s="220" t="s">
        <v>142</v>
      </c>
      <c r="L107" s="45"/>
      <c r="M107" s="225" t="s">
        <v>19</v>
      </c>
      <c r="N107" s="226" t="s">
        <v>42</v>
      </c>
      <c r="O107" s="86"/>
      <c r="P107" s="227">
        <f>O107*H107</f>
        <v>0</v>
      </c>
      <c r="Q107" s="227">
        <v>0</v>
      </c>
      <c r="R107" s="227">
        <f>Q107*H107</f>
        <v>0</v>
      </c>
      <c r="S107" s="227">
        <v>0</v>
      </c>
      <c r="T107" s="228">
        <f>S107*H107</f>
        <v>0</v>
      </c>
      <c r="U107" s="39"/>
      <c r="V107" s="39"/>
      <c r="W107" s="39"/>
      <c r="X107" s="39"/>
      <c r="Y107" s="39"/>
      <c r="Z107" s="39"/>
      <c r="AA107" s="39"/>
      <c r="AB107" s="39"/>
      <c r="AC107" s="39"/>
      <c r="AD107" s="39"/>
      <c r="AE107" s="39"/>
      <c r="AR107" s="229" t="s">
        <v>143</v>
      </c>
      <c r="AT107" s="229" t="s">
        <v>138</v>
      </c>
      <c r="AU107" s="229" t="s">
        <v>79</v>
      </c>
      <c r="AY107" s="18" t="s">
        <v>137</v>
      </c>
      <c r="BE107" s="230">
        <f>IF(N107="základní",J107,0)</f>
        <v>0</v>
      </c>
      <c r="BF107" s="230">
        <f>IF(N107="snížená",J107,0)</f>
        <v>0</v>
      </c>
      <c r="BG107" s="230">
        <f>IF(N107="zákl. přenesená",J107,0)</f>
        <v>0</v>
      </c>
      <c r="BH107" s="230">
        <f>IF(N107="sníž. přenesená",J107,0)</f>
        <v>0</v>
      </c>
      <c r="BI107" s="230">
        <f>IF(N107="nulová",J107,0)</f>
        <v>0</v>
      </c>
      <c r="BJ107" s="18" t="s">
        <v>143</v>
      </c>
      <c r="BK107" s="230">
        <f>ROUND(I107*H107,2)</f>
        <v>0</v>
      </c>
      <c r="BL107" s="18" t="s">
        <v>143</v>
      </c>
      <c r="BM107" s="229" t="s">
        <v>1333</v>
      </c>
    </row>
    <row r="108" spans="1:65" s="2" customFormat="1" ht="33" customHeight="1">
      <c r="A108" s="39"/>
      <c r="B108" s="40"/>
      <c r="C108" s="218" t="s">
        <v>190</v>
      </c>
      <c r="D108" s="218" t="s">
        <v>138</v>
      </c>
      <c r="E108" s="219" t="s">
        <v>1334</v>
      </c>
      <c r="F108" s="220" t="s">
        <v>1335</v>
      </c>
      <c r="G108" s="221" t="s">
        <v>547</v>
      </c>
      <c r="H108" s="222">
        <v>6.76</v>
      </c>
      <c r="I108" s="223"/>
      <c r="J108" s="224">
        <f>ROUND(I108*H108,2)</f>
        <v>0</v>
      </c>
      <c r="K108" s="220" t="s">
        <v>142</v>
      </c>
      <c r="L108" s="45"/>
      <c r="M108" s="225" t="s">
        <v>19</v>
      </c>
      <c r="N108" s="226" t="s">
        <v>42</v>
      </c>
      <c r="O108" s="86"/>
      <c r="P108" s="227">
        <f>O108*H108</f>
        <v>0</v>
      </c>
      <c r="Q108" s="227">
        <v>0</v>
      </c>
      <c r="R108" s="227">
        <f>Q108*H108</f>
        <v>0</v>
      </c>
      <c r="S108" s="227">
        <v>0</v>
      </c>
      <c r="T108" s="228">
        <f>S108*H108</f>
        <v>0</v>
      </c>
      <c r="U108" s="39"/>
      <c r="V108" s="39"/>
      <c r="W108" s="39"/>
      <c r="X108" s="39"/>
      <c r="Y108" s="39"/>
      <c r="Z108" s="39"/>
      <c r="AA108" s="39"/>
      <c r="AB108" s="39"/>
      <c r="AC108" s="39"/>
      <c r="AD108" s="39"/>
      <c r="AE108" s="39"/>
      <c r="AR108" s="229" t="s">
        <v>143</v>
      </c>
      <c r="AT108" s="229" t="s">
        <v>138</v>
      </c>
      <c r="AU108" s="229" t="s">
        <v>79</v>
      </c>
      <c r="AY108" s="18" t="s">
        <v>137</v>
      </c>
      <c r="BE108" s="230">
        <f>IF(N108="základní",J108,0)</f>
        <v>0</v>
      </c>
      <c r="BF108" s="230">
        <f>IF(N108="snížená",J108,0)</f>
        <v>0</v>
      </c>
      <c r="BG108" s="230">
        <f>IF(N108="zákl. přenesená",J108,0)</f>
        <v>0</v>
      </c>
      <c r="BH108" s="230">
        <f>IF(N108="sníž. přenesená",J108,0)</f>
        <v>0</v>
      </c>
      <c r="BI108" s="230">
        <f>IF(N108="nulová",J108,0)</f>
        <v>0</v>
      </c>
      <c r="BJ108" s="18" t="s">
        <v>143</v>
      </c>
      <c r="BK108" s="230">
        <f>ROUND(I108*H108,2)</f>
        <v>0</v>
      </c>
      <c r="BL108" s="18" t="s">
        <v>143</v>
      </c>
      <c r="BM108" s="229" t="s">
        <v>1336</v>
      </c>
    </row>
    <row r="109" spans="1:65" s="2" customFormat="1" ht="33" customHeight="1">
      <c r="A109" s="39"/>
      <c r="B109" s="40"/>
      <c r="C109" s="218" t="s">
        <v>195</v>
      </c>
      <c r="D109" s="218" t="s">
        <v>138</v>
      </c>
      <c r="E109" s="219" t="s">
        <v>1337</v>
      </c>
      <c r="F109" s="220" t="s">
        <v>1338</v>
      </c>
      <c r="G109" s="221" t="s">
        <v>547</v>
      </c>
      <c r="H109" s="222">
        <v>18.817</v>
      </c>
      <c r="I109" s="223"/>
      <c r="J109" s="224">
        <f>ROUND(I109*H109,2)</f>
        <v>0</v>
      </c>
      <c r="K109" s="220" t="s">
        <v>142</v>
      </c>
      <c r="L109" s="45"/>
      <c r="M109" s="225" t="s">
        <v>19</v>
      </c>
      <c r="N109" s="226" t="s">
        <v>42</v>
      </c>
      <c r="O109" s="86"/>
      <c r="P109" s="227">
        <f>O109*H109</f>
        <v>0</v>
      </c>
      <c r="Q109" s="227">
        <v>0</v>
      </c>
      <c r="R109" s="227">
        <f>Q109*H109</f>
        <v>0</v>
      </c>
      <c r="S109" s="227">
        <v>0</v>
      </c>
      <c r="T109" s="228">
        <f>S109*H109</f>
        <v>0</v>
      </c>
      <c r="U109" s="39"/>
      <c r="V109" s="39"/>
      <c r="W109" s="39"/>
      <c r="X109" s="39"/>
      <c r="Y109" s="39"/>
      <c r="Z109" s="39"/>
      <c r="AA109" s="39"/>
      <c r="AB109" s="39"/>
      <c r="AC109" s="39"/>
      <c r="AD109" s="39"/>
      <c r="AE109" s="39"/>
      <c r="AR109" s="229" t="s">
        <v>143</v>
      </c>
      <c r="AT109" s="229" t="s">
        <v>138</v>
      </c>
      <c r="AU109" s="229" t="s">
        <v>79</v>
      </c>
      <c r="AY109" s="18" t="s">
        <v>137</v>
      </c>
      <c r="BE109" s="230">
        <f>IF(N109="základní",J109,0)</f>
        <v>0</v>
      </c>
      <c r="BF109" s="230">
        <f>IF(N109="snížená",J109,0)</f>
        <v>0</v>
      </c>
      <c r="BG109" s="230">
        <f>IF(N109="zákl. přenesená",J109,0)</f>
        <v>0</v>
      </c>
      <c r="BH109" s="230">
        <f>IF(N109="sníž. přenesená",J109,0)</f>
        <v>0</v>
      </c>
      <c r="BI109" s="230">
        <f>IF(N109="nulová",J109,0)</f>
        <v>0</v>
      </c>
      <c r="BJ109" s="18" t="s">
        <v>143</v>
      </c>
      <c r="BK109" s="230">
        <f>ROUND(I109*H109,2)</f>
        <v>0</v>
      </c>
      <c r="BL109" s="18" t="s">
        <v>143</v>
      </c>
      <c r="BM109" s="229" t="s">
        <v>1339</v>
      </c>
    </row>
    <row r="110" spans="1:65" s="2" customFormat="1" ht="33" customHeight="1">
      <c r="A110" s="39"/>
      <c r="B110" s="40"/>
      <c r="C110" s="218" t="s">
        <v>200</v>
      </c>
      <c r="D110" s="218" t="s">
        <v>138</v>
      </c>
      <c r="E110" s="219" t="s">
        <v>1340</v>
      </c>
      <c r="F110" s="220" t="s">
        <v>1341</v>
      </c>
      <c r="G110" s="221" t="s">
        <v>547</v>
      </c>
      <c r="H110" s="222">
        <v>752.68</v>
      </c>
      <c r="I110" s="223"/>
      <c r="J110" s="224">
        <f>ROUND(I110*H110,2)</f>
        <v>0</v>
      </c>
      <c r="K110" s="220" t="s">
        <v>142</v>
      </c>
      <c r="L110" s="45"/>
      <c r="M110" s="225" t="s">
        <v>19</v>
      </c>
      <c r="N110" s="226" t="s">
        <v>42</v>
      </c>
      <c r="O110" s="86"/>
      <c r="P110" s="227">
        <f>O110*H110</f>
        <v>0</v>
      </c>
      <c r="Q110" s="227">
        <v>0</v>
      </c>
      <c r="R110" s="227">
        <f>Q110*H110</f>
        <v>0</v>
      </c>
      <c r="S110" s="227">
        <v>0</v>
      </c>
      <c r="T110" s="228">
        <f>S110*H110</f>
        <v>0</v>
      </c>
      <c r="U110" s="39"/>
      <c r="V110" s="39"/>
      <c r="W110" s="39"/>
      <c r="X110" s="39"/>
      <c r="Y110" s="39"/>
      <c r="Z110" s="39"/>
      <c r="AA110" s="39"/>
      <c r="AB110" s="39"/>
      <c r="AC110" s="39"/>
      <c r="AD110" s="39"/>
      <c r="AE110" s="39"/>
      <c r="AR110" s="229" t="s">
        <v>143</v>
      </c>
      <c r="AT110" s="229" t="s">
        <v>138</v>
      </c>
      <c r="AU110" s="229" t="s">
        <v>79</v>
      </c>
      <c r="AY110" s="18" t="s">
        <v>137</v>
      </c>
      <c r="BE110" s="230">
        <f>IF(N110="základní",J110,0)</f>
        <v>0</v>
      </c>
      <c r="BF110" s="230">
        <f>IF(N110="snížená",J110,0)</f>
        <v>0</v>
      </c>
      <c r="BG110" s="230">
        <f>IF(N110="zákl. přenesená",J110,0)</f>
        <v>0</v>
      </c>
      <c r="BH110" s="230">
        <f>IF(N110="sníž. přenesená",J110,0)</f>
        <v>0</v>
      </c>
      <c r="BI110" s="230">
        <f>IF(N110="nulová",J110,0)</f>
        <v>0</v>
      </c>
      <c r="BJ110" s="18" t="s">
        <v>143</v>
      </c>
      <c r="BK110" s="230">
        <f>ROUND(I110*H110,2)</f>
        <v>0</v>
      </c>
      <c r="BL110" s="18" t="s">
        <v>143</v>
      </c>
      <c r="BM110" s="229" t="s">
        <v>1342</v>
      </c>
    </row>
    <row r="111" spans="1:51" s="13" customFormat="1" ht="12">
      <c r="A111" s="13"/>
      <c r="B111" s="231"/>
      <c r="C111" s="232"/>
      <c r="D111" s="233" t="s">
        <v>145</v>
      </c>
      <c r="E111" s="234" t="s">
        <v>19</v>
      </c>
      <c r="F111" s="235" t="s">
        <v>1343</v>
      </c>
      <c r="G111" s="232"/>
      <c r="H111" s="236">
        <v>752.68</v>
      </c>
      <c r="I111" s="237"/>
      <c r="J111" s="232"/>
      <c r="K111" s="232"/>
      <c r="L111" s="238"/>
      <c r="M111" s="239"/>
      <c r="N111" s="240"/>
      <c r="O111" s="240"/>
      <c r="P111" s="240"/>
      <c r="Q111" s="240"/>
      <c r="R111" s="240"/>
      <c r="S111" s="240"/>
      <c r="T111" s="241"/>
      <c r="U111" s="13"/>
      <c r="V111" s="13"/>
      <c r="W111" s="13"/>
      <c r="X111" s="13"/>
      <c r="Y111" s="13"/>
      <c r="Z111" s="13"/>
      <c r="AA111" s="13"/>
      <c r="AB111" s="13"/>
      <c r="AC111" s="13"/>
      <c r="AD111" s="13"/>
      <c r="AE111" s="13"/>
      <c r="AT111" s="242" t="s">
        <v>145</v>
      </c>
      <c r="AU111" s="242" t="s">
        <v>79</v>
      </c>
      <c r="AV111" s="13" t="s">
        <v>79</v>
      </c>
      <c r="AW111" s="13" t="s">
        <v>31</v>
      </c>
      <c r="AX111" s="13" t="s">
        <v>69</v>
      </c>
      <c r="AY111" s="242" t="s">
        <v>137</v>
      </c>
    </row>
    <row r="112" spans="1:51" s="14" customFormat="1" ht="12">
      <c r="A112" s="14"/>
      <c r="B112" s="243"/>
      <c r="C112" s="244"/>
      <c r="D112" s="233" t="s">
        <v>145</v>
      </c>
      <c r="E112" s="245" t="s">
        <v>19</v>
      </c>
      <c r="F112" s="246" t="s">
        <v>147</v>
      </c>
      <c r="G112" s="244"/>
      <c r="H112" s="247">
        <v>752.68</v>
      </c>
      <c r="I112" s="248"/>
      <c r="J112" s="244"/>
      <c r="K112" s="244"/>
      <c r="L112" s="249"/>
      <c r="M112" s="250"/>
      <c r="N112" s="251"/>
      <c r="O112" s="251"/>
      <c r="P112" s="251"/>
      <c r="Q112" s="251"/>
      <c r="R112" s="251"/>
      <c r="S112" s="251"/>
      <c r="T112" s="252"/>
      <c r="U112" s="14"/>
      <c r="V112" s="14"/>
      <c r="W112" s="14"/>
      <c r="X112" s="14"/>
      <c r="Y112" s="14"/>
      <c r="Z112" s="14"/>
      <c r="AA112" s="14"/>
      <c r="AB112" s="14"/>
      <c r="AC112" s="14"/>
      <c r="AD112" s="14"/>
      <c r="AE112" s="14"/>
      <c r="AT112" s="253" t="s">
        <v>145</v>
      </c>
      <c r="AU112" s="253" t="s">
        <v>79</v>
      </c>
      <c r="AV112" s="14" t="s">
        <v>143</v>
      </c>
      <c r="AW112" s="14" t="s">
        <v>31</v>
      </c>
      <c r="AX112" s="14" t="s">
        <v>77</v>
      </c>
      <c r="AY112" s="253" t="s">
        <v>137</v>
      </c>
    </row>
    <row r="113" spans="1:65" s="2" customFormat="1" ht="21.75" customHeight="1">
      <c r="A113" s="39"/>
      <c r="B113" s="40"/>
      <c r="C113" s="218" t="s">
        <v>205</v>
      </c>
      <c r="D113" s="218" t="s">
        <v>138</v>
      </c>
      <c r="E113" s="219" t="s">
        <v>1344</v>
      </c>
      <c r="F113" s="220" t="s">
        <v>1345</v>
      </c>
      <c r="G113" s="221" t="s">
        <v>547</v>
      </c>
      <c r="H113" s="222">
        <v>25.217</v>
      </c>
      <c r="I113" s="223"/>
      <c r="J113" s="224">
        <f>ROUND(I113*H113,2)</f>
        <v>0</v>
      </c>
      <c r="K113" s="220" t="s">
        <v>142</v>
      </c>
      <c r="L113" s="45"/>
      <c r="M113" s="225" t="s">
        <v>19</v>
      </c>
      <c r="N113" s="226" t="s">
        <v>42</v>
      </c>
      <c r="O113" s="86"/>
      <c r="P113" s="227">
        <f>O113*H113</f>
        <v>0</v>
      </c>
      <c r="Q113" s="227">
        <v>0</v>
      </c>
      <c r="R113" s="227">
        <f>Q113*H113</f>
        <v>0</v>
      </c>
      <c r="S113" s="227">
        <v>0</v>
      </c>
      <c r="T113" s="228">
        <f>S113*H113</f>
        <v>0</v>
      </c>
      <c r="U113" s="39"/>
      <c r="V113" s="39"/>
      <c r="W113" s="39"/>
      <c r="X113" s="39"/>
      <c r="Y113" s="39"/>
      <c r="Z113" s="39"/>
      <c r="AA113" s="39"/>
      <c r="AB113" s="39"/>
      <c r="AC113" s="39"/>
      <c r="AD113" s="39"/>
      <c r="AE113" s="39"/>
      <c r="AR113" s="229" t="s">
        <v>143</v>
      </c>
      <c r="AT113" s="229" t="s">
        <v>138</v>
      </c>
      <c r="AU113" s="229" t="s">
        <v>79</v>
      </c>
      <c r="AY113" s="18" t="s">
        <v>137</v>
      </c>
      <c r="BE113" s="230">
        <f>IF(N113="základní",J113,0)</f>
        <v>0</v>
      </c>
      <c r="BF113" s="230">
        <f>IF(N113="snížená",J113,0)</f>
        <v>0</v>
      </c>
      <c r="BG113" s="230">
        <f>IF(N113="zákl. přenesená",J113,0)</f>
        <v>0</v>
      </c>
      <c r="BH113" s="230">
        <f>IF(N113="sníž. přenesená",J113,0)</f>
        <v>0</v>
      </c>
      <c r="BI113" s="230">
        <f>IF(N113="nulová",J113,0)</f>
        <v>0</v>
      </c>
      <c r="BJ113" s="18" t="s">
        <v>143</v>
      </c>
      <c r="BK113" s="230">
        <f>ROUND(I113*H113,2)</f>
        <v>0</v>
      </c>
      <c r="BL113" s="18" t="s">
        <v>143</v>
      </c>
      <c r="BM113" s="229" t="s">
        <v>1346</v>
      </c>
    </row>
    <row r="114" spans="1:65" s="2" customFormat="1" ht="21.75" customHeight="1">
      <c r="A114" s="39"/>
      <c r="B114" s="40"/>
      <c r="C114" s="218" t="s">
        <v>8</v>
      </c>
      <c r="D114" s="218" t="s">
        <v>138</v>
      </c>
      <c r="E114" s="219" t="s">
        <v>1347</v>
      </c>
      <c r="F114" s="220" t="s">
        <v>1348</v>
      </c>
      <c r="G114" s="221" t="s">
        <v>547</v>
      </c>
      <c r="H114" s="222">
        <v>18.817</v>
      </c>
      <c r="I114" s="223"/>
      <c r="J114" s="224">
        <f>ROUND(I114*H114,2)</f>
        <v>0</v>
      </c>
      <c r="K114" s="220" t="s">
        <v>142</v>
      </c>
      <c r="L114" s="45"/>
      <c r="M114" s="225" t="s">
        <v>19</v>
      </c>
      <c r="N114" s="226" t="s">
        <v>42</v>
      </c>
      <c r="O114" s="86"/>
      <c r="P114" s="227">
        <f>O114*H114</f>
        <v>0</v>
      </c>
      <c r="Q114" s="227">
        <v>0</v>
      </c>
      <c r="R114" s="227">
        <f>Q114*H114</f>
        <v>0</v>
      </c>
      <c r="S114" s="227">
        <v>0</v>
      </c>
      <c r="T114" s="228">
        <f>S114*H114</f>
        <v>0</v>
      </c>
      <c r="U114" s="39"/>
      <c r="V114" s="39"/>
      <c r="W114" s="39"/>
      <c r="X114" s="39"/>
      <c r="Y114" s="39"/>
      <c r="Z114" s="39"/>
      <c r="AA114" s="39"/>
      <c r="AB114" s="39"/>
      <c r="AC114" s="39"/>
      <c r="AD114" s="39"/>
      <c r="AE114" s="39"/>
      <c r="AR114" s="229" t="s">
        <v>143</v>
      </c>
      <c r="AT114" s="229" t="s">
        <v>138</v>
      </c>
      <c r="AU114" s="229" t="s">
        <v>79</v>
      </c>
      <c r="AY114" s="18" t="s">
        <v>137</v>
      </c>
      <c r="BE114" s="230">
        <f>IF(N114="základní",J114,0)</f>
        <v>0</v>
      </c>
      <c r="BF114" s="230">
        <f>IF(N114="snížená",J114,0)</f>
        <v>0</v>
      </c>
      <c r="BG114" s="230">
        <f>IF(N114="zákl. přenesená",J114,0)</f>
        <v>0</v>
      </c>
      <c r="BH114" s="230">
        <f>IF(N114="sníž. přenesená",J114,0)</f>
        <v>0</v>
      </c>
      <c r="BI114" s="230">
        <f>IF(N114="nulová",J114,0)</f>
        <v>0</v>
      </c>
      <c r="BJ114" s="18" t="s">
        <v>143</v>
      </c>
      <c r="BK114" s="230">
        <f>ROUND(I114*H114,2)</f>
        <v>0</v>
      </c>
      <c r="BL114" s="18" t="s">
        <v>143</v>
      </c>
      <c r="BM114" s="229" t="s">
        <v>1349</v>
      </c>
    </row>
    <row r="115" spans="1:65" s="2" customFormat="1" ht="21.75" customHeight="1">
      <c r="A115" s="39"/>
      <c r="B115" s="40"/>
      <c r="C115" s="218" t="s">
        <v>218</v>
      </c>
      <c r="D115" s="218" t="s">
        <v>138</v>
      </c>
      <c r="E115" s="219" t="s">
        <v>1350</v>
      </c>
      <c r="F115" s="220" t="s">
        <v>1351</v>
      </c>
      <c r="G115" s="221" t="s">
        <v>240</v>
      </c>
      <c r="H115" s="222">
        <v>37.634</v>
      </c>
      <c r="I115" s="223"/>
      <c r="J115" s="224">
        <f>ROUND(I115*H115,2)</f>
        <v>0</v>
      </c>
      <c r="K115" s="220" t="s">
        <v>142</v>
      </c>
      <c r="L115" s="45"/>
      <c r="M115" s="225" t="s">
        <v>19</v>
      </c>
      <c r="N115" s="226" t="s">
        <v>42</v>
      </c>
      <c r="O115" s="86"/>
      <c r="P115" s="227">
        <f>O115*H115</f>
        <v>0</v>
      </c>
      <c r="Q115" s="227">
        <v>0</v>
      </c>
      <c r="R115" s="227">
        <f>Q115*H115</f>
        <v>0</v>
      </c>
      <c r="S115" s="227">
        <v>0</v>
      </c>
      <c r="T115" s="228">
        <f>S115*H115</f>
        <v>0</v>
      </c>
      <c r="U115" s="39"/>
      <c r="V115" s="39"/>
      <c r="W115" s="39"/>
      <c r="X115" s="39"/>
      <c r="Y115" s="39"/>
      <c r="Z115" s="39"/>
      <c r="AA115" s="39"/>
      <c r="AB115" s="39"/>
      <c r="AC115" s="39"/>
      <c r="AD115" s="39"/>
      <c r="AE115" s="39"/>
      <c r="AR115" s="229" t="s">
        <v>143</v>
      </c>
      <c r="AT115" s="229" t="s">
        <v>138</v>
      </c>
      <c r="AU115" s="229" t="s">
        <v>79</v>
      </c>
      <c r="AY115" s="18" t="s">
        <v>137</v>
      </c>
      <c r="BE115" s="230">
        <f>IF(N115="základní",J115,0)</f>
        <v>0</v>
      </c>
      <c r="BF115" s="230">
        <f>IF(N115="snížená",J115,0)</f>
        <v>0</v>
      </c>
      <c r="BG115" s="230">
        <f>IF(N115="zákl. přenesená",J115,0)</f>
        <v>0</v>
      </c>
      <c r="BH115" s="230">
        <f>IF(N115="sníž. přenesená",J115,0)</f>
        <v>0</v>
      </c>
      <c r="BI115" s="230">
        <f>IF(N115="nulová",J115,0)</f>
        <v>0</v>
      </c>
      <c r="BJ115" s="18" t="s">
        <v>143</v>
      </c>
      <c r="BK115" s="230">
        <f>ROUND(I115*H115,2)</f>
        <v>0</v>
      </c>
      <c r="BL115" s="18" t="s">
        <v>143</v>
      </c>
      <c r="BM115" s="229" t="s">
        <v>1352</v>
      </c>
    </row>
    <row r="116" spans="1:51" s="13" customFormat="1" ht="12">
      <c r="A116" s="13"/>
      <c r="B116" s="231"/>
      <c r="C116" s="232"/>
      <c r="D116" s="233" t="s">
        <v>145</v>
      </c>
      <c r="E116" s="234" t="s">
        <v>19</v>
      </c>
      <c r="F116" s="235" t="s">
        <v>1353</v>
      </c>
      <c r="G116" s="232"/>
      <c r="H116" s="236">
        <v>37.634</v>
      </c>
      <c r="I116" s="237"/>
      <c r="J116" s="232"/>
      <c r="K116" s="232"/>
      <c r="L116" s="238"/>
      <c r="M116" s="239"/>
      <c r="N116" s="240"/>
      <c r="O116" s="240"/>
      <c r="P116" s="240"/>
      <c r="Q116" s="240"/>
      <c r="R116" s="240"/>
      <c r="S116" s="240"/>
      <c r="T116" s="241"/>
      <c r="U116" s="13"/>
      <c r="V116" s="13"/>
      <c r="W116" s="13"/>
      <c r="X116" s="13"/>
      <c r="Y116" s="13"/>
      <c r="Z116" s="13"/>
      <c r="AA116" s="13"/>
      <c r="AB116" s="13"/>
      <c r="AC116" s="13"/>
      <c r="AD116" s="13"/>
      <c r="AE116" s="13"/>
      <c r="AT116" s="242" t="s">
        <v>145</v>
      </c>
      <c r="AU116" s="242" t="s">
        <v>79</v>
      </c>
      <c r="AV116" s="13" t="s">
        <v>79</v>
      </c>
      <c r="AW116" s="13" t="s">
        <v>31</v>
      </c>
      <c r="AX116" s="13" t="s">
        <v>69</v>
      </c>
      <c r="AY116" s="242" t="s">
        <v>137</v>
      </c>
    </row>
    <row r="117" spans="1:51" s="14" customFormat="1" ht="12">
      <c r="A117" s="14"/>
      <c r="B117" s="243"/>
      <c r="C117" s="244"/>
      <c r="D117" s="233" t="s">
        <v>145</v>
      </c>
      <c r="E117" s="245" t="s">
        <v>19</v>
      </c>
      <c r="F117" s="246" t="s">
        <v>147</v>
      </c>
      <c r="G117" s="244"/>
      <c r="H117" s="247">
        <v>37.634</v>
      </c>
      <c r="I117" s="248"/>
      <c r="J117" s="244"/>
      <c r="K117" s="244"/>
      <c r="L117" s="249"/>
      <c r="M117" s="250"/>
      <c r="N117" s="251"/>
      <c r="O117" s="251"/>
      <c r="P117" s="251"/>
      <c r="Q117" s="251"/>
      <c r="R117" s="251"/>
      <c r="S117" s="251"/>
      <c r="T117" s="252"/>
      <c r="U117" s="14"/>
      <c r="V117" s="14"/>
      <c r="W117" s="14"/>
      <c r="X117" s="14"/>
      <c r="Y117" s="14"/>
      <c r="Z117" s="14"/>
      <c r="AA117" s="14"/>
      <c r="AB117" s="14"/>
      <c r="AC117" s="14"/>
      <c r="AD117" s="14"/>
      <c r="AE117" s="14"/>
      <c r="AT117" s="253" t="s">
        <v>145</v>
      </c>
      <c r="AU117" s="253" t="s">
        <v>79</v>
      </c>
      <c r="AV117" s="14" t="s">
        <v>143</v>
      </c>
      <c r="AW117" s="14" t="s">
        <v>31</v>
      </c>
      <c r="AX117" s="14" t="s">
        <v>77</v>
      </c>
      <c r="AY117" s="253" t="s">
        <v>137</v>
      </c>
    </row>
    <row r="118" spans="1:65" s="2" customFormat="1" ht="21.75" customHeight="1">
      <c r="A118" s="39"/>
      <c r="B118" s="40"/>
      <c r="C118" s="218" t="s">
        <v>226</v>
      </c>
      <c r="D118" s="218" t="s">
        <v>138</v>
      </c>
      <c r="E118" s="219" t="s">
        <v>549</v>
      </c>
      <c r="F118" s="220" t="s">
        <v>550</v>
      </c>
      <c r="G118" s="221" t="s">
        <v>547</v>
      </c>
      <c r="H118" s="222">
        <v>52.679</v>
      </c>
      <c r="I118" s="223"/>
      <c r="J118" s="224">
        <f>ROUND(I118*H118,2)</f>
        <v>0</v>
      </c>
      <c r="K118" s="220" t="s">
        <v>142</v>
      </c>
      <c r="L118" s="45"/>
      <c r="M118" s="225" t="s">
        <v>19</v>
      </c>
      <c r="N118" s="226" t="s">
        <v>42</v>
      </c>
      <c r="O118" s="86"/>
      <c r="P118" s="227">
        <f>O118*H118</f>
        <v>0</v>
      </c>
      <c r="Q118" s="227">
        <v>0</v>
      </c>
      <c r="R118" s="227">
        <f>Q118*H118</f>
        <v>0</v>
      </c>
      <c r="S118" s="227">
        <v>0</v>
      </c>
      <c r="T118" s="228">
        <f>S118*H118</f>
        <v>0</v>
      </c>
      <c r="U118" s="39"/>
      <c r="V118" s="39"/>
      <c r="W118" s="39"/>
      <c r="X118" s="39"/>
      <c r="Y118" s="39"/>
      <c r="Z118" s="39"/>
      <c r="AA118" s="39"/>
      <c r="AB118" s="39"/>
      <c r="AC118" s="39"/>
      <c r="AD118" s="39"/>
      <c r="AE118" s="39"/>
      <c r="AR118" s="229" t="s">
        <v>143</v>
      </c>
      <c r="AT118" s="229" t="s">
        <v>138</v>
      </c>
      <c r="AU118" s="229" t="s">
        <v>79</v>
      </c>
      <c r="AY118" s="18" t="s">
        <v>137</v>
      </c>
      <c r="BE118" s="230">
        <f>IF(N118="základní",J118,0)</f>
        <v>0</v>
      </c>
      <c r="BF118" s="230">
        <f>IF(N118="snížená",J118,0)</f>
        <v>0</v>
      </c>
      <c r="BG118" s="230">
        <f>IF(N118="zákl. přenesená",J118,0)</f>
        <v>0</v>
      </c>
      <c r="BH118" s="230">
        <f>IF(N118="sníž. přenesená",J118,0)</f>
        <v>0</v>
      </c>
      <c r="BI118" s="230">
        <f>IF(N118="nulová",J118,0)</f>
        <v>0</v>
      </c>
      <c r="BJ118" s="18" t="s">
        <v>143</v>
      </c>
      <c r="BK118" s="230">
        <f>ROUND(I118*H118,2)</f>
        <v>0</v>
      </c>
      <c r="BL118" s="18" t="s">
        <v>143</v>
      </c>
      <c r="BM118" s="229" t="s">
        <v>1354</v>
      </c>
    </row>
    <row r="119" spans="1:65" s="2" customFormat="1" ht="33" customHeight="1">
      <c r="A119" s="39"/>
      <c r="B119" s="40"/>
      <c r="C119" s="218" t="s">
        <v>231</v>
      </c>
      <c r="D119" s="218" t="s">
        <v>138</v>
      </c>
      <c r="E119" s="219" t="s">
        <v>1355</v>
      </c>
      <c r="F119" s="220" t="s">
        <v>1356</v>
      </c>
      <c r="G119" s="221" t="s">
        <v>547</v>
      </c>
      <c r="H119" s="222">
        <v>21.815</v>
      </c>
      <c r="I119" s="223"/>
      <c r="J119" s="224">
        <f>ROUND(I119*H119,2)</f>
        <v>0</v>
      </c>
      <c r="K119" s="220" t="s">
        <v>142</v>
      </c>
      <c r="L119" s="45"/>
      <c r="M119" s="225" t="s">
        <v>19</v>
      </c>
      <c r="N119" s="226" t="s">
        <v>42</v>
      </c>
      <c r="O119" s="86"/>
      <c r="P119" s="227">
        <f>O119*H119</f>
        <v>0</v>
      </c>
      <c r="Q119" s="227">
        <v>0</v>
      </c>
      <c r="R119" s="227">
        <f>Q119*H119</f>
        <v>0</v>
      </c>
      <c r="S119" s="227">
        <v>0</v>
      </c>
      <c r="T119" s="228">
        <f>S119*H119</f>
        <v>0</v>
      </c>
      <c r="U119" s="39"/>
      <c r="V119" s="39"/>
      <c r="W119" s="39"/>
      <c r="X119" s="39"/>
      <c r="Y119" s="39"/>
      <c r="Z119" s="39"/>
      <c r="AA119" s="39"/>
      <c r="AB119" s="39"/>
      <c r="AC119" s="39"/>
      <c r="AD119" s="39"/>
      <c r="AE119" s="39"/>
      <c r="AR119" s="229" t="s">
        <v>143</v>
      </c>
      <c r="AT119" s="229" t="s">
        <v>138</v>
      </c>
      <c r="AU119" s="229" t="s">
        <v>79</v>
      </c>
      <c r="AY119" s="18" t="s">
        <v>137</v>
      </c>
      <c r="BE119" s="230">
        <f>IF(N119="základní",J119,0)</f>
        <v>0</v>
      </c>
      <c r="BF119" s="230">
        <f>IF(N119="snížená",J119,0)</f>
        <v>0</v>
      </c>
      <c r="BG119" s="230">
        <f>IF(N119="zákl. přenesená",J119,0)</f>
        <v>0</v>
      </c>
      <c r="BH119" s="230">
        <f>IF(N119="sníž. přenesená",J119,0)</f>
        <v>0</v>
      </c>
      <c r="BI119" s="230">
        <f>IF(N119="nulová",J119,0)</f>
        <v>0</v>
      </c>
      <c r="BJ119" s="18" t="s">
        <v>143</v>
      </c>
      <c r="BK119" s="230">
        <f>ROUND(I119*H119,2)</f>
        <v>0</v>
      </c>
      <c r="BL119" s="18" t="s">
        <v>143</v>
      </c>
      <c r="BM119" s="229" t="s">
        <v>1357</v>
      </c>
    </row>
    <row r="120" spans="1:65" s="2" customFormat="1" ht="16.5" customHeight="1">
      <c r="A120" s="39"/>
      <c r="B120" s="40"/>
      <c r="C120" s="254" t="s">
        <v>237</v>
      </c>
      <c r="D120" s="254" t="s">
        <v>154</v>
      </c>
      <c r="E120" s="255" t="s">
        <v>1358</v>
      </c>
      <c r="F120" s="256" t="s">
        <v>1359</v>
      </c>
      <c r="G120" s="257" t="s">
        <v>240</v>
      </c>
      <c r="H120" s="258">
        <v>43.63</v>
      </c>
      <c r="I120" s="259"/>
      <c r="J120" s="260">
        <f>ROUND(I120*H120,2)</f>
        <v>0</v>
      </c>
      <c r="K120" s="256" t="s">
        <v>142</v>
      </c>
      <c r="L120" s="261"/>
      <c r="M120" s="262" t="s">
        <v>19</v>
      </c>
      <c r="N120" s="263" t="s">
        <v>42</v>
      </c>
      <c r="O120" s="86"/>
      <c r="P120" s="227">
        <f>O120*H120</f>
        <v>0</v>
      </c>
      <c r="Q120" s="227">
        <v>1</v>
      </c>
      <c r="R120" s="227">
        <f>Q120*H120</f>
        <v>43.63</v>
      </c>
      <c r="S120" s="227">
        <v>0</v>
      </c>
      <c r="T120" s="228">
        <f>S120*H120</f>
        <v>0</v>
      </c>
      <c r="U120" s="39"/>
      <c r="V120" s="39"/>
      <c r="W120" s="39"/>
      <c r="X120" s="39"/>
      <c r="Y120" s="39"/>
      <c r="Z120" s="39"/>
      <c r="AA120" s="39"/>
      <c r="AB120" s="39"/>
      <c r="AC120" s="39"/>
      <c r="AD120" s="39"/>
      <c r="AE120" s="39"/>
      <c r="AR120" s="229" t="s">
        <v>157</v>
      </c>
      <c r="AT120" s="229" t="s">
        <v>154</v>
      </c>
      <c r="AU120" s="229" t="s">
        <v>79</v>
      </c>
      <c r="AY120" s="18" t="s">
        <v>137</v>
      </c>
      <c r="BE120" s="230">
        <f>IF(N120="základní",J120,0)</f>
        <v>0</v>
      </c>
      <c r="BF120" s="230">
        <f>IF(N120="snížená",J120,0)</f>
        <v>0</v>
      </c>
      <c r="BG120" s="230">
        <f>IF(N120="zákl. přenesená",J120,0)</f>
        <v>0</v>
      </c>
      <c r="BH120" s="230">
        <f>IF(N120="sníž. přenesená",J120,0)</f>
        <v>0</v>
      </c>
      <c r="BI120" s="230">
        <f>IF(N120="nulová",J120,0)</f>
        <v>0</v>
      </c>
      <c r="BJ120" s="18" t="s">
        <v>143</v>
      </c>
      <c r="BK120" s="230">
        <f>ROUND(I120*H120,2)</f>
        <v>0</v>
      </c>
      <c r="BL120" s="18" t="s">
        <v>143</v>
      </c>
      <c r="BM120" s="229" t="s">
        <v>1360</v>
      </c>
    </row>
    <row r="121" spans="1:51" s="13" customFormat="1" ht="12">
      <c r="A121" s="13"/>
      <c r="B121" s="231"/>
      <c r="C121" s="232"/>
      <c r="D121" s="233" t="s">
        <v>145</v>
      </c>
      <c r="E121" s="234" t="s">
        <v>19</v>
      </c>
      <c r="F121" s="235" t="s">
        <v>1361</v>
      </c>
      <c r="G121" s="232"/>
      <c r="H121" s="236">
        <v>43.63</v>
      </c>
      <c r="I121" s="237"/>
      <c r="J121" s="232"/>
      <c r="K121" s="232"/>
      <c r="L121" s="238"/>
      <c r="M121" s="239"/>
      <c r="N121" s="240"/>
      <c r="O121" s="240"/>
      <c r="P121" s="240"/>
      <c r="Q121" s="240"/>
      <c r="R121" s="240"/>
      <c r="S121" s="240"/>
      <c r="T121" s="241"/>
      <c r="U121" s="13"/>
      <c r="V121" s="13"/>
      <c r="W121" s="13"/>
      <c r="X121" s="13"/>
      <c r="Y121" s="13"/>
      <c r="Z121" s="13"/>
      <c r="AA121" s="13"/>
      <c r="AB121" s="13"/>
      <c r="AC121" s="13"/>
      <c r="AD121" s="13"/>
      <c r="AE121" s="13"/>
      <c r="AT121" s="242" t="s">
        <v>145</v>
      </c>
      <c r="AU121" s="242" t="s">
        <v>79</v>
      </c>
      <c r="AV121" s="13" t="s">
        <v>79</v>
      </c>
      <c r="AW121" s="13" t="s">
        <v>31</v>
      </c>
      <c r="AX121" s="13" t="s">
        <v>69</v>
      </c>
      <c r="AY121" s="242" t="s">
        <v>137</v>
      </c>
    </row>
    <row r="122" spans="1:51" s="14" customFormat="1" ht="12">
      <c r="A122" s="14"/>
      <c r="B122" s="243"/>
      <c r="C122" s="244"/>
      <c r="D122" s="233" t="s">
        <v>145</v>
      </c>
      <c r="E122" s="245" t="s">
        <v>19</v>
      </c>
      <c r="F122" s="246" t="s">
        <v>147</v>
      </c>
      <c r="G122" s="244"/>
      <c r="H122" s="247">
        <v>43.63</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145</v>
      </c>
      <c r="AU122" s="253" t="s">
        <v>79</v>
      </c>
      <c r="AV122" s="14" t="s">
        <v>143</v>
      </c>
      <c r="AW122" s="14" t="s">
        <v>31</v>
      </c>
      <c r="AX122" s="14" t="s">
        <v>77</v>
      </c>
      <c r="AY122" s="253" t="s">
        <v>137</v>
      </c>
    </row>
    <row r="123" spans="1:65" s="2" customFormat="1" ht="21.75" customHeight="1">
      <c r="A123" s="39"/>
      <c r="B123" s="40"/>
      <c r="C123" s="218" t="s">
        <v>242</v>
      </c>
      <c r="D123" s="218" t="s">
        <v>138</v>
      </c>
      <c r="E123" s="219" t="s">
        <v>1362</v>
      </c>
      <c r="F123" s="220" t="s">
        <v>1363</v>
      </c>
      <c r="G123" s="221" t="s">
        <v>141</v>
      </c>
      <c r="H123" s="222">
        <v>32</v>
      </c>
      <c r="I123" s="223"/>
      <c r="J123" s="224">
        <f>ROUND(I123*H123,2)</f>
        <v>0</v>
      </c>
      <c r="K123" s="220" t="s">
        <v>142</v>
      </c>
      <c r="L123" s="45"/>
      <c r="M123" s="225" t="s">
        <v>19</v>
      </c>
      <c r="N123" s="226" t="s">
        <v>42</v>
      </c>
      <c r="O123" s="86"/>
      <c r="P123" s="227">
        <f>O123*H123</f>
        <v>0</v>
      </c>
      <c r="Q123" s="227">
        <v>0</v>
      </c>
      <c r="R123" s="227">
        <f>Q123*H123</f>
        <v>0</v>
      </c>
      <c r="S123" s="227">
        <v>0</v>
      </c>
      <c r="T123" s="228">
        <f>S123*H123</f>
        <v>0</v>
      </c>
      <c r="U123" s="39"/>
      <c r="V123" s="39"/>
      <c r="W123" s="39"/>
      <c r="X123" s="39"/>
      <c r="Y123" s="39"/>
      <c r="Z123" s="39"/>
      <c r="AA123" s="39"/>
      <c r="AB123" s="39"/>
      <c r="AC123" s="39"/>
      <c r="AD123" s="39"/>
      <c r="AE123" s="39"/>
      <c r="AR123" s="229" t="s">
        <v>143</v>
      </c>
      <c r="AT123" s="229" t="s">
        <v>138</v>
      </c>
      <c r="AU123" s="229" t="s">
        <v>79</v>
      </c>
      <c r="AY123" s="18" t="s">
        <v>137</v>
      </c>
      <c r="BE123" s="230">
        <f>IF(N123="základní",J123,0)</f>
        <v>0</v>
      </c>
      <c r="BF123" s="230">
        <f>IF(N123="snížená",J123,0)</f>
        <v>0</v>
      </c>
      <c r="BG123" s="230">
        <f>IF(N123="zákl. přenesená",J123,0)</f>
        <v>0</v>
      </c>
      <c r="BH123" s="230">
        <f>IF(N123="sníž. přenesená",J123,0)</f>
        <v>0</v>
      </c>
      <c r="BI123" s="230">
        <f>IF(N123="nulová",J123,0)</f>
        <v>0</v>
      </c>
      <c r="BJ123" s="18" t="s">
        <v>143</v>
      </c>
      <c r="BK123" s="230">
        <f>ROUND(I123*H123,2)</f>
        <v>0</v>
      </c>
      <c r="BL123" s="18" t="s">
        <v>143</v>
      </c>
      <c r="BM123" s="229" t="s">
        <v>1364</v>
      </c>
    </row>
    <row r="124" spans="1:65" s="2" customFormat="1" ht="21.75" customHeight="1">
      <c r="A124" s="39"/>
      <c r="B124" s="40"/>
      <c r="C124" s="218" t="s">
        <v>7</v>
      </c>
      <c r="D124" s="218" t="s">
        <v>138</v>
      </c>
      <c r="E124" s="219" t="s">
        <v>1365</v>
      </c>
      <c r="F124" s="220" t="s">
        <v>1366</v>
      </c>
      <c r="G124" s="221" t="s">
        <v>141</v>
      </c>
      <c r="H124" s="222">
        <v>32</v>
      </c>
      <c r="I124" s="223"/>
      <c r="J124" s="224">
        <f>ROUND(I124*H124,2)</f>
        <v>0</v>
      </c>
      <c r="K124" s="220" t="s">
        <v>142</v>
      </c>
      <c r="L124" s="45"/>
      <c r="M124" s="225" t="s">
        <v>19</v>
      </c>
      <c r="N124" s="226" t="s">
        <v>42</v>
      </c>
      <c r="O124" s="86"/>
      <c r="P124" s="227">
        <f>O124*H124</f>
        <v>0</v>
      </c>
      <c r="Q124" s="227">
        <v>0</v>
      </c>
      <c r="R124" s="227">
        <f>Q124*H124</f>
        <v>0</v>
      </c>
      <c r="S124" s="227">
        <v>0</v>
      </c>
      <c r="T124" s="228">
        <f>S124*H124</f>
        <v>0</v>
      </c>
      <c r="U124" s="39"/>
      <c r="V124" s="39"/>
      <c r="W124" s="39"/>
      <c r="X124" s="39"/>
      <c r="Y124" s="39"/>
      <c r="Z124" s="39"/>
      <c r="AA124" s="39"/>
      <c r="AB124" s="39"/>
      <c r="AC124" s="39"/>
      <c r="AD124" s="39"/>
      <c r="AE124" s="39"/>
      <c r="AR124" s="229" t="s">
        <v>143</v>
      </c>
      <c r="AT124" s="229" t="s">
        <v>138</v>
      </c>
      <c r="AU124" s="229" t="s">
        <v>79</v>
      </c>
      <c r="AY124" s="18" t="s">
        <v>137</v>
      </c>
      <c r="BE124" s="230">
        <f>IF(N124="základní",J124,0)</f>
        <v>0</v>
      </c>
      <c r="BF124" s="230">
        <f>IF(N124="snížená",J124,0)</f>
        <v>0</v>
      </c>
      <c r="BG124" s="230">
        <f>IF(N124="zákl. přenesená",J124,0)</f>
        <v>0</v>
      </c>
      <c r="BH124" s="230">
        <f>IF(N124="sníž. přenesená",J124,0)</f>
        <v>0</v>
      </c>
      <c r="BI124" s="230">
        <f>IF(N124="nulová",J124,0)</f>
        <v>0</v>
      </c>
      <c r="BJ124" s="18" t="s">
        <v>143</v>
      </c>
      <c r="BK124" s="230">
        <f>ROUND(I124*H124,2)</f>
        <v>0</v>
      </c>
      <c r="BL124" s="18" t="s">
        <v>143</v>
      </c>
      <c r="BM124" s="229" t="s">
        <v>1367</v>
      </c>
    </row>
    <row r="125" spans="1:65" s="2" customFormat="1" ht="16.5" customHeight="1">
      <c r="A125" s="39"/>
      <c r="B125" s="40"/>
      <c r="C125" s="254" t="s">
        <v>250</v>
      </c>
      <c r="D125" s="254" t="s">
        <v>154</v>
      </c>
      <c r="E125" s="255" t="s">
        <v>1368</v>
      </c>
      <c r="F125" s="256" t="s">
        <v>1369</v>
      </c>
      <c r="G125" s="257" t="s">
        <v>1078</v>
      </c>
      <c r="H125" s="258">
        <v>0.48</v>
      </c>
      <c r="I125" s="259"/>
      <c r="J125" s="260">
        <f>ROUND(I125*H125,2)</f>
        <v>0</v>
      </c>
      <c r="K125" s="256" t="s">
        <v>142</v>
      </c>
      <c r="L125" s="261"/>
      <c r="M125" s="262" t="s">
        <v>19</v>
      </c>
      <c r="N125" s="263" t="s">
        <v>42</v>
      </c>
      <c r="O125" s="86"/>
      <c r="P125" s="227">
        <f>O125*H125</f>
        <v>0</v>
      </c>
      <c r="Q125" s="227">
        <v>0.001</v>
      </c>
      <c r="R125" s="227">
        <f>Q125*H125</f>
        <v>0.00048</v>
      </c>
      <c r="S125" s="227">
        <v>0</v>
      </c>
      <c r="T125" s="228">
        <f>S125*H125</f>
        <v>0</v>
      </c>
      <c r="U125" s="39"/>
      <c r="V125" s="39"/>
      <c r="W125" s="39"/>
      <c r="X125" s="39"/>
      <c r="Y125" s="39"/>
      <c r="Z125" s="39"/>
      <c r="AA125" s="39"/>
      <c r="AB125" s="39"/>
      <c r="AC125" s="39"/>
      <c r="AD125" s="39"/>
      <c r="AE125" s="39"/>
      <c r="AR125" s="229" t="s">
        <v>157</v>
      </c>
      <c r="AT125" s="229" t="s">
        <v>154</v>
      </c>
      <c r="AU125" s="229" t="s">
        <v>79</v>
      </c>
      <c r="AY125" s="18" t="s">
        <v>137</v>
      </c>
      <c r="BE125" s="230">
        <f>IF(N125="základní",J125,0)</f>
        <v>0</v>
      </c>
      <c r="BF125" s="230">
        <f>IF(N125="snížená",J125,0)</f>
        <v>0</v>
      </c>
      <c r="BG125" s="230">
        <f>IF(N125="zákl. přenesená",J125,0)</f>
        <v>0</v>
      </c>
      <c r="BH125" s="230">
        <f>IF(N125="sníž. přenesená",J125,0)</f>
        <v>0</v>
      </c>
      <c r="BI125" s="230">
        <f>IF(N125="nulová",J125,0)</f>
        <v>0</v>
      </c>
      <c r="BJ125" s="18" t="s">
        <v>143</v>
      </c>
      <c r="BK125" s="230">
        <f>ROUND(I125*H125,2)</f>
        <v>0</v>
      </c>
      <c r="BL125" s="18" t="s">
        <v>143</v>
      </c>
      <c r="BM125" s="229" t="s">
        <v>1370</v>
      </c>
    </row>
    <row r="126" spans="1:63" s="12" customFormat="1" ht="22.8" customHeight="1">
      <c r="A126" s="12"/>
      <c r="B126" s="204"/>
      <c r="C126" s="205"/>
      <c r="D126" s="206" t="s">
        <v>68</v>
      </c>
      <c r="E126" s="274" t="s">
        <v>79</v>
      </c>
      <c r="F126" s="274" t="s">
        <v>1371</v>
      </c>
      <c r="G126" s="205"/>
      <c r="H126" s="205"/>
      <c r="I126" s="208"/>
      <c r="J126" s="275">
        <f>BK126</f>
        <v>0</v>
      </c>
      <c r="K126" s="205"/>
      <c r="L126" s="210"/>
      <c r="M126" s="211"/>
      <c r="N126" s="212"/>
      <c r="O126" s="212"/>
      <c r="P126" s="213">
        <f>SUM(P127:P129)</f>
        <v>0</v>
      </c>
      <c r="Q126" s="212"/>
      <c r="R126" s="213">
        <f>SUM(R127:R129)</f>
        <v>0.551183536512</v>
      </c>
      <c r="S126" s="212"/>
      <c r="T126" s="214">
        <f>SUM(T127:T129)</f>
        <v>0</v>
      </c>
      <c r="U126" s="12"/>
      <c r="V126" s="12"/>
      <c r="W126" s="12"/>
      <c r="X126" s="12"/>
      <c r="Y126" s="12"/>
      <c r="Z126" s="12"/>
      <c r="AA126" s="12"/>
      <c r="AB126" s="12"/>
      <c r="AC126" s="12"/>
      <c r="AD126" s="12"/>
      <c r="AE126" s="12"/>
      <c r="AR126" s="215" t="s">
        <v>77</v>
      </c>
      <c r="AT126" s="216" t="s">
        <v>68</v>
      </c>
      <c r="AU126" s="216" t="s">
        <v>77</v>
      </c>
      <c r="AY126" s="215" t="s">
        <v>137</v>
      </c>
      <c r="BK126" s="217">
        <f>SUM(BK127:BK129)</f>
        <v>0</v>
      </c>
    </row>
    <row r="127" spans="1:65" s="2" customFormat="1" ht="16.5" customHeight="1">
      <c r="A127" s="39"/>
      <c r="B127" s="40"/>
      <c r="C127" s="218" t="s">
        <v>257</v>
      </c>
      <c r="D127" s="218" t="s">
        <v>138</v>
      </c>
      <c r="E127" s="219" t="s">
        <v>1372</v>
      </c>
      <c r="F127" s="220" t="s">
        <v>1373</v>
      </c>
      <c r="G127" s="221" t="s">
        <v>547</v>
      </c>
      <c r="H127" s="222">
        <v>0.216</v>
      </c>
      <c r="I127" s="223"/>
      <c r="J127" s="224">
        <f>ROUND(I127*H127,2)</f>
        <v>0</v>
      </c>
      <c r="K127" s="220" t="s">
        <v>142</v>
      </c>
      <c r="L127" s="45"/>
      <c r="M127" s="225" t="s">
        <v>19</v>
      </c>
      <c r="N127" s="226" t="s">
        <v>42</v>
      </c>
      <c r="O127" s="86"/>
      <c r="P127" s="227">
        <f>O127*H127</f>
        <v>0</v>
      </c>
      <c r="Q127" s="227">
        <v>2.551775632</v>
      </c>
      <c r="R127" s="227">
        <f>Q127*H127</f>
        <v>0.551183536512</v>
      </c>
      <c r="S127" s="227">
        <v>0</v>
      </c>
      <c r="T127" s="228">
        <f>S127*H127</f>
        <v>0</v>
      </c>
      <c r="U127" s="39"/>
      <c r="V127" s="39"/>
      <c r="W127" s="39"/>
      <c r="X127" s="39"/>
      <c r="Y127" s="39"/>
      <c r="Z127" s="39"/>
      <c r="AA127" s="39"/>
      <c r="AB127" s="39"/>
      <c r="AC127" s="39"/>
      <c r="AD127" s="39"/>
      <c r="AE127" s="39"/>
      <c r="AR127" s="229" t="s">
        <v>143</v>
      </c>
      <c r="AT127" s="229" t="s">
        <v>138</v>
      </c>
      <c r="AU127" s="229" t="s">
        <v>79</v>
      </c>
      <c r="AY127" s="18" t="s">
        <v>137</v>
      </c>
      <c r="BE127" s="230">
        <f>IF(N127="základní",J127,0)</f>
        <v>0</v>
      </c>
      <c r="BF127" s="230">
        <f>IF(N127="snížená",J127,0)</f>
        <v>0</v>
      </c>
      <c r="BG127" s="230">
        <f>IF(N127="zákl. přenesená",J127,0)</f>
        <v>0</v>
      </c>
      <c r="BH127" s="230">
        <f>IF(N127="sníž. přenesená",J127,0)</f>
        <v>0</v>
      </c>
      <c r="BI127" s="230">
        <f>IF(N127="nulová",J127,0)</f>
        <v>0</v>
      </c>
      <c r="BJ127" s="18" t="s">
        <v>143</v>
      </c>
      <c r="BK127" s="230">
        <f>ROUND(I127*H127,2)</f>
        <v>0</v>
      </c>
      <c r="BL127" s="18" t="s">
        <v>143</v>
      </c>
      <c r="BM127" s="229" t="s">
        <v>1374</v>
      </c>
    </row>
    <row r="128" spans="1:51" s="13" customFormat="1" ht="12">
      <c r="A128" s="13"/>
      <c r="B128" s="231"/>
      <c r="C128" s="232"/>
      <c r="D128" s="233" t="s">
        <v>145</v>
      </c>
      <c r="E128" s="234" t="s">
        <v>19</v>
      </c>
      <c r="F128" s="235" t="s">
        <v>1375</v>
      </c>
      <c r="G128" s="232"/>
      <c r="H128" s="236">
        <v>0.216</v>
      </c>
      <c r="I128" s="237"/>
      <c r="J128" s="232"/>
      <c r="K128" s="232"/>
      <c r="L128" s="238"/>
      <c r="M128" s="239"/>
      <c r="N128" s="240"/>
      <c r="O128" s="240"/>
      <c r="P128" s="240"/>
      <c r="Q128" s="240"/>
      <c r="R128" s="240"/>
      <c r="S128" s="240"/>
      <c r="T128" s="241"/>
      <c r="U128" s="13"/>
      <c r="V128" s="13"/>
      <c r="W128" s="13"/>
      <c r="X128" s="13"/>
      <c r="Y128" s="13"/>
      <c r="Z128" s="13"/>
      <c r="AA128" s="13"/>
      <c r="AB128" s="13"/>
      <c r="AC128" s="13"/>
      <c r="AD128" s="13"/>
      <c r="AE128" s="13"/>
      <c r="AT128" s="242" t="s">
        <v>145</v>
      </c>
      <c r="AU128" s="242" t="s">
        <v>79</v>
      </c>
      <c r="AV128" s="13" t="s">
        <v>79</v>
      </c>
      <c r="AW128" s="13" t="s">
        <v>31</v>
      </c>
      <c r="AX128" s="13" t="s">
        <v>69</v>
      </c>
      <c r="AY128" s="242" t="s">
        <v>137</v>
      </c>
    </row>
    <row r="129" spans="1:51" s="14" customFormat="1" ht="12">
      <c r="A129" s="14"/>
      <c r="B129" s="243"/>
      <c r="C129" s="244"/>
      <c r="D129" s="233" t="s">
        <v>145</v>
      </c>
      <c r="E129" s="245" t="s">
        <v>19</v>
      </c>
      <c r="F129" s="246" t="s">
        <v>147</v>
      </c>
      <c r="G129" s="244"/>
      <c r="H129" s="247">
        <v>0.216</v>
      </c>
      <c r="I129" s="248"/>
      <c r="J129" s="244"/>
      <c r="K129" s="244"/>
      <c r="L129" s="249"/>
      <c r="M129" s="250"/>
      <c r="N129" s="251"/>
      <c r="O129" s="251"/>
      <c r="P129" s="251"/>
      <c r="Q129" s="251"/>
      <c r="R129" s="251"/>
      <c r="S129" s="251"/>
      <c r="T129" s="252"/>
      <c r="U129" s="14"/>
      <c r="V129" s="14"/>
      <c r="W129" s="14"/>
      <c r="X129" s="14"/>
      <c r="Y129" s="14"/>
      <c r="Z129" s="14"/>
      <c r="AA129" s="14"/>
      <c r="AB129" s="14"/>
      <c r="AC129" s="14"/>
      <c r="AD129" s="14"/>
      <c r="AE129" s="14"/>
      <c r="AT129" s="253" t="s">
        <v>145</v>
      </c>
      <c r="AU129" s="253" t="s">
        <v>79</v>
      </c>
      <c r="AV129" s="14" t="s">
        <v>143</v>
      </c>
      <c r="AW129" s="14" t="s">
        <v>31</v>
      </c>
      <c r="AX129" s="14" t="s">
        <v>77</v>
      </c>
      <c r="AY129" s="253" t="s">
        <v>137</v>
      </c>
    </row>
    <row r="130" spans="1:63" s="12" customFormat="1" ht="22.8" customHeight="1">
      <c r="A130" s="12"/>
      <c r="B130" s="204"/>
      <c r="C130" s="205"/>
      <c r="D130" s="206" t="s">
        <v>68</v>
      </c>
      <c r="E130" s="274" t="s">
        <v>153</v>
      </c>
      <c r="F130" s="274" t="s">
        <v>1376</v>
      </c>
      <c r="G130" s="205"/>
      <c r="H130" s="205"/>
      <c r="I130" s="208"/>
      <c r="J130" s="275">
        <f>BK130</f>
        <v>0</v>
      </c>
      <c r="K130" s="205"/>
      <c r="L130" s="210"/>
      <c r="M130" s="211"/>
      <c r="N130" s="212"/>
      <c r="O130" s="212"/>
      <c r="P130" s="213">
        <f>SUM(P131:P143)</f>
        <v>0</v>
      </c>
      <c r="Q130" s="212"/>
      <c r="R130" s="213">
        <f>SUM(R131:R143)</f>
        <v>0.0051</v>
      </c>
      <c r="S130" s="212"/>
      <c r="T130" s="214">
        <f>SUM(T131:T143)</f>
        <v>0</v>
      </c>
      <c r="U130" s="12"/>
      <c r="V130" s="12"/>
      <c r="W130" s="12"/>
      <c r="X130" s="12"/>
      <c r="Y130" s="12"/>
      <c r="Z130" s="12"/>
      <c r="AA130" s="12"/>
      <c r="AB130" s="12"/>
      <c r="AC130" s="12"/>
      <c r="AD130" s="12"/>
      <c r="AE130" s="12"/>
      <c r="AR130" s="215" t="s">
        <v>77</v>
      </c>
      <c r="AT130" s="216" t="s">
        <v>68</v>
      </c>
      <c r="AU130" s="216" t="s">
        <v>77</v>
      </c>
      <c r="AY130" s="215" t="s">
        <v>137</v>
      </c>
      <c r="BK130" s="217">
        <f>SUM(BK131:BK143)</f>
        <v>0</v>
      </c>
    </row>
    <row r="131" spans="1:65" s="2" customFormat="1" ht="21.75" customHeight="1">
      <c r="A131" s="39"/>
      <c r="B131" s="40"/>
      <c r="C131" s="218" t="s">
        <v>265</v>
      </c>
      <c r="D131" s="218" t="s">
        <v>138</v>
      </c>
      <c r="E131" s="219" t="s">
        <v>1377</v>
      </c>
      <c r="F131" s="220" t="s">
        <v>1378</v>
      </c>
      <c r="G131" s="221" t="s">
        <v>268</v>
      </c>
      <c r="H131" s="222">
        <v>2</v>
      </c>
      <c r="I131" s="223"/>
      <c r="J131" s="224">
        <f>ROUND(I131*H131,2)</f>
        <v>0</v>
      </c>
      <c r="K131" s="220" t="s">
        <v>142</v>
      </c>
      <c r="L131" s="45"/>
      <c r="M131" s="225" t="s">
        <v>19</v>
      </c>
      <c r="N131" s="226" t="s">
        <v>42</v>
      </c>
      <c r="O131" s="86"/>
      <c r="P131" s="227">
        <f>O131*H131</f>
        <v>0</v>
      </c>
      <c r="Q131" s="227">
        <v>0</v>
      </c>
      <c r="R131" s="227">
        <f>Q131*H131</f>
        <v>0</v>
      </c>
      <c r="S131" s="227">
        <v>0</v>
      </c>
      <c r="T131" s="228">
        <f>S131*H131</f>
        <v>0</v>
      </c>
      <c r="U131" s="39"/>
      <c r="V131" s="39"/>
      <c r="W131" s="39"/>
      <c r="X131" s="39"/>
      <c r="Y131" s="39"/>
      <c r="Z131" s="39"/>
      <c r="AA131" s="39"/>
      <c r="AB131" s="39"/>
      <c r="AC131" s="39"/>
      <c r="AD131" s="39"/>
      <c r="AE131" s="39"/>
      <c r="AR131" s="229" t="s">
        <v>143</v>
      </c>
      <c r="AT131" s="229" t="s">
        <v>138</v>
      </c>
      <c r="AU131" s="229" t="s">
        <v>79</v>
      </c>
      <c r="AY131" s="18" t="s">
        <v>137</v>
      </c>
      <c r="BE131" s="230">
        <f>IF(N131="základní",J131,0)</f>
        <v>0</v>
      </c>
      <c r="BF131" s="230">
        <f>IF(N131="snížená",J131,0)</f>
        <v>0</v>
      </c>
      <c r="BG131" s="230">
        <f>IF(N131="zákl. přenesená",J131,0)</f>
        <v>0</v>
      </c>
      <c r="BH131" s="230">
        <f>IF(N131="sníž. přenesená",J131,0)</f>
        <v>0</v>
      </c>
      <c r="BI131" s="230">
        <f>IF(N131="nulová",J131,0)</f>
        <v>0</v>
      </c>
      <c r="BJ131" s="18" t="s">
        <v>143</v>
      </c>
      <c r="BK131" s="230">
        <f>ROUND(I131*H131,2)</f>
        <v>0</v>
      </c>
      <c r="BL131" s="18" t="s">
        <v>143</v>
      </c>
      <c r="BM131" s="229" t="s">
        <v>1379</v>
      </c>
    </row>
    <row r="132" spans="1:65" s="2" customFormat="1" ht="21.75" customHeight="1">
      <c r="A132" s="39"/>
      <c r="B132" s="40"/>
      <c r="C132" s="254" t="s">
        <v>270</v>
      </c>
      <c r="D132" s="254" t="s">
        <v>154</v>
      </c>
      <c r="E132" s="255" t="s">
        <v>1380</v>
      </c>
      <c r="F132" s="256" t="s">
        <v>1381</v>
      </c>
      <c r="G132" s="257" t="s">
        <v>268</v>
      </c>
      <c r="H132" s="258">
        <v>2</v>
      </c>
      <c r="I132" s="259"/>
      <c r="J132" s="260">
        <f>ROUND(I132*H132,2)</f>
        <v>0</v>
      </c>
      <c r="K132" s="256" t="s">
        <v>312</v>
      </c>
      <c r="L132" s="261"/>
      <c r="M132" s="262" t="s">
        <v>19</v>
      </c>
      <c r="N132" s="263" t="s">
        <v>42</v>
      </c>
      <c r="O132" s="86"/>
      <c r="P132" s="227">
        <f>O132*H132</f>
        <v>0</v>
      </c>
      <c r="Q132" s="227">
        <v>0</v>
      </c>
      <c r="R132" s="227">
        <f>Q132*H132</f>
        <v>0</v>
      </c>
      <c r="S132" s="227">
        <v>0</v>
      </c>
      <c r="T132" s="228">
        <f>S132*H132</f>
        <v>0</v>
      </c>
      <c r="U132" s="39"/>
      <c r="V132" s="39"/>
      <c r="W132" s="39"/>
      <c r="X132" s="39"/>
      <c r="Y132" s="39"/>
      <c r="Z132" s="39"/>
      <c r="AA132" s="39"/>
      <c r="AB132" s="39"/>
      <c r="AC132" s="39"/>
      <c r="AD132" s="39"/>
      <c r="AE132" s="39"/>
      <c r="AR132" s="229" t="s">
        <v>157</v>
      </c>
      <c r="AT132" s="229" t="s">
        <v>154</v>
      </c>
      <c r="AU132" s="229" t="s">
        <v>79</v>
      </c>
      <c r="AY132" s="18" t="s">
        <v>137</v>
      </c>
      <c r="BE132" s="230">
        <f>IF(N132="základní",J132,0)</f>
        <v>0</v>
      </c>
      <c r="BF132" s="230">
        <f>IF(N132="snížená",J132,0)</f>
        <v>0</v>
      </c>
      <c r="BG132" s="230">
        <f>IF(N132="zákl. přenesená",J132,0)</f>
        <v>0</v>
      </c>
      <c r="BH132" s="230">
        <f>IF(N132="sníž. přenesená",J132,0)</f>
        <v>0</v>
      </c>
      <c r="BI132" s="230">
        <f>IF(N132="nulová",J132,0)</f>
        <v>0</v>
      </c>
      <c r="BJ132" s="18" t="s">
        <v>143</v>
      </c>
      <c r="BK132" s="230">
        <f>ROUND(I132*H132,2)</f>
        <v>0</v>
      </c>
      <c r="BL132" s="18" t="s">
        <v>143</v>
      </c>
      <c r="BM132" s="229" t="s">
        <v>1382</v>
      </c>
    </row>
    <row r="133" spans="1:65" s="2" customFormat="1" ht="16.5" customHeight="1">
      <c r="A133" s="39"/>
      <c r="B133" s="40"/>
      <c r="C133" s="254" t="s">
        <v>274</v>
      </c>
      <c r="D133" s="254" t="s">
        <v>154</v>
      </c>
      <c r="E133" s="255" t="s">
        <v>1383</v>
      </c>
      <c r="F133" s="256" t="s">
        <v>1384</v>
      </c>
      <c r="G133" s="257" t="s">
        <v>268</v>
      </c>
      <c r="H133" s="258">
        <v>2</v>
      </c>
      <c r="I133" s="259"/>
      <c r="J133" s="260">
        <f>ROUND(I133*H133,2)</f>
        <v>0</v>
      </c>
      <c r="K133" s="256" t="s">
        <v>312</v>
      </c>
      <c r="L133" s="261"/>
      <c r="M133" s="262" t="s">
        <v>19</v>
      </c>
      <c r="N133" s="263" t="s">
        <v>42</v>
      </c>
      <c r="O133" s="86"/>
      <c r="P133" s="227">
        <f>O133*H133</f>
        <v>0</v>
      </c>
      <c r="Q133" s="227">
        <v>0</v>
      </c>
      <c r="R133" s="227">
        <f>Q133*H133</f>
        <v>0</v>
      </c>
      <c r="S133" s="227">
        <v>0</v>
      </c>
      <c r="T133" s="228">
        <f>S133*H133</f>
        <v>0</v>
      </c>
      <c r="U133" s="39"/>
      <c r="V133" s="39"/>
      <c r="W133" s="39"/>
      <c r="X133" s="39"/>
      <c r="Y133" s="39"/>
      <c r="Z133" s="39"/>
      <c r="AA133" s="39"/>
      <c r="AB133" s="39"/>
      <c r="AC133" s="39"/>
      <c r="AD133" s="39"/>
      <c r="AE133" s="39"/>
      <c r="AR133" s="229" t="s">
        <v>157</v>
      </c>
      <c r="AT133" s="229" t="s">
        <v>154</v>
      </c>
      <c r="AU133" s="229" t="s">
        <v>79</v>
      </c>
      <c r="AY133" s="18" t="s">
        <v>137</v>
      </c>
      <c r="BE133" s="230">
        <f>IF(N133="základní",J133,0)</f>
        <v>0</v>
      </c>
      <c r="BF133" s="230">
        <f>IF(N133="snížená",J133,0)</f>
        <v>0</v>
      </c>
      <c r="BG133" s="230">
        <f>IF(N133="zákl. přenesená",J133,0)</f>
        <v>0</v>
      </c>
      <c r="BH133" s="230">
        <f>IF(N133="sníž. přenesená",J133,0)</f>
        <v>0</v>
      </c>
      <c r="BI133" s="230">
        <f>IF(N133="nulová",J133,0)</f>
        <v>0</v>
      </c>
      <c r="BJ133" s="18" t="s">
        <v>143</v>
      </c>
      <c r="BK133" s="230">
        <f>ROUND(I133*H133,2)</f>
        <v>0</v>
      </c>
      <c r="BL133" s="18" t="s">
        <v>143</v>
      </c>
      <c r="BM133" s="229" t="s">
        <v>1385</v>
      </c>
    </row>
    <row r="134" spans="1:65" s="2" customFormat="1" ht="16.5" customHeight="1">
      <c r="A134" s="39"/>
      <c r="B134" s="40"/>
      <c r="C134" s="254" t="s">
        <v>278</v>
      </c>
      <c r="D134" s="254" t="s">
        <v>154</v>
      </c>
      <c r="E134" s="255" t="s">
        <v>1386</v>
      </c>
      <c r="F134" s="256" t="s">
        <v>1387</v>
      </c>
      <c r="G134" s="257" t="s">
        <v>268</v>
      </c>
      <c r="H134" s="258">
        <v>2</v>
      </c>
      <c r="I134" s="259"/>
      <c r="J134" s="260">
        <f>ROUND(I134*H134,2)</f>
        <v>0</v>
      </c>
      <c r="K134" s="256" t="s">
        <v>312</v>
      </c>
      <c r="L134" s="261"/>
      <c r="M134" s="262" t="s">
        <v>19</v>
      </c>
      <c r="N134" s="263" t="s">
        <v>42</v>
      </c>
      <c r="O134" s="86"/>
      <c r="P134" s="227">
        <f>O134*H134</f>
        <v>0</v>
      </c>
      <c r="Q134" s="227">
        <v>0</v>
      </c>
      <c r="R134" s="227">
        <f>Q134*H134</f>
        <v>0</v>
      </c>
      <c r="S134" s="227">
        <v>0</v>
      </c>
      <c r="T134" s="228">
        <f>S134*H134</f>
        <v>0</v>
      </c>
      <c r="U134" s="39"/>
      <c r="V134" s="39"/>
      <c r="W134" s="39"/>
      <c r="X134" s="39"/>
      <c r="Y134" s="39"/>
      <c r="Z134" s="39"/>
      <c r="AA134" s="39"/>
      <c r="AB134" s="39"/>
      <c r="AC134" s="39"/>
      <c r="AD134" s="39"/>
      <c r="AE134" s="39"/>
      <c r="AR134" s="229" t="s">
        <v>157</v>
      </c>
      <c r="AT134" s="229" t="s">
        <v>154</v>
      </c>
      <c r="AU134" s="229" t="s">
        <v>79</v>
      </c>
      <c r="AY134" s="18" t="s">
        <v>137</v>
      </c>
      <c r="BE134" s="230">
        <f>IF(N134="základní",J134,0)</f>
        <v>0</v>
      </c>
      <c r="BF134" s="230">
        <f>IF(N134="snížená",J134,0)</f>
        <v>0</v>
      </c>
      <c r="BG134" s="230">
        <f>IF(N134="zákl. přenesená",J134,0)</f>
        <v>0</v>
      </c>
      <c r="BH134" s="230">
        <f>IF(N134="sníž. přenesená",J134,0)</f>
        <v>0</v>
      </c>
      <c r="BI134" s="230">
        <f>IF(N134="nulová",J134,0)</f>
        <v>0</v>
      </c>
      <c r="BJ134" s="18" t="s">
        <v>143</v>
      </c>
      <c r="BK134" s="230">
        <f>ROUND(I134*H134,2)</f>
        <v>0</v>
      </c>
      <c r="BL134" s="18" t="s">
        <v>143</v>
      </c>
      <c r="BM134" s="229" t="s">
        <v>1388</v>
      </c>
    </row>
    <row r="135" spans="1:65" s="2" customFormat="1" ht="16.5" customHeight="1">
      <c r="A135" s="39"/>
      <c r="B135" s="40"/>
      <c r="C135" s="218" t="s">
        <v>283</v>
      </c>
      <c r="D135" s="218" t="s">
        <v>138</v>
      </c>
      <c r="E135" s="219" t="s">
        <v>1389</v>
      </c>
      <c r="F135" s="220" t="s">
        <v>1390</v>
      </c>
      <c r="G135" s="221" t="s">
        <v>268</v>
      </c>
      <c r="H135" s="222">
        <v>2</v>
      </c>
      <c r="I135" s="223"/>
      <c r="J135" s="224">
        <f>ROUND(I135*H135,2)</f>
        <v>0</v>
      </c>
      <c r="K135" s="220" t="s">
        <v>142</v>
      </c>
      <c r="L135" s="45"/>
      <c r="M135" s="225" t="s">
        <v>19</v>
      </c>
      <c r="N135" s="226" t="s">
        <v>42</v>
      </c>
      <c r="O135" s="86"/>
      <c r="P135" s="227">
        <f>O135*H135</f>
        <v>0</v>
      </c>
      <c r="Q135" s="227">
        <v>0.0004</v>
      </c>
      <c r="R135" s="227">
        <f>Q135*H135</f>
        <v>0.0008</v>
      </c>
      <c r="S135" s="227">
        <v>0</v>
      </c>
      <c r="T135" s="228">
        <f>S135*H135</f>
        <v>0</v>
      </c>
      <c r="U135" s="39"/>
      <c r="V135" s="39"/>
      <c r="W135" s="39"/>
      <c r="X135" s="39"/>
      <c r="Y135" s="39"/>
      <c r="Z135" s="39"/>
      <c r="AA135" s="39"/>
      <c r="AB135" s="39"/>
      <c r="AC135" s="39"/>
      <c r="AD135" s="39"/>
      <c r="AE135" s="39"/>
      <c r="AR135" s="229" t="s">
        <v>143</v>
      </c>
      <c r="AT135" s="229" t="s">
        <v>138</v>
      </c>
      <c r="AU135" s="229" t="s">
        <v>79</v>
      </c>
      <c r="AY135" s="18" t="s">
        <v>137</v>
      </c>
      <c r="BE135" s="230">
        <f>IF(N135="základní",J135,0)</f>
        <v>0</v>
      </c>
      <c r="BF135" s="230">
        <f>IF(N135="snížená",J135,0)</f>
        <v>0</v>
      </c>
      <c r="BG135" s="230">
        <f>IF(N135="zákl. přenesená",J135,0)</f>
        <v>0</v>
      </c>
      <c r="BH135" s="230">
        <f>IF(N135="sníž. přenesená",J135,0)</f>
        <v>0</v>
      </c>
      <c r="BI135" s="230">
        <f>IF(N135="nulová",J135,0)</f>
        <v>0</v>
      </c>
      <c r="BJ135" s="18" t="s">
        <v>143</v>
      </c>
      <c r="BK135" s="230">
        <f>ROUND(I135*H135,2)</f>
        <v>0</v>
      </c>
      <c r="BL135" s="18" t="s">
        <v>143</v>
      </c>
      <c r="BM135" s="229" t="s">
        <v>1391</v>
      </c>
    </row>
    <row r="136" spans="1:65" s="2" customFormat="1" ht="16.5" customHeight="1">
      <c r="A136" s="39"/>
      <c r="B136" s="40"/>
      <c r="C136" s="254" t="s">
        <v>288</v>
      </c>
      <c r="D136" s="254" t="s">
        <v>154</v>
      </c>
      <c r="E136" s="255" t="s">
        <v>1392</v>
      </c>
      <c r="F136" s="256" t="s">
        <v>1393</v>
      </c>
      <c r="G136" s="257" t="s">
        <v>268</v>
      </c>
      <c r="H136" s="258">
        <v>1</v>
      </c>
      <c r="I136" s="259"/>
      <c r="J136" s="260">
        <f>ROUND(I136*H136,2)</f>
        <v>0</v>
      </c>
      <c r="K136" s="256" t="s">
        <v>142</v>
      </c>
      <c r="L136" s="261"/>
      <c r="M136" s="262" t="s">
        <v>19</v>
      </c>
      <c r="N136" s="263" t="s">
        <v>42</v>
      </c>
      <c r="O136" s="86"/>
      <c r="P136" s="227">
        <f>O136*H136</f>
        <v>0</v>
      </c>
      <c r="Q136" s="227">
        <v>0.0025</v>
      </c>
      <c r="R136" s="227">
        <f>Q136*H136</f>
        <v>0.0025</v>
      </c>
      <c r="S136" s="227">
        <v>0</v>
      </c>
      <c r="T136" s="228">
        <f>S136*H136</f>
        <v>0</v>
      </c>
      <c r="U136" s="39"/>
      <c r="V136" s="39"/>
      <c r="W136" s="39"/>
      <c r="X136" s="39"/>
      <c r="Y136" s="39"/>
      <c r="Z136" s="39"/>
      <c r="AA136" s="39"/>
      <c r="AB136" s="39"/>
      <c r="AC136" s="39"/>
      <c r="AD136" s="39"/>
      <c r="AE136" s="39"/>
      <c r="AR136" s="229" t="s">
        <v>157</v>
      </c>
      <c r="AT136" s="229" t="s">
        <v>154</v>
      </c>
      <c r="AU136" s="229" t="s">
        <v>79</v>
      </c>
      <c r="AY136" s="18" t="s">
        <v>137</v>
      </c>
      <c r="BE136" s="230">
        <f>IF(N136="základní",J136,0)</f>
        <v>0</v>
      </c>
      <c r="BF136" s="230">
        <f>IF(N136="snížená",J136,0)</f>
        <v>0</v>
      </c>
      <c r="BG136" s="230">
        <f>IF(N136="zákl. přenesená",J136,0)</f>
        <v>0</v>
      </c>
      <c r="BH136" s="230">
        <f>IF(N136="sníž. přenesená",J136,0)</f>
        <v>0</v>
      </c>
      <c r="BI136" s="230">
        <f>IF(N136="nulová",J136,0)</f>
        <v>0</v>
      </c>
      <c r="BJ136" s="18" t="s">
        <v>143</v>
      </c>
      <c r="BK136" s="230">
        <f>ROUND(I136*H136,2)</f>
        <v>0</v>
      </c>
      <c r="BL136" s="18" t="s">
        <v>143</v>
      </c>
      <c r="BM136" s="229" t="s">
        <v>1394</v>
      </c>
    </row>
    <row r="137" spans="1:65" s="2" customFormat="1" ht="16.5" customHeight="1">
      <c r="A137" s="39"/>
      <c r="B137" s="40"/>
      <c r="C137" s="254" t="s">
        <v>295</v>
      </c>
      <c r="D137" s="254" t="s">
        <v>154</v>
      </c>
      <c r="E137" s="255" t="s">
        <v>1395</v>
      </c>
      <c r="F137" s="256" t="s">
        <v>1396</v>
      </c>
      <c r="G137" s="257" t="s">
        <v>268</v>
      </c>
      <c r="H137" s="258">
        <v>2</v>
      </c>
      <c r="I137" s="259"/>
      <c r="J137" s="260">
        <f>ROUND(I137*H137,2)</f>
        <v>0</v>
      </c>
      <c r="K137" s="256" t="s">
        <v>142</v>
      </c>
      <c r="L137" s="261"/>
      <c r="M137" s="262" t="s">
        <v>19</v>
      </c>
      <c r="N137" s="263" t="s">
        <v>42</v>
      </c>
      <c r="O137" s="86"/>
      <c r="P137" s="227">
        <f>O137*H137</f>
        <v>0</v>
      </c>
      <c r="Q137" s="227">
        <v>0.0009</v>
      </c>
      <c r="R137" s="227">
        <f>Q137*H137</f>
        <v>0.0018</v>
      </c>
      <c r="S137" s="227">
        <v>0</v>
      </c>
      <c r="T137" s="228">
        <f>S137*H137</f>
        <v>0</v>
      </c>
      <c r="U137" s="39"/>
      <c r="V137" s="39"/>
      <c r="W137" s="39"/>
      <c r="X137" s="39"/>
      <c r="Y137" s="39"/>
      <c r="Z137" s="39"/>
      <c r="AA137" s="39"/>
      <c r="AB137" s="39"/>
      <c r="AC137" s="39"/>
      <c r="AD137" s="39"/>
      <c r="AE137" s="39"/>
      <c r="AR137" s="229" t="s">
        <v>157</v>
      </c>
      <c r="AT137" s="229" t="s">
        <v>154</v>
      </c>
      <c r="AU137" s="229" t="s">
        <v>79</v>
      </c>
      <c r="AY137" s="18" t="s">
        <v>137</v>
      </c>
      <c r="BE137" s="230">
        <f>IF(N137="základní",J137,0)</f>
        <v>0</v>
      </c>
      <c r="BF137" s="230">
        <f>IF(N137="snížená",J137,0)</f>
        <v>0</v>
      </c>
      <c r="BG137" s="230">
        <f>IF(N137="zákl. přenesená",J137,0)</f>
        <v>0</v>
      </c>
      <c r="BH137" s="230">
        <f>IF(N137="sníž. přenesená",J137,0)</f>
        <v>0</v>
      </c>
      <c r="BI137" s="230">
        <f>IF(N137="nulová",J137,0)</f>
        <v>0</v>
      </c>
      <c r="BJ137" s="18" t="s">
        <v>143</v>
      </c>
      <c r="BK137" s="230">
        <f>ROUND(I137*H137,2)</f>
        <v>0</v>
      </c>
      <c r="BL137" s="18" t="s">
        <v>143</v>
      </c>
      <c r="BM137" s="229" t="s">
        <v>1397</v>
      </c>
    </row>
    <row r="138" spans="1:65" s="2" customFormat="1" ht="16.5" customHeight="1">
      <c r="A138" s="39"/>
      <c r="B138" s="40"/>
      <c r="C138" s="254" t="s">
        <v>300</v>
      </c>
      <c r="D138" s="254" t="s">
        <v>154</v>
      </c>
      <c r="E138" s="255" t="s">
        <v>1398</v>
      </c>
      <c r="F138" s="256" t="s">
        <v>1399</v>
      </c>
      <c r="G138" s="257" t="s">
        <v>268</v>
      </c>
      <c r="H138" s="258">
        <v>2</v>
      </c>
      <c r="I138" s="259"/>
      <c r="J138" s="260">
        <f>ROUND(I138*H138,2)</f>
        <v>0</v>
      </c>
      <c r="K138" s="256" t="s">
        <v>312</v>
      </c>
      <c r="L138" s="261"/>
      <c r="M138" s="262" t="s">
        <v>19</v>
      </c>
      <c r="N138" s="263" t="s">
        <v>42</v>
      </c>
      <c r="O138" s="86"/>
      <c r="P138" s="227">
        <f>O138*H138</f>
        <v>0</v>
      </c>
      <c r="Q138" s="227">
        <v>0</v>
      </c>
      <c r="R138" s="227">
        <f>Q138*H138</f>
        <v>0</v>
      </c>
      <c r="S138" s="227">
        <v>0</v>
      </c>
      <c r="T138" s="228">
        <f>S138*H138</f>
        <v>0</v>
      </c>
      <c r="U138" s="39"/>
      <c r="V138" s="39"/>
      <c r="W138" s="39"/>
      <c r="X138" s="39"/>
      <c r="Y138" s="39"/>
      <c r="Z138" s="39"/>
      <c r="AA138" s="39"/>
      <c r="AB138" s="39"/>
      <c r="AC138" s="39"/>
      <c r="AD138" s="39"/>
      <c r="AE138" s="39"/>
      <c r="AR138" s="229" t="s">
        <v>157</v>
      </c>
      <c r="AT138" s="229" t="s">
        <v>154</v>
      </c>
      <c r="AU138" s="229" t="s">
        <v>79</v>
      </c>
      <c r="AY138" s="18" t="s">
        <v>137</v>
      </c>
      <c r="BE138" s="230">
        <f>IF(N138="základní",J138,0)</f>
        <v>0</v>
      </c>
      <c r="BF138" s="230">
        <f>IF(N138="snížená",J138,0)</f>
        <v>0</v>
      </c>
      <c r="BG138" s="230">
        <f>IF(N138="zákl. přenesená",J138,0)</f>
        <v>0</v>
      </c>
      <c r="BH138" s="230">
        <f>IF(N138="sníž. přenesená",J138,0)</f>
        <v>0</v>
      </c>
      <c r="BI138" s="230">
        <f>IF(N138="nulová",J138,0)</f>
        <v>0</v>
      </c>
      <c r="BJ138" s="18" t="s">
        <v>143</v>
      </c>
      <c r="BK138" s="230">
        <f>ROUND(I138*H138,2)</f>
        <v>0</v>
      </c>
      <c r="BL138" s="18" t="s">
        <v>143</v>
      </c>
      <c r="BM138" s="229" t="s">
        <v>1400</v>
      </c>
    </row>
    <row r="139" spans="1:65" s="2" customFormat="1" ht="16.5" customHeight="1">
      <c r="A139" s="39"/>
      <c r="B139" s="40"/>
      <c r="C139" s="218" t="s">
        <v>281</v>
      </c>
      <c r="D139" s="218" t="s">
        <v>138</v>
      </c>
      <c r="E139" s="219" t="s">
        <v>1401</v>
      </c>
      <c r="F139" s="220" t="s">
        <v>1402</v>
      </c>
      <c r="G139" s="221" t="s">
        <v>150</v>
      </c>
      <c r="H139" s="222">
        <v>6</v>
      </c>
      <c r="I139" s="223"/>
      <c r="J139" s="224">
        <f>ROUND(I139*H139,2)</f>
        <v>0</v>
      </c>
      <c r="K139" s="220" t="s">
        <v>142</v>
      </c>
      <c r="L139" s="45"/>
      <c r="M139" s="225" t="s">
        <v>19</v>
      </c>
      <c r="N139" s="226" t="s">
        <v>42</v>
      </c>
      <c r="O139" s="86"/>
      <c r="P139" s="227">
        <f>O139*H139</f>
        <v>0</v>
      </c>
      <c r="Q139" s="227">
        <v>0</v>
      </c>
      <c r="R139" s="227">
        <f>Q139*H139</f>
        <v>0</v>
      </c>
      <c r="S139" s="227">
        <v>0</v>
      </c>
      <c r="T139" s="228">
        <f>S139*H139</f>
        <v>0</v>
      </c>
      <c r="U139" s="39"/>
      <c r="V139" s="39"/>
      <c r="W139" s="39"/>
      <c r="X139" s="39"/>
      <c r="Y139" s="39"/>
      <c r="Z139" s="39"/>
      <c r="AA139" s="39"/>
      <c r="AB139" s="39"/>
      <c r="AC139" s="39"/>
      <c r="AD139" s="39"/>
      <c r="AE139" s="39"/>
      <c r="AR139" s="229" t="s">
        <v>143</v>
      </c>
      <c r="AT139" s="229" t="s">
        <v>138</v>
      </c>
      <c r="AU139" s="229" t="s">
        <v>79</v>
      </c>
      <c r="AY139" s="18" t="s">
        <v>137</v>
      </c>
      <c r="BE139" s="230">
        <f>IF(N139="základní",J139,0)</f>
        <v>0</v>
      </c>
      <c r="BF139" s="230">
        <f>IF(N139="snížená",J139,0)</f>
        <v>0</v>
      </c>
      <c r="BG139" s="230">
        <f>IF(N139="zákl. přenesená",J139,0)</f>
        <v>0</v>
      </c>
      <c r="BH139" s="230">
        <f>IF(N139="sníž. přenesená",J139,0)</f>
        <v>0</v>
      </c>
      <c r="BI139" s="230">
        <f>IF(N139="nulová",J139,0)</f>
        <v>0</v>
      </c>
      <c r="BJ139" s="18" t="s">
        <v>143</v>
      </c>
      <c r="BK139" s="230">
        <f>ROUND(I139*H139,2)</f>
        <v>0</v>
      </c>
      <c r="BL139" s="18" t="s">
        <v>143</v>
      </c>
      <c r="BM139" s="229" t="s">
        <v>1403</v>
      </c>
    </row>
    <row r="140" spans="1:65" s="2" customFormat="1" ht="21.75" customHeight="1">
      <c r="A140" s="39"/>
      <c r="B140" s="40"/>
      <c r="C140" s="254" t="s">
        <v>309</v>
      </c>
      <c r="D140" s="254" t="s">
        <v>154</v>
      </c>
      <c r="E140" s="255" t="s">
        <v>1404</v>
      </c>
      <c r="F140" s="256" t="s">
        <v>1405</v>
      </c>
      <c r="G140" s="257" t="s">
        <v>150</v>
      </c>
      <c r="H140" s="258">
        <v>6</v>
      </c>
      <c r="I140" s="259"/>
      <c r="J140" s="260">
        <f>ROUND(I140*H140,2)</f>
        <v>0</v>
      </c>
      <c r="K140" s="256" t="s">
        <v>312</v>
      </c>
      <c r="L140" s="261"/>
      <c r="M140" s="262" t="s">
        <v>19</v>
      </c>
      <c r="N140" s="263" t="s">
        <v>42</v>
      </c>
      <c r="O140" s="86"/>
      <c r="P140" s="227">
        <f>O140*H140</f>
        <v>0</v>
      </c>
      <c r="Q140" s="227">
        <v>0</v>
      </c>
      <c r="R140" s="227">
        <f>Q140*H140</f>
        <v>0</v>
      </c>
      <c r="S140" s="227">
        <v>0</v>
      </c>
      <c r="T140" s="228">
        <f>S140*H140</f>
        <v>0</v>
      </c>
      <c r="U140" s="39"/>
      <c r="V140" s="39"/>
      <c r="W140" s="39"/>
      <c r="X140" s="39"/>
      <c r="Y140" s="39"/>
      <c r="Z140" s="39"/>
      <c r="AA140" s="39"/>
      <c r="AB140" s="39"/>
      <c r="AC140" s="39"/>
      <c r="AD140" s="39"/>
      <c r="AE140" s="39"/>
      <c r="AR140" s="229" t="s">
        <v>157</v>
      </c>
      <c r="AT140" s="229" t="s">
        <v>154</v>
      </c>
      <c r="AU140" s="229" t="s">
        <v>79</v>
      </c>
      <c r="AY140" s="18" t="s">
        <v>137</v>
      </c>
      <c r="BE140" s="230">
        <f>IF(N140="základní",J140,0)</f>
        <v>0</v>
      </c>
      <c r="BF140" s="230">
        <f>IF(N140="snížená",J140,0)</f>
        <v>0</v>
      </c>
      <c r="BG140" s="230">
        <f>IF(N140="zákl. přenesená",J140,0)</f>
        <v>0</v>
      </c>
      <c r="BH140" s="230">
        <f>IF(N140="sníž. přenesená",J140,0)</f>
        <v>0</v>
      </c>
      <c r="BI140" s="230">
        <f>IF(N140="nulová",J140,0)</f>
        <v>0</v>
      </c>
      <c r="BJ140" s="18" t="s">
        <v>143</v>
      </c>
      <c r="BK140" s="230">
        <f>ROUND(I140*H140,2)</f>
        <v>0</v>
      </c>
      <c r="BL140" s="18" t="s">
        <v>143</v>
      </c>
      <c r="BM140" s="229" t="s">
        <v>1406</v>
      </c>
    </row>
    <row r="141" spans="1:65" s="2" customFormat="1" ht="16.5" customHeight="1">
      <c r="A141" s="39"/>
      <c r="B141" s="40"/>
      <c r="C141" s="218" t="s">
        <v>316</v>
      </c>
      <c r="D141" s="218" t="s">
        <v>138</v>
      </c>
      <c r="E141" s="219" t="s">
        <v>1407</v>
      </c>
      <c r="F141" s="220" t="s">
        <v>1408</v>
      </c>
      <c r="G141" s="221" t="s">
        <v>150</v>
      </c>
      <c r="H141" s="222">
        <v>18</v>
      </c>
      <c r="I141" s="223"/>
      <c r="J141" s="224">
        <f>ROUND(I141*H141,2)</f>
        <v>0</v>
      </c>
      <c r="K141" s="220" t="s">
        <v>142</v>
      </c>
      <c r="L141" s="45"/>
      <c r="M141" s="225" t="s">
        <v>19</v>
      </c>
      <c r="N141" s="226" t="s">
        <v>42</v>
      </c>
      <c r="O141" s="86"/>
      <c r="P141" s="227">
        <f>O141*H141</f>
        <v>0</v>
      </c>
      <c r="Q141" s="227">
        <v>0</v>
      </c>
      <c r="R141" s="227">
        <f>Q141*H141</f>
        <v>0</v>
      </c>
      <c r="S141" s="227">
        <v>0</v>
      </c>
      <c r="T141" s="228">
        <f>S141*H141</f>
        <v>0</v>
      </c>
      <c r="U141" s="39"/>
      <c r="V141" s="39"/>
      <c r="W141" s="39"/>
      <c r="X141" s="39"/>
      <c r="Y141" s="39"/>
      <c r="Z141" s="39"/>
      <c r="AA141" s="39"/>
      <c r="AB141" s="39"/>
      <c r="AC141" s="39"/>
      <c r="AD141" s="39"/>
      <c r="AE141" s="39"/>
      <c r="AR141" s="229" t="s">
        <v>143</v>
      </c>
      <c r="AT141" s="229" t="s">
        <v>138</v>
      </c>
      <c r="AU141" s="229" t="s">
        <v>79</v>
      </c>
      <c r="AY141" s="18" t="s">
        <v>137</v>
      </c>
      <c r="BE141" s="230">
        <f>IF(N141="základní",J141,0)</f>
        <v>0</v>
      </c>
      <c r="BF141" s="230">
        <f>IF(N141="snížená",J141,0)</f>
        <v>0</v>
      </c>
      <c r="BG141" s="230">
        <f>IF(N141="zákl. přenesená",J141,0)</f>
        <v>0</v>
      </c>
      <c r="BH141" s="230">
        <f>IF(N141="sníž. přenesená",J141,0)</f>
        <v>0</v>
      </c>
      <c r="BI141" s="230">
        <f>IF(N141="nulová",J141,0)</f>
        <v>0</v>
      </c>
      <c r="BJ141" s="18" t="s">
        <v>143</v>
      </c>
      <c r="BK141" s="230">
        <f>ROUND(I141*H141,2)</f>
        <v>0</v>
      </c>
      <c r="BL141" s="18" t="s">
        <v>143</v>
      </c>
      <c r="BM141" s="229" t="s">
        <v>1409</v>
      </c>
    </row>
    <row r="142" spans="1:47" s="2" customFormat="1" ht="12">
      <c r="A142" s="39"/>
      <c r="B142" s="40"/>
      <c r="C142" s="41"/>
      <c r="D142" s="233" t="s">
        <v>292</v>
      </c>
      <c r="E142" s="41"/>
      <c r="F142" s="276" t="s">
        <v>1410</v>
      </c>
      <c r="G142" s="41"/>
      <c r="H142" s="41"/>
      <c r="I142" s="138"/>
      <c r="J142" s="41"/>
      <c r="K142" s="41"/>
      <c r="L142" s="45"/>
      <c r="M142" s="277"/>
      <c r="N142" s="278"/>
      <c r="O142" s="86"/>
      <c r="P142" s="86"/>
      <c r="Q142" s="86"/>
      <c r="R142" s="86"/>
      <c r="S142" s="86"/>
      <c r="T142" s="87"/>
      <c r="U142" s="39"/>
      <c r="V142" s="39"/>
      <c r="W142" s="39"/>
      <c r="X142" s="39"/>
      <c r="Y142" s="39"/>
      <c r="Z142" s="39"/>
      <c r="AA142" s="39"/>
      <c r="AB142" s="39"/>
      <c r="AC142" s="39"/>
      <c r="AD142" s="39"/>
      <c r="AE142" s="39"/>
      <c r="AT142" s="18" t="s">
        <v>292</v>
      </c>
      <c r="AU142" s="18" t="s">
        <v>79</v>
      </c>
    </row>
    <row r="143" spans="1:65" s="2" customFormat="1" ht="16.5" customHeight="1">
      <c r="A143" s="39"/>
      <c r="B143" s="40"/>
      <c r="C143" s="254" t="s">
        <v>320</v>
      </c>
      <c r="D143" s="254" t="s">
        <v>154</v>
      </c>
      <c r="E143" s="255" t="s">
        <v>1411</v>
      </c>
      <c r="F143" s="256" t="s">
        <v>1412</v>
      </c>
      <c r="G143" s="257" t="s">
        <v>150</v>
      </c>
      <c r="H143" s="258">
        <v>18</v>
      </c>
      <c r="I143" s="259"/>
      <c r="J143" s="260">
        <f>ROUND(I143*H143,2)</f>
        <v>0</v>
      </c>
      <c r="K143" s="256" t="s">
        <v>312</v>
      </c>
      <c r="L143" s="261"/>
      <c r="M143" s="262" t="s">
        <v>19</v>
      </c>
      <c r="N143" s="263" t="s">
        <v>42</v>
      </c>
      <c r="O143" s="86"/>
      <c r="P143" s="227">
        <f>O143*H143</f>
        <v>0</v>
      </c>
      <c r="Q143" s="227">
        <v>0</v>
      </c>
      <c r="R143" s="227">
        <f>Q143*H143</f>
        <v>0</v>
      </c>
      <c r="S143" s="227">
        <v>0</v>
      </c>
      <c r="T143" s="228">
        <f>S143*H143</f>
        <v>0</v>
      </c>
      <c r="U143" s="39"/>
      <c r="V143" s="39"/>
      <c r="W143" s="39"/>
      <c r="X143" s="39"/>
      <c r="Y143" s="39"/>
      <c r="Z143" s="39"/>
      <c r="AA143" s="39"/>
      <c r="AB143" s="39"/>
      <c r="AC143" s="39"/>
      <c r="AD143" s="39"/>
      <c r="AE143" s="39"/>
      <c r="AR143" s="229" t="s">
        <v>157</v>
      </c>
      <c r="AT143" s="229" t="s">
        <v>154</v>
      </c>
      <c r="AU143" s="229" t="s">
        <v>79</v>
      </c>
      <c r="AY143" s="18" t="s">
        <v>137</v>
      </c>
      <c r="BE143" s="230">
        <f>IF(N143="základní",J143,0)</f>
        <v>0</v>
      </c>
      <c r="BF143" s="230">
        <f>IF(N143="snížená",J143,0)</f>
        <v>0</v>
      </c>
      <c r="BG143" s="230">
        <f>IF(N143="zákl. přenesená",J143,0)</f>
        <v>0</v>
      </c>
      <c r="BH143" s="230">
        <f>IF(N143="sníž. přenesená",J143,0)</f>
        <v>0</v>
      </c>
      <c r="BI143" s="230">
        <f>IF(N143="nulová",J143,0)</f>
        <v>0</v>
      </c>
      <c r="BJ143" s="18" t="s">
        <v>143</v>
      </c>
      <c r="BK143" s="230">
        <f>ROUND(I143*H143,2)</f>
        <v>0</v>
      </c>
      <c r="BL143" s="18" t="s">
        <v>143</v>
      </c>
      <c r="BM143" s="229" t="s">
        <v>1413</v>
      </c>
    </row>
    <row r="144" spans="1:63" s="12" customFormat="1" ht="22.8" customHeight="1">
      <c r="A144" s="12"/>
      <c r="B144" s="204"/>
      <c r="C144" s="205"/>
      <c r="D144" s="206" t="s">
        <v>68</v>
      </c>
      <c r="E144" s="274" t="s">
        <v>143</v>
      </c>
      <c r="F144" s="274" t="s">
        <v>534</v>
      </c>
      <c r="G144" s="205"/>
      <c r="H144" s="205"/>
      <c r="I144" s="208"/>
      <c r="J144" s="275">
        <f>BK144</f>
        <v>0</v>
      </c>
      <c r="K144" s="205"/>
      <c r="L144" s="210"/>
      <c r="M144" s="211"/>
      <c r="N144" s="212"/>
      <c r="O144" s="212"/>
      <c r="P144" s="213">
        <f>P145</f>
        <v>0</v>
      </c>
      <c r="Q144" s="212"/>
      <c r="R144" s="213">
        <f>R145</f>
        <v>8.96603134</v>
      </c>
      <c r="S144" s="212"/>
      <c r="T144" s="214">
        <f>T145</f>
        <v>0</v>
      </c>
      <c r="U144" s="12"/>
      <c r="V144" s="12"/>
      <c r="W144" s="12"/>
      <c r="X144" s="12"/>
      <c r="Y144" s="12"/>
      <c r="Z144" s="12"/>
      <c r="AA144" s="12"/>
      <c r="AB144" s="12"/>
      <c r="AC144" s="12"/>
      <c r="AD144" s="12"/>
      <c r="AE144" s="12"/>
      <c r="AR144" s="215" t="s">
        <v>77</v>
      </c>
      <c r="AT144" s="216" t="s">
        <v>68</v>
      </c>
      <c r="AU144" s="216" t="s">
        <v>77</v>
      </c>
      <c r="AY144" s="215" t="s">
        <v>137</v>
      </c>
      <c r="BK144" s="217">
        <f>BK145</f>
        <v>0</v>
      </c>
    </row>
    <row r="145" spans="1:65" s="2" customFormat="1" ht="16.5" customHeight="1">
      <c r="A145" s="39"/>
      <c r="B145" s="40"/>
      <c r="C145" s="218" t="s">
        <v>325</v>
      </c>
      <c r="D145" s="218" t="s">
        <v>138</v>
      </c>
      <c r="E145" s="219" t="s">
        <v>1414</v>
      </c>
      <c r="F145" s="220" t="s">
        <v>1415</v>
      </c>
      <c r="G145" s="221" t="s">
        <v>547</v>
      </c>
      <c r="H145" s="222">
        <v>4.742</v>
      </c>
      <c r="I145" s="223"/>
      <c r="J145" s="224">
        <f>ROUND(I145*H145,2)</f>
        <v>0</v>
      </c>
      <c r="K145" s="220" t="s">
        <v>142</v>
      </c>
      <c r="L145" s="45"/>
      <c r="M145" s="225" t="s">
        <v>19</v>
      </c>
      <c r="N145" s="226" t="s">
        <v>42</v>
      </c>
      <c r="O145" s="86"/>
      <c r="P145" s="227">
        <f>O145*H145</f>
        <v>0</v>
      </c>
      <c r="Q145" s="227">
        <v>1.89077</v>
      </c>
      <c r="R145" s="227">
        <f>Q145*H145</f>
        <v>8.96603134</v>
      </c>
      <c r="S145" s="227">
        <v>0</v>
      </c>
      <c r="T145" s="228">
        <f>S145*H145</f>
        <v>0</v>
      </c>
      <c r="U145" s="39"/>
      <c r="V145" s="39"/>
      <c r="W145" s="39"/>
      <c r="X145" s="39"/>
      <c r="Y145" s="39"/>
      <c r="Z145" s="39"/>
      <c r="AA145" s="39"/>
      <c r="AB145" s="39"/>
      <c r="AC145" s="39"/>
      <c r="AD145" s="39"/>
      <c r="AE145" s="39"/>
      <c r="AR145" s="229" t="s">
        <v>143</v>
      </c>
      <c r="AT145" s="229" t="s">
        <v>138</v>
      </c>
      <c r="AU145" s="229" t="s">
        <v>79</v>
      </c>
      <c r="AY145" s="18" t="s">
        <v>137</v>
      </c>
      <c r="BE145" s="230">
        <f>IF(N145="základní",J145,0)</f>
        <v>0</v>
      </c>
      <c r="BF145" s="230">
        <f>IF(N145="snížená",J145,0)</f>
        <v>0</v>
      </c>
      <c r="BG145" s="230">
        <f>IF(N145="zákl. přenesená",J145,0)</f>
        <v>0</v>
      </c>
      <c r="BH145" s="230">
        <f>IF(N145="sníž. přenesená",J145,0)</f>
        <v>0</v>
      </c>
      <c r="BI145" s="230">
        <f>IF(N145="nulová",J145,0)</f>
        <v>0</v>
      </c>
      <c r="BJ145" s="18" t="s">
        <v>143</v>
      </c>
      <c r="BK145" s="230">
        <f>ROUND(I145*H145,2)</f>
        <v>0</v>
      </c>
      <c r="BL145" s="18" t="s">
        <v>143</v>
      </c>
      <c r="BM145" s="229" t="s">
        <v>1416</v>
      </c>
    </row>
    <row r="146" spans="1:63" s="12" customFormat="1" ht="22.8" customHeight="1">
      <c r="A146" s="12"/>
      <c r="B146" s="204"/>
      <c r="C146" s="205"/>
      <c r="D146" s="206" t="s">
        <v>68</v>
      </c>
      <c r="E146" s="274" t="s">
        <v>164</v>
      </c>
      <c r="F146" s="274" t="s">
        <v>1417</v>
      </c>
      <c r="G146" s="205"/>
      <c r="H146" s="205"/>
      <c r="I146" s="208"/>
      <c r="J146" s="275">
        <f>BK146</f>
        <v>0</v>
      </c>
      <c r="K146" s="205"/>
      <c r="L146" s="210"/>
      <c r="M146" s="211"/>
      <c r="N146" s="212"/>
      <c r="O146" s="212"/>
      <c r="P146" s="213">
        <f>SUM(P147:P158)</f>
        <v>0</v>
      </c>
      <c r="Q146" s="212"/>
      <c r="R146" s="213">
        <f>SUM(R147:R158)</f>
        <v>70.71090840000002</v>
      </c>
      <c r="S146" s="212"/>
      <c r="T146" s="214">
        <f>SUM(T147:T158)</f>
        <v>0</v>
      </c>
      <c r="U146" s="12"/>
      <c r="V146" s="12"/>
      <c r="W146" s="12"/>
      <c r="X146" s="12"/>
      <c r="Y146" s="12"/>
      <c r="Z146" s="12"/>
      <c r="AA146" s="12"/>
      <c r="AB146" s="12"/>
      <c r="AC146" s="12"/>
      <c r="AD146" s="12"/>
      <c r="AE146" s="12"/>
      <c r="AR146" s="215" t="s">
        <v>77</v>
      </c>
      <c r="AT146" s="216" t="s">
        <v>68</v>
      </c>
      <c r="AU146" s="216" t="s">
        <v>77</v>
      </c>
      <c r="AY146" s="215" t="s">
        <v>137</v>
      </c>
      <c r="BK146" s="217">
        <f>SUM(BK147:BK158)</f>
        <v>0</v>
      </c>
    </row>
    <row r="147" spans="1:65" s="2" customFormat="1" ht="16.5" customHeight="1">
      <c r="A147" s="39"/>
      <c r="B147" s="40"/>
      <c r="C147" s="218" t="s">
        <v>330</v>
      </c>
      <c r="D147" s="218" t="s">
        <v>138</v>
      </c>
      <c r="E147" s="219" t="s">
        <v>1418</v>
      </c>
      <c r="F147" s="220" t="s">
        <v>1419</v>
      </c>
      <c r="G147" s="221" t="s">
        <v>141</v>
      </c>
      <c r="H147" s="222">
        <v>21.6</v>
      </c>
      <c r="I147" s="223"/>
      <c r="J147" s="224">
        <f>ROUND(I147*H147,2)</f>
        <v>0</v>
      </c>
      <c r="K147" s="220" t="s">
        <v>142</v>
      </c>
      <c r="L147" s="45"/>
      <c r="M147" s="225" t="s">
        <v>19</v>
      </c>
      <c r="N147" s="226" t="s">
        <v>42</v>
      </c>
      <c r="O147" s="86"/>
      <c r="P147" s="227">
        <f>O147*H147</f>
        <v>0</v>
      </c>
      <c r="Q147" s="227">
        <v>0</v>
      </c>
      <c r="R147" s="227">
        <f>Q147*H147</f>
        <v>0</v>
      </c>
      <c r="S147" s="227">
        <v>0</v>
      </c>
      <c r="T147" s="228">
        <f>S147*H147</f>
        <v>0</v>
      </c>
      <c r="U147" s="39"/>
      <c r="V147" s="39"/>
      <c r="W147" s="39"/>
      <c r="X147" s="39"/>
      <c r="Y147" s="39"/>
      <c r="Z147" s="39"/>
      <c r="AA147" s="39"/>
      <c r="AB147" s="39"/>
      <c r="AC147" s="39"/>
      <c r="AD147" s="39"/>
      <c r="AE147" s="39"/>
      <c r="AR147" s="229" t="s">
        <v>143</v>
      </c>
      <c r="AT147" s="229" t="s">
        <v>138</v>
      </c>
      <c r="AU147" s="229" t="s">
        <v>79</v>
      </c>
      <c r="AY147" s="18" t="s">
        <v>137</v>
      </c>
      <c r="BE147" s="230">
        <f>IF(N147="základní",J147,0)</f>
        <v>0</v>
      </c>
      <c r="BF147" s="230">
        <f>IF(N147="snížená",J147,0)</f>
        <v>0</v>
      </c>
      <c r="BG147" s="230">
        <f>IF(N147="zákl. přenesená",J147,0)</f>
        <v>0</v>
      </c>
      <c r="BH147" s="230">
        <f>IF(N147="sníž. přenesená",J147,0)</f>
        <v>0</v>
      </c>
      <c r="BI147" s="230">
        <f>IF(N147="nulová",J147,0)</f>
        <v>0</v>
      </c>
      <c r="BJ147" s="18" t="s">
        <v>143</v>
      </c>
      <c r="BK147" s="230">
        <f>ROUND(I147*H147,2)</f>
        <v>0</v>
      </c>
      <c r="BL147" s="18" t="s">
        <v>143</v>
      </c>
      <c r="BM147" s="229" t="s">
        <v>1420</v>
      </c>
    </row>
    <row r="148" spans="1:65" s="2" customFormat="1" ht="16.5" customHeight="1">
      <c r="A148" s="39"/>
      <c r="B148" s="40"/>
      <c r="C148" s="254" t="s">
        <v>335</v>
      </c>
      <c r="D148" s="254" t="s">
        <v>154</v>
      </c>
      <c r="E148" s="255" t="s">
        <v>1421</v>
      </c>
      <c r="F148" s="256" t="s">
        <v>1422</v>
      </c>
      <c r="G148" s="257" t="s">
        <v>240</v>
      </c>
      <c r="H148" s="258">
        <v>5.832</v>
      </c>
      <c r="I148" s="259"/>
      <c r="J148" s="260">
        <f>ROUND(I148*H148,2)</f>
        <v>0</v>
      </c>
      <c r="K148" s="256" t="s">
        <v>142</v>
      </c>
      <c r="L148" s="261"/>
      <c r="M148" s="262" t="s">
        <v>19</v>
      </c>
      <c r="N148" s="263" t="s">
        <v>42</v>
      </c>
      <c r="O148" s="86"/>
      <c r="P148" s="227">
        <f>O148*H148</f>
        <v>0</v>
      </c>
      <c r="Q148" s="227">
        <v>1</v>
      </c>
      <c r="R148" s="227">
        <f>Q148*H148</f>
        <v>5.832</v>
      </c>
      <c r="S148" s="227">
        <v>0</v>
      </c>
      <c r="T148" s="228">
        <f>S148*H148</f>
        <v>0</v>
      </c>
      <c r="U148" s="39"/>
      <c r="V148" s="39"/>
      <c r="W148" s="39"/>
      <c r="X148" s="39"/>
      <c r="Y148" s="39"/>
      <c r="Z148" s="39"/>
      <c r="AA148" s="39"/>
      <c r="AB148" s="39"/>
      <c r="AC148" s="39"/>
      <c r="AD148" s="39"/>
      <c r="AE148" s="39"/>
      <c r="AR148" s="229" t="s">
        <v>157</v>
      </c>
      <c r="AT148" s="229" t="s">
        <v>154</v>
      </c>
      <c r="AU148" s="229" t="s">
        <v>79</v>
      </c>
      <c r="AY148" s="18" t="s">
        <v>137</v>
      </c>
      <c r="BE148" s="230">
        <f>IF(N148="základní",J148,0)</f>
        <v>0</v>
      </c>
      <c r="BF148" s="230">
        <f>IF(N148="snížená",J148,0)</f>
        <v>0</v>
      </c>
      <c r="BG148" s="230">
        <f>IF(N148="zákl. přenesená",J148,0)</f>
        <v>0</v>
      </c>
      <c r="BH148" s="230">
        <f>IF(N148="sníž. přenesená",J148,0)</f>
        <v>0</v>
      </c>
      <c r="BI148" s="230">
        <f>IF(N148="nulová",J148,0)</f>
        <v>0</v>
      </c>
      <c r="BJ148" s="18" t="s">
        <v>143</v>
      </c>
      <c r="BK148" s="230">
        <f>ROUND(I148*H148,2)</f>
        <v>0</v>
      </c>
      <c r="BL148" s="18" t="s">
        <v>143</v>
      </c>
      <c r="BM148" s="229" t="s">
        <v>1423</v>
      </c>
    </row>
    <row r="149" spans="1:65" s="2" customFormat="1" ht="16.5" customHeight="1">
      <c r="A149" s="39"/>
      <c r="B149" s="40"/>
      <c r="C149" s="218" t="s">
        <v>341</v>
      </c>
      <c r="D149" s="218" t="s">
        <v>138</v>
      </c>
      <c r="E149" s="219" t="s">
        <v>1424</v>
      </c>
      <c r="F149" s="220" t="s">
        <v>1425</v>
      </c>
      <c r="G149" s="221" t="s">
        <v>141</v>
      </c>
      <c r="H149" s="222">
        <v>21.6</v>
      </c>
      <c r="I149" s="223"/>
      <c r="J149" s="224">
        <f>ROUND(I149*H149,2)</f>
        <v>0</v>
      </c>
      <c r="K149" s="220" t="s">
        <v>142</v>
      </c>
      <c r="L149" s="45"/>
      <c r="M149" s="225" t="s">
        <v>19</v>
      </c>
      <c r="N149" s="226" t="s">
        <v>42</v>
      </c>
      <c r="O149" s="86"/>
      <c r="P149" s="227">
        <f>O149*H149</f>
        <v>0</v>
      </c>
      <c r="Q149" s="227">
        <v>0.299</v>
      </c>
      <c r="R149" s="227">
        <f>Q149*H149</f>
        <v>6.4584</v>
      </c>
      <c r="S149" s="227">
        <v>0</v>
      </c>
      <c r="T149" s="228">
        <f>S149*H149</f>
        <v>0</v>
      </c>
      <c r="U149" s="39"/>
      <c r="V149" s="39"/>
      <c r="W149" s="39"/>
      <c r="X149" s="39"/>
      <c r="Y149" s="39"/>
      <c r="Z149" s="39"/>
      <c r="AA149" s="39"/>
      <c r="AB149" s="39"/>
      <c r="AC149" s="39"/>
      <c r="AD149" s="39"/>
      <c r="AE149" s="39"/>
      <c r="AR149" s="229" t="s">
        <v>143</v>
      </c>
      <c r="AT149" s="229" t="s">
        <v>138</v>
      </c>
      <c r="AU149" s="229" t="s">
        <v>79</v>
      </c>
      <c r="AY149" s="18" t="s">
        <v>137</v>
      </c>
      <c r="BE149" s="230">
        <f>IF(N149="základní",J149,0)</f>
        <v>0</v>
      </c>
      <c r="BF149" s="230">
        <f>IF(N149="snížená",J149,0)</f>
        <v>0</v>
      </c>
      <c r="BG149" s="230">
        <f>IF(N149="zákl. přenesená",J149,0)</f>
        <v>0</v>
      </c>
      <c r="BH149" s="230">
        <f>IF(N149="sníž. přenesená",J149,0)</f>
        <v>0</v>
      </c>
      <c r="BI149" s="230">
        <f>IF(N149="nulová",J149,0)</f>
        <v>0</v>
      </c>
      <c r="BJ149" s="18" t="s">
        <v>143</v>
      </c>
      <c r="BK149" s="230">
        <f>ROUND(I149*H149,2)</f>
        <v>0</v>
      </c>
      <c r="BL149" s="18" t="s">
        <v>143</v>
      </c>
      <c r="BM149" s="229" t="s">
        <v>1426</v>
      </c>
    </row>
    <row r="150" spans="1:65" s="2" customFormat="1" ht="16.5" customHeight="1">
      <c r="A150" s="39"/>
      <c r="B150" s="40"/>
      <c r="C150" s="218" t="s">
        <v>346</v>
      </c>
      <c r="D150" s="218" t="s">
        <v>138</v>
      </c>
      <c r="E150" s="219" t="s">
        <v>1427</v>
      </c>
      <c r="F150" s="220" t="s">
        <v>1428</v>
      </c>
      <c r="G150" s="221" t="s">
        <v>141</v>
      </c>
      <c r="H150" s="222">
        <v>21.6</v>
      </c>
      <c r="I150" s="223"/>
      <c r="J150" s="224">
        <f>ROUND(I150*H150,2)</f>
        <v>0</v>
      </c>
      <c r="K150" s="220" t="s">
        <v>142</v>
      </c>
      <c r="L150" s="45"/>
      <c r="M150" s="225" t="s">
        <v>19</v>
      </c>
      <c r="N150" s="226" t="s">
        <v>42</v>
      </c>
      <c r="O150" s="86"/>
      <c r="P150" s="227">
        <f>O150*H150</f>
        <v>0</v>
      </c>
      <c r="Q150" s="227">
        <v>0.345</v>
      </c>
      <c r="R150" s="227">
        <f>Q150*H150</f>
        <v>7.452</v>
      </c>
      <c r="S150" s="227">
        <v>0</v>
      </c>
      <c r="T150" s="228">
        <f>S150*H150</f>
        <v>0</v>
      </c>
      <c r="U150" s="39"/>
      <c r="V150" s="39"/>
      <c r="W150" s="39"/>
      <c r="X150" s="39"/>
      <c r="Y150" s="39"/>
      <c r="Z150" s="39"/>
      <c r="AA150" s="39"/>
      <c r="AB150" s="39"/>
      <c r="AC150" s="39"/>
      <c r="AD150" s="39"/>
      <c r="AE150" s="39"/>
      <c r="AR150" s="229" t="s">
        <v>143</v>
      </c>
      <c r="AT150" s="229" t="s">
        <v>138</v>
      </c>
      <c r="AU150" s="229" t="s">
        <v>79</v>
      </c>
      <c r="AY150" s="18" t="s">
        <v>137</v>
      </c>
      <c r="BE150" s="230">
        <f>IF(N150="základní",J150,0)</f>
        <v>0</v>
      </c>
      <c r="BF150" s="230">
        <f>IF(N150="snížená",J150,0)</f>
        <v>0</v>
      </c>
      <c r="BG150" s="230">
        <f>IF(N150="zákl. přenesená",J150,0)</f>
        <v>0</v>
      </c>
      <c r="BH150" s="230">
        <f>IF(N150="sníž. přenesená",J150,0)</f>
        <v>0</v>
      </c>
      <c r="BI150" s="230">
        <f>IF(N150="nulová",J150,0)</f>
        <v>0</v>
      </c>
      <c r="BJ150" s="18" t="s">
        <v>143</v>
      </c>
      <c r="BK150" s="230">
        <f>ROUND(I150*H150,2)</f>
        <v>0</v>
      </c>
      <c r="BL150" s="18" t="s">
        <v>143</v>
      </c>
      <c r="BM150" s="229" t="s">
        <v>1429</v>
      </c>
    </row>
    <row r="151" spans="1:65" s="2" customFormat="1" ht="16.5" customHeight="1">
      <c r="A151" s="39"/>
      <c r="B151" s="40"/>
      <c r="C151" s="218" t="s">
        <v>351</v>
      </c>
      <c r="D151" s="218" t="s">
        <v>138</v>
      </c>
      <c r="E151" s="219" t="s">
        <v>1430</v>
      </c>
      <c r="F151" s="220" t="s">
        <v>1431</v>
      </c>
      <c r="G151" s="221" t="s">
        <v>141</v>
      </c>
      <c r="H151" s="222">
        <v>21.6</v>
      </c>
      <c r="I151" s="223"/>
      <c r="J151" s="224">
        <f>ROUND(I151*H151,2)</f>
        <v>0</v>
      </c>
      <c r="K151" s="220" t="s">
        <v>142</v>
      </c>
      <c r="L151" s="45"/>
      <c r="M151" s="225" t="s">
        <v>19</v>
      </c>
      <c r="N151" s="226" t="s">
        <v>42</v>
      </c>
      <c r="O151" s="86"/>
      <c r="P151" s="227">
        <f>O151*H151</f>
        <v>0</v>
      </c>
      <c r="Q151" s="227">
        <v>0.368</v>
      </c>
      <c r="R151" s="227">
        <f>Q151*H151</f>
        <v>7.9488</v>
      </c>
      <c r="S151" s="227">
        <v>0</v>
      </c>
      <c r="T151" s="228">
        <f>S151*H151</f>
        <v>0</v>
      </c>
      <c r="U151" s="39"/>
      <c r="V151" s="39"/>
      <c r="W151" s="39"/>
      <c r="X151" s="39"/>
      <c r="Y151" s="39"/>
      <c r="Z151" s="39"/>
      <c r="AA151" s="39"/>
      <c r="AB151" s="39"/>
      <c r="AC151" s="39"/>
      <c r="AD151" s="39"/>
      <c r="AE151" s="39"/>
      <c r="AR151" s="229" t="s">
        <v>143</v>
      </c>
      <c r="AT151" s="229" t="s">
        <v>138</v>
      </c>
      <c r="AU151" s="229" t="s">
        <v>79</v>
      </c>
      <c r="AY151" s="18" t="s">
        <v>137</v>
      </c>
      <c r="BE151" s="230">
        <f>IF(N151="základní",J151,0)</f>
        <v>0</v>
      </c>
      <c r="BF151" s="230">
        <f>IF(N151="snížená",J151,0)</f>
        <v>0</v>
      </c>
      <c r="BG151" s="230">
        <f>IF(N151="zákl. přenesená",J151,0)</f>
        <v>0</v>
      </c>
      <c r="BH151" s="230">
        <f>IF(N151="sníž. přenesená",J151,0)</f>
        <v>0</v>
      </c>
      <c r="BI151" s="230">
        <f>IF(N151="nulová",J151,0)</f>
        <v>0</v>
      </c>
      <c r="BJ151" s="18" t="s">
        <v>143</v>
      </c>
      <c r="BK151" s="230">
        <f>ROUND(I151*H151,2)</f>
        <v>0</v>
      </c>
      <c r="BL151" s="18" t="s">
        <v>143</v>
      </c>
      <c r="BM151" s="229" t="s">
        <v>1432</v>
      </c>
    </row>
    <row r="152" spans="1:65" s="2" customFormat="1" ht="16.5" customHeight="1">
      <c r="A152" s="39"/>
      <c r="B152" s="40"/>
      <c r="C152" s="218" t="s">
        <v>355</v>
      </c>
      <c r="D152" s="218" t="s">
        <v>138</v>
      </c>
      <c r="E152" s="219" t="s">
        <v>1433</v>
      </c>
      <c r="F152" s="220" t="s">
        <v>1434</v>
      </c>
      <c r="G152" s="221" t="s">
        <v>141</v>
      </c>
      <c r="H152" s="222">
        <v>21.6</v>
      </c>
      <c r="I152" s="223"/>
      <c r="J152" s="224">
        <f>ROUND(I152*H152,2)</f>
        <v>0</v>
      </c>
      <c r="K152" s="220" t="s">
        <v>142</v>
      </c>
      <c r="L152" s="45"/>
      <c r="M152" s="225" t="s">
        <v>19</v>
      </c>
      <c r="N152" s="226" t="s">
        <v>42</v>
      </c>
      <c r="O152" s="86"/>
      <c r="P152" s="227">
        <f>O152*H152</f>
        <v>0</v>
      </c>
      <c r="Q152" s="227">
        <v>0.46</v>
      </c>
      <c r="R152" s="227">
        <f>Q152*H152</f>
        <v>9.936000000000002</v>
      </c>
      <c r="S152" s="227">
        <v>0</v>
      </c>
      <c r="T152" s="228">
        <f>S152*H152</f>
        <v>0</v>
      </c>
      <c r="U152" s="39"/>
      <c r="V152" s="39"/>
      <c r="W152" s="39"/>
      <c r="X152" s="39"/>
      <c r="Y152" s="39"/>
      <c r="Z152" s="39"/>
      <c r="AA152" s="39"/>
      <c r="AB152" s="39"/>
      <c r="AC152" s="39"/>
      <c r="AD152" s="39"/>
      <c r="AE152" s="39"/>
      <c r="AR152" s="229" t="s">
        <v>143</v>
      </c>
      <c r="AT152" s="229" t="s">
        <v>138</v>
      </c>
      <c r="AU152" s="229" t="s">
        <v>79</v>
      </c>
      <c r="AY152" s="18" t="s">
        <v>137</v>
      </c>
      <c r="BE152" s="230">
        <f>IF(N152="základní",J152,0)</f>
        <v>0</v>
      </c>
      <c r="BF152" s="230">
        <f>IF(N152="snížená",J152,0)</f>
        <v>0</v>
      </c>
      <c r="BG152" s="230">
        <f>IF(N152="zákl. přenesená",J152,0)</f>
        <v>0</v>
      </c>
      <c r="BH152" s="230">
        <f>IF(N152="sníž. přenesená",J152,0)</f>
        <v>0</v>
      </c>
      <c r="BI152" s="230">
        <f>IF(N152="nulová",J152,0)</f>
        <v>0</v>
      </c>
      <c r="BJ152" s="18" t="s">
        <v>143</v>
      </c>
      <c r="BK152" s="230">
        <f>ROUND(I152*H152,2)</f>
        <v>0</v>
      </c>
      <c r="BL152" s="18" t="s">
        <v>143</v>
      </c>
      <c r="BM152" s="229" t="s">
        <v>1435</v>
      </c>
    </row>
    <row r="153" spans="1:65" s="2" customFormat="1" ht="16.5" customHeight="1">
      <c r="A153" s="39"/>
      <c r="B153" s="40"/>
      <c r="C153" s="218" t="s">
        <v>360</v>
      </c>
      <c r="D153" s="218" t="s">
        <v>138</v>
      </c>
      <c r="E153" s="219" t="s">
        <v>1436</v>
      </c>
      <c r="F153" s="220" t="s">
        <v>1437</v>
      </c>
      <c r="G153" s="221" t="s">
        <v>141</v>
      </c>
      <c r="H153" s="222">
        <v>21.6</v>
      </c>
      <c r="I153" s="223"/>
      <c r="J153" s="224">
        <f>ROUND(I153*H153,2)</f>
        <v>0</v>
      </c>
      <c r="K153" s="220" t="s">
        <v>142</v>
      </c>
      <c r="L153" s="45"/>
      <c r="M153" s="225" t="s">
        <v>19</v>
      </c>
      <c r="N153" s="226" t="s">
        <v>42</v>
      </c>
      <c r="O153" s="86"/>
      <c r="P153" s="227">
        <f>O153*H153</f>
        <v>0</v>
      </c>
      <c r="Q153" s="227">
        <v>0.621</v>
      </c>
      <c r="R153" s="227">
        <f>Q153*H153</f>
        <v>13.4136</v>
      </c>
      <c r="S153" s="227">
        <v>0</v>
      </c>
      <c r="T153" s="228">
        <f>S153*H153</f>
        <v>0</v>
      </c>
      <c r="U153" s="39"/>
      <c r="V153" s="39"/>
      <c r="W153" s="39"/>
      <c r="X153" s="39"/>
      <c r="Y153" s="39"/>
      <c r="Z153" s="39"/>
      <c r="AA153" s="39"/>
      <c r="AB153" s="39"/>
      <c r="AC153" s="39"/>
      <c r="AD153" s="39"/>
      <c r="AE153" s="39"/>
      <c r="AR153" s="229" t="s">
        <v>143</v>
      </c>
      <c r="AT153" s="229" t="s">
        <v>138</v>
      </c>
      <c r="AU153" s="229" t="s">
        <v>79</v>
      </c>
      <c r="AY153" s="18" t="s">
        <v>137</v>
      </c>
      <c r="BE153" s="230">
        <f>IF(N153="základní",J153,0)</f>
        <v>0</v>
      </c>
      <c r="BF153" s="230">
        <f>IF(N153="snížená",J153,0)</f>
        <v>0</v>
      </c>
      <c r="BG153" s="230">
        <f>IF(N153="zákl. přenesená",J153,0)</f>
        <v>0</v>
      </c>
      <c r="BH153" s="230">
        <f>IF(N153="sníž. přenesená",J153,0)</f>
        <v>0</v>
      </c>
      <c r="BI153" s="230">
        <f>IF(N153="nulová",J153,0)</f>
        <v>0</v>
      </c>
      <c r="BJ153" s="18" t="s">
        <v>143</v>
      </c>
      <c r="BK153" s="230">
        <f>ROUND(I153*H153,2)</f>
        <v>0</v>
      </c>
      <c r="BL153" s="18" t="s">
        <v>143</v>
      </c>
      <c r="BM153" s="229" t="s">
        <v>1438</v>
      </c>
    </row>
    <row r="154" spans="1:65" s="2" customFormat="1" ht="16.5" customHeight="1">
      <c r="A154" s="39"/>
      <c r="B154" s="40"/>
      <c r="C154" s="218" t="s">
        <v>365</v>
      </c>
      <c r="D154" s="218" t="s">
        <v>138</v>
      </c>
      <c r="E154" s="219" t="s">
        <v>1439</v>
      </c>
      <c r="F154" s="220" t="s">
        <v>1440</v>
      </c>
      <c r="G154" s="221" t="s">
        <v>141</v>
      </c>
      <c r="H154" s="222">
        <v>9</v>
      </c>
      <c r="I154" s="223"/>
      <c r="J154" s="224">
        <f>ROUND(I154*H154,2)</f>
        <v>0</v>
      </c>
      <c r="K154" s="220" t="s">
        <v>142</v>
      </c>
      <c r="L154" s="45"/>
      <c r="M154" s="225" t="s">
        <v>19</v>
      </c>
      <c r="N154" s="226" t="s">
        <v>42</v>
      </c>
      <c r="O154" s="86"/>
      <c r="P154" s="227">
        <f>O154*H154</f>
        <v>0</v>
      </c>
      <c r="Q154" s="227">
        <v>0.69</v>
      </c>
      <c r="R154" s="227">
        <f>Q154*H154</f>
        <v>6.209999999999999</v>
      </c>
      <c r="S154" s="227">
        <v>0</v>
      </c>
      <c r="T154" s="228">
        <f>S154*H154</f>
        <v>0</v>
      </c>
      <c r="U154" s="39"/>
      <c r="V154" s="39"/>
      <c r="W154" s="39"/>
      <c r="X154" s="39"/>
      <c r="Y154" s="39"/>
      <c r="Z154" s="39"/>
      <c r="AA154" s="39"/>
      <c r="AB154" s="39"/>
      <c r="AC154" s="39"/>
      <c r="AD154" s="39"/>
      <c r="AE154" s="39"/>
      <c r="AR154" s="229" t="s">
        <v>143</v>
      </c>
      <c r="AT154" s="229" t="s">
        <v>138</v>
      </c>
      <c r="AU154" s="229" t="s">
        <v>79</v>
      </c>
      <c r="AY154" s="18" t="s">
        <v>137</v>
      </c>
      <c r="BE154" s="230">
        <f>IF(N154="základní",J154,0)</f>
        <v>0</v>
      </c>
      <c r="BF154" s="230">
        <f>IF(N154="snížená",J154,0)</f>
        <v>0</v>
      </c>
      <c r="BG154" s="230">
        <f>IF(N154="zákl. přenesená",J154,0)</f>
        <v>0</v>
      </c>
      <c r="BH154" s="230">
        <f>IF(N154="sníž. přenesená",J154,0)</f>
        <v>0</v>
      </c>
      <c r="BI154" s="230">
        <f>IF(N154="nulová",J154,0)</f>
        <v>0</v>
      </c>
      <c r="BJ154" s="18" t="s">
        <v>143</v>
      </c>
      <c r="BK154" s="230">
        <f>ROUND(I154*H154,2)</f>
        <v>0</v>
      </c>
      <c r="BL154" s="18" t="s">
        <v>143</v>
      </c>
      <c r="BM154" s="229" t="s">
        <v>1441</v>
      </c>
    </row>
    <row r="155" spans="1:65" s="2" customFormat="1" ht="21.75" customHeight="1">
      <c r="A155" s="39"/>
      <c r="B155" s="40"/>
      <c r="C155" s="218" t="s">
        <v>369</v>
      </c>
      <c r="D155" s="218" t="s">
        <v>138</v>
      </c>
      <c r="E155" s="219" t="s">
        <v>1442</v>
      </c>
      <c r="F155" s="220" t="s">
        <v>1443</v>
      </c>
      <c r="G155" s="221" t="s">
        <v>141</v>
      </c>
      <c r="H155" s="222">
        <v>21.6</v>
      </c>
      <c r="I155" s="223"/>
      <c r="J155" s="224">
        <f>ROUND(I155*H155,2)</f>
        <v>0</v>
      </c>
      <c r="K155" s="220" t="s">
        <v>142</v>
      </c>
      <c r="L155" s="45"/>
      <c r="M155" s="225" t="s">
        <v>19</v>
      </c>
      <c r="N155" s="226" t="s">
        <v>42</v>
      </c>
      <c r="O155" s="86"/>
      <c r="P155" s="227">
        <f>O155*H155</f>
        <v>0</v>
      </c>
      <c r="Q155" s="227">
        <v>0.371904</v>
      </c>
      <c r="R155" s="227">
        <f>Q155*H155</f>
        <v>8.0331264</v>
      </c>
      <c r="S155" s="227">
        <v>0</v>
      </c>
      <c r="T155" s="228">
        <f>S155*H155</f>
        <v>0</v>
      </c>
      <c r="U155" s="39"/>
      <c r="V155" s="39"/>
      <c r="W155" s="39"/>
      <c r="X155" s="39"/>
      <c r="Y155" s="39"/>
      <c r="Z155" s="39"/>
      <c r="AA155" s="39"/>
      <c r="AB155" s="39"/>
      <c r="AC155" s="39"/>
      <c r="AD155" s="39"/>
      <c r="AE155" s="39"/>
      <c r="AR155" s="229" t="s">
        <v>143</v>
      </c>
      <c r="AT155" s="229" t="s">
        <v>138</v>
      </c>
      <c r="AU155" s="229" t="s">
        <v>79</v>
      </c>
      <c r="AY155" s="18" t="s">
        <v>137</v>
      </c>
      <c r="BE155" s="230">
        <f>IF(N155="základní",J155,0)</f>
        <v>0</v>
      </c>
      <c r="BF155" s="230">
        <f>IF(N155="snížená",J155,0)</f>
        <v>0</v>
      </c>
      <c r="BG155" s="230">
        <f>IF(N155="zákl. přenesená",J155,0)</f>
        <v>0</v>
      </c>
      <c r="BH155" s="230">
        <f>IF(N155="sníž. přenesená",J155,0)</f>
        <v>0</v>
      </c>
      <c r="BI155" s="230">
        <f>IF(N155="nulová",J155,0)</f>
        <v>0</v>
      </c>
      <c r="BJ155" s="18" t="s">
        <v>143</v>
      </c>
      <c r="BK155" s="230">
        <f>ROUND(I155*H155,2)</f>
        <v>0</v>
      </c>
      <c r="BL155" s="18" t="s">
        <v>143</v>
      </c>
      <c r="BM155" s="229" t="s">
        <v>1444</v>
      </c>
    </row>
    <row r="156" spans="1:65" s="2" customFormat="1" ht="21.75" customHeight="1">
      <c r="A156" s="39"/>
      <c r="B156" s="40"/>
      <c r="C156" s="218" t="s">
        <v>374</v>
      </c>
      <c r="D156" s="218" t="s">
        <v>138</v>
      </c>
      <c r="E156" s="219" t="s">
        <v>1445</v>
      </c>
      <c r="F156" s="220" t="s">
        <v>1446</v>
      </c>
      <c r="G156" s="221" t="s">
        <v>141</v>
      </c>
      <c r="H156" s="222">
        <v>21.6</v>
      </c>
      <c r="I156" s="223"/>
      <c r="J156" s="224">
        <f>ROUND(I156*H156,2)</f>
        <v>0</v>
      </c>
      <c r="K156" s="220" t="s">
        <v>142</v>
      </c>
      <c r="L156" s="45"/>
      <c r="M156" s="225" t="s">
        <v>19</v>
      </c>
      <c r="N156" s="226" t="s">
        <v>42</v>
      </c>
      <c r="O156" s="86"/>
      <c r="P156" s="227">
        <f>O156*H156</f>
        <v>0</v>
      </c>
      <c r="Q156" s="227">
        <v>0.15826</v>
      </c>
      <c r="R156" s="227">
        <f>Q156*H156</f>
        <v>3.4184160000000006</v>
      </c>
      <c r="S156" s="227">
        <v>0</v>
      </c>
      <c r="T156" s="228">
        <f>S156*H156</f>
        <v>0</v>
      </c>
      <c r="U156" s="39"/>
      <c r="V156" s="39"/>
      <c r="W156" s="39"/>
      <c r="X156" s="39"/>
      <c r="Y156" s="39"/>
      <c r="Z156" s="39"/>
      <c r="AA156" s="39"/>
      <c r="AB156" s="39"/>
      <c r="AC156" s="39"/>
      <c r="AD156" s="39"/>
      <c r="AE156" s="39"/>
      <c r="AR156" s="229" t="s">
        <v>143</v>
      </c>
      <c r="AT156" s="229" t="s">
        <v>138</v>
      </c>
      <c r="AU156" s="229" t="s">
        <v>79</v>
      </c>
      <c r="AY156" s="18" t="s">
        <v>137</v>
      </c>
      <c r="BE156" s="230">
        <f>IF(N156="základní",J156,0)</f>
        <v>0</v>
      </c>
      <c r="BF156" s="230">
        <f>IF(N156="snížená",J156,0)</f>
        <v>0</v>
      </c>
      <c r="BG156" s="230">
        <f>IF(N156="zákl. přenesená",J156,0)</f>
        <v>0</v>
      </c>
      <c r="BH156" s="230">
        <f>IF(N156="sníž. přenesená",J156,0)</f>
        <v>0</v>
      </c>
      <c r="BI156" s="230">
        <f>IF(N156="nulová",J156,0)</f>
        <v>0</v>
      </c>
      <c r="BJ156" s="18" t="s">
        <v>143</v>
      </c>
      <c r="BK156" s="230">
        <f>ROUND(I156*H156,2)</f>
        <v>0</v>
      </c>
      <c r="BL156" s="18" t="s">
        <v>143</v>
      </c>
      <c r="BM156" s="229" t="s">
        <v>1447</v>
      </c>
    </row>
    <row r="157" spans="1:65" s="2" customFormat="1" ht="16.5" customHeight="1">
      <c r="A157" s="39"/>
      <c r="B157" s="40"/>
      <c r="C157" s="218" t="s">
        <v>378</v>
      </c>
      <c r="D157" s="218" t="s">
        <v>138</v>
      </c>
      <c r="E157" s="219" t="s">
        <v>1448</v>
      </c>
      <c r="F157" s="220" t="s">
        <v>1449</v>
      </c>
      <c r="G157" s="221" t="s">
        <v>141</v>
      </c>
      <c r="H157" s="222">
        <v>21.6</v>
      </c>
      <c r="I157" s="223"/>
      <c r="J157" s="224">
        <f>ROUND(I157*H157,2)</f>
        <v>0</v>
      </c>
      <c r="K157" s="220" t="s">
        <v>142</v>
      </c>
      <c r="L157" s="45"/>
      <c r="M157" s="225" t="s">
        <v>19</v>
      </c>
      <c r="N157" s="226" t="s">
        <v>42</v>
      </c>
      <c r="O157" s="86"/>
      <c r="P157" s="227">
        <f>O157*H157</f>
        <v>0</v>
      </c>
      <c r="Q157" s="227">
        <v>0.00601</v>
      </c>
      <c r="R157" s="227">
        <f>Q157*H157</f>
        <v>0.12981600000000001</v>
      </c>
      <c r="S157" s="227">
        <v>0</v>
      </c>
      <c r="T157" s="228">
        <f>S157*H157</f>
        <v>0</v>
      </c>
      <c r="U157" s="39"/>
      <c r="V157" s="39"/>
      <c r="W157" s="39"/>
      <c r="X157" s="39"/>
      <c r="Y157" s="39"/>
      <c r="Z157" s="39"/>
      <c r="AA157" s="39"/>
      <c r="AB157" s="39"/>
      <c r="AC157" s="39"/>
      <c r="AD157" s="39"/>
      <c r="AE157" s="39"/>
      <c r="AR157" s="229" t="s">
        <v>143</v>
      </c>
      <c r="AT157" s="229" t="s">
        <v>138</v>
      </c>
      <c r="AU157" s="229" t="s">
        <v>79</v>
      </c>
      <c r="AY157" s="18" t="s">
        <v>137</v>
      </c>
      <c r="BE157" s="230">
        <f>IF(N157="základní",J157,0)</f>
        <v>0</v>
      </c>
      <c r="BF157" s="230">
        <f>IF(N157="snížená",J157,0)</f>
        <v>0</v>
      </c>
      <c r="BG157" s="230">
        <f>IF(N157="zákl. přenesená",J157,0)</f>
        <v>0</v>
      </c>
      <c r="BH157" s="230">
        <f>IF(N157="sníž. přenesená",J157,0)</f>
        <v>0</v>
      </c>
      <c r="BI157" s="230">
        <f>IF(N157="nulová",J157,0)</f>
        <v>0</v>
      </c>
      <c r="BJ157" s="18" t="s">
        <v>143</v>
      </c>
      <c r="BK157" s="230">
        <f>ROUND(I157*H157,2)</f>
        <v>0</v>
      </c>
      <c r="BL157" s="18" t="s">
        <v>143</v>
      </c>
      <c r="BM157" s="229" t="s">
        <v>1450</v>
      </c>
    </row>
    <row r="158" spans="1:65" s="2" customFormat="1" ht="21.75" customHeight="1">
      <c r="A158" s="39"/>
      <c r="B158" s="40"/>
      <c r="C158" s="218" t="s">
        <v>382</v>
      </c>
      <c r="D158" s="218" t="s">
        <v>138</v>
      </c>
      <c r="E158" s="219" t="s">
        <v>1451</v>
      </c>
      <c r="F158" s="220" t="s">
        <v>1452</v>
      </c>
      <c r="G158" s="221" t="s">
        <v>141</v>
      </c>
      <c r="H158" s="222">
        <v>22.5</v>
      </c>
      <c r="I158" s="223"/>
      <c r="J158" s="224">
        <f>ROUND(I158*H158,2)</f>
        <v>0</v>
      </c>
      <c r="K158" s="220" t="s">
        <v>142</v>
      </c>
      <c r="L158" s="45"/>
      <c r="M158" s="225" t="s">
        <v>19</v>
      </c>
      <c r="N158" s="226" t="s">
        <v>42</v>
      </c>
      <c r="O158" s="86"/>
      <c r="P158" s="227">
        <f>O158*H158</f>
        <v>0</v>
      </c>
      <c r="Q158" s="227">
        <v>0.0835</v>
      </c>
      <c r="R158" s="227">
        <f>Q158*H158</f>
        <v>1.8787500000000001</v>
      </c>
      <c r="S158" s="227">
        <v>0</v>
      </c>
      <c r="T158" s="228">
        <f>S158*H158</f>
        <v>0</v>
      </c>
      <c r="U158" s="39"/>
      <c r="V158" s="39"/>
      <c r="W158" s="39"/>
      <c r="X158" s="39"/>
      <c r="Y158" s="39"/>
      <c r="Z158" s="39"/>
      <c r="AA158" s="39"/>
      <c r="AB158" s="39"/>
      <c r="AC158" s="39"/>
      <c r="AD158" s="39"/>
      <c r="AE158" s="39"/>
      <c r="AR158" s="229" t="s">
        <v>143</v>
      </c>
      <c r="AT158" s="229" t="s">
        <v>138</v>
      </c>
      <c r="AU158" s="229" t="s">
        <v>79</v>
      </c>
      <c r="AY158" s="18" t="s">
        <v>137</v>
      </c>
      <c r="BE158" s="230">
        <f>IF(N158="základní",J158,0)</f>
        <v>0</v>
      </c>
      <c r="BF158" s="230">
        <f>IF(N158="snížená",J158,0)</f>
        <v>0</v>
      </c>
      <c r="BG158" s="230">
        <f>IF(N158="zákl. přenesená",J158,0)</f>
        <v>0</v>
      </c>
      <c r="BH158" s="230">
        <f>IF(N158="sníž. přenesená",J158,0)</f>
        <v>0</v>
      </c>
      <c r="BI158" s="230">
        <f>IF(N158="nulová",J158,0)</f>
        <v>0</v>
      </c>
      <c r="BJ158" s="18" t="s">
        <v>143</v>
      </c>
      <c r="BK158" s="230">
        <f>ROUND(I158*H158,2)</f>
        <v>0</v>
      </c>
      <c r="BL158" s="18" t="s">
        <v>143</v>
      </c>
      <c r="BM158" s="229" t="s">
        <v>1453</v>
      </c>
    </row>
    <row r="159" spans="1:63" s="12" customFormat="1" ht="22.8" customHeight="1">
      <c r="A159" s="12"/>
      <c r="B159" s="204"/>
      <c r="C159" s="205"/>
      <c r="D159" s="206" t="s">
        <v>68</v>
      </c>
      <c r="E159" s="274" t="s">
        <v>157</v>
      </c>
      <c r="F159" s="274" t="s">
        <v>1454</v>
      </c>
      <c r="G159" s="205"/>
      <c r="H159" s="205"/>
      <c r="I159" s="208"/>
      <c r="J159" s="275">
        <f>BK159</f>
        <v>0</v>
      </c>
      <c r="K159" s="205"/>
      <c r="L159" s="210"/>
      <c r="M159" s="211"/>
      <c r="N159" s="212"/>
      <c r="O159" s="212"/>
      <c r="P159" s="213">
        <f>SUM(P160:P163)</f>
        <v>0</v>
      </c>
      <c r="Q159" s="212"/>
      <c r="R159" s="213">
        <f>SUM(R160:R163)</f>
        <v>0.12331567040000001</v>
      </c>
      <c r="S159" s="212"/>
      <c r="T159" s="214">
        <f>SUM(T160:T163)</f>
        <v>0</v>
      </c>
      <c r="U159" s="12"/>
      <c r="V159" s="12"/>
      <c r="W159" s="12"/>
      <c r="X159" s="12"/>
      <c r="Y159" s="12"/>
      <c r="Z159" s="12"/>
      <c r="AA159" s="12"/>
      <c r="AB159" s="12"/>
      <c r="AC159" s="12"/>
      <c r="AD159" s="12"/>
      <c r="AE159" s="12"/>
      <c r="AR159" s="215" t="s">
        <v>77</v>
      </c>
      <c r="AT159" s="216" t="s">
        <v>68</v>
      </c>
      <c r="AU159" s="216" t="s">
        <v>77</v>
      </c>
      <c r="AY159" s="215" t="s">
        <v>137</v>
      </c>
      <c r="BK159" s="217">
        <f>SUM(BK160:BK163)</f>
        <v>0</v>
      </c>
    </row>
    <row r="160" spans="1:65" s="2" customFormat="1" ht="21.75" customHeight="1">
      <c r="A160" s="39"/>
      <c r="B160" s="40"/>
      <c r="C160" s="218" t="s">
        <v>386</v>
      </c>
      <c r="D160" s="218" t="s">
        <v>138</v>
      </c>
      <c r="E160" s="219" t="s">
        <v>1455</v>
      </c>
      <c r="F160" s="220" t="s">
        <v>1456</v>
      </c>
      <c r="G160" s="221" t="s">
        <v>268</v>
      </c>
      <c r="H160" s="222">
        <v>1</v>
      </c>
      <c r="I160" s="223"/>
      <c r="J160" s="224">
        <f>ROUND(I160*H160,2)</f>
        <v>0</v>
      </c>
      <c r="K160" s="220" t="s">
        <v>142</v>
      </c>
      <c r="L160" s="45"/>
      <c r="M160" s="225" t="s">
        <v>19</v>
      </c>
      <c r="N160" s="226" t="s">
        <v>42</v>
      </c>
      <c r="O160" s="86"/>
      <c r="P160" s="227">
        <f>O160*H160</f>
        <v>0</v>
      </c>
      <c r="Q160" s="227">
        <v>0.0336076</v>
      </c>
      <c r="R160" s="227">
        <f>Q160*H160</f>
        <v>0.0336076</v>
      </c>
      <c r="S160" s="227">
        <v>0</v>
      </c>
      <c r="T160" s="228">
        <f>S160*H160</f>
        <v>0</v>
      </c>
      <c r="U160" s="39"/>
      <c r="V160" s="39"/>
      <c r="W160" s="39"/>
      <c r="X160" s="39"/>
      <c r="Y160" s="39"/>
      <c r="Z160" s="39"/>
      <c r="AA160" s="39"/>
      <c r="AB160" s="39"/>
      <c r="AC160" s="39"/>
      <c r="AD160" s="39"/>
      <c r="AE160" s="39"/>
      <c r="AR160" s="229" t="s">
        <v>143</v>
      </c>
      <c r="AT160" s="229" t="s">
        <v>138</v>
      </c>
      <c r="AU160" s="229" t="s">
        <v>79</v>
      </c>
      <c r="AY160" s="18" t="s">
        <v>137</v>
      </c>
      <c r="BE160" s="230">
        <f>IF(N160="základní",J160,0)</f>
        <v>0</v>
      </c>
      <c r="BF160" s="230">
        <f>IF(N160="snížená",J160,0)</f>
        <v>0</v>
      </c>
      <c r="BG160" s="230">
        <f>IF(N160="zákl. přenesená",J160,0)</f>
        <v>0</v>
      </c>
      <c r="BH160" s="230">
        <f>IF(N160="sníž. přenesená",J160,0)</f>
        <v>0</v>
      </c>
      <c r="BI160" s="230">
        <f>IF(N160="nulová",J160,0)</f>
        <v>0</v>
      </c>
      <c r="BJ160" s="18" t="s">
        <v>143</v>
      </c>
      <c r="BK160" s="230">
        <f>ROUND(I160*H160,2)</f>
        <v>0</v>
      </c>
      <c r="BL160" s="18" t="s">
        <v>143</v>
      </c>
      <c r="BM160" s="229" t="s">
        <v>1457</v>
      </c>
    </row>
    <row r="161" spans="1:65" s="2" customFormat="1" ht="21.75" customHeight="1">
      <c r="A161" s="39"/>
      <c r="B161" s="40"/>
      <c r="C161" s="218" t="s">
        <v>390</v>
      </c>
      <c r="D161" s="218" t="s">
        <v>138</v>
      </c>
      <c r="E161" s="219" t="s">
        <v>1458</v>
      </c>
      <c r="F161" s="220" t="s">
        <v>1459</v>
      </c>
      <c r="G161" s="221" t="s">
        <v>268</v>
      </c>
      <c r="H161" s="222">
        <v>1</v>
      </c>
      <c r="I161" s="223"/>
      <c r="J161" s="224">
        <f>ROUND(I161*H161,2)</f>
        <v>0</v>
      </c>
      <c r="K161" s="220" t="s">
        <v>142</v>
      </c>
      <c r="L161" s="45"/>
      <c r="M161" s="225" t="s">
        <v>19</v>
      </c>
      <c r="N161" s="226" t="s">
        <v>42</v>
      </c>
      <c r="O161" s="86"/>
      <c r="P161" s="227">
        <f>O161*H161</f>
        <v>0</v>
      </c>
      <c r="Q161" s="227">
        <v>0.0402736</v>
      </c>
      <c r="R161" s="227">
        <f>Q161*H161</f>
        <v>0.0402736</v>
      </c>
      <c r="S161" s="227">
        <v>0</v>
      </c>
      <c r="T161" s="228">
        <f>S161*H161</f>
        <v>0</v>
      </c>
      <c r="U161" s="39"/>
      <c r="V161" s="39"/>
      <c r="W161" s="39"/>
      <c r="X161" s="39"/>
      <c r="Y161" s="39"/>
      <c r="Z161" s="39"/>
      <c r="AA161" s="39"/>
      <c r="AB161" s="39"/>
      <c r="AC161" s="39"/>
      <c r="AD161" s="39"/>
      <c r="AE161" s="39"/>
      <c r="AR161" s="229" t="s">
        <v>143</v>
      </c>
      <c r="AT161" s="229" t="s">
        <v>138</v>
      </c>
      <c r="AU161" s="229" t="s">
        <v>79</v>
      </c>
      <c r="AY161" s="18" t="s">
        <v>137</v>
      </c>
      <c r="BE161" s="230">
        <f>IF(N161="základní",J161,0)</f>
        <v>0</v>
      </c>
      <c r="BF161" s="230">
        <f>IF(N161="snížená",J161,0)</f>
        <v>0</v>
      </c>
      <c r="BG161" s="230">
        <f>IF(N161="zákl. přenesená",J161,0)</f>
        <v>0</v>
      </c>
      <c r="BH161" s="230">
        <f>IF(N161="sníž. přenesená",J161,0)</f>
        <v>0</v>
      </c>
      <c r="BI161" s="230">
        <f>IF(N161="nulová",J161,0)</f>
        <v>0</v>
      </c>
      <c r="BJ161" s="18" t="s">
        <v>143</v>
      </c>
      <c r="BK161" s="230">
        <f>ROUND(I161*H161,2)</f>
        <v>0</v>
      </c>
      <c r="BL161" s="18" t="s">
        <v>143</v>
      </c>
      <c r="BM161" s="229" t="s">
        <v>1460</v>
      </c>
    </row>
    <row r="162" spans="1:65" s="2" customFormat="1" ht="21.75" customHeight="1">
      <c r="A162" s="39"/>
      <c r="B162" s="40"/>
      <c r="C162" s="218" t="s">
        <v>394</v>
      </c>
      <c r="D162" s="218" t="s">
        <v>138</v>
      </c>
      <c r="E162" s="219" t="s">
        <v>1461</v>
      </c>
      <c r="F162" s="220" t="s">
        <v>1462</v>
      </c>
      <c r="G162" s="221" t="s">
        <v>268</v>
      </c>
      <c r="H162" s="222">
        <v>1</v>
      </c>
      <c r="I162" s="223"/>
      <c r="J162" s="224">
        <f>ROUND(I162*H162,2)</f>
        <v>0</v>
      </c>
      <c r="K162" s="220" t="s">
        <v>142</v>
      </c>
      <c r="L162" s="45"/>
      <c r="M162" s="225" t="s">
        <v>19</v>
      </c>
      <c r="N162" s="226" t="s">
        <v>42</v>
      </c>
      <c r="O162" s="86"/>
      <c r="P162" s="227">
        <f>O162*H162</f>
        <v>0</v>
      </c>
      <c r="Q162" s="227">
        <v>0.0469447104</v>
      </c>
      <c r="R162" s="227">
        <f>Q162*H162</f>
        <v>0.0469447104</v>
      </c>
      <c r="S162" s="227">
        <v>0</v>
      </c>
      <c r="T162" s="228">
        <f>S162*H162</f>
        <v>0</v>
      </c>
      <c r="U162" s="39"/>
      <c r="V162" s="39"/>
      <c r="W162" s="39"/>
      <c r="X162" s="39"/>
      <c r="Y162" s="39"/>
      <c r="Z162" s="39"/>
      <c r="AA162" s="39"/>
      <c r="AB162" s="39"/>
      <c r="AC162" s="39"/>
      <c r="AD162" s="39"/>
      <c r="AE162" s="39"/>
      <c r="AR162" s="229" t="s">
        <v>143</v>
      </c>
      <c r="AT162" s="229" t="s">
        <v>138</v>
      </c>
      <c r="AU162" s="229" t="s">
        <v>79</v>
      </c>
      <c r="AY162" s="18" t="s">
        <v>137</v>
      </c>
      <c r="BE162" s="230">
        <f>IF(N162="základní",J162,0)</f>
        <v>0</v>
      </c>
      <c r="BF162" s="230">
        <f>IF(N162="snížená",J162,0)</f>
        <v>0</v>
      </c>
      <c r="BG162" s="230">
        <f>IF(N162="zákl. přenesená",J162,0)</f>
        <v>0</v>
      </c>
      <c r="BH162" s="230">
        <f>IF(N162="sníž. přenesená",J162,0)</f>
        <v>0</v>
      </c>
      <c r="BI162" s="230">
        <f>IF(N162="nulová",J162,0)</f>
        <v>0</v>
      </c>
      <c r="BJ162" s="18" t="s">
        <v>143</v>
      </c>
      <c r="BK162" s="230">
        <f>ROUND(I162*H162,2)</f>
        <v>0</v>
      </c>
      <c r="BL162" s="18" t="s">
        <v>143</v>
      </c>
      <c r="BM162" s="229" t="s">
        <v>1463</v>
      </c>
    </row>
    <row r="163" spans="1:65" s="2" customFormat="1" ht="16.5" customHeight="1">
      <c r="A163" s="39"/>
      <c r="B163" s="40"/>
      <c r="C163" s="218" t="s">
        <v>400</v>
      </c>
      <c r="D163" s="218" t="s">
        <v>138</v>
      </c>
      <c r="E163" s="219" t="s">
        <v>1464</v>
      </c>
      <c r="F163" s="220" t="s">
        <v>1465</v>
      </c>
      <c r="G163" s="221" t="s">
        <v>150</v>
      </c>
      <c r="H163" s="222">
        <v>39.52</v>
      </c>
      <c r="I163" s="223"/>
      <c r="J163" s="224">
        <f>ROUND(I163*H163,2)</f>
        <v>0</v>
      </c>
      <c r="K163" s="220" t="s">
        <v>142</v>
      </c>
      <c r="L163" s="45"/>
      <c r="M163" s="225" t="s">
        <v>19</v>
      </c>
      <c r="N163" s="226" t="s">
        <v>42</v>
      </c>
      <c r="O163" s="86"/>
      <c r="P163" s="227">
        <f>O163*H163</f>
        <v>0</v>
      </c>
      <c r="Q163" s="227">
        <v>6.3E-05</v>
      </c>
      <c r="R163" s="227">
        <f>Q163*H163</f>
        <v>0.00248976</v>
      </c>
      <c r="S163" s="227">
        <v>0</v>
      </c>
      <c r="T163" s="228">
        <f>S163*H163</f>
        <v>0</v>
      </c>
      <c r="U163" s="39"/>
      <c r="V163" s="39"/>
      <c r="W163" s="39"/>
      <c r="X163" s="39"/>
      <c r="Y163" s="39"/>
      <c r="Z163" s="39"/>
      <c r="AA163" s="39"/>
      <c r="AB163" s="39"/>
      <c r="AC163" s="39"/>
      <c r="AD163" s="39"/>
      <c r="AE163" s="39"/>
      <c r="AR163" s="229" t="s">
        <v>143</v>
      </c>
      <c r="AT163" s="229" t="s">
        <v>138</v>
      </c>
      <c r="AU163" s="229" t="s">
        <v>79</v>
      </c>
      <c r="AY163" s="18" t="s">
        <v>137</v>
      </c>
      <c r="BE163" s="230">
        <f>IF(N163="základní",J163,0)</f>
        <v>0</v>
      </c>
      <c r="BF163" s="230">
        <f>IF(N163="snížená",J163,0)</f>
        <v>0</v>
      </c>
      <c r="BG163" s="230">
        <f>IF(N163="zákl. přenesená",J163,0)</f>
        <v>0</v>
      </c>
      <c r="BH163" s="230">
        <f>IF(N163="sníž. přenesená",J163,0)</f>
        <v>0</v>
      </c>
      <c r="BI163" s="230">
        <f>IF(N163="nulová",J163,0)</f>
        <v>0</v>
      </c>
      <c r="BJ163" s="18" t="s">
        <v>143</v>
      </c>
      <c r="BK163" s="230">
        <f>ROUND(I163*H163,2)</f>
        <v>0</v>
      </c>
      <c r="BL163" s="18" t="s">
        <v>143</v>
      </c>
      <c r="BM163" s="229" t="s">
        <v>1466</v>
      </c>
    </row>
    <row r="164" spans="1:63" s="12" customFormat="1" ht="22.8" customHeight="1">
      <c r="A164" s="12"/>
      <c r="B164" s="204"/>
      <c r="C164" s="205"/>
      <c r="D164" s="206" t="s">
        <v>68</v>
      </c>
      <c r="E164" s="274" t="s">
        <v>852</v>
      </c>
      <c r="F164" s="274" t="s">
        <v>1467</v>
      </c>
      <c r="G164" s="205"/>
      <c r="H164" s="205"/>
      <c r="I164" s="208"/>
      <c r="J164" s="275">
        <f>BK164</f>
        <v>0</v>
      </c>
      <c r="K164" s="205"/>
      <c r="L164" s="210"/>
      <c r="M164" s="211"/>
      <c r="N164" s="212"/>
      <c r="O164" s="212"/>
      <c r="P164" s="213">
        <f>SUM(P165:P169)</f>
        <v>0</v>
      </c>
      <c r="Q164" s="212"/>
      <c r="R164" s="213">
        <f>SUM(R165:R169)</f>
        <v>7.581E-05</v>
      </c>
      <c r="S164" s="212"/>
      <c r="T164" s="214">
        <f>SUM(T165:T169)</f>
        <v>8.792</v>
      </c>
      <c r="U164" s="12"/>
      <c r="V164" s="12"/>
      <c r="W164" s="12"/>
      <c r="X164" s="12"/>
      <c r="Y164" s="12"/>
      <c r="Z164" s="12"/>
      <c r="AA164" s="12"/>
      <c r="AB164" s="12"/>
      <c r="AC164" s="12"/>
      <c r="AD164" s="12"/>
      <c r="AE164" s="12"/>
      <c r="AR164" s="215" t="s">
        <v>77</v>
      </c>
      <c r="AT164" s="216" t="s">
        <v>68</v>
      </c>
      <c r="AU164" s="216" t="s">
        <v>77</v>
      </c>
      <c r="AY164" s="215" t="s">
        <v>137</v>
      </c>
      <c r="BK164" s="217">
        <f>SUM(BK165:BK169)</f>
        <v>0</v>
      </c>
    </row>
    <row r="165" spans="1:65" s="2" customFormat="1" ht="21.75" customHeight="1">
      <c r="A165" s="39"/>
      <c r="B165" s="40"/>
      <c r="C165" s="218" t="s">
        <v>407</v>
      </c>
      <c r="D165" s="218" t="s">
        <v>138</v>
      </c>
      <c r="E165" s="219" t="s">
        <v>1468</v>
      </c>
      <c r="F165" s="220" t="s">
        <v>1469</v>
      </c>
      <c r="G165" s="221" t="s">
        <v>150</v>
      </c>
      <c r="H165" s="222">
        <v>6</v>
      </c>
      <c r="I165" s="223"/>
      <c r="J165" s="224">
        <f>ROUND(I165*H165,2)</f>
        <v>0</v>
      </c>
      <c r="K165" s="220" t="s">
        <v>142</v>
      </c>
      <c r="L165" s="45"/>
      <c r="M165" s="225" t="s">
        <v>19</v>
      </c>
      <c r="N165" s="226" t="s">
        <v>42</v>
      </c>
      <c r="O165" s="86"/>
      <c r="P165" s="227">
        <f>O165*H165</f>
        <v>0</v>
      </c>
      <c r="Q165" s="227">
        <v>0</v>
      </c>
      <c r="R165" s="227">
        <f>Q165*H165</f>
        <v>0</v>
      </c>
      <c r="S165" s="227">
        <v>0.06</v>
      </c>
      <c r="T165" s="228">
        <f>S165*H165</f>
        <v>0.36</v>
      </c>
      <c r="U165" s="39"/>
      <c r="V165" s="39"/>
      <c r="W165" s="39"/>
      <c r="X165" s="39"/>
      <c r="Y165" s="39"/>
      <c r="Z165" s="39"/>
      <c r="AA165" s="39"/>
      <c r="AB165" s="39"/>
      <c r="AC165" s="39"/>
      <c r="AD165" s="39"/>
      <c r="AE165" s="39"/>
      <c r="AR165" s="229" t="s">
        <v>143</v>
      </c>
      <c r="AT165" s="229" t="s">
        <v>138</v>
      </c>
      <c r="AU165" s="229" t="s">
        <v>79</v>
      </c>
      <c r="AY165" s="18" t="s">
        <v>137</v>
      </c>
      <c r="BE165" s="230">
        <f>IF(N165="základní",J165,0)</f>
        <v>0</v>
      </c>
      <c r="BF165" s="230">
        <f>IF(N165="snížená",J165,0)</f>
        <v>0</v>
      </c>
      <c r="BG165" s="230">
        <f>IF(N165="zákl. přenesená",J165,0)</f>
        <v>0</v>
      </c>
      <c r="BH165" s="230">
        <f>IF(N165="sníž. přenesená",J165,0)</f>
        <v>0</v>
      </c>
      <c r="BI165" s="230">
        <f>IF(N165="nulová",J165,0)</f>
        <v>0</v>
      </c>
      <c r="BJ165" s="18" t="s">
        <v>143</v>
      </c>
      <c r="BK165" s="230">
        <f>ROUND(I165*H165,2)</f>
        <v>0</v>
      </c>
      <c r="BL165" s="18" t="s">
        <v>143</v>
      </c>
      <c r="BM165" s="229" t="s">
        <v>1470</v>
      </c>
    </row>
    <row r="166" spans="1:65" s="2" customFormat="1" ht="16.5" customHeight="1">
      <c r="A166" s="39"/>
      <c r="B166" s="40"/>
      <c r="C166" s="218" t="s">
        <v>411</v>
      </c>
      <c r="D166" s="218" t="s">
        <v>138</v>
      </c>
      <c r="E166" s="219" t="s">
        <v>1471</v>
      </c>
      <c r="F166" s="220" t="s">
        <v>1472</v>
      </c>
      <c r="G166" s="221" t="s">
        <v>150</v>
      </c>
      <c r="H166" s="222">
        <v>38</v>
      </c>
      <c r="I166" s="223"/>
      <c r="J166" s="224">
        <f>ROUND(I166*H166,2)</f>
        <v>0</v>
      </c>
      <c r="K166" s="220" t="s">
        <v>142</v>
      </c>
      <c r="L166" s="45"/>
      <c r="M166" s="225" t="s">
        <v>19</v>
      </c>
      <c r="N166" s="226" t="s">
        <v>42</v>
      </c>
      <c r="O166" s="86"/>
      <c r="P166" s="227">
        <f>O166*H166</f>
        <v>0</v>
      </c>
      <c r="Q166" s="227">
        <v>1.995E-06</v>
      </c>
      <c r="R166" s="227">
        <f>Q166*H166</f>
        <v>7.581E-05</v>
      </c>
      <c r="S166" s="227">
        <v>0</v>
      </c>
      <c r="T166" s="228">
        <f>S166*H166</f>
        <v>0</v>
      </c>
      <c r="U166" s="39"/>
      <c r="V166" s="39"/>
      <c r="W166" s="39"/>
      <c r="X166" s="39"/>
      <c r="Y166" s="39"/>
      <c r="Z166" s="39"/>
      <c r="AA166" s="39"/>
      <c r="AB166" s="39"/>
      <c r="AC166" s="39"/>
      <c r="AD166" s="39"/>
      <c r="AE166" s="39"/>
      <c r="AR166" s="229" t="s">
        <v>143</v>
      </c>
      <c r="AT166" s="229" t="s">
        <v>138</v>
      </c>
      <c r="AU166" s="229" t="s">
        <v>79</v>
      </c>
      <c r="AY166" s="18" t="s">
        <v>137</v>
      </c>
      <c r="BE166" s="230">
        <f>IF(N166="základní",J166,0)</f>
        <v>0</v>
      </c>
      <c r="BF166" s="230">
        <f>IF(N166="snížená",J166,0)</f>
        <v>0</v>
      </c>
      <c r="BG166" s="230">
        <f>IF(N166="zákl. přenesená",J166,0)</f>
        <v>0</v>
      </c>
      <c r="BH166" s="230">
        <f>IF(N166="sníž. přenesená",J166,0)</f>
        <v>0</v>
      </c>
      <c r="BI166" s="230">
        <f>IF(N166="nulová",J166,0)</f>
        <v>0</v>
      </c>
      <c r="BJ166" s="18" t="s">
        <v>143</v>
      </c>
      <c r="BK166" s="230">
        <f>ROUND(I166*H166,2)</f>
        <v>0</v>
      </c>
      <c r="BL166" s="18" t="s">
        <v>143</v>
      </c>
      <c r="BM166" s="229" t="s">
        <v>1473</v>
      </c>
    </row>
    <row r="167" spans="1:65" s="2" customFormat="1" ht="16.5" customHeight="1">
      <c r="A167" s="39"/>
      <c r="B167" s="40"/>
      <c r="C167" s="218" t="s">
        <v>416</v>
      </c>
      <c r="D167" s="218" t="s">
        <v>138</v>
      </c>
      <c r="E167" s="219" t="s">
        <v>1474</v>
      </c>
      <c r="F167" s="220" t="s">
        <v>1475</v>
      </c>
      <c r="G167" s="221" t="s">
        <v>268</v>
      </c>
      <c r="H167" s="222">
        <v>1</v>
      </c>
      <c r="I167" s="223"/>
      <c r="J167" s="224">
        <f>ROUND(I167*H167,2)</f>
        <v>0</v>
      </c>
      <c r="K167" s="220" t="s">
        <v>142</v>
      </c>
      <c r="L167" s="45"/>
      <c r="M167" s="225" t="s">
        <v>19</v>
      </c>
      <c r="N167" s="226" t="s">
        <v>42</v>
      </c>
      <c r="O167" s="86"/>
      <c r="P167" s="227">
        <f>O167*H167</f>
        <v>0</v>
      </c>
      <c r="Q167" s="227">
        <v>0</v>
      </c>
      <c r="R167" s="227">
        <f>Q167*H167</f>
        <v>0</v>
      </c>
      <c r="S167" s="227">
        <v>1.472</v>
      </c>
      <c r="T167" s="228">
        <f>S167*H167</f>
        <v>1.472</v>
      </c>
      <c r="U167" s="39"/>
      <c r="V167" s="39"/>
      <c r="W167" s="39"/>
      <c r="X167" s="39"/>
      <c r="Y167" s="39"/>
      <c r="Z167" s="39"/>
      <c r="AA167" s="39"/>
      <c r="AB167" s="39"/>
      <c r="AC167" s="39"/>
      <c r="AD167" s="39"/>
      <c r="AE167" s="39"/>
      <c r="AR167" s="229" t="s">
        <v>143</v>
      </c>
      <c r="AT167" s="229" t="s">
        <v>138</v>
      </c>
      <c r="AU167" s="229" t="s">
        <v>79</v>
      </c>
      <c r="AY167" s="18" t="s">
        <v>137</v>
      </c>
      <c r="BE167" s="230">
        <f>IF(N167="základní",J167,0)</f>
        <v>0</v>
      </c>
      <c r="BF167" s="230">
        <f>IF(N167="snížená",J167,0)</f>
        <v>0</v>
      </c>
      <c r="BG167" s="230">
        <f>IF(N167="zákl. přenesená",J167,0)</f>
        <v>0</v>
      </c>
      <c r="BH167" s="230">
        <f>IF(N167="sníž. přenesená",J167,0)</f>
        <v>0</v>
      </c>
      <c r="BI167" s="230">
        <f>IF(N167="nulová",J167,0)</f>
        <v>0</v>
      </c>
      <c r="BJ167" s="18" t="s">
        <v>143</v>
      </c>
      <c r="BK167" s="230">
        <f>ROUND(I167*H167,2)</f>
        <v>0</v>
      </c>
      <c r="BL167" s="18" t="s">
        <v>143</v>
      </c>
      <c r="BM167" s="229" t="s">
        <v>1476</v>
      </c>
    </row>
    <row r="168" spans="1:65" s="2" customFormat="1" ht="16.5" customHeight="1">
      <c r="A168" s="39"/>
      <c r="B168" s="40"/>
      <c r="C168" s="218" t="s">
        <v>420</v>
      </c>
      <c r="D168" s="218" t="s">
        <v>138</v>
      </c>
      <c r="E168" s="219" t="s">
        <v>1477</v>
      </c>
      <c r="F168" s="220" t="s">
        <v>1478</v>
      </c>
      <c r="G168" s="221" t="s">
        <v>268</v>
      </c>
      <c r="H168" s="222">
        <v>2</v>
      </c>
      <c r="I168" s="223"/>
      <c r="J168" s="224">
        <f>ROUND(I168*H168,2)</f>
        <v>0</v>
      </c>
      <c r="K168" s="220" t="s">
        <v>142</v>
      </c>
      <c r="L168" s="45"/>
      <c r="M168" s="225" t="s">
        <v>19</v>
      </c>
      <c r="N168" s="226" t="s">
        <v>42</v>
      </c>
      <c r="O168" s="86"/>
      <c r="P168" s="227">
        <f>O168*H168</f>
        <v>0</v>
      </c>
      <c r="Q168" s="227">
        <v>0</v>
      </c>
      <c r="R168" s="227">
        <f>Q168*H168</f>
        <v>0</v>
      </c>
      <c r="S168" s="227">
        <v>3.48</v>
      </c>
      <c r="T168" s="228">
        <f>S168*H168</f>
        <v>6.96</v>
      </c>
      <c r="U168" s="39"/>
      <c r="V168" s="39"/>
      <c r="W168" s="39"/>
      <c r="X168" s="39"/>
      <c r="Y168" s="39"/>
      <c r="Z168" s="39"/>
      <c r="AA168" s="39"/>
      <c r="AB168" s="39"/>
      <c r="AC168" s="39"/>
      <c r="AD168" s="39"/>
      <c r="AE168" s="39"/>
      <c r="AR168" s="229" t="s">
        <v>143</v>
      </c>
      <c r="AT168" s="229" t="s">
        <v>138</v>
      </c>
      <c r="AU168" s="229" t="s">
        <v>79</v>
      </c>
      <c r="AY168" s="18" t="s">
        <v>137</v>
      </c>
      <c r="BE168" s="230">
        <f>IF(N168="základní",J168,0)</f>
        <v>0</v>
      </c>
      <c r="BF168" s="230">
        <f>IF(N168="snížená",J168,0)</f>
        <v>0</v>
      </c>
      <c r="BG168" s="230">
        <f>IF(N168="zákl. přenesená",J168,0)</f>
        <v>0</v>
      </c>
      <c r="BH168" s="230">
        <f>IF(N168="sníž. přenesená",J168,0)</f>
        <v>0</v>
      </c>
      <c r="BI168" s="230">
        <f>IF(N168="nulová",J168,0)</f>
        <v>0</v>
      </c>
      <c r="BJ168" s="18" t="s">
        <v>143</v>
      </c>
      <c r="BK168" s="230">
        <f>ROUND(I168*H168,2)</f>
        <v>0</v>
      </c>
      <c r="BL168" s="18" t="s">
        <v>143</v>
      </c>
      <c r="BM168" s="229" t="s">
        <v>1479</v>
      </c>
    </row>
    <row r="169" spans="1:47" s="2" customFormat="1" ht="12">
      <c r="A169" s="39"/>
      <c r="B169" s="40"/>
      <c r="C169" s="41"/>
      <c r="D169" s="233" t="s">
        <v>292</v>
      </c>
      <c r="E169" s="41"/>
      <c r="F169" s="276" t="s">
        <v>1480</v>
      </c>
      <c r="G169" s="41"/>
      <c r="H169" s="41"/>
      <c r="I169" s="138"/>
      <c r="J169" s="41"/>
      <c r="K169" s="41"/>
      <c r="L169" s="45"/>
      <c r="M169" s="277"/>
      <c r="N169" s="278"/>
      <c r="O169" s="86"/>
      <c r="P169" s="86"/>
      <c r="Q169" s="86"/>
      <c r="R169" s="86"/>
      <c r="S169" s="86"/>
      <c r="T169" s="87"/>
      <c r="U169" s="39"/>
      <c r="V169" s="39"/>
      <c r="W169" s="39"/>
      <c r="X169" s="39"/>
      <c r="Y169" s="39"/>
      <c r="Z169" s="39"/>
      <c r="AA169" s="39"/>
      <c r="AB169" s="39"/>
      <c r="AC169" s="39"/>
      <c r="AD169" s="39"/>
      <c r="AE169" s="39"/>
      <c r="AT169" s="18" t="s">
        <v>292</v>
      </c>
      <c r="AU169" s="18" t="s">
        <v>79</v>
      </c>
    </row>
    <row r="170" spans="1:63" s="12" customFormat="1" ht="22.8" customHeight="1">
      <c r="A170" s="12"/>
      <c r="B170" s="204"/>
      <c r="C170" s="205"/>
      <c r="D170" s="206" t="s">
        <v>68</v>
      </c>
      <c r="E170" s="274" t="s">
        <v>858</v>
      </c>
      <c r="F170" s="274" t="s">
        <v>1481</v>
      </c>
      <c r="G170" s="205"/>
      <c r="H170" s="205"/>
      <c r="I170" s="208"/>
      <c r="J170" s="275">
        <f>BK170</f>
        <v>0</v>
      </c>
      <c r="K170" s="205"/>
      <c r="L170" s="210"/>
      <c r="M170" s="211"/>
      <c r="N170" s="212"/>
      <c r="O170" s="212"/>
      <c r="P170" s="213">
        <f>P171</f>
        <v>0</v>
      </c>
      <c r="Q170" s="212"/>
      <c r="R170" s="213">
        <f>R171</f>
        <v>0</v>
      </c>
      <c r="S170" s="212"/>
      <c r="T170" s="214">
        <f>T171</f>
        <v>1.667952</v>
      </c>
      <c r="U170" s="12"/>
      <c r="V170" s="12"/>
      <c r="W170" s="12"/>
      <c r="X170" s="12"/>
      <c r="Y170" s="12"/>
      <c r="Z170" s="12"/>
      <c r="AA170" s="12"/>
      <c r="AB170" s="12"/>
      <c r="AC170" s="12"/>
      <c r="AD170" s="12"/>
      <c r="AE170" s="12"/>
      <c r="AR170" s="215" t="s">
        <v>77</v>
      </c>
      <c r="AT170" s="216" t="s">
        <v>68</v>
      </c>
      <c r="AU170" s="216" t="s">
        <v>77</v>
      </c>
      <c r="AY170" s="215" t="s">
        <v>137</v>
      </c>
      <c r="BK170" s="217">
        <f>BK171</f>
        <v>0</v>
      </c>
    </row>
    <row r="171" spans="1:65" s="2" customFormat="1" ht="16.5" customHeight="1">
      <c r="A171" s="39"/>
      <c r="B171" s="40"/>
      <c r="C171" s="218" t="s">
        <v>427</v>
      </c>
      <c r="D171" s="218" t="s">
        <v>138</v>
      </c>
      <c r="E171" s="219" t="s">
        <v>1482</v>
      </c>
      <c r="F171" s="220" t="s">
        <v>1483</v>
      </c>
      <c r="G171" s="221" t="s">
        <v>547</v>
      </c>
      <c r="H171" s="222">
        <v>42.768</v>
      </c>
      <c r="I171" s="223"/>
      <c r="J171" s="224">
        <f>ROUND(I171*H171,2)</f>
        <v>0</v>
      </c>
      <c r="K171" s="220" t="s">
        <v>142</v>
      </c>
      <c r="L171" s="45"/>
      <c r="M171" s="225" t="s">
        <v>19</v>
      </c>
      <c r="N171" s="226" t="s">
        <v>42</v>
      </c>
      <c r="O171" s="86"/>
      <c r="P171" s="227">
        <f>O171*H171</f>
        <v>0</v>
      </c>
      <c r="Q171" s="227">
        <v>0</v>
      </c>
      <c r="R171" s="227">
        <f>Q171*H171</f>
        <v>0</v>
      </c>
      <c r="S171" s="227">
        <v>0.039</v>
      </c>
      <c r="T171" s="228">
        <f>S171*H171</f>
        <v>1.667952</v>
      </c>
      <c r="U171" s="39"/>
      <c r="V171" s="39"/>
      <c r="W171" s="39"/>
      <c r="X171" s="39"/>
      <c r="Y171" s="39"/>
      <c r="Z171" s="39"/>
      <c r="AA171" s="39"/>
      <c r="AB171" s="39"/>
      <c r="AC171" s="39"/>
      <c r="AD171" s="39"/>
      <c r="AE171" s="39"/>
      <c r="AR171" s="229" t="s">
        <v>143</v>
      </c>
      <c r="AT171" s="229" t="s">
        <v>138</v>
      </c>
      <c r="AU171" s="229" t="s">
        <v>79</v>
      </c>
      <c r="AY171" s="18" t="s">
        <v>137</v>
      </c>
      <c r="BE171" s="230">
        <f>IF(N171="základní",J171,0)</f>
        <v>0</v>
      </c>
      <c r="BF171" s="230">
        <f>IF(N171="snížená",J171,0)</f>
        <v>0</v>
      </c>
      <c r="BG171" s="230">
        <f>IF(N171="zákl. přenesená",J171,0)</f>
        <v>0</v>
      </c>
      <c r="BH171" s="230">
        <f>IF(N171="sníž. přenesená",J171,0)</f>
        <v>0</v>
      </c>
      <c r="BI171" s="230">
        <f>IF(N171="nulová",J171,0)</f>
        <v>0</v>
      </c>
      <c r="BJ171" s="18" t="s">
        <v>143</v>
      </c>
      <c r="BK171" s="230">
        <f>ROUND(I171*H171,2)</f>
        <v>0</v>
      </c>
      <c r="BL171" s="18" t="s">
        <v>143</v>
      </c>
      <c r="BM171" s="229" t="s">
        <v>1484</v>
      </c>
    </row>
    <row r="172" spans="1:63" s="12" customFormat="1" ht="22.8" customHeight="1">
      <c r="A172" s="12"/>
      <c r="B172" s="204"/>
      <c r="C172" s="205"/>
      <c r="D172" s="206" t="s">
        <v>68</v>
      </c>
      <c r="E172" s="274" t="s">
        <v>235</v>
      </c>
      <c r="F172" s="274" t="s">
        <v>236</v>
      </c>
      <c r="G172" s="205"/>
      <c r="H172" s="205"/>
      <c r="I172" s="208"/>
      <c r="J172" s="275">
        <f>BK172</f>
        <v>0</v>
      </c>
      <c r="K172" s="205"/>
      <c r="L172" s="210"/>
      <c r="M172" s="211"/>
      <c r="N172" s="212"/>
      <c r="O172" s="212"/>
      <c r="P172" s="213">
        <f>SUM(P173:P178)</f>
        <v>0</v>
      </c>
      <c r="Q172" s="212"/>
      <c r="R172" s="213">
        <f>SUM(R173:R178)</f>
        <v>0</v>
      </c>
      <c r="S172" s="212"/>
      <c r="T172" s="214">
        <f>SUM(T173:T178)</f>
        <v>0</v>
      </c>
      <c r="U172" s="12"/>
      <c r="V172" s="12"/>
      <c r="W172" s="12"/>
      <c r="X172" s="12"/>
      <c r="Y172" s="12"/>
      <c r="Z172" s="12"/>
      <c r="AA172" s="12"/>
      <c r="AB172" s="12"/>
      <c r="AC172" s="12"/>
      <c r="AD172" s="12"/>
      <c r="AE172" s="12"/>
      <c r="AR172" s="215" t="s">
        <v>77</v>
      </c>
      <c r="AT172" s="216" t="s">
        <v>68</v>
      </c>
      <c r="AU172" s="216" t="s">
        <v>77</v>
      </c>
      <c r="AY172" s="215" t="s">
        <v>137</v>
      </c>
      <c r="BK172" s="217">
        <f>SUM(BK173:BK178)</f>
        <v>0</v>
      </c>
    </row>
    <row r="173" spans="1:65" s="2" customFormat="1" ht="21.75" customHeight="1">
      <c r="A173" s="39"/>
      <c r="B173" s="40"/>
      <c r="C173" s="218" t="s">
        <v>431</v>
      </c>
      <c r="D173" s="218" t="s">
        <v>138</v>
      </c>
      <c r="E173" s="219" t="s">
        <v>1485</v>
      </c>
      <c r="F173" s="220" t="s">
        <v>1486</v>
      </c>
      <c r="G173" s="221" t="s">
        <v>240</v>
      </c>
      <c r="H173" s="222">
        <v>48.223</v>
      </c>
      <c r="I173" s="223"/>
      <c r="J173" s="224">
        <f>ROUND(I173*H173,2)</f>
        <v>0</v>
      </c>
      <c r="K173" s="220" t="s">
        <v>142</v>
      </c>
      <c r="L173" s="45"/>
      <c r="M173" s="225" t="s">
        <v>19</v>
      </c>
      <c r="N173" s="226" t="s">
        <v>42</v>
      </c>
      <c r="O173" s="86"/>
      <c r="P173" s="227">
        <f>O173*H173</f>
        <v>0</v>
      </c>
      <c r="Q173" s="227">
        <v>0</v>
      </c>
      <c r="R173" s="227">
        <f>Q173*H173</f>
        <v>0</v>
      </c>
      <c r="S173" s="227">
        <v>0</v>
      </c>
      <c r="T173" s="228">
        <f>S173*H173</f>
        <v>0</v>
      </c>
      <c r="U173" s="39"/>
      <c r="V173" s="39"/>
      <c r="W173" s="39"/>
      <c r="X173" s="39"/>
      <c r="Y173" s="39"/>
      <c r="Z173" s="39"/>
      <c r="AA173" s="39"/>
      <c r="AB173" s="39"/>
      <c r="AC173" s="39"/>
      <c r="AD173" s="39"/>
      <c r="AE173" s="39"/>
      <c r="AR173" s="229" t="s">
        <v>143</v>
      </c>
      <c r="AT173" s="229" t="s">
        <v>138</v>
      </c>
      <c r="AU173" s="229" t="s">
        <v>79</v>
      </c>
      <c r="AY173" s="18" t="s">
        <v>137</v>
      </c>
      <c r="BE173" s="230">
        <f>IF(N173="základní",J173,0)</f>
        <v>0</v>
      </c>
      <c r="BF173" s="230">
        <f>IF(N173="snížená",J173,0)</f>
        <v>0</v>
      </c>
      <c r="BG173" s="230">
        <f>IF(N173="zákl. přenesená",J173,0)</f>
        <v>0</v>
      </c>
      <c r="BH173" s="230">
        <f>IF(N173="sníž. přenesená",J173,0)</f>
        <v>0</v>
      </c>
      <c r="BI173" s="230">
        <f>IF(N173="nulová",J173,0)</f>
        <v>0</v>
      </c>
      <c r="BJ173" s="18" t="s">
        <v>143</v>
      </c>
      <c r="BK173" s="230">
        <f>ROUND(I173*H173,2)</f>
        <v>0</v>
      </c>
      <c r="BL173" s="18" t="s">
        <v>143</v>
      </c>
      <c r="BM173" s="229" t="s">
        <v>1487</v>
      </c>
    </row>
    <row r="174" spans="1:65" s="2" customFormat="1" ht="16.5" customHeight="1">
      <c r="A174" s="39"/>
      <c r="B174" s="40"/>
      <c r="C174" s="218" t="s">
        <v>435</v>
      </c>
      <c r="D174" s="218" t="s">
        <v>138</v>
      </c>
      <c r="E174" s="219" t="s">
        <v>243</v>
      </c>
      <c r="F174" s="220" t="s">
        <v>244</v>
      </c>
      <c r="G174" s="221" t="s">
        <v>240</v>
      </c>
      <c r="H174" s="222">
        <v>48.223</v>
      </c>
      <c r="I174" s="223"/>
      <c r="J174" s="224">
        <f>ROUND(I174*H174,2)</f>
        <v>0</v>
      </c>
      <c r="K174" s="220" t="s">
        <v>142</v>
      </c>
      <c r="L174" s="45"/>
      <c r="M174" s="225" t="s">
        <v>19</v>
      </c>
      <c r="N174" s="226" t="s">
        <v>42</v>
      </c>
      <c r="O174" s="86"/>
      <c r="P174" s="227">
        <f>O174*H174</f>
        <v>0</v>
      </c>
      <c r="Q174" s="227">
        <v>0</v>
      </c>
      <c r="R174" s="227">
        <f>Q174*H174</f>
        <v>0</v>
      </c>
      <c r="S174" s="227">
        <v>0</v>
      </c>
      <c r="T174" s="228">
        <f>S174*H174</f>
        <v>0</v>
      </c>
      <c r="U174" s="39"/>
      <c r="V174" s="39"/>
      <c r="W174" s="39"/>
      <c r="X174" s="39"/>
      <c r="Y174" s="39"/>
      <c r="Z174" s="39"/>
      <c r="AA174" s="39"/>
      <c r="AB174" s="39"/>
      <c r="AC174" s="39"/>
      <c r="AD174" s="39"/>
      <c r="AE174" s="39"/>
      <c r="AR174" s="229" t="s">
        <v>143</v>
      </c>
      <c r="AT174" s="229" t="s">
        <v>138</v>
      </c>
      <c r="AU174" s="229" t="s">
        <v>79</v>
      </c>
      <c r="AY174" s="18" t="s">
        <v>137</v>
      </c>
      <c r="BE174" s="230">
        <f>IF(N174="základní",J174,0)</f>
        <v>0</v>
      </c>
      <c r="BF174" s="230">
        <f>IF(N174="snížená",J174,0)</f>
        <v>0</v>
      </c>
      <c r="BG174" s="230">
        <f>IF(N174="zákl. přenesená",J174,0)</f>
        <v>0</v>
      </c>
      <c r="BH174" s="230">
        <f>IF(N174="sníž. přenesená",J174,0)</f>
        <v>0</v>
      </c>
      <c r="BI174" s="230">
        <f>IF(N174="nulová",J174,0)</f>
        <v>0</v>
      </c>
      <c r="BJ174" s="18" t="s">
        <v>143</v>
      </c>
      <c r="BK174" s="230">
        <f>ROUND(I174*H174,2)</f>
        <v>0</v>
      </c>
      <c r="BL174" s="18" t="s">
        <v>143</v>
      </c>
      <c r="BM174" s="229" t="s">
        <v>1488</v>
      </c>
    </row>
    <row r="175" spans="1:65" s="2" customFormat="1" ht="21.75" customHeight="1">
      <c r="A175" s="39"/>
      <c r="B175" s="40"/>
      <c r="C175" s="218" t="s">
        <v>439</v>
      </c>
      <c r="D175" s="218" t="s">
        <v>138</v>
      </c>
      <c r="E175" s="219" t="s">
        <v>246</v>
      </c>
      <c r="F175" s="220" t="s">
        <v>247</v>
      </c>
      <c r="G175" s="221" t="s">
        <v>240</v>
      </c>
      <c r="H175" s="222">
        <v>1928.92</v>
      </c>
      <c r="I175" s="223"/>
      <c r="J175" s="224">
        <f>ROUND(I175*H175,2)</f>
        <v>0</v>
      </c>
      <c r="K175" s="220" t="s">
        <v>142</v>
      </c>
      <c r="L175" s="45"/>
      <c r="M175" s="225" t="s">
        <v>19</v>
      </c>
      <c r="N175" s="226" t="s">
        <v>42</v>
      </c>
      <c r="O175" s="86"/>
      <c r="P175" s="227">
        <f>O175*H175</f>
        <v>0</v>
      </c>
      <c r="Q175" s="227">
        <v>0</v>
      </c>
      <c r="R175" s="227">
        <f>Q175*H175</f>
        <v>0</v>
      </c>
      <c r="S175" s="227">
        <v>0</v>
      </c>
      <c r="T175" s="228">
        <f>S175*H175</f>
        <v>0</v>
      </c>
      <c r="U175" s="39"/>
      <c r="V175" s="39"/>
      <c r="W175" s="39"/>
      <c r="X175" s="39"/>
      <c r="Y175" s="39"/>
      <c r="Z175" s="39"/>
      <c r="AA175" s="39"/>
      <c r="AB175" s="39"/>
      <c r="AC175" s="39"/>
      <c r="AD175" s="39"/>
      <c r="AE175" s="39"/>
      <c r="AR175" s="229" t="s">
        <v>143</v>
      </c>
      <c r="AT175" s="229" t="s">
        <v>138</v>
      </c>
      <c r="AU175" s="229" t="s">
        <v>79</v>
      </c>
      <c r="AY175" s="18" t="s">
        <v>137</v>
      </c>
      <c r="BE175" s="230">
        <f>IF(N175="základní",J175,0)</f>
        <v>0</v>
      </c>
      <c r="BF175" s="230">
        <f>IF(N175="snížená",J175,0)</f>
        <v>0</v>
      </c>
      <c r="BG175" s="230">
        <f>IF(N175="zákl. přenesená",J175,0)</f>
        <v>0</v>
      </c>
      <c r="BH175" s="230">
        <f>IF(N175="sníž. přenesená",J175,0)</f>
        <v>0</v>
      </c>
      <c r="BI175" s="230">
        <f>IF(N175="nulová",J175,0)</f>
        <v>0</v>
      </c>
      <c r="BJ175" s="18" t="s">
        <v>143</v>
      </c>
      <c r="BK175" s="230">
        <f>ROUND(I175*H175,2)</f>
        <v>0</v>
      </c>
      <c r="BL175" s="18" t="s">
        <v>143</v>
      </c>
      <c r="BM175" s="229" t="s">
        <v>1489</v>
      </c>
    </row>
    <row r="176" spans="1:51" s="13" customFormat="1" ht="12">
      <c r="A176" s="13"/>
      <c r="B176" s="231"/>
      <c r="C176" s="232"/>
      <c r="D176" s="233" t="s">
        <v>145</v>
      </c>
      <c r="E176" s="234" t="s">
        <v>19</v>
      </c>
      <c r="F176" s="235" t="s">
        <v>1490</v>
      </c>
      <c r="G176" s="232"/>
      <c r="H176" s="236">
        <v>1928.92</v>
      </c>
      <c r="I176" s="237"/>
      <c r="J176" s="232"/>
      <c r="K176" s="232"/>
      <c r="L176" s="238"/>
      <c r="M176" s="239"/>
      <c r="N176" s="240"/>
      <c r="O176" s="240"/>
      <c r="P176" s="240"/>
      <c r="Q176" s="240"/>
      <c r="R176" s="240"/>
      <c r="S176" s="240"/>
      <c r="T176" s="241"/>
      <c r="U176" s="13"/>
      <c r="V176" s="13"/>
      <c r="W176" s="13"/>
      <c r="X176" s="13"/>
      <c r="Y176" s="13"/>
      <c r="Z176" s="13"/>
      <c r="AA176" s="13"/>
      <c r="AB176" s="13"/>
      <c r="AC176" s="13"/>
      <c r="AD176" s="13"/>
      <c r="AE176" s="13"/>
      <c r="AT176" s="242" t="s">
        <v>145</v>
      </c>
      <c r="AU176" s="242" t="s">
        <v>79</v>
      </c>
      <c r="AV176" s="13" t="s">
        <v>79</v>
      </c>
      <c r="AW176" s="13" t="s">
        <v>31</v>
      </c>
      <c r="AX176" s="13" t="s">
        <v>69</v>
      </c>
      <c r="AY176" s="242" t="s">
        <v>137</v>
      </c>
    </row>
    <row r="177" spans="1:51" s="14" customFormat="1" ht="12">
      <c r="A177" s="14"/>
      <c r="B177" s="243"/>
      <c r="C177" s="244"/>
      <c r="D177" s="233" t="s">
        <v>145</v>
      </c>
      <c r="E177" s="245" t="s">
        <v>19</v>
      </c>
      <c r="F177" s="246" t="s">
        <v>147</v>
      </c>
      <c r="G177" s="244"/>
      <c r="H177" s="247">
        <v>1928.92</v>
      </c>
      <c r="I177" s="248"/>
      <c r="J177" s="244"/>
      <c r="K177" s="244"/>
      <c r="L177" s="249"/>
      <c r="M177" s="250"/>
      <c r="N177" s="251"/>
      <c r="O177" s="251"/>
      <c r="P177" s="251"/>
      <c r="Q177" s="251"/>
      <c r="R177" s="251"/>
      <c r="S177" s="251"/>
      <c r="T177" s="252"/>
      <c r="U177" s="14"/>
      <c r="V177" s="14"/>
      <c r="W177" s="14"/>
      <c r="X177" s="14"/>
      <c r="Y177" s="14"/>
      <c r="Z177" s="14"/>
      <c r="AA177" s="14"/>
      <c r="AB177" s="14"/>
      <c r="AC177" s="14"/>
      <c r="AD177" s="14"/>
      <c r="AE177" s="14"/>
      <c r="AT177" s="253" t="s">
        <v>145</v>
      </c>
      <c r="AU177" s="253" t="s">
        <v>79</v>
      </c>
      <c r="AV177" s="14" t="s">
        <v>143</v>
      </c>
      <c r="AW177" s="14" t="s">
        <v>31</v>
      </c>
      <c r="AX177" s="14" t="s">
        <v>77</v>
      </c>
      <c r="AY177" s="253" t="s">
        <v>137</v>
      </c>
    </row>
    <row r="178" spans="1:65" s="2" customFormat="1" ht="21.75" customHeight="1">
      <c r="A178" s="39"/>
      <c r="B178" s="40"/>
      <c r="C178" s="218" t="s">
        <v>444</v>
      </c>
      <c r="D178" s="218" t="s">
        <v>138</v>
      </c>
      <c r="E178" s="219" t="s">
        <v>773</v>
      </c>
      <c r="F178" s="220" t="s">
        <v>774</v>
      </c>
      <c r="G178" s="221" t="s">
        <v>240</v>
      </c>
      <c r="H178" s="222">
        <v>48.223</v>
      </c>
      <c r="I178" s="223"/>
      <c r="J178" s="224">
        <f>ROUND(I178*H178,2)</f>
        <v>0</v>
      </c>
      <c r="K178" s="220" t="s">
        <v>142</v>
      </c>
      <c r="L178" s="45"/>
      <c r="M178" s="225" t="s">
        <v>19</v>
      </c>
      <c r="N178" s="226" t="s">
        <v>42</v>
      </c>
      <c r="O178" s="86"/>
      <c r="P178" s="227">
        <f>O178*H178</f>
        <v>0</v>
      </c>
      <c r="Q178" s="227">
        <v>0</v>
      </c>
      <c r="R178" s="227">
        <f>Q178*H178</f>
        <v>0</v>
      </c>
      <c r="S178" s="227">
        <v>0</v>
      </c>
      <c r="T178" s="228">
        <f>S178*H178</f>
        <v>0</v>
      </c>
      <c r="U178" s="39"/>
      <c r="V178" s="39"/>
      <c r="W178" s="39"/>
      <c r="X178" s="39"/>
      <c r="Y178" s="39"/>
      <c r="Z178" s="39"/>
      <c r="AA178" s="39"/>
      <c r="AB178" s="39"/>
      <c r="AC178" s="39"/>
      <c r="AD178" s="39"/>
      <c r="AE178" s="39"/>
      <c r="AR178" s="229" t="s">
        <v>143</v>
      </c>
      <c r="AT178" s="229" t="s">
        <v>138</v>
      </c>
      <c r="AU178" s="229" t="s">
        <v>79</v>
      </c>
      <c r="AY178" s="18" t="s">
        <v>137</v>
      </c>
      <c r="BE178" s="230">
        <f>IF(N178="základní",J178,0)</f>
        <v>0</v>
      </c>
      <c r="BF178" s="230">
        <f>IF(N178="snížená",J178,0)</f>
        <v>0</v>
      </c>
      <c r="BG178" s="230">
        <f>IF(N178="zákl. přenesená",J178,0)</f>
        <v>0</v>
      </c>
      <c r="BH178" s="230">
        <f>IF(N178="sníž. přenesená",J178,0)</f>
        <v>0</v>
      </c>
      <c r="BI178" s="230">
        <f>IF(N178="nulová",J178,0)</f>
        <v>0</v>
      </c>
      <c r="BJ178" s="18" t="s">
        <v>143</v>
      </c>
      <c r="BK178" s="230">
        <f>ROUND(I178*H178,2)</f>
        <v>0</v>
      </c>
      <c r="BL178" s="18" t="s">
        <v>143</v>
      </c>
      <c r="BM178" s="229" t="s">
        <v>1491</v>
      </c>
    </row>
    <row r="179" spans="1:63" s="12" customFormat="1" ht="22.8" customHeight="1">
      <c r="A179" s="12"/>
      <c r="B179" s="204"/>
      <c r="C179" s="205"/>
      <c r="D179" s="206" t="s">
        <v>68</v>
      </c>
      <c r="E179" s="274" t="s">
        <v>255</v>
      </c>
      <c r="F179" s="274" t="s">
        <v>256</v>
      </c>
      <c r="G179" s="205"/>
      <c r="H179" s="205"/>
      <c r="I179" s="208"/>
      <c r="J179" s="275">
        <f>BK179</f>
        <v>0</v>
      </c>
      <c r="K179" s="205"/>
      <c r="L179" s="210"/>
      <c r="M179" s="211"/>
      <c r="N179" s="212"/>
      <c r="O179" s="212"/>
      <c r="P179" s="213">
        <f>SUM(P180:P182)</f>
        <v>0</v>
      </c>
      <c r="Q179" s="212"/>
      <c r="R179" s="213">
        <f>SUM(R180:R182)</f>
        <v>0</v>
      </c>
      <c r="S179" s="212"/>
      <c r="T179" s="214">
        <f>SUM(T180:T182)</f>
        <v>0</v>
      </c>
      <c r="U179" s="12"/>
      <c r="V179" s="12"/>
      <c r="W179" s="12"/>
      <c r="X179" s="12"/>
      <c r="Y179" s="12"/>
      <c r="Z179" s="12"/>
      <c r="AA179" s="12"/>
      <c r="AB179" s="12"/>
      <c r="AC179" s="12"/>
      <c r="AD179" s="12"/>
      <c r="AE179" s="12"/>
      <c r="AR179" s="215" t="s">
        <v>77</v>
      </c>
      <c r="AT179" s="216" t="s">
        <v>68</v>
      </c>
      <c r="AU179" s="216" t="s">
        <v>77</v>
      </c>
      <c r="AY179" s="215" t="s">
        <v>137</v>
      </c>
      <c r="BK179" s="217">
        <f>SUM(BK180:BK182)</f>
        <v>0</v>
      </c>
    </row>
    <row r="180" spans="1:65" s="2" customFormat="1" ht="21.75" customHeight="1">
      <c r="A180" s="39"/>
      <c r="B180" s="40"/>
      <c r="C180" s="218" t="s">
        <v>448</v>
      </c>
      <c r="D180" s="218" t="s">
        <v>138</v>
      </c>
      <c r="E180" s="219" t="s">
        <v>1492</v>
      </c>
      <c r="F180" s="220" t="s">
        <v>1493</v>
      </c>
      <c r="G180" s="221" t="s">
        <v>240</v>
      </c>
      <c r="H180" s="222">
        <v>80.394</v>
      </c>
      <c r="I180" s="223"/>
      <c r="J180" s="224">
        <f>ROUND(I180*H180,2)</f>
        <v>0</v>
      </c>
      <c r="K180" s="220" t="s">
        <v>142</v>
      </c>
      <c r="L180" s="45"/>
      <c r="M180" s="225" t="s">
        <v>19</v>
      </c>
      <c r="N180" s="226" t="s">
        <v>42</v>
      </c>
      <c r="O180" s="86"/>
      <c r="P180" s="227">
        <f>O180*H180</f>
        <v>0</v>
      </c>
      <c r="Q180" s="227">
        <v>0</v>
      </c>
      <c r="R180" s="227">
        <f>Q180*H180</f>
        <v>0</v>
      </c>
      <c r="S180" s="227">
        <v>0</v>
      </c>
      <c r="T180" s="228">
        <f>S180*H180</f>
        <v>0</v>
      </c>
      <c r="U180" s="39"/>
      <c r="V180" s="39"/>
      <c r="W180" s="39"/>
      <c r="X180" s="39"/>
      <c r="Y180" s="39"/>
      <c r="Z180" s="39"/>
      <c r="AA180" s="39"/>
      <c r="AB180" s="39"/>
      <c r="AC180" s="39"/>
      <c r="AD180" s="39"/>
      <c r="AE180" s="39"/>
      <c r="AR180" s="229" t="s">
        <v>143</v>
      </c>
      <c r="AT180" s="229" t="s">
        <v>138</v>
      </c>
      <c r="AU180" s="229" t="s">
        <v>79</v>
      </c>
      <c r="AY180" s="18" t="s">
        <v>137</v>
      </c>
      <c r="BE180" s="230">
        <f>IF(N180="základní",J180,0)</f>
        <v>0</v>
      </c>
      <c r="BF180" s="230">
        <f>IF(N180="snížená",J180,0)</f>
        <v>0</v>
      </c>
      <c r="BG180" s="230">
        <f>IF(N180="zákl. přenesená",J180,0)</f>
        <v>0</v>
      </c>
      <c r="BH180" s="230">
        <f>IF(N180="sníž. přenesená",J180,0)</f>
        <v>0</v>
      </c>
      <c r="BI180" s="230">
        <f>IF(N180="nulová",J180,0)</f>
        <v>0</v>
      </c>
      <c r="BJ180" s="18" t="s">
        <v>143</v>
      </c>
      <c r="BK180" s="230">
        <f>ROUND(I180*H180,2)</f>
        <v>0</v>
      </c>
      <c r="BL180" s="18" t="s">
        <v>143</v>
      </c>
      <c r="BM180" s="229" t="s">
        <v>1494</v>
      </c>
    </row>
    <row r="181" spans="1:65" s="2" customFormat="1" ht="21.75" customHeight="1">
      <c r="A181" s="39"/>
      <c r="B181" s="40"/>
      <c r="C181" s="218" t="s">
        <v>454</v>
      </c>
      <c r="D181" s="218" t="s">
        <v>138</v>
      </c>
      <c r="E181" s="219" t="s">
        <v>1495</v>
      </c>
      <c r="F181" s="220" t="s">
        <v>1496</v>
      </c>
      <c r="G181" s="221" t="s">
        <v>240</v>
      </c>
      <c r="H181" s="222">
        <v>80.394</v>
      </c>
      <c r="I181" s="223"/>
      <c r="J181" s="224">
        <f>ROUND(I181*H181,2)</f>
        <v>0</v>
      </c>
      <c r="K181" s="220" t="s">
        <v>142</v>
      </c>
      <c r="L181" s="45"/>
      <c r="M181" s="225" t="s">
        <v>19</v>
      </c>
      <c r="N181" s="226" t="s">
        <v>42</v>
      </c>
      <c r="O181" s="86"/>
      <c r="P181" s="227">
        <f>O181*H181</f>
        <v>0</v>
      </c>
      <c r="Q181" s="227">
        <v>0</v>
      </c>
      <c r="R181" s="227">
        <f>Q181*H181</f>
        <v>0</v>
      </c>
      <c r="S181" s="227">
        <v>0</v>
      </c>
      <c r="T181" s="228">
        <f>S181*H181</f>
        <v>0</v>
      </c>
      <c r="U181" s="39"/>
      <c r="V181" s="39"/>
      <c r="W181" s="39"/>
      <c r="X181" s="39"/>
      <c r="Y181" s="39"/>
      <c r="Z181" s="39"/>
      <c r="AA181" s="39"/>
      <c r="AB181" s="39"/>
      <c r="AC181" s="39"/>
      <c r="AD181" s="39"/>
      <c r="AE181" s="39"/>
      <c r="AR181" s="229" t="s">
        <v>143</v>
      </c>
      <c r="AT181" s="229" t="s">
        <v>138</v>
      </c>
      <c r="AU181" s="229" t="s">
        <v>79</v>
      </c>
      <c r="AY181" s="18" t="s">
        <v>137</v>
      </c>
      <c r="BE181" s="230">
        <f>IF(N181="základní",J181,0)</f>
        <v>0</v>
      </c>
      <c r="BF181" s="230">
        <f>IF(N181="snížená",J181,0)</f>
        <v>0</v>
      </c>
      <c r="BG181" s="230">
        <f>IF(N181="zákl. přenesená",J181,0)</f>
        <v>0</v>
      </c>
      <c r="BH181" s="230">
        <f>IF(N181="sníž. přenesená",J181,0)</f>
        <v>0</v>
      </c>
      <c r="BI181" s="230">
        <f>IF(N181="nulová",J181,0)</f>
        <v>0</v>
      </c>
      <c r="BJ181" s="18" t="s">
        <v>143</v>
      </c>
      <c r="BK181" s="230">
        <f>ROUND(I181*H181,2)</f>
        <v>0</v>
      </c>
      <c r="BL181" s="18" t="s">
        <v>143</v>
      </c>
      <c r="BM181" s="229" t="s">
        <v>1497</v>
      </c>
    </row>
    <row r="182" spans="1:65" s="2" customFormat="1" ht="21.75" customHeight="1">
      <c r="A182" s="39"/>
      <c r="B182" s="40"/>
      <c r="C182" s="218" t="s">
        <v>458</v>
      </c>
      <c r="D182" s="218" t="s">
        <v>138</v>
      </c>
      <c r="E182" s="219" t="s">
        <v>1498</v>
      </c>
      <c r="F182" s="220" t="s">
        <v>1499</v>
      </c>
      <c r="G182" s="221" t="s">
        <v>240</v>
      </c>
      <c r="H182" s="222">
        <v>2813.79</v>
      </c>
      <c r="I182" s="223"/>
      <c r="J182" s="224">
        <f>ROUND(I182*H182,2)</f>
        <v>0</v>
      </c>
      <c r="K182" s="220" t="s">
        <v>142</v>
      </c>
      <c r="L182" s="45"/>
      <c r="M182" s="225" t="s">
        <v>19</v>
      </c>
      <c r="N182" s="226" t="s">
        <v>42</v>
      </c>
      <c r="O182" s="86"/>
      <c r="P182" s="227">
        <f>O182*H182</f>
        <v>0</v>
      </c>
      <c r="Q182" s="227">
        <v>0</v>
      </c>
      <c r="R182" s="227">
        <f>Q182*H182</f>
        <v>0</v>
      </c>
      <c r="S182" s="227">
        <v>0</v>
      </c>
      <c r="T182" s="228">
        <f>S182*H182</f>
        <v>0</v>
      </c>
      <c r="U182" s="39"/>
      <c r="V182" s="39"/>
      <c r="W182" s="39"/>
      <c r="X182" s="39"/>
      <c r="Y182" s="39"/>
      <c r="Z182" s="39"/>
      <c r="AA182" s="39"/>
      <c r="AB182" s="39"/>
      <c r="AC182" s="39"/>
      <c r="AD182" s="39"/>
      <c r="AE182" s="39"/>
      <c r="AR182" s="229" t="s">
        <v>143</v>
      </c>
      <c r="AT182" s="229" t="s">
        <v>138</v>
      </c>
      <c r="AU182" s="229" t="s">
        <v>79</v>
      </c>
      <c r="AY182" s="18" t="s">
        <v>137</v>
      </c>
      <c r="BE182" s="230">
        <f>IF(N182="základní",J182,0)</f>
        <v>0</v>
      </c>
      <c r="BF182" s="230">
        <f>IF(N182="snížená",J182,0)</f>
        <v>0</v>
      </c>
      <c r="BG182" s="230">
        <f>IF(N182="zákl. přenesená",J182,0)</f>
        <v>0</v>
      </c>
      <c r="BH182" s="230">
        <f>IF(N182="sníž. přenesená",J182,0)</f>
        <v>0</v>
      </c>
      <c r="BI182" s="230">
        <f>IF(N182="nulová",J182,0)</f>
        <v>0</v>
      </c>
      <c r="BJ182" s="18" t="s">
        <v>143</v>
      </c>
      <c r="BK182" s="230">
        <f>ROUND(I182*H182,2)</f>
        <v>0</v>
      </c>
      <c r="BL182" s="18" t="s">
        <v>143</v>
      </c>
      <c r="BM182" s="229" t="s">
        <v>1500</v>
      </c>
    </row>
    <row r="183" spans="1:63" s="12" customFormat="1" ht="25.9" customHeight="1">
      <c r="A183" s="12"/>
      <c r="B183" s="204"/>
      <c r="C183" s="205"/>
      <c r="D183" s="206" t="s">
        <v>68</v>
      </c>
      <c r="E183" s="207" t="s">
        <v>261</v>
      </c>
      <c r="F183" s="207" t="s">
        <v>262</v>
      </c>
      <c r="G183" s="205"/>
      <c r="H183" s="205"/>
      <c r="I183" s="208"/>
      <c r="J183" s="209">
        <f>BK183</f>
        <v>0</v>
      </c>
      <c r="K183" s="205"/>
      <c r="L183" s="210"/>
      <c r="M183" s="211"/>
      <c r="N183" s="212"/>
      <c r="O183" s="212"/>
      <c r="P183" s="213">
        <f>P184</f>
        <v>0</v>
      </c>
      <c r="Q183" s="212"/>
      <c r="R183" s="213">
        <f>R184</f>
        <v>0.48697532000000004</v>
      </c>
      <c r="S183" s="212"/>
      <c r="T183" s="214">
        <f>T184</f>
        <v>1.0551840000000001</v>
      </c>
      <c r="U183" s="12"/>
      <c r="V183" s="12"/>
      <c r="W183" s="12"/>
      <c r="X183" s="12"/>
      <c r="Y183" s="12"/>
      <c r="Z183" s="12"/>
      <c r="AA183" s="12"/>
      <c r="AB183" s="12"/>
      <c r="AC183" s="12"/>
      <c r="AD183" s="12"/>
      <c r="AE183" s="12"/>
      <c r="AR183" s="215" t="s">
        <v>79</v>
      </c>
      <c r="AT183" s="216" t="s">
        <v>68</v>
      </c>
      <c r="AU183" s="216" t="s">
        <v>69</v>
      </c>
      <c r="AY183" s="215" t="s">
        <v>137</v>
      </c>
      <c r="BK183" s="217">
        <f>BK184</f>
        <v>0</v>
      </c>
    </row>
    <row r="184" spans="1:63" s="12" customFormat="1" ht="22.8" customHeight="1">
      <c r="A184" s="12"/>
      <c r="B184" s="204"/>
      <c r="C184" s="205"/>
      <c r="D184" s="206" t="s">
        <v>68</v>
      </c>
      <c r="E184" s="274" t="s">
        <v>1501</v>
      </c>
      <c r="F184" s="274" t="s">
        <v>1502</v>
      </c>
      <c r="G184" s="205"/>
      <c r="H184" s="205"/>
      <c r="I184" s="208"/>
      <c r="J184" s="275">
        <f>BK184</f>
        <v>0</v>
      </c>
      <c r="K184" s="205"/>
      <c r="L184" s="210"/>
      <c r="M184" s="211"/>
      <c r="N184" s="212"/>
      <c r="O184" s="212"/>
      <c r="P184" s="213">
        <f>SUM(P185:P187)</f>
        <v>0</v>
      </c>
      <c r="Q184" s="212"/>
      <c r="R184" s="213">
        <f>SUM(R185:R187)</f>
        <v>0.48697532000000004</v>
      </c>
      <c r="S184" s="212"/>
      <c r="T184" s="214">
        <f>SUM(T185:T187)</f>
        <v>1.0551840000000001</v>
      </c>
      <c r="U184" s="12"/>
      <c r="V184" s="12"/>
      <c r="W184" s="12"/>
      <c r="X184" s="12"/>
      <c r="Y184" s="12"/>
      <c r="Z184" s="12"/>
      <c r="AA184" s="12"/>
      <c r="AB184" s="12"/>
      <c r="AC184" s="12"/>
      <c r="AD184" s="12"/>
      <c r="AE184" s="12"/>
      <c r="AR184" s="215" t="s">
        <v>79</v>
      </c>
      <c r="AT184" s="216" t="s">
        <v>68</v>
      </c>
      <c r="AU184" s="216" t="s">
        <v>77</v>
      </c>
      <c r="AY184" s="215" t="s">
        <v>137</v>
      </c>
      <c r="BK184" s="217">
        <f>SUM(BK185:BK187)</f>
        <v>0</v>
      </c>
    </row>
    <row r="185" spans="1:65" s="2" customFormat="1" ht="16.5" customHeight="1">
      <c r="A185" s="39"/>
      <c r="B185" s="40"/>
      <c r="C185" s="218" t="s">
        <v>462</v>
      </c>
      <c r="D185" s="218" t="s">
        <v>138</v>
      </c>
      <c r="E185" s="219" t="s">
        <v>1503</v>
      </c>
      <c r="F185" s="220" t="s">
        <v>1504</v>
      </c>
      <c r="G185" s="221" t="s">
        <v>150</v>
      </c>
      <c r="H185" s="222">
        <v>39.52</v>
      </c>
      <c r="I185" s="223"/>
      <c r="J185" s="224">
        <f>ROUND(I185*H185,2)</f>
        <v>0</v>
      </c>
      <c r="K185" s="220" t="s">
        <v>142</v>
      </c>
      <c r="L185" s="45"/>
      <c r="M185" s="225" t="s">
        <v>19</v>
      </c>
      <c r="N185" s="226" t="s">
        <v>42</v>
      </c>
      <c r="O185" s="86"/>
      <c r="P185" s="227">
        <f>O185*H185</f>
        <v>0</v>
      </c>
      <c r="Q185" s="227">
        <v>0</v>
      </c>
      <c r="R185" s="227">
        <f>Q185*H185</f>
        <v>0</v>
      </c>
      <c r="S185" s="227">
        <v>0.0267</v>
      </c>
      <c r="T185" s="228">
        <f>S185*H185</f>
        <v>1.0551840000000001</v>
      </c>
      <c r="U185" s="39"/>
      <c r="V185" s="39"/>
      <c r="W185" s="39"/>
      <c r="X185" s="39"/>
      <c r="Y185" s="39"/>
      <c r="Z185" s="39"/>
      <c r="AA185" s="39"/>
      <c r="AB185" s="39"/>
      <c r="AC185" s="39"/>
      <c r="AD185" s="39"/>
      <c r="AE185" s="39"/>
      <c r="AR185" s="229" t="s">
        <v>218</v>
      </c>
      <c r="AT185" s="229" t="s">
        <v>138</v>
      </c>
      <c r="AU185" s="229" t="s">
        <v>79</v>
      </c>
      <c r="AY185" s="18" t="s">
        <v>137</v>
      </c>
      <c r="BE185" s="230">
        <f>IF(N185="základní",J185,0)</f>
        <v>0</v>
      </c>
      <c r="BF185" s="230">
        <f>IF(N185="snížená",J185,0)</f>
        <v>0</v>
      </c>
      <c r="BG185" s="230">
        <f>IF(N185="zákl. přenesená",J185,0)</f>
        <v>0</v>
      </c>
      <c r="BH185" s="230">
        <f>IF(N185="sníž. přenesená",J185,0)</f>
        <v>0</v>
      </c>
      <c r="BI185" s="230">
        <f>IF(N185="nulová",J185,0)</f>
        <v>0</v>
      </c>
      <c r="BJ185" s="18" t="s">
        <v>143</v>
      </c>
      <c r="BK185" s="230">
        <f>ROUND(I185*H185,2)</f>
        <v>0</v>
      </c>
      <c r="BL185" s="18" t="s">
        <v>218</v>
      </c>
      <c r="BM185" s="229" t="s">
        <v>1505</v>
      </c>
    </row>
    <row r="186" spans="1:65" s="2" customFormat="1" ht="16.5" customHeight="1">
      <c r="A186" s="39"/>
      <c r="B186" s="40"/>
      <c r="C186" s="218" t="s">
        <v>399</v>
      </c>
      <c r="D186" s="218" t="s">
        <v>138</v>
      </c>
      <c r="E186" s="219" t="s">
        <v>1506</v>
      </c>
      <c r="F186" s="220" t="s">
        <v>1507</v>
      </c>
      <c r="G186" s="221" t="s">
        <v>150</v>
      </c>
      <c r="H186" s="222">
        <v>39.52</v>
      </c>
      <c r="I186" s="223"/>
      <c r="J186" s="224">
        <f>ROUND(I186*H186,2)</f>
        <v>0</v>
      </c>
      <c r="K186" s="220" t="s">
        <v>142</v>
      </c>
      <c r="L186" s="45"/>
      <c r="M186" s="225" t="s">
        <v>19</v>
      </c>
      <c r="N186" s="226" t="s">
        <v>42</v>
      </c>
      <c r="O186" s="86"/>
      <c r="P186" s="227">
        <f>O186*H186</f>
        <v>0</v>
      </c>
      <c r="Q186" s="227">
        <v>0.01232225</v>
      </c>
      <c r="R186" s="227">
        <f>Q186*H186</f>
        <v>0.48697532000000004</v>
      </c>
      <c r="S186" s="227">
        <v>0</v>
      </c>
      <c r="T186" s="228">
        <f>S186*H186</f>
        <v>0</v>
      </c>
      <c r="U186" s="39"/>
      <c r="V186" s="39"/>
      <c r="W186" s="39"/>
      <c r="X186" s="39"/>
      <c r="Y186" s="39"/>
      <c r="Z186" s="39"/>
      <c r="AA186" s="39"/>
      <c r="AB186" s="39"/>
      <c r="AC186" s="39"/>
      <c r="AD186" s="39"/>
      <c r="AE186" s="39"/>
      <c r="AR186" s="229" t="s">
        <v>218</v>
      </c>
      <c r="AT186" s="229" t="s">
        <v>138</v>
      </c>
      <c r="AU186" s="229" t="s">
        <v>79</v>
      </c>
      <c r="AY186" s="18" t="s">
        <v>137</v>
      </c>
      <c r="BE186" s="230">
        <f>IF(N186="základní",J186,0)</f>
        <v>0</v>
      </c>
      <c r="BF186" s="230">
        <f>IF(N186="snížená",J186,0)</f>
        <v>0</v>
      </c>
      <c r="BG186" s="230">
        <f>IF(N186="zákl. přenesená",J186,0)</f>
        <v>0</v>
      </c>
      <c r="BH186" s="230">
        <f>IF(N186="sníž. přenesená",J186,0)</f>
        <v>0</v>
      </c>
      <c r="BI186" s="230">
        <f>IF(N186="nulová",J186,0)</f>
        <v>0</v>
      </c>
      <c r="BJ186" s="18" t="s">
        <v>143</v>
      </c>
      <c r="BK186" s="230">
        <f>ROUND(I186*H186,2)</f>
        <v>0</v>
      </c>
      <c r="BL186" s="18" t="s">
        <v>218</v>
      </c>
      <c r="BM186" s="229" t="s">
        <v>1508</v>
      </c>
    </row>
    <row r="187" spans="1:65" s="2" customFormat="1" ht="21.75" customHeight="1">
      <c r="A187" s="39"/>
      <c r="B187" s="40"/>
      <c r="C187" s="218" t="s">
        <v>470</v>
      </c>
      <c r="D187" s="218" t="s">
        <v>138</v>
      </c>
      <c r="E187" s="219" t="s">
        <v>1509</v>
      </c>
      <c r="F187" s="220" t="s">
        <v>1510</v>
      </c>
      <c r="G187" s="221" t="s">
        <v>240</v>
      </c>
      <c r="H187" s="222">
        <v>0.109</v>
      </c>
      <c r="I187" s="223"/>
      <c r="J187" s="224">
        <f>ROUND(I187*H187,2)</f>
        <v>0</v>
      </c>
      <c r="K187" s="220" t="s">
        <v>142</v>
      </c>
      <c r="L187" s="45"/>
      <c r="M187" s="225" t="s">
        <v>19</v>
      </c>
      <c r="N187" s="226" t="s">
        <v>42</v>
      </c>
      <c r="O187" s="86"/>
      <c r="P187" s="227">
        <f>O187*H187</f>
        <v>0</v>
      </c>
      <c r="Q187" s="227">
        <v>0</v>
      </c>
      <c r="R187" s="227">
        <f>Q187*H187</f>
        <v>0</v>
      </c>
      <c r="S187" s="227">
        <v>0</v>
      </c>
      <c r="T187" s="228">
        <f>S187*H187</f>
        <v>0</v>
      </c>
      <c r="U187" s="39"/>
      <c r="V187" s="39"/>
      <c r="W187" s="39"/>
      <c r="X187" s="39"/>
      <c r="Y187" s="39"/>
      <c r="Z187" s="39"/>
      <c r="AA187" s="39"/>
      <c r="AB187" s="39"/>
      <c r="AC187" s="39"/>
      <c r="AD187" s="39"/>
      <c r="AE187" s="39"/>
      <c r="AR187" s="229" t="s">
        <v>218</v>
      </c>
      <c r="AT187" s="229" t="s">
        <v>138</v>
      </c>
      <c r="AU187" s="229" t="s">
        <v>79</v>
      </c>
      <c r="AY187" s="18" t="s">
        <v>137</v>
      </c>
      <c r="BE187" s="230">
        <f>IF(N187="základní",J187,0)</f>
        <v>0</v>
      </c>
      <c r="BF187" s="230">
        <f>IF(N187="snížená",J187,0)</f>
        <v>0</v>
      </c>
      <c r="BG187" s="230">
        <f>IF(N187="zákl. přenesená",J187,0)</f>
        <v>0</v>
      </c>
      <c r="BH187" s="230">
        <f>IF(N187="sníž. přenesená",J187,0)</f>
        <v>0</v>
      </c>
      <c r="BI187" s="230">
        <f>IF(N187="nulová",J187,0)</f>
        <v>0</v>
      </c>
      <c r="BJ187" s="18" t="s">
        <v>143</v>
      </c>
      <c r="BK187" s="230">
        <f>ROUND(I187*H187,2)</f>
        <v>0</v>
      </c>
      <c r="BL187" s="18" t="s">
        <v>218</v>
      </c>
      <c r="BM187" s="229" t="s">
        <v>1511</v>
      </c>
    </row>
    <row r="188" spans="1:63" s="12" customFormat="1" ht="25.9" customHeight="1">
      <c r="A188" s="12"/>
      <c r="B188" s="204"/>
      <c r="C188" s="205"/>
      <c r="D188" s="206" t="s">
        <v>68</v>
      </c>
      <c r="E188" s="207" t="s">
        <v>1285</v>
      </c>
      <c r="F188" s="207" t="s">
        <v>1286</v>
      </c>
      <c r="G188" s="205"/>
      <c r="H188" s="205"/>
      <c r="I188" s="208"/>
      <c r="J188" s="209">
        <f>BK188</f>
        <v>0</v>
      </c>
      <c r="K188" s="205"/>
      <c r="L188" s="210"/>
      <c r="M188" s="211"/>
      <c r="N188" s="212"/>
      <c r="O188" s="212"/>
      <c r="P188" s="213">
        <f>SUM(P189:P190)</f>
        <v>0</v>
      </c>
      <c r="Q188" s="212"/>
      <c r="R188" s="213">
        <f>SUM(R189:R190)</f>
        <v>0</v>
      </c>
      <c r="S188" s="212"/>
      <c r="T188" s="214">
        <f>SUM(T189:T190)</f>
        <v>0</v>
      </c>
      <c r="U188" s="12"/>
      <c r="V188" s="12"/>
      <c r="W188" s="12"/>
      <c r="X188" s="12"/>
      <c r="Y188" s="12"/>
      <c r="Z188" s="12"/>
      <c r="AA188" s="12"/>
      <c r="AB188" s="12"/>
      <c r="AC188" s="12"/>
      <c r="AD188" s="12"/>
      <c r="AE188" s="12"/>
      <c r="AR188" s="215" t="s">
        <v>143</v>
      </c>
      <c r="AT188" s="216" t="s">
        <v>68</v>
      </c>
      <c r="AU188" s="216" t="s">
        <v>69</v>
      </c>
      <c r="AY188" s="215" t="s">
        <v>137</v>
      </c>
      <c r="BK188" s="217">
        <f>SUM(BK189:BK190)</f>
        <v>0</v>
      </c>
    </row>
    <row r="189" spans="1:65" s="2" customFormat="1" ht="16.5" customHeight="1">
      <c r="A189" s="39"/>
      <c r="B189" s="40"/>
      <c r="C189" s="218" t="s">
        <v>474</v>
      </c>
      <c r="D189" s="218" t="s">
        <v>138</v>
      </c>
      <c r="E189" s="219" t="s">
        <v>1512</v>
      </c>
      <c r="F189" s="220" t="s">
        <v>1513</v>
      </c>
      <c r="G189" s="221" t="s">
        <v>1290</v>
      </c>
      <c r="H189" s="222">
        <v>6</v>
      </c>
      <c r="I189" s="223"/>
      <c r="J189" s="224">
        <f>ROUND(I189*H189,2)</f>
        <v>0</v>
      </c>
      <c r="K189" s="220" t="s">
        <v>142</v>
      </c>
      <c r="L189" s="45"/>
      <c r="M189" s="225" t="s">
        <v>19</v>
      </c>
      <c r="N189" s="226" t="s">
        <v>42</v>
      </c>
      <c r="O189" s="86"/>
      <c r="P189" s="227">
        <f>O189*H189</f>
        <v>0</v>
      </c>
      <c r="Q189" s="227">
        <v>0</v>
      </c>
      <c r="R189" s="227">
        <f>Q189*H189</f>
        <v>0</v>
      </c>
      <c r="S189" s="227">
        <v>0</v>
      </c>
      <c r="T189" s="228">
        <f>S189*H189</f>
        <v>0</v>
      </c>
      <c r="U189" s="39"/>
      <c r="V189" s="39"/>
      <c r="W189" s="39"/>
      <c r="X189" s="39"/>
      <c r="Y189" s="39"/>
      <c r="Z189" s="39"/>
      <c r="AA189" s="39"/>
      <c r="AB189" s="39"/>
      <c r="AC189" s="39"/>
      <c r="AD189" s="39"/>
      <c r="AE189" s="39"/>
      <c r="AR189" s="229" t="s">
        <v>1291</v>
      </c>
      <c r="AT189" s="229" t="s">
        <v>138</v>
      </c>
      <c r="AU189" s="229" t="s">
        <v>77</v>
      </c>
      <c r="AY189" s="18" t="s">
        <v>137</v>
      </c>
      <c r="BE189" s="230">
        <f>IF(N189="základní",J189,0)</f>
        <v>0</v>
      </c>
      <c r="BF189" s="230">
        <f>IF(N189="snížená",J189,0)</f>
        <v>0</v>
      </c>
      <c r="BG189" s="230">
        <f>IF(N189="zákl. přenesená",J189,0)</f>
        <v>0</v>
      </c>
      <c r="BH189" s="230">
        <f>IF(N189="sníž. přenesená",J189,0)</f>
        <v>0</v>
      </c>
      <c r="BI189" s="230">
        <f>IF(N189="nulová",J189,0)</f>
        <v>0</v>
      </c>
      <c r="BJ189" s="18" t="s">
        <v>143</v>
      </c>
      <c r="BK189" s="230">
        <f>ROUND(I189*H189,2)</f>
        <v>0</v>
      </c>
      <c r="BL189" s="18" t="s">
        <v>1291</v>
      </c>
      <c r="BM189" s="229" t="s">
        <v>1514</v>
      </c>
    </row>
    <row r="190" spans="1:47" s="2" customFormat="1" ht="12">
      <c r="A190" s="39"/>
      <c r="B190" s="40"/>
      <c r="C190" s="41"/>
      <c r="D190" s="233" t="s">
        <v>292</v>
      </c>
      <c r="E190" s="41"/>
      <c r="F190" s="276" t="s">
        <v>1515</v>
      </c>
      <c r="G190" s="41"/>
      <c r="H190" s="41"/>
      <c r="I190" s="138"/>
      <c r="J190" s="41"/>
      <c r="K190" s="41"/>
      <c r="L190" s="45"/>
      <c r="M190" s="285"/>
      <c r="N190" s="286"/>
      <c r="O190" s="282"/>
      <c r="P190" s="282"/>
      <c r="Q190" s="282"/>
      <c r="R190" s="282"/>
      <c r="S190" s="282"/>
      <c r="T190" s="287"/>
      <c r="U190" s="39"/>
      <c r="V190" s="39"/>
      <c r="W190" s="39"/>
      <c r="X190" s="39"/>
      <c r="Y190" s="39"/>
      <c r="Z190" s="39"/>
      <c r="AA190" s="39"/>
      <c r="AB190" s="39"/>
      <c r="AC190" s="39"/>
      <c r="AD190" s="39"/>
      <c r="AE190" s="39"/>
      <c r="AT190" s="18" t="s">
        <v>292</v>
      </c>
      <c r="AU190" s="18" t="s">
        <v>77</v>
      </c>
    </row>
    <row r="191" spans="1:31" s="2" customFormat="1" ht="6.95" customHeight="1">
      <c r="A191" s="39"/>
      <c r="B191" s="61"/>
      <c r="C191" s="62"/>
      <c r="D191" s="62"/>
      <c r="E191" s="62"/>
      <c r="F191" s="62"/>
      <c r="G191" s="62"/>
      <c r="H191" s="62"/>
      <c r="I191" s="168"/>
      <c r="J191" s="62"/>
      <c r="K191" s="62"/>
      <c r="L191" s="45"/>
      <c r="M191" s="39"/>
      <c r="O191" s="39"/>
      <c r="P191" s="39"/>
      <c r="Q191" s="39"/>
      <c r="R191" s="39"/>
      <c r="S191" s="39"/>
      <c r="T191" s="39"/>
      <c r="U191" s="39"/>
      <c r="V191" s="39"/>
      <c r="W191" s="39"/>
      <c r="X191" s="39"/>
      <c r="Y191" s="39"/>
      <c r="Z191" s="39"/>
      <c r="AA191" s="39"/>
      <c r="AB191" s="39"/>
      <c r="AC191" s="39"/>
      <c r="AD191" s="39"/>
      <c r="AE191" s="39"/>
    </row>
  </sheetData>
  <sheetProtection password="CC35" sheet="1" objects="1" scenarios="1" formatColumns="0" formatRows="0" autoFilter="0"/>
  <autoFilter ref="C92:K19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88</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1516</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ROUND(J102,2)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ROUND((SUM(BE102:BE470)),2)</f>
        <v>0</v>
      </c>
      <c r="G33" s="39"/>
      <c r="H33" s="39"/>
      <c r="I33" s="157">
        <v>0.21</v>
      </c>
      <c r="J33" s="156">
        <f>ROUND(((SUM(BE102:BE470))*I33),2)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ROUND((SUM(BF102:BF470)),2)</f>
        <v>0</v>
      </c>
      <c r="G34" s="39"/>
      <c r="H34" s="39"/>
      <c r="I34" s="157">
        <v>0.15</v>
      </c>
      <c r="J34" s="156">
        <f>ROUND(((SUM(BF102:BF470))*I34),2)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ROUND((SUM(BG102:BG470)),2)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ROUND((SUM(BH102:BH470)),2)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ROUND((SUM(BI102:BI470)),2)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04 - Oprava WC</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J102</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1517</v>
      </c>
      <c r="E60" s="181"/>
      <c r="F60" s="181"/>
      <c r="G60" s="181"/>
      <c r="H60" s="181"/>
      <c r="I60" s="182"/>
      <c r="J60" s="183">
        <f>J103</f>
        <v>0</v>
      </c>
      <c r="K60" s="179"/>
      <c r="L60" s="184"/>
      <c r="S60" s="9"/>
      <c r="T60" s="9"/>
      <c r="U60" s="9"/>
      <c r="V60" s="9"/>
      <c r="W60" s="9"/>
      <c r="X60" s="9"/>
      <c r="Y60" s="9"/>
      <c r="Z60" s="9"/>
      <c r="AA60" s="9"/>
      <c r="AB60" s="9"/>
      <c r="AC60" s="9"/>
      <c r="AD60" s="9"/>
      <c r="AE60" s="9"/>
    </row>
    <row r="61" spans="1:31" s="9" customFormat="1" ht="24.95" customHeight="1">
      <c r="A61" s="9"/>
      <c r="B61" s="178"/>
      <c r="C61" s="179"/>
      <c r="D61" s="180" t="s">
        <v>516</v>
      </c>
      <c r="E61" s="181"/>
      <c r="F61" s="181"/>
      <c r="G61" s="181"/>
      <c r="H61" s="181"/>
      <c r="I61" s="182"/>
      <c r="J61" s="183">
        <f>J127</f>
        <v>0</v>
      </c>
      <c r="K61" s="179"/>
      <c r="L61" s="184"/>
      <c r="S61" s="9"/>
      <c r="T61" s="9"/>
      <c r="U61" s="9"/>
      <c r="V61" s="9"/>
      <c r="W61" s="9"/>
      <c r="X61" s="9"/>
      <c r="Y61" s="9"/>
      <c r="Z61" s="9"/>
      <c r="AA61" s="9"/>
      <c r="AB61" s="9"/>
      <c r="AC61" s="9"/>
      <c r="AD61" s="9"/>
      <c r="AE61" s="9"/>
    </row>
    <row r="62" spans="1:31" s="10" customFormat="1" ht="19.9" customHeight="1">
      <c r="A62" s="10"/>
      <c r="B62" s="185"/>
      <c r="C62" s="186"/>
      <c r="D62" s="187" t="s">
        <v>517</v>
      </c>
      <c r="E62" s="188"/>
      <c r="F62" s="188"/>
      <c r="G62" s="188"/>
      <c r="H62" s="188"/>
      <c r="I62" s="189"/>
      <c r="J62" s="190">
        <f>J128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1518</v>
      </c>
      <c r="E63" s="188"/>
      <c r="F63" s="188"/>
      <c r="G63" s="188"/>
      <c r="H63" s="188"/>
      <c r="I63" s="189"/>
      <c r="J63" s="190">
        <f>J143</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519</v>
      </c>
      <c r="E64" s="188"/>
      <c r="F64" s="188"/>
      <c r="G64" s="188"/>
      <c r="H64" s="188"/>
      <c r="I64" s="189"/>
      <c r="J64" s="190">
        <f>J189</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521</v>
      </c>
      <c r="E65" s="188"/>
      <c r="F65" s="188"/>
      <c r="G65" s="188"/>
      <c r="H65" s="188"/>
      <c r="I65" s="189"/>
      <c r="J65" s="190">
        <f>J255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522</v>
      </c>
      <c r="E66" s="188"/>
      <c r="F66" s="188"/>
      <c r="G66" s="188"/>
      <c r="H66" s="188"/>
      <c r="I66" s="189"/>
      <c r="J66" s="190">
        <f>J262</f>
        <v>0</v>
      </c>
      <c r="K66" s="186"/>
      <c r="L66" s="191"/>
      <c r="S66" s="10"/>
      <c r="T66" s="10"/>
      <c r="U66" s="10"/>
      <c r="V66" s="10"/>
      <c r="W66" s="10"/>
      <c r="X66" s="10"/>
      <c r="Y66" s="10"/>
      <c r="Z66" s="10"/>
      <c r="AA66" s="10"/>
      <c r="AB66" s="10"/>
      <c r="AC66" s="10"/>
      <c r="AD66" s="10"/>
      <c r="AE66" s="10"/>
    </row>
    <row r="67" spans="1:31" s="9" customFormat="1" ht="24.95" customHeight="1">
      <c r="A67" s="9"/>
      <c r="B67" s="178"/>
      <c r="C67" s="179"/>
      <c r="D67" s="180" t="s">
        <v>116</v>
      </c>
      <c r="E67" s="181"/>
      <c r="F67" s="181"/>
      <c r="G67" s="181"/>
      <c r="H67" s="181"/>
      <c r="I67" s="182"/>
      <c r="J67" s="183">
        <f>J264</f>
        <v>0</v>
      </c>
      <c r="K67" s="179"/>
      <c r="L67" s="184"/>
      <c r="S67" s="9"/>
      <c r="T67" s="9"/>
      <c r="U67" s="9"/>
      <c r="V67" s="9"/>
      <c r="W67" s="9"/>
      <c r="X67" s="9"/>
      <c r="Y67" s="9"/>
      <c r="Z67" s="9"/>
      <c r="AA67" s="9"/>
      <c r="AB67" s="9"/>
      <c r="AC67" s="9"/>
      <c r="AD67" s="9"/>
      <c r="AE67" s="9"/>
    </row>
    <row r="68" spans="1:31" s="10" customFormat="1" ht="19.9" customHeight="1">
      <c r="A68" s="10"/>
      <c r="B68" s="185"/>
      <c r="C68" s="186"/>
      <c r="D68" s="187" t="s">
        <v>1519</v>
      </c>
      <c r="E68" s="188"/>
      <c r="F68" s="188"/>
      <c r="G68" s="188"/>
      <c r="H68" s="188"/>
      <c r="I68" s="189"/>
      <c r="J68" s="190">
        <f>J265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1520</v>
      </c>
      <c r="E69" s="188"/>
      <c r="F69" s="188"/>
      <c r="G69" s="188"/>
      <c r="H69" s="188"/>
      <c r="I69" s="189"/>
      <c r="J69" s="190">
        <f>J276</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1302</v>
      </c>
      <c r="E70" s="188"/>
      <c r="F70" s="188"/>
      <c r="G70" s="188"/>
      <c r="H70" s="188"/>
      <c r="I70" s="189"/>
      <c r="J70" s="190">
        <f>J290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1521</v>
      </c>
      <c r="E71" s="188"/>
      <c r="F71" s="188"/>
      <c r="G71" s="188"/>
      <c r="H71" s="188"/>
      <c r="I71" s="189"/>
      <c r="J71" s="190">
        <f>J301</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523</v>
      </c>
      <c r="E72" s="188"/>
      <c r="F72" s="188"/>
      <c r="G72" s="188"/>
      <c r="H72" s="188"/>
      <c r="I72" s="189"/>
      <c r="J72" s="190">
        <f>J318</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1522</v>
      </c>
      <c r="E73" s="188"/>
      <c r="F73" s="188"/>
      <c r="G73" s="188"/>
      <c r="H73" s="188"/>
      <c r="I73" s="189"/>
      <c r="J73" s="190">
        <f>J363</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527</v>
      </c>
      <c r="E74" s="188"/>
      <c r="F74" s="188"/>
      <c r="G74" s="188"/>
      <c r="H74" s="188"/>
      <c r="I74" s="189"/>
      <c r="J74" s="190">
        <f>J366</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1523</v>
      </c>
      <c r="E75" s="188"/>
      <c r="F75" s="188"/>
      <c r="G75" s="188"/>
      <c r="H75" s="188"/>
      <c r="I75" s="189"/>
      <c r="J75" s="190">
        <f>J373</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528</v>
      </c>
      <c r="E76" s="188"/>
      <c r="F76" s="188"/>
      <c r="G76" s="188"/>
      <c r="H76" s="188"/>
      <c r="I76" s="189"/>
      <c r="J76" s="190">
        <f>J381</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117</v>
      </c>
      <c r="E77" s="188"/>
      <c r="F77" s="188"/>
      <c r="G77" s="188"/>
      <c r="H77" s="188"/>
      <c r="I77" s="189"/>
      <c r="J77" s="190">
        <f>J393</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119</v>
      </c>
      <c r="E78" s="188"/>
      <c r="F78" s="188"/>
      <c r="G78" s="188"/>
      <c r="H78" s="188"/>
      <c r="I78" s="189"/>
      <c r="J78" s="190">
        <f>J395</f>
        <v>0</v>
      </c>
      <c r="K78" s="186"/>
      <c r="L78" s="191"/>
      <c r="S78" s="10"/>
      <c r="T78" s="10"/>
      <c r="U78" s="10"/>
      <c r="V78" s="10"/>
      <c r="W78" s="10"/>
      <c r="X78" s="10"/>
      <c r="Y78" s="10"/>
      <c r="Z78" s="10"/>
      <c r="AA78" s="10"/>
      <c r="AB78" s="10"/>
      <c r="AC78" s="10"/>
      <c r="AD78" s="10"/>
      <c r="AE78" s="10"/>
    </row>
    <row r="79" spans="1:31" s="10" customFormat="1" ht="19.9" customHeight="1">
      <c r="A79" s="10"/>
      <c r="B79" s="185"/>
      <c r="C79" s="186"/>
      <c r="D79" s="187" t="s">
        <v>120</v>
      </c>
      <c r="E79" s="188"/>
      <c r="F79" s="188"/>
      <c r="G79" s="188"/>
      <c r="H79" s="188"/>
      <c r="I79" s="189"/>
      <c r="J79" s="190">
        <f>J408</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529</v>
      </c>
      <c r="E80" s="188"/>
      <c r="F80" s="188"/>
      <c r="G80" s="188"/>
      <c r="H80" s="188"/>
      <c r="I80" s="189"/>
      <c r="J80" s="190">
        <f>J449</f>
        <v>0</v>
      </c>
      <c r="K80" s="186"/>
      <c r="L80" s="191"/>
      <c r="S80" s="10"/>
      <c r="T80" s="10"/>
      <c r="U80" s="10"/>
      <c r="V80" s="10"/>
      <c r="W80" s="10"/>
      <c r="X80" s="10"/>
      <c r="Y80" s="10"/>
      <c r="Z80" s="10"/>
      <c r="AA80" s="10"/>
      <c r="AB80" s="10"/>
      <c r="AC80" s="10"/>
      <c r="AD80" s="10"/>
      <c r="AE80" s="10"/>
    </row>
    <row r="81" spans="1:31" s="10" customFormat="1" ht="19.9" customHeight="1">
      <c r="A81" s="10"/>
      <c r="B81" s="185"/>
      <c r="C81" s="186"/>
      <c r="D81" s="187" t="s">
        <v>121</v>
      </c>
      <c r="E81" s="188"/>
      <c r="F81" s="188"/>
      <c r="G81" s="188"/>
      <c r="H81" s="188"/>
      <c r="I81" s="189"/>
      <c r="J81" s="190">
        <f>J456</f>
        <v>0</v>
      </c>
      <c r="K81" s="186"/>
      <c r="L81" s="191"/>
      <c r="S81" s="10"/>
      <c r="T81" s="10"/>
      <c r="U81" s="10"/>
      <c r="V81" s="10"/>
      <c r="W81" s="10"/>
      <c r="X81" s="10"/>
      <c r="Y81" s="10"/>
      <c r="Z81" s="10"/>
      <c r="AA81" s="10"/>
      <c r="AB81" s="10"/>
      <c r="AC81" s="10"/>
      <c r="AD81" s="10"/>
      <c r="AE81" s="10"/>
    </row>
    <row r="82" spans="1:31" s="9" customFormat="1" ht="24.95" customHeight="1">
      <c r="A82" s="9"/>
      <c r="B82" s="178"/>
      <c r="C82" s="179"/>
      <c r="D82" s="180" t="s">
        <v>533</v>
      </c>
      <c r="E82" s="181"/>
      <c r="F82" s="181"/>
      <c r="G82" s="181"/>
      <c r="H82" s="181"/>
      <c r="I82" s="182"/>
      <c r="J82" s="183">
        <f>J468</f>
        <v>0</v>
      </c>
      <c r="K82" s="179"/>
      <c r="L82" s="184"/>
      <c r="S82" s="9"/>
      <c r="T82" s="9"/>
      <c r="U82" s="9"/>
      <c r="V82" s="9"/>
      <c r="W82" s="9"/>
      <c r="X82" s="9"/>
      <c r="Y82" s="9"/>
      <c r="Z82" s="9"/>
      <c r="AA82" s="9"/>
      <c r="AB82" s="9"/>
      <c r="AC82" s="9"/>
      <c r="AD82" s="9"/>
      <c r="AE82" s="9"/>
    </row>
    <row r="83" spans="1:31" s="2" customFormat="1" ht="21.8"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2" customFormat="1" ht="6.95" customHeight="1">
      <c r="A84" s="39"/>
      <c r="B84" s="61"/>
      <c r="C84" s="62"/>
      <c r="D84" s="62"/>
      <c r="E84" s="62"/>
      <c r="F84" s="62"/>
      <c r="G84" s="62"/>
      <c r="H84" s="62"/>
      <c r="I84" s="168"/>
      <c r="J84" s="62"/>
      <c r="K84" s="62"/>
      <c r="L84" s="139"/>
      <c r="S84" s="39"/>
      <c r="T84" s="39"/>
      <c r="U84" s="39"/>
      <c r="V84" s="39"/>
      <c r="W84" s="39"/>
      <c r="X84" s="39"/>
      <c r="Y84" s="39"/>
      <c r="Z84" s="39"/>
      <c r="AA84" s="39"/>
      <c r="AB84" s="39"/>
      <c r="AC84" s="39"/>
      <c r="AD84" s="39"/>
      <c r="AE84" s="39"/>
    </row>
    <row r="88" spans="1:31" s="2" customFormat="1" ht="6.95" customHeight="1">
      <c r="A88" s="39"/>
      <c r="B88" s="63"/>
      <c r="C88" s="64"/>
      <c r="D88" s="64"/>
      <c r="E88" s="64"/>
      <c r="F88" s="64"/>
      <c r="G88" s="64"/>
      <c r="H88" s="64"/>
      <c r="I88" s="171"/>
      <c r="J88" s="64"/>
      <c r="K88" s="64"/>
      <c r="L88" s="139"/>
      <c r="S88" s="39"/>
      <c r="T88" s="39"/>
      <c r="U88" s="39"/>
      <c r="V88" s="39"/>
      <c r="W88" s="39"/>
      <c r="X88" s="39"/>
      <c r="Y88" s="39"/>
      <c r="Z88" s="39"/>
      <c r="AA88" s="39"/>
      <c r="AB88" s="39"/>
      <c r="AC88" s="39"/>
      <c r="AD88" s="39"/>
      <c r="AE88" s="39"/>
    </row>
    <row r="89" spans="1:31" s="2" customFormat="1" ht="24.95" customHeight="1">
      <c r="A89" s="39"/>
      <c r="B89" s="40"/>
      <c r="C89" s="24" t="s">
        <v>122</v>
      </c>
      <c r="D89" s="41"/>
      <c r="E89" s="41"/>
      <c r="F89" s="41"/>
      <c r="G89" s="41"/>
      <c r="H89" s="41"/>
      <c r="I89" s="138"/>
      <c r="J89" s="41"/>
      <c r="K89" s="41"/>
      <c r="L89" s="139"/>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8"/>
      <c r="J90" s="41"/>
      <c r="K90" s="41"/>
      <c r="L90" s="139"/>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138"/>
      <c r="J91" s="41"/>
      <c r="K91" s="41"/>
      <c r="L91" s="139"/>
      <c r="S91" s="39"/>
      <c r="T91" s="39"/>
      <c r="U91" s="39"/>
      <c r="V91" s="39"/>
      <c r="W91" s="39"/>
      <c r="X91" s="39"/>
      <c r="Y91" s="39"/>
      <c r="Z91" s="39"/>
      <c r="AA91" s="39"/>
      <c r="AB91" s="39"/>
      <c r="AC91" s="39"/>
      <c r="AD91" s="39"/>
      <c r="AE91" s="39"/>
    </row>
    <row r="92" spans="1:31" s="2" customFormat="1" ht="16.5" customHeight="1">
      <c r="A92" s="39"/>
      <c r="B92" s="40"/>
      <c r="C92" s="41"/>
      <c r="D92" s="41"/>
      <c r="E92" s="172" t="str">
        <f>E7</f>
        <v>Kardašova Řečice ON - oprava výpraví budovy</v>
      </c>
      <c r="F92" s="33"/>
      <c r="G92" s="33"/>
      <c r="H92" s="33"/>
      <c r="I92" s="138"/>
      <c r="J92" s="41"/>
      <c r="K92" s="41"/>
      <c r="L92" s="139"/>
      <c r="S92" s="39"/>
      <c r="T92" s="39"/>
      <c r="U92" s="39"/>
      <c r="V92" s="39"/>
      <c r="W92" s="39"/>
      <c r="X92" s="39"/>
      <c r="Y92" s="39"/>
      <c r="Z92" s="39"/>
      <c r="AA92" s="39"/>
      <c r="AB92" s="39"/>
      <c r="AC92" s="39"/>
      <c r="AD92" s="39"/>
      <c r="AE92" s="39"/>
    </row>
    <row r="93" spans="1:31" s="2" customFormat="1" ht="12" customHeight="1">
      <c r="A93" s="39"/>
      <c r="B93" s="40"/>
      <c r="C93" s="33" t="s">
        <v>105</v>
      </c>
      <c r="D93" s="41"/>
      <c r="E93" s="41"/>
      <c r="F93" s="41"/>
      <c r="G93" s="41"/>
      <c r="H93" s="41"/>
      <c r="I93" s="138"/>
      <c r="J93" s="41"/>
      <c r="K93" s="41"/>
      <c r="L93" s="139"/>
      <c r="S93" s="39"/>
      <c r="T93" s="39"/>
      <c r="U93" s="39"/>
      <c r="V93" s="39"/>
      <c r="W93" s="39"/>
      <c r="X93" s="39"/>
      <c r="Y93" s="39"/>
      <c r="Z93" s="39"/>
      <c r="AA93" s="39"/>
      <c r="AB93" s="39"/>
      <c r="AC93" s="39"/>
      <c r="AD93" s="39"/>
      <c r="AE93" s="39"/>
    </row>
    <row r="94" spans="1:31" s="2" customFormat="1" ht="16.5" customHeight="1">
      <c r="A94" s="39"/>
      <c r="B94" s="40"/>
      <c r="C94" s="41"/>
      <c r="D94" s="41"/>
      <c r="E94" s="71" t="str">
        <f>E9</f>
        <v>SO 04 - Oprava WC</v>
      </c>
      <c r="F94" s="41"/>
      <c r="G94" s="41"/>
      <c r="H94" s="41"/>
      <c r="I94" s="138"/>
      <c r="J94" s="41"/>
      <c r="K94" s="41"/>
      <c r="L94" s="139"/>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8"/>
      <c r="J95" s="41"/>
      <c r="K95" s="41"/>
      <c r="L95" s="139"/>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F12</f>
        <v xml:space="preserve"> </v>
      </c>
      <c r="G96" s="41"/>
      <c r="H96" s="41"/>
      <c r="I96" s="142" t="s">
        <v>23</v>
      </c>
      <c r="J96" s="74" t="str">
        <f>IF(J12="","",J12)</f>
        <v>28. 1. 2020</v>
      </c>
      <c r="K96" s="41"/>
      <c r="L96" s="139"/>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8"/>
      <c r="J97" s="41"/>
      <c r="K97" s="41"/>
      <c r="L97" s="139"/>
      <c r="S97" s="39"/>
      <c r="T97" s="39"/>
      <c r="U97" s="39"/>
      <c r="V97" s="39"/>
      <c r="W97" s="39"/>
      <c r="X97" s="39"/>
      <c r="Y97" s="39"/>
      <c r="Z97" s="39"/>
      <c r="AA97" s="39"/>
      <c r="AB97" s="39"/>
      <c r="AC97" s="39"/>
      <c r="AD97" s="39"/>
      <c r="AE97" s="39"/>
    </row>
    <row r="98" spans="1:31" s="2" customFormat="1" ht="15.15" customHeight="1">
      <c r="A98" s="39"/>
      <c r="B98" s="40"/>
      <c r="C98" s="33" t="s">
        <v>25</v>
      </c>
      <c r="D98" s="41"/>
      <c r="E98" s="41"/>
      <c r="F98" s="28" t="str">
        <f>E15</f>
        <v xml:space="preserve"> </v>
      </c>
      <c r="G98" s="41"/>
      <c r="H98" s="41"/>
      <c r="I98" s="142" t="s">
        <v>30</v>
      </c>
      <c r="J98" s="37" t="str">
        <f>E21</f>
        <v xml:space="preserve"> </v>
      </c>
      <c r="K98" s="41"/>
      <c r="L98" s="139"/>
      <c r="S98" s="39"/>
      <c r="T98" s="39"/>
      <c r="U98" s="39"/>
      <c r="V98" s="39"/>
      <c r="W98" s="39"/>
      <c r="X98" s="39"/>
      <c r="Y98" s="39"/>
      <c r="Z98" s="39"/>
      <c r="AA98" s="39"/>
      <c r="AB98" s="39"/>
      <c r="AC98" s="39"/>
      <c r="AD98" s="39"/>
      <c r="AE98" s="39"/>
    </row>
    <row r="99" spans="1:31" s="2" customFormat="1" ht="15.15" customHeight="1">
      <c r="A99" s="39"/>
      <c r="B99" s="40"/>
      <c r="C99" s="33" t="s">
        <v>28</v>
      </c>
      <c r="D99" s="41"/>
      <c r="E99" s="41"/>
      <c r="F99" s="28" t="str">
        <f>IF(E18="","",E18)</f>
        <v>Vyplň údaj</v>
      </c>
      <c r="G99" s="41"/>
      <c r="H99" s="41"/>
      <c r="I99" s="142" t="s">
        <v>32</v>
      </c>
      <c r="J99" s="37" t="str">
        <f>E24</f>
        <v xml:space="preserve"> </v>
      </c>
      <c r="K99" s="41"/>
      <c r="L99" s="139"/>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8"/>
      <c r="J100" s="41"/>
      <c r="K100" s="41"/>
      <c r="L100" s="139"/>
      <c r="S100" s="39"/>
      <c r="T100" s="39"/>
      <c r="U100" s="39"/>
      <c r="V100" s="39"/>
      <c r="W100" s="39"/>
      <c r="X100" s="39"/>
      <c r="Y100" s="39"/>
      <c r="Z100" s="39"/>
      <c r="AA100" s="39"/>
      <c r="AB100" s="39"/>
      <c r="AC100" s="39"/>
      <c r="AD100" s="39"/>
      <c r="AE100" s="39"/>
    </row>
    <row r="101" spans="1:31" s="11" customFormat="1" ht="29.25" customHeight="1">
      <c r="A101" s="192"/>
      <c r="B101" s="193"/>
      <c r="C101" s="194" t="s">
        <v>123</v>
      </c>
      <c r="D101" s="195" t="s">
        <v>54</v>
      </c>
      <c r="E101" s="195" t="s">
        <v>50</v>
      </c>
      <c r="F101" s="195" t="s">
        <v>51</v>
      </c>
      <c r="G101" s="195" t="s">
        <v>124</v>
      </c>
      <c r="H101" s="195" t="s">
        <v>125</v>
      </c>
      <c r="I101" s="196" t="s">
        <v>126</v>
      </c>
      <c r="J101" s="195" t="s">
        <v>109</v>
      </c>
      <c r="K101" s="197" t="s">
        <v>127</v>
      </c>
      <c r="L101" s="198"/>
      <c r="M101" s="94" t="s">
        <v>19</v>
      </c>
      <c r="N101" s="95" t="s">
        <v>39</v>
      </c>
      <c r="O101" s="95" t="s">
        <v>128</v>
      </c>
      <c r="P101" s="95" t="s">
        <v>129</v>
      </c>
      <c r="Q101" s="95" t="s">
        <v>130</v>
      </c>
      <c r="R101" s="95" t="s">
        <v>131</v>
      </c>
      <c r="S101" s="95" t="s">
        <v>132</v>
      </c>
      <c r="T101" s="96" t="s">
        <v>133</v>
      </c>
      <c r="U101" s="192"/>
      <c r="V101" s="192"/>
      <c r="W101" s="192"/>
      <c r="X101" s="192"/>
      <c r="Y101" s="192"/>
      <c r="Z101" s="192"/>
      <c r="AA101" s="192"/>
      <c r="AB101" s="192"/>
      <c r="AC101" s="192"/>
      <c r="AD101" s="192"/>
      <c r="AE101" s="192"/>
    </row>
    <row r="102" spans="1:63" s="2" customFormat="1" ht="22.8" customHeight="1">
      <c r="A102" s="39"/>
      <c r="B102" s="40"/>
      <c r="C102" s="101" t="s">
        <v>134</v>
      </c>
      <c r="D102" s="41"/>
      <c r="E102" s="41"/>
      <c r="F102" s="41"/>
      <c r="G102" s="41"/>
      <c r="H102" s="41"/>
      <c r="I102" s="138"/>
      <c r="J102" s="199">
        <f>BK102</f>
        <v>0</v>
      </c>
      <c r="K102" s="41"/>
      <c r="L102" s="45"/>
      <c r="M102" s="97"/>
      <c r="N102" s="200"/>
      <c r="O102" s="98"/>
      <c r="P102" s="201">
        <f>P103+P127+P264+P468</f>
        <v>0</v>
      </c>
      <c r="Q102" s="98"/>
      <c r="R102" s="201">
        <f>R103+R127+R264+R468</f>
        <v>16.0240867680489</v>
      </c>
      <c r="S102" s="98"/>
      <c r="T102" s="202">
        <f>T103+T127+T264+T468</f>
        <v>21.963957999999998</v>
      </c>
      <c r="U102" s="39"/>
      <c r="V102" s="39"/>
      <c r="W102" s="39"/>
      <c r="X102" s="39"/>
      <c r="Y102" s="39"/>
      <c r="Z102" s="39"/>
      <c r="AA102" s="39"/>
      <c r="AB102" s="39"/>
      <c r="AC102" s="39"/>
      <c r="AD102" s="39"/>
      <c r="AE102" s="39"/>
      <c r="AT102" s="18" t="s">
        <v>68</v>
      </c>
      <c r="AU102" s="18" t="s">
        <v>110</v>
      </c>
      <c r="BK102" s="203">
        <f>BK103+BK127+BK264+BK468</f>
        <v>0</v>
      </c>
    </row>
    <row r="103" spans="1:63" s="12" customFormat="1" ht="25.9" customHeight="1">
      <c r="A103" s="12"/>
      <c r="B103" s="204"/>
      <c r="C103" s="205"/>
      <c r="D103" s="206" t="s">
        <v>68</v>
      </c>
      <c r="E103" s="207" t="s">
        <v>153</v>
      </c>
      <c r="F103" s="207" t="s">
        <v>1376</v>
      </c>
      <c r="G103" s="205"/>
      <c r="H103" s="205"/>
      <c r="I103" s="208"/>
      <c r="J103" s="209">
        <f>BK103</f>
        <v>0</v>
      </c>
      <c r="K103" s="205"/>
      <c r="L103" s="210"/>
      <c r="M103" s="211"/>
      <c r="N103" s="212"/>
      <c r="O103" s="212"/>
      <c r="P103" s="213">
        <f>SUM(P104:P126)</f>
        <v>0</v>
      </c>
      <c r="Q103" s="212"/>
      <c r="R103" s="213">
        <f>SUM(R104:R126)</f>
        <v>1.6732453999999999</v>
      </c>
      <c r="S103" s="212"/>
      <c r="T103" s="214">
        <f>SUM(T104:T126)</f>
        <v>0</v>
      </c>
      <c r="U103" s="12"/>
      <c r="V103" s="12"/>
      <c r="W103" s="12"/>
      <c r="X103" s="12"/>
      <c r="Y103" s="12"/>
      <c r="Z103" s="12"/>
      <c r="AA103" s="12"/>
      <c r="AB103" s="12"/>
      <c r="AC103" s="12"/>
      <c r="AD103" s="12"/>
      <c r="AE103" s="12"/>
      <c r="AR103" s="215" t="s">
        <v>77</v>
      </c>
      <c r="AT103" s="216" t="s">
        <v>68</v>
      </c>
      <c r="AU103" s="216" t="s">
        <v>69</v>
      </c>
      <c r="AY103" s="215" t="s">
        <v>137</v>
      </c>
      <c r="BK103" s="217">
        <f>SUM(BK104:BK126)</f>
        <v>0</v>
      </c>
    </row>
    <row r="104" spans="1:65" s="2" customFormat="1" ht="21.75" customHeight="1">
      <c r="A104" s="39"/>
      <c r="B104" s="40"/>
      <c r="C104" s="218" t="s">
        <v>77</v>
      </c>
      <c r="D104" s="218" t="s">
        <v>138</v>
      </c>
      <c r="E104" s="219" t="s">
        <v>1524</v>
      </c>
      <c r="F104" s="220" t="s">
        <v>1525</v>
      </c>
      <c r="G104" s="221" t="s">
        <v>547</v>
      </c>
      <c r="H104" s="222">
        <v>0.62</v>
      </c>
      <c r="I104" s="223"/>
      <c r="J104" s="224">
        <f>ROUND(I104*H104,2)</f>
        <v>0</v>
      </c>
      <c r="K104" s="220" t="s">
        <v>142</v>
      </c>
      <c r="L104" s="45"/>
      <c r="M104" s="225" t="s">
        <v>19</v>
      </c>
      <c r="N104" s="226" t="s">
        <v>42</v>
      </c>
      <c r="O104" s="86"/>
      <c r="P104" s="227">
        <f>O104*H104</f>
        <v>0</v>
      </c>
      <c r="Q104" s="227">
        <v>1.32715</v>
      </c>
      <c r="R104" s="227">
        <f>Q104*H104</f>
        <v>0.822833</v>
      </c>
      <c r="S104" s="227">
        <v>0</v>
      </c>
      <c r="T104" s="228">
        <f>S104*H104</f>
        <v>0</v>
      </c>
      <c r="U104" s="39"/>
      <c r="V104" s="39"/>
      <c r="W104" s="39"/>
      <c r="X104" s="39"/>
      <c r="Y104" s="39"/>
      <c r="Z104" s="39"/>
      <c r="AA104" s="39"/>
      <c r="AB104" s="39"/>
      <c r="AC104" s="39"/>
      <c r="AD104" s="39"/>
      <c r="AE104" s="39"/>
      <c r="AR104" s="229" t="s">
        <v>143</v>
      </c>
      <c r="AT104" s="229" t="s">
        <v>138</v>
      </c>
      <c r="AU104" s="229" t="s">
        <v>77</v>
      </c>
      <c r="AY104" s="18" t="s">
        <v>137</v>
      </c>
      <c r="BE104" s="230">
        <f>IF(N104="základní",J104,0)</f>
        <v>0</v>
      </c>
      <c r="BF104" s="230">
        <f>IF(N104="snížená",J104,0)</f>
        <v>0</v>
      </c>
      <c r="BG104" s="230">
        <f>IF(N104="zákl. přenesená",J104,0)</f>
        <v>0</v>
      </c>
      <c r="BH104" s="230">
        <f>IF(N104="sníž. přenesená",J104,0)</f>
        <v>0</v>
      </c>
      <c r="BI104" s="230">
        <f>IF(N104="nulová",J104,0)</f>
        <v>0</v>
      </c>
      <c r="BJ104" s="18" t="s">
        <v>143</v>
      </c>
      <c r="BK104" s="230">
        <f>ROUND(I104*H104,2)</f>
        <v>0</v>
      </c>
      <c r="BL104" s="18" t="s">
        <v>143</v>
      </c>
      <c r="BM104" s="229" t="s">
        <v>1526</v>
      </c>
    </row>
    <row r="105" spans="1:51" s="15" customFormat="1" ht="12">
      <c r="A105" s="15"/>
      <c r="B105" s="264"/>
      <c r="C105" s="265"/>
      <c r="D105" s="233" t="s">
        <v>145</v>
      </c>
      <c r="E105" s="266" t="s">
        <v>19</v>
      </c>
      <c r="F105" s="267" t="s">
        <v>1527</v>
      </c>
      <c r="G105" s="265"/>
      <c r="H105" s="266" t="s">
        <v>19</v>
      </c>
      <c r="I105" s="268"/>
      <c r="J105" s="265"/>
      <c r="K105" s="265"/>
      <c r="L105" s="269"/>
      <c r="M105" s="270"/>
      <c r="N105" s="271"/>
      <c r="O105" s="271"/>
      <c r="P105" s="271"/>
      <c r="Q105" s="271"/>
      <c r="R105" s="271"/>
      <c r="S105" s="271"/>
      <c r="T105" s="272"/>
      <c r="U105" s="15"/>
      <c r="V105" s="15"/>
      <c r="W105" s="15"/>
      <c r="X105" s="15"/>
      <c r="Y105" s="15"/>
      <c r="Z105" s="15"/>
      <c r="AA105" s="15"/>
      <c r="AB105" s="15"/>
      <c r="AC105" s="15"/>
      <c r="AD105" s="15"/>
      <c r="AE105" s="15"/>
      <c r="AT105" s="273" t="s">
        <v>145</v>
      </c>
      <c r="AU105" s="273" t="s">
        <v>77</v>
      </c>
      <c r="AV105" s="15" t="s">
        <v>77</v>
      </c>
      <c r="AW105" s="15" t="s">
        <v>31</v>
      </c>
      <c r="AX105" s="15" t="s">
        <v>69</v>
      </c>
      <c r="AY105" s="273" t="s">
        <v>137</v>
      </c>
    </row>
    <row r="106" spans="1:51" s="13" customFormat="1" ht="12">
      <c r="A106" s="13"/>
      <c r="B106" s="231"/>
      <c r="C106" s="232"/>
      <c r="D106" s="233" t="s">
        <v>145</v>
      </c>
      <c r="E106" s="234" t="s">
        <v>19</v>
      </c>
      <c r="F106" s="235" t="s">
        <v>1528</v>
      </c>
      <c r="G106" s="232"/>
      <c r="H106" s="236">
        <v>0.464</v>
      </c>
      <c r="I106" s="237"/>
      <c r="J106" s="232"/>
      <c r="K106" s="232"/>
      <c r="L106" s="238"/>
      <c r="M106" s="239"/>
      <c r="N106" s="240"/>
      <c r="O106" s="240"/>
      <c r="P106" s="240"/>
      <c r="Q106" s="240"/>
      <c r="R106" s="240"/>
      <c r="S106" s="240"/>
      <c r="T106" s="241"/>
      <c r="U106" s="13"/>
      <c r="V106" s="13"/>
      <c r="W106" s="13"/>
      <c r="X106" s="13"/>
      <c r="Y106" s="13"/>
      <c r="Z106" s="13"/>
      <c r="AA106" s="13"/>
      <c r="AB106" s="13"/>
      <c r="AC106" s="13"/>
      <c r="AD106" s="13"/>
      <c r="AE106" s="13"/>
      <c r="AT106" s="242" t="s">
        <v>145</v>
      </c>
      <c r="AU106" s="242" t="s">
        <v>77</v>
      </c>
      <c r="AV106" s="13" t="s">
        <v>79</v>
      </c>
      <c r="AW106" s="13" t="s">
        <v>31</v>
      </c>
      <c r="AX106" s="13" t="s">
        <v>69</v>
      </c>
      <c r="AY106" s="242" t="s">
        <v>137</v>
      </c>
    </row>
    <row r="107" spans="1:51" s="15" customFormat="1" ht="12">
      <c r="A107" s="15"/>
      <c r="B107" s="264"/>
      <c r="C107" s="265"/>
      <c r="D107" s="233" t="s">
        <v>145</v>
      </c>
      <c r="E107" s="266" t="s">
        <v>19</v>
      </c>
      <c r="F107" s="267" t="s">
        <v>1529</v>
      </c>
      <c r="G107" s="265"/>
      <c r="H107" s="266" t="s">
        <v>19</v>
      </c>
      <c r="I107" s="268"/>
      <c r="J107" s="265"/>
      <c r="K107" s="265"/>
      <c r="L107" s="269"/>
      <c r="M107" s="270"/>
      <c r="N107" s="271"/>
      <c r="O107" s="271"/>
      <c r="P107" s="271"/>
      <c r="Q107" s="271"/>
      <c r="R107" s="271"/>
      <c r="S107" s="271"/>
      <c r="T107" s="272"/>
      <c r="U107" s="15"/>
      <c r="V107" s="15"/>
      <c r="W107" s="15"/>
      <c r="X107" s="15"/>
      <c r="Y107" s="15"/>
      <c r="Z107" s="15"/>
      <c r="AA107" s="15"/>
      <c r="AB107" s="15"/>
      <c r="AC107" s="15"/>
      <c r="AD107" s="15"/>
      <c r="AE107" s="15"/>
      <c r="AT107" s="273" t="s">
        <v>145</v>
      </c>
      <c r="AU107" s="273" t="s">
        <v>77</v>
      </c>
      <c r="AV107" s="15" t="s">
        <v>77</v>
      </c>
      <c r="AW107" s="15" t="s">
        <v>31</v>
      </c>
      <c r="AX107" s="15" t="s">
        <v>69</v>
      </c>
      <c r="AY107" s="273" t="s">
        <v>137</v>
      </c>
    </row>
    <row r="108" spans="1:51" s="13" customFormat="1" ht="12">
      <c r="A108" s="13"/>
      <c r="B108" s="231"/>
      <c r="C108" s="232"/>
      <c r="D108" s="233" t="s">
        <v>145</v>
      </c>
      <c r="E108" s="234" t="s">
        <v>19</v>
      </c>
      <c r="F108" s="235" t="s">
        <v>1530</v>
      </c>
      <c r="G108" s="232"/>
      <c r="H108" s="236">
        <v>0.156</v>
      </c>
      <c r="I108" s="237"/>
      <c r="J108" s="232"/>
      <c r="K108" s="232"/>
      <c r="L108" s="238"/>
      <c r="M108" s="239"/>
      <c r="N108" s="240"/>
      <c r="O108" s="240"/>
      <c r="P108" s="240"/>
      <c r="Q108" s="240"/>
      <c r="R108" s="240"/>
      <c r="S108" s="240"/>
      <c r="T108" s="241"/>
      <c r="U108" s="13"/>
      <c r="V108" s="13"/>
      <c r="W108" s="13"/>
      <c r="X108" s="13"/>
      <c r="Y108" s="13"/>
      <c r="Z108" s="13"/>
      <c r="AA108" s="13"/>
      <c r="AB108" s="13"/>
      <c r="AC108" s="13"/>
      <c r="AD108" s="13"/>
      <c r="AE108" s="13"/>
      <c r="AT108" s="242" t="s">
        <v>145</v>
      </c>
      <c r="AU108" s="242" t="s">
        <v>77</v>
      </c>
      <c r="AV108" s="13" t="s">
        <v>79</v>
      </c>
      <c r="AW108" s="13" t="s">
        <v>31</v>
      </c>
      <c r="AX108" s="13" t="s">
        <v>69</v>
      </c>
      <c r="AY108" s="242" t="s">
        <v>137</v>
      </c>
    </row>
    <row r="109" spans="1:51" s="14" customFormat="1" ht="12">
      <c r="A109" s="14"/>
      <c r="B109" s="243"/>
      <c r="C109" s="244"/>
      <c r="D109" s="233" t="s">
        <v>145</v>
      </c>
      <c r="E109" s="245" t="s">
        <v>19</v>
      </c>
      <c r="F109" s="246" t="s">
        <v>147</v>
      </c>
      <c r="G109" s="244"/>
      <c r="H109" s="247">
        <v>0.62</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145</v>
      </c>
      <c r="AU109" s="253" t="s">
        <v>77</v>
      </c>
      <c r="AV109" s="14" t="s">
        <v>143</v>
      </c>
      <c r="AW109" s="14" t="s">
        <v>31</v>
      </c>
      <c r="AX109" s="14" t="s">
        <v>77</v>
      </c>
      <c r="AY109" s="253" t="s">
        <v>137</v>
      </c>
    </row>
    <row r="110" spans="1:65" s="2" customFormat="1" ht="21.75" customHeight="1">
      <c r="A110" s="39"/>
      <c r="B110" s="40"/>
      <c r="C110" s="218" t="s">
        <v>79</v>
      </c>
      <c r="D110" s="218" t="s">
        <v>138</v>
      </c>
      <c r="E110" s="219" t="s">
        <v>1531</v>
      </c>
      <c r="F110" s="220" t="s">
        <v>1532</v>
      </c>
      <c r="G110" s="221" t="s">
        <v>268</v>
      </c>
      <c r="H110" s="222">
        <v>2</v>
      </c>
      <c r="I110" s="223"/>
      <c r="J110" s="224">
        <f>ROUND(I110*H110,2)</f>
        <v>0</v>
      </c>
      <c r="K110" s="220" t="s">
        <v>142</v>
      </c>
      <c r="L110" s="45"/>
      <c r="M110" s="225" t="s">
        <v>19</v>
      </c>
      <c r="N110" s="226" t="s">
        <v>42</v>
      </c>
      <c r="O110" s="86"/>
      <c r="P110" s="227">
        <f>O110*H110</f>
        <v>0</v>
      </c>
      <c r="Q110" s="227">
        <v>0.03328</v>
      </c>
      <c r="R110" s="227">
        <f>Q110*H110</f>
        <v>0.06656</v>
      </c>
      <c r="S110" s="227">
        <v>0</v>
      </c>
      <c r="T110" s="228">
        <f>S110*H110</f>
        <v>0</v>
      </c>
      <c r="U110" s="39"/>
      <c r="V110" s="39"/>
      <c r="W110" s="39"/>
      <c r="X110" s="39"/>
      <c r="Y110" s="39"/>
      <c r="Z110" s="39"/>
      <c r="AA110" s="39"/>
      <c r="AB110" s="39"/>
      <c r="AC110" s="39"/>
      <c r="AD110" s="39"/>
      <c r="AE110" s="39"/>
      <c r="AR110" s="229" t="s">
        <v>143</v>
      </c>
      <c r="AT110" s="229" t="s">
        <v>138</v>
      </c>
      <c r="AU110" s="229" t="s">
        <v>77</v>
      </c>
      <c r="AY110" s="18" t="s">
        <v>137</v>
      </c>
      <c r="BE110" s="230">
        <f>IF(N110="základní",J110,0)</f>
        <v>0</v>
      </c>
      <c r="BF110" s="230">
        <f>IF(N110="snížená",J110,0)</f>
        <v>0</v>
      </c>
      <c r="BG110" s="230">
        <f>IF(N110="zákl. přenesená",J110,0)</f>
        <v>0</v>
      </c>
      <c r="BH110" s="230">
        <f>IF(N110="sníž. přenesená",J110,0)</f>
        <v>0</v>
      </c>
      <c r="BI110" s="230">
        <f>IF(N110="nulová",J110,0)</f>
        <v>0</v>
      </c>
      <c r="BJ110" s="18" t="s">
        <v>143</v>
      </c>
      <c r="BK110" s="230">
        <f>ROUND(I110*H110,2)</f>
        <v>0</v>
      </c>
      <c r="BL110" s="18" t="s">
        <v>143</v>
      </c>
      <c r="BM110" s="229" t="s">
        <v>1533</v>
      </c>
    </row>
    <row r="111" spans="1:65" s="2" customFormat="1" ht="21.75" customHeight="1">
      <c r="A111" s="39"/>
      <c r="B111" s="40"/>
      <c r="C111" s="218" t="s">
        <v>153</v>
      </c>
      <c r="D111" s="218" t="s">
        <v>138</v>
      </c>
      <c r="E111" s="219" t="s">
        <v>1534</v>
      </c>
      <c r="F111" s="220" t="s">
        <v>1535</v>
      </c>
      <c r="G111" s="221" t="s">
        <v>141</v>
      </c>
      <c r="H111" s="222">
        <v>8.9</v>
      </c>
      <c r="I111" s="223"/>
      <c r="J111" s="224">
        <f>ROUND(I111*H111,2)</f>
        <v>0</v>
      </c>
      <c r="K111" s="220" t="s">
        <v>142</v>
      </c>
      <c r="L111" s="45"/>
      <c r="M111" s="225" t="s">
        <v>19</v>
      </c>
      <c r="N111" s="226" t="s">
        <v>42</v>
      </c>
      <c r="O111" s="86"/>
      <c r="P111" s="227">
        <f>O111*H111</f>
        <v>0</v>
      </c>
      <c r="Q111" s="227">
        <v>0.05897</v>
      </c>
      <c r="R111" s="227">
        <f>Q111*H111</f>
        <v>0.524833</v>
      </c>
      <c r="S111" s="227">
        <v>0</v>
      </c>
      <c r="T111" s="228">
        <f>S111*H111</f>
        <v>0</v>
      </c>
      <c r="U111" s="39"/>
      <c r="V111" s="39"/>
      <c r="W111" s="39"/>
      <c r="X111" s="39"/>
      <c r="Y111" s="39"/>
      <c r="Z111" s="39"/>
      <c r="AA111" s="39"/>
      <c r="AB111" s="39"/>
      <c r="AC111" s="39"/>
      <c r="AD111" s="39"/>
      <c r="AE111" s="39"/>
      <c r="AR111" s="229" t="s">
        <v>143</v>
      </c>
      <c r="AT111" s="229" t="s">
        <v>138</v>
      </c>
      <c r="AU111" s="229" t="s">
        <v>77</v>
      </c>
      <c r="AY111" s="18" t="s">
        <v>137</v>
      </c>
      <c r="BE111" s="230">
        <f>IF(N111="základní",J111,0)</f>
        <v>0</v>
      </c>
      <c r="BF111" s="230">
        <f>IF(N111="snížená",J111,0)</f>
        <v>0</v>
      </c>
      <c r="BG111" s="230">
        <f>IF(N111="zákl. přenesená",J111,0)</f>
        <v>0</v>
      </c>
      <c r="BH111" s="230">
        <f>IF(N111="sníž. přenesená",J111,0)</f>
        <v>0</v>
      </c>
      <c r="BI111" s="230">
        <f>IF(N111="nulová",J111,0)</f>
        <v>0</v>
      </c>
      <c r="BJ111" s="18" t="s">
        <v>143</v>
      </c>
      <c r="BK111" s="230">
        <f>ROUND(I111*H111,2)</f>
        <v>0</v>
      </c>
      <c r="BL111" s="18" t="s">
        <v>143</v>
      </c>
      <c r="BM111" s="229" t="s">
        <v>1536</v>
      </c>
    </row>
    <row r="112" spans="1:51" s="15" customFormat="1" ht="12">
      <c r="A112" s="15"/>
      <c r="B112" s="264"/>
      <c r="C112" s="265"/>
      <c r="D112" s="233" t="s">
        <v>145</v>
      </c>
      <c r="E112" s="266" t="s">
        <v>19</v>
      </c>
      <c r="F112" s="267" t="s">
        <v>1537</v>
      </c>
      <c r="G112" s="265"/>
      <c r="H112" s="266" t="s">
        <v>19</v>
      </c>
      <c r="I112" s="268"/>
      <c r="J112" s="265"/>
      <c r="K112" s="265"/>
      <c r="L112" s="269"/>
      <c r="M112" s="270"/>
      <c r="N112" s="271"/>
      <c r="O112" s="271"/>
      <c r="P112" s="271"/>
      <c r="Q112" s="271"/>
      <c r="R112" s="271"/>
      <c r="S112" s="271"/>
      <c r="T112" s="272"/>
      <c r="U112" s="15"/>
      <c r="V112" s="15"/>
      <c r="W112" s="15"/>
      <c r="X112" s="15"/>
      <c r="Y112" s="15"/>
      <c r="Z112" s="15"/>
      <c r="AA112" s="15"/>
      <c r="AB112" s="15"/>
      <c r="AC112" s="15"/>
      <c r="AD112" s="15"/>
      <c r="AE112" s="15"/>
      <c r="AT112" s="273" t="s">
        <v>145</v>
      </c>
      <c r="AU112" s="273" t="s">
        <v>77</v>
      </c>
      <c r="AV112" s="15" t="s">
        <v>77</v>
      </c>
      <c r="AW112" s="15" t="s">
        <v>31</v>
      </c>
      <c r="AX112" s="15" t="s">
        <v>69</v>
      </c>
      <c r="AY112" s="273" t="s">
        <v>137</v>
      </c>
    </row>
    <row r="113" spans="1:51" s="13" customFormat="1" ht="12">
      <c r="A113" s="13"/>
      <c r="B113" s="231"/>
      <c r="C113" s="232"/>
      <c r="D113" s="233" t="s">
        <v>145</v>
      </c>
      <c r="E113" s="234" t="s">
        <v>19</v>
      </c>
      <c r="F113" s="235" t="s">
        <v>1538</v>
      </c>
      <c r="G113" s="232"/>
      <c r="H113" s="236">
        <v>11.7</v>
      </c>
      <c r="I113" s="237"/>
      <c r="J113" s="232"/>
      <c r="K113" s="232"/>
      <c r="L113" s="238"/>
      <c r="M113" s="239"/>
      <c r="N113" s="240"/>
      <c r="O113" s="240"/>
      <c r="P113" s="240"/>
      <c r="Q113" s="240"/>
      <c r="R113" s="240"/>
      <c r="S113" s="240"/>
      <c r="T113" s="241"/>
      <c r="U113" s="13"/>
      <c r="V113" s="13"/>
      <c r="W113" s="13"/>
      <c r="X113" s="13"/>
      <c r="Y113" s="13"/>
      <c r="Z113" s="13"/>
      <c r="AA113" s="13"/>
      <c r="AB113" s="13"/>
      <c r="AC113" s="13"/>
      <c r="AD113" s="13"/>
      <c r="AE113" s="13"/>
      <c r="AT113" s="242" t="s">
        <v>145</v>
      </c>
      <c r="AU113" s="242" t="s">
        <v>77</v>
      </c>
      <c r="AV113" s="13" t="s">
        <v>79</v>
      </c>
      <c r="AW113" s="13" t="s">
        <v>31</v>
      </c>
      <c r="AX113" s="13" t="s">
        <v>69</v>
      </c>
      <c r="AY113" s="242" t="s">
        <v>137</v>
      </c>
    </row>
    <row r="114" spans="1:51" s="13" customFormat="1" ht="12">
      <c r="A114" s="13"/>
      <c r="B114" s="231"/>
      <c r="C114" s="232"/>
      <c r="D114" s="233" t="s">
        <v>145</v>
      </c>
      <c r="E114" s="234" t="s">
        <v>19</v>
      </c>
      <c r="F114" s="235" t="s">
        <v>1539</v>
      </c>
      <c r="G114" s="232"/>
      <c r="H114" s="236">
        <v>-2.8</v>
      </c>
      <c r="I114" s="237"/>
      <c r="J114" s="232"/>
      <c r="K114" s="232"/>
      <c r="L114" s="238"/>
      <c r="M114" s="239"/>
      <c r="N114" s="240"/>
      <c r="O114" s="240"/>
      <c r="P114" s="240"/>
      <c r="Q114" s="240"/>
      <c r="R114" s="240"/>
      <c r="S114" s="240"/>
      <c r="T114" s="241"/>
      <c r="U114" s="13"/>
      <c r="V114" s="13"/>
      <c r="W114" s="13"/>
      <c r="X114" s="13"/>
      <c r="Y114" s="13"/>
      <c r="Z114" s="13"/>
      <c r="AA114" s="13"/>
      <c r="AB114" s="13"/>
      <c r="AC114" s="13"/>
      <c r="AD114" s="13"/>
      <c r="AE114" s="13"/>
      <c r="AT114" s="242" t="s">
        <v>145</v>
      </c>
      <c r="AU114" s="242" t="s">
        <v>77</v>
      </c>
      <c r="AV114" s="13" t="s">
        <v>79</v>
      </c>
      <c r="AW114" s="13" t="s">
        <v>31</v>
      </c>
      <c r="AX114" s="13" t="s">
        <v>69</v>
      </c>
      <c r="AY114" s="242" t="s">
        <v>137</v>
      </c>
    </row>
    <row r="115" spans="1:51" s="14" customFormat="1" ht="12">
      <c r="A115" s="14"/>
      <c r="B115" s="243"/>
      <c r="C115" s="244"/>
      <c r="D115" s="233" t="s">
        <v>145</v>
      </c>
      <c r="E115" s="245" t="s">
        <v>19</v>
      </c>
      <c r="F115" s="246" t="s">
        <v>147</v>
      </c>
      <c r="G115" s="244"/>
      <c r="H115" s="247">
        <v>8.899999999999999</v>
      </c>
      <c r="I115" s="248"/>
      <c r="J115" s="244"/>
      <c r="K115" s="244"/>
      <c r="L115" s="249"/>
      <c r="M115" s="250"/>
      <c r="N115" s="251"/>
      <c r="O115" s="251"/>
      <c r="P115" s="251"/>
      <c r="Q115" s="251"/>
      <c r="R115" s="251"/>
      <c r="S115" s="251"/>
      <c r="T115" s="252"/>
      <c r="U115" s="14"/>
      <c r="V115" s="14"/>
      <c r="W115" s="14"/>
      <c r="X115" s="14"/>
      <c r="Y115" s="14"/>
      <c r="Z115" s="14"/>
      <c r="AA115" s="14"/>
      <c r="AB115" s="14"/>
      <c r="AC115" s="14"/>
      <c r="AD115" s="14"/>
      <c r="AE115" s="14"/>
      <c r="AT115" s="253" t="s">
        <v>145</v>
      </c>
      <c r="AU115" s="253" t="s">
        <v>77</v>
      </c>
      <c r="AV115" s="14" t="s">
        <v>143</v>
      </c>
      <c r="AW115" s="14" t="s">
        <v>31</v>
      </c>
      <c r="AX115" s="14" t="s">
        <v>77</v>
      </c>
      <c r="AY115" s="253" t="s">
        <v>137</v>
      </c>
    </row>
    <row r="116" spans="1:65" s="2" customFormat="1" ht="16.5" customHeight="1">
      <c r="A116" s="39"/>
      <c r="B116" s="40"/>
      <c r="C116" s="218" t="s">
        <v>143</v>
      </c>
      <c r="D116" s="218" t="s">
        <v>138</v>
      </c>
      <c r="E116" s="219" t="s">
        <v>1540</v>
      </c>
      <c r="F116" s="220" t="s">
        <v>1541</v>
      </c>
      <c r="G116" s="221" t="s">
        <v>150</v>
      </c>
      <c r="H116" s="222">
        <v>9</v>
      </c>
      <c r="I116" s="223"/>
      <c r="J116" s="224">
        <f>ROUND(I116*H116,2)</f>
        <v>0</v>
      </c>
      <c r="K116" s="220" t="s">
        <v>142</v>
      </c>
      <c r="L116" s="45"/>
      <c r="M116" s="225" t="s">
        <v>19</v>
      </c>
      <c r="N116" s="226" t="s">
        <v>42</v>
      </c>
      <c r="O116" s="86"/>
      <c r="P116" s="227">
        <f>O116*H116</f>
        <v>0</v>
      </c>
      <c r="Q116" s="227">
        <v>0.000128</v>
      </c>
      <c r="R116" s="227">
        <f>Q116*H116</f>
        <v>0.001152</v>
      </c>
      <c r="S116" s="227">
        <v>0</v>
      </c>
      <c r="T116" s="228">
        <f>S116*H116</f>
        <v>0</v>
      </c>
      <c r="U116" s="39"/>
      <c r="V116" s="39"/>
      <c r="W116" s="39"/>
      <c r="X116" s="39"/>
      <c r="Y116" s="39"/>
      <c r="Z116" s="39"/>
      <c r="AA116" s="39"/>
      <c r="AB116" s="39"/>
      <c r="AC116" s="39"/>
      <c r="AD116" s="39"/>
      <c r="AE116" s="39"/>
      <c r="AR116" s="229" t="s">
        <v>143</v>
      </c>
      <c r="AT116" s="229" t="s">
        <v>138</v>
      </c>
      <c r="AU116" s="229" t="s">
        <v>77</v>
      </c>
      <c r="AY116" s="18" t="s">
        <v>137</v>
      </c>
      <c r="BE116" s="230">
        <f>IF(N116="základní",J116,0)</f>
        <v>0</v>
      </c>
      <c r="BF116" s="230">
        <f>IF(N116="snížená",J116,0)</f>
        <v>0</v>
      </c>
      <c r="BG116" s="230">
        <f>IF(N116="zákl. přenesená",J116,0)</f>
        <v>0</v>
      </c>
      <c r="BH116" s="230">
        <f>IF(N116="sníž. přenesená",J116,0)</f>
        <v>0</v>
      </c>
      <c r="BI116" s="230">
        <f>IF(N116="nulová",J116,0)</f>
        <v>0</v>
      </c>
      <c r="BJ116" s="18" t="s">
        <v>143</v>
      </c>
      <c r="BK116" s="230">
        <f>ROUND(I116*H116,2)</f>
        <v>0</v>
      </c>
      <c r="BL116" s="18" t="s">
        <v>143</v>
      </c>
      <c r="BM116" s="229" t="s">
        <v>1542</v>
      </c>
    </row>
    <row r="117" spans="1:65" s="2" customFormat="1" ht="21.75" customHeight="1">
      <c r="A117" s="39"/>
      <c r="B117" s="40"/>
      <c r="C117" s="218" t="s">
        <v>164</v>
      </c>
      <c r="D117" s="218" t="s">
        <v>138</v>
      </c>
      <c r="E117" s="219" t="s">
        <v>1543</v>
      </c>
      <c r="F117" s="220" t="s">
        <v>1544</v>
      </c>
      <c r="G117" s="221" t="s">
        <v>141</v>
      </c>
      <c r="H117" s="222">
        <v>2.94</v>
      </c>
      <c r="I117" s="223"/>
      <c r="J117" s="224">
        <f>ROUND(I117*H117,2)</f>
        <v>0</v>
      </c>
      <c r="K117" s="220" t="s">
        <v>142</v>
      </c>
      <c r="L117" s="45"/>
      <c r="M117" s="225" t="s">
        <v>19</v>
      </c>
      <c r="N117" s="226" t="s">
        <v>42</v>
      </c>
      <c r="O117" s="86"/>
      <c r="P117" s="227">
        <f>O117*H117</f>
        <v>0</v>
      </c>
      <c r="Q117" s="227">
        <v>0.04367</v>
      </c>
      <c r="R117" s="227">
        <f>Q117*H117</f>
        <v>0.1283898</v>
      </c>
      <c r="S117" s="227">
        <v>0</v>
      </c>
      <c r="T117" s="228">
        <f>S117*H117</f>
        <v>0</v>
      </c>
      <c r="U117" s="39"/>
      <c r="V117" s="39"/>
      <c r="W117" s="39"/>
      <c r="X117" s="39"/>
      <c r="Y117" s="39"/>
      <c r="Z117" s="39"/>
      <c r="AA117" s="39"/>
      <c r="AB117" s="39"/>
      <c r="AC117" s="39"/>
      <c r="AD117" s="39"/>
      <c r="AE117" s="39"/>
      <c r="AR117" s="229" t="s">
        <v>143</v>
      </c>
      <c r="AT117" s="229" t="s">
        <v>138</v>
      </c>
      <c r="AU117" s="229" t="s">
        <v>77</v>
      </c>
      <c r="AY117" s="18" t="s">
        <v>137</v>
      </c>
      <c r="BE117" s="230">
        <f>IF(N117="základní",J117,0)</f>
        <v>0</v>
      </c>
      <c r="BF117" s="230">
        <f>IF(N117="snížená",J117,0)</f>
        <v>0</v>
      </c>
      <c r="BG117" s="230">
        <f>IF(N117="zákl. přenesená",J117,0)</f>
        <v>0</v>
      </c>
      <c r="BH117" s="230">
        <f>IF(N117="sníž. přenesená",J117,0)</f>
        <v>0</v>
      </c>
      <c r="BI117" s="230">
        <f>IF(N117="nulová",J117,0)</f>
        <v>0</v>
      </c>
      <c r="BJ117" s="18" t="s">
        <v>143</v>
      </c>
      <c r="BK117" s="230">
        <f>ROUND(I117*H117,2)</f>
        <v>0</v>
      </c>
      <c r="BL117" s="18" t="s">
        <v>143</v>
      </c>
      <c r="BM117" s="229" t="s">
        <v>1545</v>
      </c>
    </row>
    <row r="118" spans="1:51" s="15" customFormat="1" ht="12">
      <c r="A118" s="15"/>
      <c r="B118" s="264"/>
      <c r="C118" s="265"/>
      <c r="D118" s="233" t="s">
        <v>145</v>
      </c>
      <c r="E118" s="266" t="s">
        <v>19</v>
      </c>
      <c r="F118" s="267" t="s">
        <v>1546</v>
      </c>
      <c r="G118" s="265"/>
      <c r="H118" s="266" t="s">
        <v>19</v>
      </c>
      <c r="I118" s="268"/>
      <c r="J118" s="265"/>
      <c r="K118" s="265"/>
      <c r="L118" s="269"/>
      <c r="M118" s="270"/>
      <c r="N118" s="271"/>
      <c r="O118" s="271"/>
      <c r="P118" s="271"/>
      <c r="Q118" s="271"/>
      <c r="R118" s="271"/>
      <c r="S118" s="271"/>
      <c r="T118" s="272"/>
      <c r="U118" s="15"/>
      <c r="V118" s="15"/>
      <c r="W118" s="15"/>
      <c r="X118" s="15"/>
      <c r="Y118" s="15"/>
      <c r="Z118" s="15"/>
      <c r="AA118" s="15"/>
      <c r="AB118" s="15"/>
      <c r="AC118" s="15"/>
      <c r="AD118" s="15"/>
      <c r="AE118" s="15"/>
      <c r="AT118" s="273" t="s">
        <v>145</v>
      </c>
      <c r="AU118" s="273" t="s">
        <v>77</v>
      </c>
      <c r="AV118" s="15" t="s">
        <v>77</v>
      </c>
      <c r="AW118" s="15" t="s">
        <v>31</v>
      </c>
      <c r="AX118" s="15" t="s">
        <v>69</v>
      </c>
      <c r="AY118" s="273" t="s">
        <v>137</v>
      </c>
    </row>
    <row r="119" spans="1:51" s="13" customFormat="1" ht="12">
      <c r="A119" s="13"/>
      <c r="B119" s="231"/>
      <c r="C119" s="232"/>
      <c r="D119" s="233" t="s">
        <v>145</v>
      </c>
      <c r="E119" s="234" t="s">
        <v>19</v>
      </c>
      <c r="F119" s="235" t="s">
        <v>1547</v>
      </c>
      <c r="G119" s="232"/>
      <c r="H119" s="236">
        <v>1.68</v>
      </c>
      <c r="I119" s="237"/>
      <c r="J119" s="232"/>
      <c r="K119" s="232"/>
      <c r="L119" s="238"/>
      <c r="M119" s="239"/>
      <c r="N119" s="240"/>
      <c r="O119" s="240"/>
      <c r="P119" s="240"/>
      <c r="Q119" s="240"/>
      <c r="R119" s="240"/>
      <c r="S119" s="240"/>
      <c r="T119" s="241"/>
      <c r="U119" s="13"/>
      <c r="V119" s="13"/>
      <c r="W119" s="13"/>
      <c r="X119" s="13"/>
      <c r="Y119" s="13"/>
      <c r="Z119" s="13"/>
      <c r="AA119" s="13"/>
      <c r="AB119" s="13"/>
      <c r="AC119" s="13"/>
      <c r="AD119" s="13"/>
      <c r="AE119" s="13"/>
      <c r="AT119" s="242" t="s">
        <v>145</v>
      </c>
      <c r="AU119" s="242" t="s">
        <v>77</v>
      </c>
      <c r="AV119" s="13" t="s">
        <v>79</v>
      </c>
      <c r="AW119" s="13" t="s">
        <v>31</v>
      </c>
      <c r="AX119" s="13" t="s">
        <v>69</v>
      </c>
      <c r="AY119" s="242" t="s">
        <v>137</v>
      </c>
    </row>
    <row r="120" spans="1:51" s="15" customFormat="1" ht="12">
      <c r="A120" s="15"/>
      <c r="B120" s="264"/>
      <c r="C120" s="265"/>
      <c r="D120" s="233" t="s">
        <v>145</v>
      </c>
      <c r="E120" s="266" t="s">
        <v>19</v>
      </c>
      <c r="F120" s="267" t="s">
        <v>1548</v>
      </c>
      <c r="G120" s="265"/>
      <c r="H120" s="266" t="s">
        <v>19</v>
      </c>
      <c r="I120" s="268"/>
      <c r="J120" s="265"/>
      <c r="K120" s="265"/>
      <c r="L120" s="269"/>
      <c r="M120" s="270"/>
      <c r="N120" s="271"/>
      <c r="O120" s="271"/>
      <c r="P120" s="271"/>
      <c r="Q120" s="271"/>
      <c r="R120" s="271"/>
      <c r="S120" s="271"/>
      <c r="T120" s="272"/>
      <c r="U120" s="15"/>
      <c r="V120" s="15"/>
      <c r="W120" s="15"/>
      <c r="X120" s="15"/>
      <c r="Y120" s="15"/>
      <c r="Z120" s="15"/>
      <c r="AA120" s="15"/>
      <c r="AB120" s="15"/>
      <c r="AC120" s="15"/>
      <c r="AD120" s="15"/>
      <c r="AE120" s="15"/>
      <c r="AT120" s="273" t="s">
        <v>145</v>
      </c>
      <c r="AU120" s="273" t="s">
        <v>77</v>
      </c>
      <c r="AV120" s="15" t="s">
        <v>77</v>
      </c>
      <c r="AW120" s="15" t="s">
        <v>31</v>
      </c>
      <c r="AX120" s="15" t="s">
        <v>69</v>
      </c>
      <c r="AY120" s="273" t="s">
        <v>137</v>
      </c>
    </row>
    <row r="121" spans="1:51" s="13" customFormat="1" ht="12">
      <c r="A121" s="13"/>
      <c r="B121" s="231"/>
      <c r="C121" s="232"/>
      <c r="D121" s="233" t="s">
        <v>145</v>
      </c>
      <c r="E121" s="234" t="s">
        <v>19</v>
      </c>
      <c r="F121" s="235" t="s">
        <v>1549</v>
      </c>
      <c r="G121" s="232"/>
      <c r="H121" s="236">
        <v>1.26</v>
      </c>
      <c r="I121" s="237"/>
      <c r="J121" s="232"/>
      <c r="K121" s="232"/>
      <c r="L121" s="238"/>
      <c r="M121" s="239"/>
      <c r="N121" s="240"/>
      <c r="O121" s="240"/>
      <c r="P121" s="240"/>
      <c r="Q121" s="240"/>
      <c r="R121" s="240"/>
      <c r="S121" s="240"/>
      <c r="T121" s="241"/>
      <c r="U121" s="13"/>
      <c r="V121" s="13"/>
      <c r="W121" s="13"/>
      <c r="X121" s="13"/>
      <c r="Y121" s="13"/>
      <c r="Z121" s="13"/>
      <c r="AA121" s="13"/>
      <c r="AB121" s="13"/>
      <c r="AC121" s="13"/>
      <c r="AD121" s="13"/>
      <c r="AE121" s="13"/>
      <c r="AT121" s="242" t="s">
        <v>145</v>
      </c>
      <c r="AU121" s="242" t="s">
        <v>77</v>
      </c>
      <c r="AV121" s="13" t="s">
        <v>79</v>
      </c>
      <c r="AW121" s="13" t="s">
        <v>31</v>
      </c>
      <c r="AX121" s="13" t="s">
        <v>69</v>
      </c>
      <c r="AY121" s="242" t="s">
        <v>137</v>
      </c>
    </row>
    <row r="122" spans="1:51" s="14" customFormat="1" ht="12">
      <c r="A122" s="14"/>
      <c r="B122" s="243"/>
      <c r="C122" s="244"/>
      <c r="D122" s="233" t="s">
        <v>145</v>
      </c>
      <c r="E122" s="245" t="s">
        <v>19</v>
      </c>
      <c r="F122" s="246" t="s">
        <v>147</v>
      </c>
      <c r="G122" s="244"/>
      <c r="H122" s="247">
        <v>2.94</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145</v>
      </c>
      <c r="AU122" s="253" t="s">
        <v>77</v>
      </c>
      <c r="AV122" s="14" t="s">
        <v>143</v>
      </c>
      <c r="AW122" s="14" t="s">
        <v>31</v>
      </c>
      <c r="AX122" s="14" t="s">
        <v>77</v>
      </c>
      <c r="AY122" s="253" t="s">
        <v>137</v>
      </c>
    </row>
    <row r="123" spans="1:65" s="2" customFormat="1" ht="21.75" customHeight="1">
      <c r="A123" s="39"/>
      <c r="B123" s="40"/>
      <c r="C123" s="218" t="s">
        <v>135</v>
      </c>
      <c r="D123" s="218" t="s">
        <v>138</v>
      </c>
      <c r="E123" s="219" t="s">
        <v>1550</v>
      </c>
      <c r="F123" s="220" t="s">
        <v>1551</v>
      </c>
      <c r="G123" s="221" t="s">
        <v>141</v>
      </c>
      <c r="H123" s="222">
        <v>0.84</v>
      </c>
      <c r="I123" s="223"/>
      <c r="J123" s="224">
        <f>ROUND(I123*H123,2)</f>
        <v>0</v>
      </c>
      <c r="K123" s="220" t="s">
        <v>142</v>
      </c>
      <c r="L123" s="45"/>
      <c r="M123" s="225" t="s">
        <v>19</v>
      </c>
      <c r="N123" s="226" t="s">
        <v>42</v>
      </c>
      <c r="O123" s="86"/>
      <c r="P123" s="227">
        <f>O123*H123</f>
        <v>0</v>
      </c>
      <c r="Q123" s="227">
        <v>0.15414</v>
      </c>
      <c r="R123" s="227">
        <f>Q123*H123</f>
        <v>0.1294776</v>
      </c>
      <c r="S123" s="227">
        <v>0</v>
      </c>
      <c r="T123" s="228">
        <f>S123*H123</f>
        <v>0</v>
      </c>
      <c r="U123" s="39"/>
      <c r="V123" s="39"/>
      <c r="W123" s="39"/>
      <c r="X123" s="39"/>
      <c r="Y123" s="39"/>
      <c r="Z123" s="39"/>
      <c r="AA123" s="39"/>
      <c r="AB123" s="39"/>
      <c r="AC123" s="39"/>
      <c r="AD123" s="39"/>
      <c r="AE123" s="39"/>
      <c r="AR123" s="229" t="s">
        <v>143</v>
      </c>
      <c r="AT123" s="229" t="s">
        <v>138</v>
      </c>
      <c r="AU123" s="229" t="s">
        <v>77</v>
      </c>
      <c r="AY123" s="18" t="s">
        <v>137</v>
      </c>
      <c r="BE123" s="230">
        <f>IF(N123="základní",J123,0)</f>
        <v>0</v>
      </c>
      <c r="BF123" s="230">
        <f>IF(N123="snížená",J123,0)</f>
        <v>0</v>
      </c>
      <c r="BG123" s="230">
        <f>IF(N123="zákl. přenesená",J123,0)</f>
        <v>0</v>
      </c>
      <c r="BH123" s="230">
        <f>IF(N123="sníž. přenesená",J123,0)</f>
        <v>0</v>
      </c>
      <c r="BI123" s="230">
        <f>IF(N123="nulová",J123,0)</f>
        <v>0</v>
      </c>
      <c r="BJ123" s="18" t="s">
        <v>143</v>
      </c>
      <c r="BK123" s="230">
        <f>ROUND(I123*H123,2)</f>
        <v>0</v>
      </c>
      <c r="BL123" s="18" t="s">
        <v>143</v>
      </c>
      <c r="BM123" s="229" t="s">
        <v>1552</v>
      </c>
    </row>
    <row r="124" spans="1:51" s="15" customFormat="1" ht="12">
      <c r="A124" s="15"/>
      <c r="B124" s="264"/>
      <c r="C124" s="265"/>
      <c r="D124" s="233" t="s">
        <v>145</v>
      </c>
      <c r="E124" s="266" t="s">
        <v>19</v>
      </c>
      <c r="F124" s="267" t="s">
        <v>1553</v>
      </c>
      <c r="G124" s="265"/>
      <c r="H124" s="266" t="s">
        <v>19</v>
      </c>
      <c r="I124" s="268"/>
      <c r="J124" s="265"/>
      <c r="K124" s="265"/>
      <c r="L124" s="269"/>
      <c r="M124" s="270"/>
      <c r="N124" s="271"/>
      <c r="O124" s="271"/>
      <c r="P124" s="271"/>
      <c r="Q124" s="271"/>
      <c r="R124" s="271"/>
      <c r="S124" s="271"/>
      <c r="T124" s="272"/>
      <c r="U124" s="15"/>
      <c r="V124" s="15"/>
      <c r="W124" s="15"/>
      <c r="X124" s="15"/>
      <c r="Y124" s="15"/>
      <c r="Z124" s="15"/>
      <c r="AA124" s="15"/>
      <c r="AB124" s="15"/>
      <c r="AC124" s="15"/>
      <c r="AD124" s="15"/>
      <c r="AE124" s="15"/>
      <c r="AT124" s="273" t="s">
        <v>145</v>
      </c>
      <c r="AU124" s="273" t="s">
        <v>77</v>
      </c>
      <c r="AV124" s="15" t="s">
        <v>77</v>
      </c>
      <c r="AW124" s="15" t="s">
        <v>31</v>
      </c>
      <c r="AX124" s="15" t="s">
        <v>69</v>
      </c>
      <c r="AY124" s="273" t="s">
        <v>137</v>
      </c>
    </row>
    <row r="125" spans="1:51" s="13" customFormat="1" ht="12">
      <c r="A125" s="13"/>
      <c r="B125" s="231"/>
      <c r="C125" s="232"/>
      <c r="D125" s="233" t="s">
        <v>145</v>
      </c>
      <c r="E125" s="234" t="s">
        <v>19</v>
      </c>
      <c r="F125" s="235" t="s">
        <v>1554</v>
      </c>
      <c r="G125" s="232"/>
      <c r="H125" s="236">
        <v>0.84</v>
      </c>
      <c r="I125" s="237"/>
      <c r="J125" s="232"/>
      <c r="K125" s="232"/>
      <c r="L125" s="238"/>
      <c r="M125" s="239"/>
      <c r="N125" s="240"/>
      <c r="O125" s="240"/>
      <c r="P125" s="240"/>
      <c r="Q125" s="240"/>
      <c r="R125" s="240"/>
      <c r="S125" s="240"/>
      <c r="T125" s="241"/>
      <c r="U125" s="13"/>
      <c r="V125" s="13"/>
      <c r="W125" s="13"/>
      <c r="X125" s="13"/>
      <c r="Y125" s="13"/>
      <c r="Z125" s="13"/>
      <c r="AA125" s="13"/>
      <c r="AB125" s="13"/>
      <c r="AC125" s="13"/>
      <c r="AD125" s="13"/>
      <c r="AE125" s="13"/>
      <c r="AT125" s="242" t="s">
        <v>145</v>
      </c>
      <c r="AU125" s="242" t="s">
        <v>77</v>
      </c>
      <c r="AV125" s="13" t="s">
        <v>79</v>
      </c>
      <c r="AW125" s="13" t="s">
        <v>31</v>
      </c>
      <c r="AX125" s="13" t="s">
        <v>69</v>
      </c>
      <c r="AY125" s="242" t="s">
        <v>137</v>
      </c>
    </row>
    <row r="126" spans="1:51" s="14" customFormat="1" ht="12">
      <c r="A126" s="14"/>
      <c r="B126" s="243"/>
      <c r="C126" s="244"/>
      <c r="D126" s="233" t="s">
        <v>145</v>
      </c>
      <c r="E126" s="245" t="s">
        <v>19</v>
      </c>
      <c r="F126" s="246" t="s">
        <v>147</v>
      </c>
      <c r="G126" s="244"/>
      <c r="H126" s="247">
        <v>0.84</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145</v>
      </c>
      <c r="AU126" s="253" t="s">
        <v>77</v>
      </c>
      <c r="AV126" s="14" t="s">
        <v>143</v>
      </c>
      <c r="AW126" s="14" t="s">
        <v>31</v>
      </c>
      <c r="AX126" s="14" t="s">
        <v>77</v>
      </c>
      <c r="AY126" s="253" t="s">
        <v>137</v>
      </c>
    </row>
    <row r="127" spans="1:63" s="12" customFormat="1" ht="25.9" customHeight="1">
      <c r="A127" s="12"/>
      <c r="B127" s="204"/>
      <c r="C127" s="205"/>
      <c r="D127" s="206" t="s">
        <v>68</v>
      </c>
      <c r="E127" s="207" t="s">
        <v>539</v>
      </c>
      <c r="F127" s="207" t="s">
        <v>540</v>
      </c>
      <c r="G127" s="205"/>
      <c r="H127" s="205"/>
      <c r="I127" s="208"/>
      <c r="J127" s="209">
        <f>BK127</f>
        <v>0</v>
      </c>
      <c r="K127" s="205"/>
      <c r="L127" s="210"/>
      <c r="M127" s="211"/>
      <c r="N127" s="212"/>
      <c r="O127" s="212"/>
      <c r="P127" s="213">
        <f>P128+P143+P189+P255+P262</f>
        <v>0</v>
      </c>
      <c r="Q127" s="212"/>
      <c r="R127" s="213">
        <f>R128+R143+R189+R255+R262</f>
        <v>11.744005772848901</v>
      </c>
      <c r="S127" s="212"/>
      <c r="T127" s="214">
        <f>T128+T143+T189+T255+T262</f>
        <v>21.642733</v>
      </c>
      <c r="U127" s="12"/>
      <c r="V127" s="12"/>
      <c r="W127" s="12"/>
      <c r="X127" s="12"/>
      <c r="Y127" s="12"/>
      <c r="Z127" s="12"/>
      <c r="AA127" s="12"/>
      <c r="AB127" s="12"/>
      <c r="AC127" s="12"/>
      <c r="AD127" s="12"/>
      <c r="AE127" s="12"/>
      <c r="AR127" s="215" t="s">
        <v>77</v>
      </c>
      <c r="AT127" s="216" t="s">
        <v>68</v>
      </c>
      <c r="AU127" s="216" t="s">
        <v>69</v>
      </c>
      <c r="AY127" s="215" t="s">
        <v>137</v>
      </c>
      <c r="BK127" s="217">
        <f>BK128+BK143+BK189+BK255+BK262</f>
        <v>0</v>
      </c>
    </row>
    <row r="128" spans="1:63" s="12" customFormat="1" ht="22.8" customHeight="1">
      <c r="A128" s="12"/>
      <c r="B128" s="204"/>
      <c r="C128" s="205"/>
      <c r="D128" s="206" t="s">
        <v>68</v>
      </c>
      <c r="E128" s="274" t="s">
        <v>77</v>
      </c>
      <c r="F128" s="274" t="s">
        <v>541</v>
      </c>
      <c r="G128" s="205"/>
      <c r="H128" s="205"/>
      <c r="I128" s="208"/>
      <c r="J128" s="275">
        <f>BK128</f>
        <v>0</v>
      </c>
      <c r="K128" s="205"/>
      <c r="L128" s="210"/>
      <c r="M128" s="211"/>
      <c r="N128" s="212"/>
      <c r="O128" s="212"/>
      <c r="P128" s="213">
        <f>SUM(P129:P142)</f>
        <v>0</v>
      </c>
      <c r="Q128" s="212"/>
      <c r="R128" s="213">
        <f>SUM(R129:R142)</f>
        <v>6.6</v>
      </c>
      <c r="S128" s="212"/>
      <c r="T128" s="214">
        <f>SUM(T129:T142)</f>
        <v>0</v>
      </c>
      <c r="U128" s="12"/>
      <c r="V128" s="12"/>
      <c r="W128" s="12"/>
      <c r="X128" s="12"/>
      <c r="Y128" s="12"/>
      <c r="Z128" s="12"/>
      <c r="AA128" s="12"/>
      <c r="AB128" s="12"/>
      <c r="AC128" s="12"/>
      <c r="AD128" s="12"/>
      <c r="AE128" s="12"/>
      <c r="AR128" s="215" t="s">
        <v>77</v>
      </c>
      <c r="AT128" s="216" t="s">
        <v>68</v>
      </c>
      <c r="AU128" s="216" t="s">
        <v>77</v>
      </c>
      <c r="AY128" s="215" t="s">
        <v>137</v>
      </c>
      <c r="BK128" s="217">
        <f>SUM(BK129:BK142)</f>
        <v>0</v>
      </c>
    </row>
    <row r="129" spans="1:65" s="2" customFormat="1" ht="21.75" customHeight="1">
      <c r="A129" s="39"/>
      <c r="B129" s="40"/>
      <c r="C129" s="218" t="s">
        <v>171</v>
      </c>
      <c r="D129" s="218" t="s">
        <v>138</v>
      </c>
      <c r="E129" s="219" t="s">
        <v>545</v>
      </c>
      <c r="F129" s="220" t="s">
        <v>546</v>
      </c>
      <c r="G129" s="221" t="s">
        <v>547</v>
      </c>
      <c r="H129" s="222">
        <v>6.6</v>
      </c>
      <c r="I129" s="223"/>
      <c r="J129" s="224">
        <f>ROUND(I129*H129,2)</f>
        <v>0</v>
      </c>
      <c r="K129" s="220" t="s">
        <v>142</v>
      </c>
      <c r="L129" s="45"/>
      <c r="M129" s="225" t="s">
        <v>19</v>
      </c>
      <c r="N129" s="226" t="s">
        <v>42</v>
      </c>
      <c r="O129" s="86"/>
      <c r="P129" s="227">
        <f>O129*H129</f>
        <v>0</v>
      </c>
      <c r="Q129" s="227">
        <v>0</v>
      </c>
      <c r="R129" s="227">
        <f>Q129*H129</f>
        <v>0</v>
      </c>
      <c r="S129" s="227">
        <v>0</v>
      </c>
      <c r="T129" s="228">
        <f>S129*H129</f>
        <v>0</v>
      </c>
      <c r="U129" s="39"/>
      <c r="V129" s="39"/>
      <c r="W129" s="39"/>
      <c r="X129" s="39"/>
      <c r="Y129" s="39"/>
      <c r="Z129" s="39"/>
      <c r="AA129" s="39"/>
      <c r="AB129" s="39"/>
      <c r="AC129" s="39"/>
      <c r="AD129" s="39"/>
      <c r="AE129" s="39"/>
      <c r="AR129" s="229" t="s">
        <v>143</v>
      </c>
      <c r="AT129" s="229" t="s">
        <v>138</v>
      </c>
      <c r="AU129" s="229" t="s">
        <v>79</v>
      </c>
      <c r="AY129" s="18" t="s">
        <v>137</v>
      </c>
      <c r="BE129" s="230">
        <f>IF(N129="základní",J129,0)</f>
        <v>0</v>
      </c>
      <c r="BF129" s="230">
        <f>IF(N129="snížená",J129,0)</f>
        <v>0</v>
      </c>
      <c r="BG129" s="230">
        <f>IF(N129="zákl. přenesená",J129,0)</f>
        <v>0</v>
      </c>
      <c r="BH129" s="230">
        <f>IF(N129="sníž. přenesená",J129,0)</f>
        <v>0</v>
      </c>
      <c r="BI129" s="230">
        <f>IF(N129="nulová",J129,0)</f>
        <v>0</v>
      </c>
      <c r="BJ129" s="18" t="s">
        <v>143</v>
      </c>
      <c r="BK129" s="230">
        <f>ROUND(I129*H129,2)</f>
        <v>0</v>
      </c>
      <c r="BL129" s="18" t="s">
        <v>143</v>
      </c>
      <c r="BM129" s="229" t="s">
        <v>1555</v>
      </c>
    </row>
    <row r="130" spans="1:51" s="15" customFormat="1" ht="12">
      <c r="A130" s="15"/>
      <c r="B130" s="264"/>
      <c r="C130" s="265"/>
      <c r="D130" s="233" t="s">
        <v>145</v>
      </c>
      <c r="E130" s="266" t="s">
        <v>19</v>
      </c>
      <c r="F130" s="267" t="s">
        <v>1556</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145</v>
      </c>
      <c r="AU130" s="273" t="s">
        <v>79</v>
      </c>
      <c r="AV130" s="15" t="s">
        <v>77</v>
      </c>
      <c r="AW130" s="15" t="s">
        <v>31</v>
      </c>
      <c r="AX130" s="15" t="s">
        <v>69</v>
      </c>
      <c r="AY130" s="273" t="s">
        <v>137</v>
      </c>
    </row>
    <row r="131" spans="1:51" s="13" customFormat="1" ht="12">
      <c r="A131" s="13"/>
      <c r="B131" s="231"/>
      <c r="C131" s="232"/>
      <c r="D131" s="233" t="s">
        <v>145</v>
      </c>
      <c r="E131" s="234" t="s">
        <v>19</v>
      </c>
      <c r="F131" s="235" t="s">
        <v>1557</v>
      </c>
      <c r="G131" s="232"/>
      <c r="H131" s="236">
        <v>6.6</v>
      </c>
      <c r="I131" s="237"/>
      <c r="J131" s="232"/>
      <c r="K131" s="232"/>
      <c r="L131" s="238"/>
      <c r="M131" s="239"/>
      <c r="N131" s="240"/>
      <c r="O131" s="240"/>
      <c r="P131" s="240"/>
      <c r="Q131" s="240"/>
      <c r="R131" s="240"/>
      <c r="S131" s="240"/>
      <c r="T131" s="241"/>
      <c r="U131" s="13"/>
      <c r="V131" s="13"/>
      <c r="W131" s="13"/>
      <c r="X131" s="13"/>
      <c r="Y131" s="13"/>
      <c r="Z131" s="13"/>
      <c r="AA131" s="13"/>
      <c r="AB131" s="13"/>
      <c r="AC131" s="13"/>
      <c r="AD131" s="13"/>
      <c r="AE131" s="13"/>
      <c r="AT131" s="242" t="s">
        <v>145</v>
      </c>
      <c r="AU131" s="242" t="s">
        <v>79</v>
      </c>
      <c r="AV131" s="13" t="s">
        <v>79</v>
      </c>
      <c r="AW131" s="13" t="s">
        <v>31</v>
      </c>
      <c r="AX131" s="13" t="s">
        <v>69</v>
      </c>
      <c r="AY131" s="242" t="s">
        <v>137</v>
      </c>
    </row>
    <row r="132" spans="1:51" s="14" customFormat="1" ht="12">
      <c r="A132" s="14"/>
      <c r="B132" s="243"/>
      <c r="C132" s="244"/>
      <c r="D132" s="233" t="s">
        <v>145</v>
      </c>
      <c r="E132" s="245" t="s">
        <v>19</v>
      </c>
      <c r="F132" s="246" t="s">
        <v>147</v>
      </c>
      <c r="G132" s="244"/>
      <c r="H132" s="247">
        <v>6.6</v>
      </c>
      <c r="I132" s="248"/>
      <c r="J132" s="244"/>
      <c r="K132" s="244"/>
      <c r="L132" s="249"/>
      <c r="M132" s="250"/>
      <c r="N132" s="251"/>
      <c r="O132" s="251"/>
      <c r="P132" s="251"/>
      <c r="Q132" s="251"/>
      <c r="R132" s="251"/>
      <c r="S132" s="251"/>
      <c r="T132" s="252"/>
      <c r="U132" s="14"/>
      <c r="V132" s="14"/>
      <c r="W132" s="14"/>
      <c r="X132" s="14"/>
      <c r="Y132" s="14"/>
      <c r="Z132" s="14"/>
      <c r="AA132" s="14"/>
      <c r="AB132" s="14"/>
      <c r="AC132" s="14"/>
      <c r="AD132" s="14"/>
      <c r="AE132" s="14"/>
      <c r="AT132" s="253" t="s">
        <v>145</v>
      </c>
      <c r="AU132" s="253" t="s">
        <v>79</v>
      </c>
      <c r="AV132" s="14" t="s">
        <v>143</v>
      </c>
      <c r="AW132" s="14" t="s">
        <v>31</v>
      </c>
      <c r="AX132" s="14" t="s">
        <v>77</v>
      </c>
      <c r="AY132" s="253" t="s">
        <v>137</v>
      </c>
    </row>
    <row r="133" spans="1:65" s="2" customFormat="1" ht="21.75" customHeight="1">
      <c r="A133" s="39"/>
      <c r="B133" s="40"/>
      <c r="C133" s="218" t="s">
        <v>157</v>
      </c>
      <c r="D133" s="218" t="s">
        <v>138</v>
      </c>
      <c r="E133" s="219" t="s">
        <v>1558</v>
      </c>
      <c r="F133" s="220" t="s">
        <v>1559</v>
      </c>
      <c r="G133" s="221" t="s">
        <v>547</v>
      </c>
      <c r="H133" s="222">
        <v>3.3</v>
      </c>
      <c r="I133" s="223"/>
      <c r="J133" s="224">
        <f>ROUND(I133*H133,2)</f>
        <v>0</v>
      </c>
      <c r="K133" s="220" t="s">
        <v>142</v>
      </c>
      <c r="L133" s="45"/>
      <c r="M133" s="225" t="s">
        <v>19</v>
      </c>
      <c r="N133" s="226" t="s">
        <v>42</v>
      </c>
      <c r="O133" s="86"/>
      <c r="P133" s="227">
        <f>O133*H133</f>
        <v>0</v>
      </c>
      <c r="Q133" s="227">
        <v>0</v>
      </c>
      <c r="R133" s="227">
        <f>Q133*H133</f>
        <v>0</v>
      </c>
      <c r="S133" s="227">
        <v>0</v>
      </c>
      <c r="T133" s="228">
        <f>S133*H133</f>
        <v>0</v>
      </c>
      <c r="U133" s="39"/>
      <c r="V133" s="39"/>
      <c r="W133" s="39"/>
      <c r="X133" s="39"/>
      <c r="Y133" s="39"/>
      <c r="Z133" s="39"/>
      <c r="AA133" s="39"/>
      <c r="AB133" s="39"/>
      <c r="AC133" s="39"/>
      <c r="AD133" s="39"/>
      <c r="AE133" s="39"/>
      <c r="AR133" s="229" t="s">
        <v>143</v>
      </c>
      <c r="AT133" s="229" t="s">
        <v>138</v>
      </c>
      <c r="AU133" s="229" t="s">
        <v>79</v>
      </c>
      <c r="AY133" s="18" t="s">
        <v>137</v>
      </c>
      <c r="BE133" s="230">
        <f>IF(N133="základní",J133,0)</f>
        <v>0</v>
      </c>
      <c r="BF133" s="230">
        <f>IF(N133="snížená",J133,0)</f>
        <v>0</v>
      </c>
      <c r="BG133" s="230">
        <f>IF(N133="zákl. přenesená",J133,0)</f>
        <v>0</v>
      </c>
      <c r="BH133" s="230">
        <f>IF(N133="sníž. přenesená",J133,0)</f>
        <v>0</v>
      </c>
      <c r="BI133" s="230">
        <f>IF(N133="nulová",J133,0)</f>
        <v>0</v>
      </c>
      <c r="BJ133" s="18" t="s">
        <v>143</v>
      </c>
      <c r="BK133" s="230">
        <f>ROUND(I133*H133,2)</f>
        <v>0</v>
      </c>
      <c r="BL133" s="18" t="s">
        <v>143</v>
      </c>
      <c r="BM133" s="229" t="s">
        <v>1560</v>
      </c>
    </row>
    <row r="134" spans="1:65" s="2" customFormat="1" ht="21.75" customHeight="1">
      <c r="A134" s="39"/>
      <c r="B134" s="40"/>
      <c r="C134" s="218" t="s">
        <v>180</v>
      </c>
      <c r="D134" s="218" t="s">
        <v>138</v>
      </c>
      <c r="E134" s="219" t="s">
        <v>1347</v>
      </c>
      <c r="F134" s="220" t="s">
        <v>1348</v>
      </c>
      <c r="G134" s="221" t="s">
        <v>547</v>
      </c>
      <c r="H134" s="222">
        <v>3.3</v>
      </c>
      <c r="I134" s="223"/>
      <c r="J134" s="224">
        <f>ROUND(I134*H134,2)</f>
        <v>0</v>
      </c>
      <c r="K134" s="220" t="s">
        <v>142</v>
      </c>
      <c r="L134" s="45"/>
      <c r="M134" s="225" t="s">
        <v>19</v>
      </c>
      <c r="N134" s="226" t="s">
        <v>42</v>
      </c>
      <c r="O134" s="86"/>
      <c r="P134" s="227">
        <f>O134*H134</f>
        <v>0</v>
      </c>
      <c r="Q134" s="227">
        <v>0</v>
      </c>
      <c r="R134" s="227">
        <f>Q134*H134</f>
        <v>0</v>
      </c>
      <c r="S134" s="227">
        <v>0</v>
      </c>
      <c r="T134" s="228">
        <f>S134*H134</f>
        <v>0</v>
      </c>
      <c r="U134" s="39"/>
      <c r="V134" s="39"/>
      <c r="W134" s="39"/>
      <c r="X134" s="39"/>
      <c r="Y134" s="39"/>
      <c r="Z134" s="39"/>
      <c r="AA134" s="39"/>
      <c r="AB134" s="39"/>
      <c r="AC134" s="39"/>
      <c r="AD134" s="39"/>
      <c r="AE134" s="39"/>
      <c r="AR134" s="229" t="s">
        <v>143</v>
      </c>
      <c r="AT134" s="229" t="s">
        <v>138</v>
      </c>
      <c r="AU134" s="229" t="s">
        <v>79</v>
      </c>
      <c r="AY134" s="18" t="s">
        <v>137</v>
      </c>
      <c r="BE134" s="230">
        <f>IF(N134="základní",J134,0)</f>
        <v>0</v>
      </c>
      <c r="BF134" s="230">
        <f>IF(N134="snížená",J134,0)</f>
        <v>0</v>
      </c>
      <c r="BG134" s="230">
        <f>IF(N134="zákl. přenesená",J134,0)</f>
        <v>0</v>
      </c>
      <c r="BH134" s="230">
        <f>IF(N134="sníž. přenesená",J134,0)</f>
        <v>0</v>
      </c>
      <c r="BI134" s="230">
        <f>IF(N134="nulová",J134,0)</f>
        <v>0</v>
      </c>
      <c r="BJ134" s="18" t="s">
        <v>143</v>
      </c>
      <c r="BK134" s="230">
        <f>ROUND(I134*H134,2)</f>
        <v>0</v>
      </c>
      <c r="BL134" s="18" t="s">
        <v>143</v>
      </c>
      <c r="BM134" s="229" t="s">
        <v>1561</v>
      </c>
    </row>
    <row r="135" spans="1:65" s="2" customFormat="1" ht="21.75" customHeight="1">
      <c r="A135" s="39"/>
      <c r="B135" s="40"/>
      <c r="C135" s="218" t="s">
        <v>185</v>
      </c>
      <c r="D135" s="218" t="s">
        <v>138</v>
      </c>
      <c r="E135" s="219" t="s">
        <v>1562</v>
      </c>
      <c r="F135" s="220" t="s">
        <v>1563</v>
      </c>
      <c r="G135" s="221" t="s">
        <v>240</v>
      </c>
      <c r="H135" s="222">
        <v>5.94</v>
      </c>
      <c r="I135" s="223"/>
      <c r="J135" s="224">
        <f>ROUND(I135*H135,2)</f>
        <v>0</v>
      </c>
      <c r="K135" s="220" t="s">
        <v>142</v>
      </c>
      <c r="L135" s="45"/>
      <c r="M135" s="225" t="s">
        <v>19</v>
      </c>
      <c r="N135" s="226" t="s">
        <v>42</v>
      </c>
      <c r="O135" s="86"/>
      <c r="P135" s="227">
        <f>O135*H135</f>
        <v>0</v>
      </c>
      <c r="Q135" s="227">
        <v>0</v>
      </c>
      <c r="R135" s="227">
        <f>Q135*H135</f>
        <v>0</v>
      </c>
      <c r="S135" s="227">
        <v>0</v>
      </c>
      <c r="T135" s="228">
        <f>S135*H135</f>
        <v>0</v>
      </c>
      <c r="U135" s="39"/>
      <c r="V135" s="39"/>
      <c r="W135" s="39"/>
      <c r="X135" s="39"/>
      <c r="Y135" s="39"/>
      <c r="Z135" s="39"/>
      <c r="AA135" s="39"/>
      <c r="AB135" s="39"/>
      <c r="AC135" s="39"/>
      <c r="AD135" s="39"/>
      <c r="AE135" s="39"/>
      <c r="AR135" s="229" t="s">
        <v>143</v>
      </c>
      <c r="AT135" s="229" t="s">
        <v>138</v>
      </c>
      <c r="AU135" s="229" t="s">
        <v>79</v>
      </c>
      <c r="AY135" s="18" t="s">
        <v>137</v>
      </c>
      <c r="BE135" s="230">
        <f>IF(N135="základní",J135,0)</f>
        <v>0</v>
      </c>
      <c r="BF135" s="230">
        <f>IF(N135="snížená",J135,0)</f>
        <v>0</v>
      </c>
      <c r="BG135" s="230">
        <f>IF(N135="zákl. přenesená",J135,0)</f>
        <v>0</v>
      </c>
      <c r="BH135" s="230">
        <f>IF(N135="sníž. přenesená",J135,0)</f>
        <v>0</v>
      </c>
      <c r="BI135" s="230">
        <f>IF(N135="nulová",J135,0)</f>
        <v>0</v>
      </c>
      <c r="BJ135" s="18" t="s">
        <v>143</v>
      </c>
      <c r="BK135" s="230">
        <f>ROUND(I135*H135,2)</f>
        <v>0</v>
      </c>
      <c r="BL135" s="18" t="s">
        <v>143</v>
      </c>
      <c r="BM135" s="229" t="s">
        <v>1564</v>
      </c>
    </row>
    <row r="136" spans="1:65" s="2" customFormat="1" ht="21.75" customHeight="1">
      <c r="A136" s="39"/>
      <c r="B136" s="40"/>
      <c r="C136" s="218" t="s">
        <v>190</v>
      </c>
      <c r="D136" s="218" t="s">
        <v>138</v>
      </c>
      <c r="E136" s="219" t="s">
        <v>549</v>
      </c>
      <c r="F136" s="220" t="s">
        <v>550</v>
      </c>
      <c r="G136" s="221" t="s">
        <v>547</v>
      </c>
      <c r="H136" s="222">
        <v>3.3</v>
      </c>
      <c r="I136" s="223"/>
      <c r="J136" s="224">
        <f>ROUND(I136*H136,2)</f>
        <v>0</v>
      </c>
      <c r="K136" s="220" t="s">
        <v>142</v>
      </c>
      <c r="L136" s="45"/>
      <c r="M136" s="225" t="s">
        <v>19</v>
      </c>
      <c r="N136" s="226" t="s">
        <v>42</v>
      </c>
      <c r="O136" s="86"/>
      <c r="P136" s="227">
        <f>O136*H136</f>
        <v>0</v>
      </c>
      <c r="Q136" s="227">
        <v>0</v>
      </c>
      <c r="R136" s="227">
        <f>Q136*H136</f>
        <v>0</v>
      </c>
      <c r="S136" s="227">
        <v>0</v>
      </c>
      <c r="T136" s="228">
        <f>S136*H136</f>
        <v>0</v>
      </c>
      <c r="U136" s="39"/>
      <c r="V136" s="39"/>
      <c r="W136" s="39"/>
      <c r="X136" s="39"/>
      <c r="Y136" s="39"/>
      <c r="Z136" s="39"/>
      <c r="AA136" s="39"/>
      <c r="AB136" s="39"/>
      <c r="AC136" s="39"/>
      <c r="AD136" s="39"/>
      <c r="AE136" s="39"/>
      <c r="AR136" s="229" t="s">
        <v>143</v>
      </c>
      <c r="AT136" s="229" t="s">
        <v>138</v>
      </c>
      <c r="AU136" s="229" t="s">
        <v>79</v>
      </c>
      <c r="AY136" s="18" t="s">
        <v>137</v>
      </c>
      <c r="BE136" s="230">
        <f>IF(N136="základní",J136,0)</f>
        <v>0</v>
      </c>
      <c r="BF136" s="230">
        <f>IF(N136="snížená",J136,0)</f>
        <v>0</v>
      </c>
      <c r="BG136" s="230">
        <f>IF(N136="zákl. přenesená",J136,0)</f>
        <v>0</v>
      </c>
      <c r="BH136" s="230">
        <f>IF(N136="sníž. přenesená",J136,0)</f>
        <v>0</v>
      </c>
      <c r="BI136" s="230">
        <f>IF(N136="nulová",J136,0)</f>
        <v>0</v>
      </c>
      <c r="BJ136" s="18" t="s">
        <v>143</v>
      </c>
      <c r="BK136" s="230">
        <f>ROUND(I136*H136,2)</f>
        <v>0</v>
      </c>
      <c r="BL136" s="18" t="s">
        <v>143</v>
      </c>
      <c r="BM136" s="229" t="s">
        <v>1565</v>
      </c>
    </row>
    <row r="137" spans="1:65" s="2" customFormat="1" ht="33" customHeight="1">
      <c r="A137" s="39"/>
      <c r="B137" s="40"/>
      <c r="C137" s="218" t="s">
        <v>195</v>
      </c>
      <c r="D137" s="218" t="s">
        <v>138</v>
      </c>
      <c r="E137" s="219" t="s">
        <v>1355</v>
      </c>
      <c r="F137" s="220" t="s">
        <v>1356</v>
      </c>
      <c r="G137" s="221" t="s">
        <v>547</v>
      </c>
      <c r="H137" s="222">
        <v>3.3</v>
      </c>
      <c r="I137" s="223"/>
      <c r="J137" s="224">
        <f>ROUND(I137*H137,2)</f>
        <v>0</v>
      </c>
      <c r="K137" s="220" t="s">
        <v>142</v>
      </c>
      <c r="L137" s="45"/>
      <c r="M137" s="225" t="s">
        <v>19</v>
      </c>
      <c r="N137" s="226" t="s">
        <v>42</v>
      </c>
      <c r="O137" s="86"/>
      <c r="P137" s="227">
        <f>O137*H137</f>
        <v>0</v>
      </c>
      <c r="Q137" s="227">
        <v>0</v>
      </c>
      <c r="R137" s="227">
        <f>Q137*H137</f>
        <v>0</v>
      </c>
      <c r="S137" s="227">
        <v>0</v>
      </c>
      <c r="T137" s="228">
        <f>S137*H137</f>
        <v>0</v>
      </c>
      <c r="U137" s="39"/>
      <c r="V137" s="39"/>
      <c r="W137" s="39"/>
      <c r="X137" s="39"/>
      <c r="Y137" s="39"/>
      <c r="Z137" s="39"/>
      <c r="AA137" s="39"/>
      <c r="AB137" s="39"/>
      <c r="AC137" s="39"/>
      <c r="AD137" s="39"/>
      <c r="AE137" s="39"/>
      <c r="AR137" s="229" t="s">
        <v>143</v>
      </c>
      <c r="AT137" s="229" t="s">
        <v>138</v>
      </c>
      <c r="AU137" s="229" t="s">
        <v>79</v>
      </c>
      <c r="AY137" s="18" t="s">
        <v>137</v>
      </c>
      <c r="BE137" s="230">
        <f>IF(N137="základní",J137,0)</f>
        <v>0</v>
      </c>
      <c r="BF137" s="230">
        <f>IF(N137="snížená",J137,0)</f>
        <v>0</v>
      </c>
      <c r="BG137" s="230">
        <f>IF(N137="zákl. přenesená",J137,0)</f>
        <v>0</v>
      </c>
      <c r="BH137" s="230">
        <f>IF(N137="sníž. přenesená",J137,0)</f>
        <v>0</v>
      </c>
      <c r="BI137" s="230">
        <f>IF(N137="nulová",J137,0)</f>
        <v>0</v>
      </c>
      <c r="BJ137" s="18" t="s">
        <v>143</v>
      </c>
      <c r="BK137" s="230">
        <f>ROUND(I137*H137,2)</f>
        <v>0</v>
      </c>
      <c r="BL137" s="18" t="s">
        <v>143</v>
      </c>
      <c r="BM137" s="229" t="s">
        <v>1566</v>
      </c>
    </row>
    <row r="138" spans="1:51" s="13" customFormat="1" ht="12">
      <c r="A138" s="13"/>
      <c r="B138" s="231"/>
      <c r="C138" s="232"/>
      <c r="D138" s="233" t="s">
        <v>145</v>
      </c>
      <c r="E138" s="234" t="s">
        <v>19</v>
      </c>
      <c r="F138" s="235" t="s">
        <v>1567</v>
      </c>
      <c r="G138" s="232"/>
      <c r="H138" s="236">
        <v>3.3</v>
      </c>
      <c r="I138" s="237"/>
      <c r="J138" s="232"/>
      <c r="K138" s="232"/>
      <c r="L138" s="238"/>
      <c r="M138" s="239"/>
      <c r="N138" s="240"/>
      <c r="O138" s="240"/>
      <c r="P138" s="240"/>
      <c r="Q138" s="240"/>
      <c r="R138" s="240"/>
      <c r="S138" s="240"/>
      <c r="T138" s="241"/>
      <c r="U138" s="13"/>
      <c r="V138" s="13"/>
      <c r="W138" s="13"/>
      <c r="X138" s="13"/>
      <c r="Y138" s="13"/>
      <c r="Z138" s="13"/>
      <c r="AA138" s="13"/>
      <c r="AB138" s="13"/>
      <c r="AC138" s="13"/>
      <c r="AD138" s="13"/>
      <c r="AE138" s="13"/>
      <c r="AT138" s="242" t="s">
        <v>145</v>
      </c>
      <c r="AU138" s="242" t="s">
        <v>79</v>
      </c>
      <c r="AV138" s="13" t="s">
        <v>79</v>
      </c>
      <c r="AW138" s="13" t="s">
        <v>31</v>
      </c>
      <c r="AX138" s="13" t="s">
        <v>69</v>
      </c>
      <c r="AY138" s="242" t="s">
        <v>137</v>
      </c>
    </row>
    <row r="139" spans="1:51" s="14" customFormat="1" ht="12">
      <c r="A139" s="14"/>
      <c r="B139" s="243"/>
      <c r="C139" s="244"/>
      <c r="D139" s="233" t="s">
        <v>145</v>
      </c>
      <c r="E139" s="245" t="s">
        <v>19</v>
      </c>
      <c r="F139" s="246" t="s">
        <v>147</v>
      </c>
      <c r="G139" s="244"/>
      <c r="H139" s="247">
        <v>3.3</v>
      </c>
      <c r="I139" s="248"/>
      <c r="J139" s="244"/>
      <c r="K139" s="244"/>
      <c r="L139" s="249"/>
      <c r="M139" s="250"/>
      <c r="N139" s="251"/>
      <c r="O139" s="251"/>
      <c r="P139" s="251"/>
      <c r="Q139" s="251"/>
      <c r="R139" s="251"/>
      <c r="S139" s="251"/>
      <c r="T139" s="252"/>
      <c r="U139" s="14"/>
      <c r="V139" s="14"/>
      <c r="W139" s="14"/>
      <c r="X139" s="14"/>
      <c r="Y139" s="14"/>
      <c r="Z139" s="14"/>
      <c r="AA139" s="14"/>
      <c r="AB139" s="14"/>
      <c r="AC139" s="14"/>
      <c r="AD139" s="14"/>
      <c r="AE139" s="14"/>
      <c r="AT139" s="253" t="s">
        <v>145</v>
      </c>
      <c r="AU139" s="253" t="s">
        <v>79</v>
      </c>
      <c r="AV139" s="14" t="s">
        <v>143</v>
      </c>
      <c r="AW139" s="14" t="s">
        <v>31</v>
      </c>
      <c r="AX139" s="14" t="s">
        <v>77</v>
      </c>
      <c r="AY139" s="253" t="s">
        <v>137</v>
      </c>
    </row>
    <row r="140" spans="1:65" s="2" customFormat="1" ht="16.5" customHeight="1">
      <c r="A140" s="39"/>
      <c r="B140" s="40"/>
      <c r="C140" s="254" t="s">
        <v>200</v>
      </c>
      <c r="D140" s="254" t="s">
        <v>154</v>
      </c>
      <c r="E140" s="255" t="s">
        <v>1568</v>
      </c>
      <c r="F140" s="256" t="s">
        <v>1569</v>
      </c>
      <c r="G140" s="257" t="s">
        <v>240</v>
      </c>
      <c r="H140" s="258">
        <v>6.6</v>
      </c>
      <c r="I140" s="259"/>
      <c r="J140" s="260">
        <f>ROUND(I140*H140,2)</f>
        <v>0</v>
      </c>
      <c r="K140" s="256" t="s">
        <v>142</v>
      </c>
      <c r="L140" s="261"/>
      <c r="M140" s="262" t="s">
        <v>19</v>
      </c>
      <c r="N140" s="263" t="s">
        <v>42</v>
      </c>
      <c r="O140" s="86"/>
      <c r="P140" s="227">
        <f>O140*H140</f>
        <v>0</v>
      </c>
      <c r="Q140" s="227">
        <v>1</v>
      </c>
      <c r="R140" s="227">
        <f>Q140*H140</f>
        <v>6.6</v>
      </c>
      <c r="S140" s="227">
        <v>0</v>
      </c>
      <c r="T140" s="228">
        <f>S140*H140</f>
        <v>0</v>
      </c>
      <c r="U140" s="39"/>
      <c r="V140" s="39"/>
      <c r="W140" s="39"/>
      <c r="X140" s="39"/>
      <c r="Y140" s="39"/>
      <c r="Z140" s="39"/>
      <c r="AA140" s="39"/>
      <c r="AB140" s="39"/>
      <c r="AC140" s="39"/>
      <c r="AD140" s="39"/>
      <c r="AE140" s="39"/>
      <c r="AR140" s="229" t="s">
        <v>157</v>
      </c>
      <c r="AT140" s="229" t="s">
        <v>154</v>
      </c>
      <c r="AU140" s="229" t="s">
        <v>79</v>
      </c>
      <c r="AY140" s="18" t="s">
        <v>137</v>
      </c>
      <c r="BE140" s="230">
        <f>IF(N140="základní",J140,0)</f>
        <v>0</v>
      </c>
      <c r="BF140" s="230">
        <f>IF(N140="snížená",J140,0)</f>
        <v>0</v>
      </c>
      <c r="BG140" s="230">
        <f>IF(N140="zákl. přenesená",J140,0)</f>
        <v>0</v>
      </c>
      <c r="BH140" s="230">
        <f>IF(N140="sníž. přenesená",J140,0)</f>
        <v>0</v>
      </c>
      <c r="BI140" s="230">
        <f>IF(N140="nulová",J140,0)</f>
        <v>0</v>
      </c>
      <c r="BJ140" s="18" t="s">
        <v>143</v>
      </c>
      <c r="BK140" s="230">
        <f>ROUND(I140*H140,2)</f>
        <v>0</v>
      </c>
      <c r="BL140" s="18" t="s">
        <v>143</v>
      </c>
      <c r="BM140" s="229" t="s">
        <v>1570</v>
      </c>
    </row>
    <row r="141" spans="1:51" s="13" customFormat="1" ht="12">
      <c r="A141" s="13"/>
      <c r="B141" s="231"/>
      <c r="C141" s="232"/>
      <c r="D141" s="233" t="s">
        <v>145</v>
      </c>
      <c r="E141" s="234" t="s">
        <v>19</v>
      </c>
      <c r="F141" s="235" t="s">
        <v>1571</v>
      </c>
      <c r="G141" s="232"/>
      <c r="H141" s="236">
        <v>6.6</v>
      </c>
      <c r="I141" s="237"/>
      <c r="J141" s="232"/>
      <c r="K141" s="232"/>
      <c r="L141" s="238"/>
      <c r="M141" s="239"/>
      <c r="N141" s="240"/>
      <c r="O141" s="240"/>
      <c r="P141" s="240"/>
      <c r="Q141" s="240"/>
      <c r="R141" s="240"/>
      <c r="S141" s="240"/>
      <c r="T141" s="241"/>
      <c r="U141" s="13"/>
      <c r="V141" s="13"/>
      <c r="W141" s="13"/>
      <c r="X141" s="13"/>
      <c r="Y141" s="13"/>
      <c r="Z141" s="13"/>
      <c r="AA141" s="13"/>
      <c r="AB141" s="13"/>
      <c r="AC141" s="13"/>
      <c r="AD141" s="13"/>
      <c r="AE141" s="13"/>
      <c r="AT141" s="242" t="s">
        <v>145</v>
      </c>
      <c r="AU141" s="242" t="s">
        <v>79</v>
      </c>
      <c r="AV141" s="13" t="s">
        <v>79</v>
      </c>
      <c r="AW141" s="13" t="s">
        <v>31</v>
      </c>
      <c r="AX141" s="13" t="s">
        <v>69</v>
      </c>
      <c r="AY141" s="242" t="s">
        <v>137</v>
      </c>
    </row>
    <row r="142" spans="1:51" s="14" customFormat="1" ht="12">
      <c r="A142" s="14"/>
      <c r="B142" s="243"/>
      <c r="C142" s="244"/>
      <c r="D142" s="233" t="s">
        <v>145</v>
      </c>
      <c r="E142" s="245" t="s">
        <v>19</v>
      </c>
      <c r="F142" s="246" t="s">
        <v>147</v>
      </c>
      <c r="G142" s="244"/>
      <c r="H142" s="247">
        <v>6.6</v>
      </c>
      <c r="I142" s="248"/>
      <c r="J142" s="244"/>
      <c r="K142" s="244"/>
      <c r="L142" s="249"/>
      <c r="M142" s="250"/>
      <c r="N142" s="251"/>
      <c r="O142" s="251"/>
      <c r="P142" s="251"/>
      <c r="Q142" s="251"/>
      <c r="R142" s="251"/>
      <c r="S142" s="251"/>
      <c r="T142" s="252"/>
      <c r="U142" s="14"/>
      <c r="V142" s="14"/>
      <c r="W142" s="14"/>
      <c r="X142" s="14"/>
      <c r="Y142" s="14"/>
      <c r="Z142" s="14"/>
      <c r="AA142" s="14"/>
      <c r="AB142" s="14"/>
      <c r="AC142" s="14"/>
      <c r="AD142" s="14"/>
      <c r="AE142" s="14"/>
      <c r="AT142" s="253" t="s">
        <v>145</v>
      </c>
      <c r="AU142" s="253" t="s">
        <v>79</v>
      </c>
      <c r="AV142" s="14" t="s">
        <v>143</v>
      </c>
      <c r="AW142" s="14" t="s">
        <v>31</v>
      </c>
      <c r="AX142" s="14" t="s">
        <v>77</v>
      </c>
      <c r="AY142" s="253" t="s">
        <v>137</v>
      </c>
    </row>
    <row r="143" spans="1:63" s="12" customFormat="1" ht="22.8" customHeight="1">
      <c r="A143" s="12"/>
      <c r="B143" s="204"/>
      <c r="C143" s="205"/>
      <c r="D143" s="206" t="s">
        <v>68</v>
      </c>
      <c r="E143" s="274" t="s">
        <v>135</v>
      </c>
      <c r="F143" s="274" t="s">
        <v>136</v>
      </c>
      <c r="G143" s="205"/>
      <c r="H143" s="205"/>
      <c r="I143" s="208"/>
      <c r="J143" s="275">
        <f>BK143</f>
        <v>0</v>
      </c>
      <c r="K143" s="205"/>
      <c r="L143" s="210"/>
      <c r="M143" s="211"/>
      <c r="N143" s="212"/>
      <c r="O143" s="212"/>
      <c r="P143" s="213">
        <f>SUM(P144:P188)</f>
        <v>0</v>
      </c>
      <c r="Q143" s="212"/>
      <c r="R143" s="213">
        <f>SUM(R144:R188)</f>
        <v>5.1440057728489</v>
      </c>
      <c r="S143" s="212"/>
      <c r="T143" s="214">
        <f>SUM(T144:T188)</f>
        <v>0</v>
      </c>
      <c r="U143" s="12"/>
      <c r="V143" s="12"/>
      <c r="W143" s="12"/>
      <c r="X143" s="12"/>
      <c r="Y143" s="12"/>
      <c r="Z143" s="12"/>
      <c r="AA143" s="12"/>
      <c r="AB143" s="12"/>
      <c r="AC143" s="12"/>
      <c r="AD143" s="12"/>
      <c r="AE143" s="12"/>
      <c r="AR143" s="215" t="s">
        <v>77</v>
      </c>
      <c r="AT143" s="216" t="s">
        <v>68</v>
      </c>
      <c r="AU143" s="216" t="s">
        <v>77</v>
      </c>
      <c r="AY143" s="215" t="s">
        <v>137</v>
      </c>
      <c r="BK143" s="217">
        <f>SUM(BK144:BK188)</f>
        <v>0</v>
      </c>
    </row>
    <row r="144" spans="1:65" s="2" customFormat="1" ht="16.5" customHeight="1">
      <c r="A144" s="39"/>
      <c r="B144" s="40"/>
      <c r="C144" s="218" t="s">
        <v>205</v>
      </c>
      <c r="D144" s="218" t="s">
        <v>138</v>
      </c>
      <c r="E144" s="219" t="s">
        <v>1572</v>
      </c>
      <c r="F144" s="220" t="s">
        <v>1573</v>
      </c>
      <c r="G144" s="221" t="s">
        <v>141</v>
      </c>
      <c r="H144" s="222">
        <v>17.96</v>
      </c>
      <c r="I144" s="223"/>
      <c r="J144" s="224">
        <f>ROUND(I144*H144,2)</f>
        <v>0</v>
      </c>
      <c r="K144" s="220" t="s">
        <v>142</v>
      </c>
      <c r="L144" s="45"/>
      <c r="M144" s="225" t="s">
        <v>19</v>
      </c>
      <c r="N144" s="226" t="s">
        <v>42</v>
      </c>
      <c r="O144" s="86"/>
      <c r="P144" s="227">
        <f>O144*H144</f>
        <v>0</v>
      </c>
      <c r="Q144" s="227">
        <v>0.000263</v>
      </c>
      <c r="R144" s="227">
        <f>Q144*H144</f>
        <v>0.00472348</v>
      </c>
      <c r="S144" s="227">
        <v>0</v>
      </c>
      <c r="T144" s="228">
        <f>S144*H144</f>
        <v>0</v>
      </c>
      <c r="U144" s="39"/>
      <c r="V144" s="39"/>
      <c r="W144" s="39"/>
      <c r="X144" s="39"/>
      <c r="Y144" s="39"/>
      <c r="Z144" s="39"/>
      <c r="AA144" s="39"/>
      <c r="AB144" s="39"/>
      <c r="AC144" s="39"/>
      <c r="AD144" s="39"/>
      <c r="AE144" s="39"/>
      <c r="AR144" s="229" t="s">
        <v>143</v>
      </c>
      <c r="AT144" s="229" t="s">
        <v>138</v>
      </c>
      <c r="AU144" s="229" t="s">
        <v>79</v>
      </c>
      <c r="AY144" s="18" t="s">
        <v>137</v>
      </c>
      <c r="BE144" s="230">
        <f>IF(N144="základní",J144,0)</f>
        <v>0</v>
      </c>
      <c r="BF144" s="230">
        <f>IF(N144="snížená",J144,0)</f>
        <v>0</v>
      </c>
      <c r="BG144" s="230">
        <f>IF(N144="zákl. přenesená",J144,0)</f>
        <v>0</v>
      </c>
      <c r="BH144" s="230">
        <f>IF(N144="sníž. přenesená",J144,0)</f>
        <v>0</v>
      </c>
      <c r="BI144" s="230">
        <f>IF(N144="nulová",J144,0)</f>
        <v>0</v>
      </c>
      <c r="BJ144" s="18" t="s">
        <v>143</v>
      </c>
      <c r="BK144" s="230">
        <f>ROUND(I144*H144,2)</f>
        <v>0</v>
      </c>
      <c r="BL144" s="18" t="s">
        <v>143</v>
      </c>
      <c r="BM144" s="229" t="s">
        <v>1574</v>
      </c>
    </row>
    <row r="145" spans="1:51" s="15" customFormat="1" ht="12">
      <c r="A145" s="15"/>
      <c r="B145" s="264"/>
      <c r="C145" s="265"/>
      <c r="D145" s="233" t="s">
        <v>145</v>
      </c>
      <c r="E145" s="266" t="s">
        <v>19</v>
      </c>
      <c r="F145" s="267" t="s">
        <v>1575</v>
      </c>
      <c r="G145" s="265"/>
      <c r="H145" s="266" t="s">
        <v>19</v>
      </c>
      <c r="I145" s="268"/>
      <c r="J145" s="265"/>
      <c r="K145" s="265"/>
      <c r="L145" s="269"/>
      <c r="M145" s="270"/>
      <c r="N145" s="271"/>
      <c r="O145" s="271"/>
      <c r="P145" s="271"/>
      <c r="Q145" s="271"/>
      <c r="R145" s="271"/>
      <c r="S145" s="271"/>
      <c r="T145" s="272"/>
      <c r="U145" s="15"/>
      <c r="V145" s="15"/>
      <c r="W145" s="15"/>
      <c r="X145" s="15"/>
      <c r="Y145" s="15"/>
      <c r="Z145" s="15"/>
      <c r="AA145" s="15"/>
      <c r="AB145" s="15"/>
      <c r="AC145" s="15"/>
      <c r="AD145" s="15"/>
      <c r="AE145" s="15"/>
      <c r="AT145" s="273" t="s">
        <v>145</v>
      </c>
      <c r="AU145" s="273" t="s">
        <v>79</v>
      </c>
      <c r="AV145" s="15" t="s">
        <v>77</v>
      </c>
      <c r="AW145" s="15" t="s">
        <v>31</v>
      </c>
      <c r="AX145" s="15" t="s">
        <v>69</v>
      </c>
      <c r="AY145" s="273" t="s">
        <v>137</v>
      </c>
    </row>
    <row r="146" spans="1:51" s="13" customFormat="1" ht="12">
      <c r="A146" s="13"/>
      <c r="B146" s="231"/>
      <c r="C146" s="232"/>
      <c r="D146" s="233" t="s">
        <v>145</v>
      </c>
      <c r="E146" s="234" t="s">
        <v>19</v>
      </c>
      <c r="F146" s="235" t="s">
        <v>1576</v>
      </c>
      <c r="G146" s="232"/>
      <c r="H146" s="236">
        <v>17.96</v>
      </c>
      <c r="I146" s="237"/>
      <c r="J146" s="232"/>
      <c r="K146" s="232"/>
      <c r="L146" s="238"/>
      <c r="M146" s="239"/>
      <c r="N146" s="240"/>
      <c r="O146" s="240"/>
      <c r="P146" s="240"/>
      <c r="Q146" s="240"/>
      <c r="R146" s="240"/>
      <c r="S146" s="240"/>
      <c r="T146" s="241"/>
      <c r="U146" s="13"/>
      <c r="V146" s="13"/>
      <c r="W146" s="13"/>
      <c r="X146" s="13"/>
      <c r="Y146" s="13"/>
      <c r="Z146" s="13"/>
      <c r="AA146" s="13"/>
      <c r="AB146" s="13"/>
      <c r="AC146" s="13"/>
      <c r="AD146" s="13"/>
      <c r="AE146" s="13"/>
      <c r="AT146" s="242" t="s">
        <v>145</v>
      </c>
      <c r="AU146" s="242" t="s">
        <v>79</v>
      </c>
      <c r="AV146" s="13" t="s">
        <v>79</v>
      </c>
      <c r="AW146" s="13" t="s">
        <v>31</v>
      </c>
      <c r="AX146" s="13" t="s">
        <v>69</v>
      </c>
      <c r="AY146" s="242" t="s">
        <v>137</v>
      </c>
    </row>
    <row r="147" spans="1:51" s="14" customFormat="1" ht="12">
      <c r="A147" s="14"/>
      <c r="B147" s="243"/>
      <c r="C147" s="244"/>
      <c r="D147" s="233" t="s">
        <v>145</v>
      </c>
      <c r="E147" s="245" t="s">
        <v>19</v>
      </c>
      <c r="F147" s="246" t="s">
        <v>147</v>
      </c>
      <c r="G147" s="244"/>
      <c r="H147" s="247">
        <v>17.96</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145</v>
      </c>
      <c r="AU147" s="253" t="s">
        <v>79</v>
      </c>
      <c r="AV147" s="14" t="s">
        <v>143</v>
      </c>
      <c r="AW147" s="14" t="s">
        <v>31</v>
      </c>
      <c r="AX147" s="14" t="s">
        <v>77</v>
      </c>
      <c r="AY147" s="253" t="s">
        <v>137</v>
      </c>
    </row>
    <row r="148" spans="1:65" s="2" customFormat="1" ht="21.75" customHeight="1">
      <c r="A148" s="39"/>
      <c r="B148" s="40"/>
      <c r="C148" s="218" t="s">
        <v>8</v>
      </c>
      <c r="D148" s="218" t="s">
        <v>138</v>
      </c>
      <c r="E148" s="219" t="s">
        <v>1577</v>
      </c>
      <c r="F148" s="220" t="s">
        <v>1578</v>
      </c>
      <c r="G148" s="221" t="s">
        <v>141</v>
      </c>
      <c r="H148" s="222">
        <v>17.96</v>
      </c>
      <c r="I148" s="223"/>
      <c r="J148" s="224">
        <f>ROUND(I148*H148,2)</f>
        <v>0</v>
      </c>
      <c r="K148" s="220" t="s">
        <v>142</v>
      </c>
      <c r="L148" s="45"/>
      <c r="M148" s="225" t="s">
        <v>19</v>
      </c>
      <c r="N148" s="226" t="s">
        <v>42</v>
      </c>
      <c r="O148" s="86"/>
      <c r="P148" s="227">
        <f>O148*H148</f>
        <v>0</v>
      </c>
      <c r="Q148" s="227">
        <v>0.004384</v>
      </c>
      <c r="R148" s="227">
        <f>Q148*H148</f>
        <v>0.07873664</v>
      </c>
      <c r="S148" s="227">
        <v>0</v>
      </c>
      <c r="T148" s="228">
        <f>S148*H148</f>
        <v>0</v>
      </c>
      <c r="U148" s="39"/>
      <c r="V148" s="39"/>
      <c r="W148" s="39"/>
      <c r="X148" s="39"/>
      <c r="Y148" s="39"/>
      <c r="Z148" s="39"/>
      <c r="AA148" s="39"/>
      <c r="AB148" s="39"/>
      <c r="AC148" s="39"/>
      <c r="AD148" s="39"/>
      <c r="AE148" s="39"/>
      <c r="AR148" s="229" t="s">
        <v>143</v>
      </c>
      <c r="AT148" s="229" t="s">
        <v>138</v>
      </c>
      <c r="AU148" s="229" t="s">
        <v>79</v>
      </c>
      <c r="AY148" s="18" t="s">
        <v>137</v>
      </c>
      <c r="BE148" s="230">
        <f>IF(N148="základní",J148,0)</f>
        <v>0</v>
      </c>
      <c r="BF148" s="230">
        <f>IF(N148="snížená",J148,0)</f>
        <v>0</v>
      </c>
      <c r="BG148" s="230">
        <f>IF(N148="zákl. přenesená",J148,0)</f>
        <v>0</v>
      </c>
      <c r="BH148" s="230">
        <f>IF(N148="sníž. přenesená",J148,0)</f>
        <v>0</v>
      </c>
      <c r="BI148" s="230">
        <f>IF(N148="nulová",J148,0)</f>
        <v>0</v>
      </c>
      <c r="BJ148" s="18" t="s">
        <v>143</v>
      </c>
      <c r="BK148" s="230">
        <f>ROUND(I148*H148,2)</f>
        <v>0</v>
      </c>
      <c r="BL148" s="18" t="s">
        <v>143</v>
      </c>
      <c r="BM148" s="229" t="s">
        <v>1579</v>
      </c>
    </row>
    <row r="149" spans="1:65" s="2" customFormat="1" ht="16.5" customHeight="1">
      <c r="A149" s="39"/>
      <c r="B149" s="40"/>
      <c r="C149" s="218" t="s">
        <v>218</v>
      </c>
      <c r="D149" s="218" t="s">
        <v>138</v>
      </c>
      <c r="E149" s="219" t="s">
        <v>1580</v>
      </c>
      <c r="F149" s="220" t="s">
        <v>1581</v>
      </c>
      <c r="G149" s="221" t="s">
        <v>141</v>
      </c>
      <c r="H149" s="222">
        <v>3.46</v>
      </c>
      <c r="I149" s="223"/>
      <c r="J149" s="224">
        <f>ROUND(I149*H149,2)</f>
        <v>0</v>
      </c>
      <c r="K149" s="220" t="s">
        <v>142</v>
      </c>
      <c r="L149" s="45"/>
      <c r="M149" s="225" t="s">
        <v>19</v>
      </c>
      <c r="N149" s="226" t="s">
        <v>42</v>
      </c>
      <c r="O149" s="86"/>
      <c r="P149" s="227">
        <f>O149*H149</f>
        <v>0</v>
      </c>
      <c r="Q149" s="227">
        <v>0.03273</v>
      </c>
      <c r="R149" s="227">
        <f>Q149*H149</f>
        <v>0.11324580000000001</v>
      </c>
      <c r="S149" s="227">
        <v>0</v>
      </c>
      <c r="T149" s="228">
        <f>S149*H149</f>
        <v>0</v>
      </c>
      <c r="U149" s="39"/>
      <c r="V149" s="39"/>
      <c r="W149" s="39"/>
      <c r="X149" s="39"/>
      <c r="Y149" s="39"/>
      <c r="Z149" s="39"/>
      <c r="AA149" s="39"/>
      <c r="AB149" s="39"/>
      <c r="AC149" s="39"/>
      <c r="AD149" s="39"/>
      <c r="AE149" s="39"/>
      <c r="AR149" s="229" t="s">
        <v>143</v>
      </c>
      <c r="AT149" s="229" t="s">
        <v>138</v>
      </c>
      <c r="AU149" s="229" t="s">
        <v>79</v>
      </c>
      <c r="AY149" s="18" t="s">
        <v>137</v>
      </c>
      <c r="BE149" s="230">
        <f>IF(N149="základní",J149,0)</f>
        <v>0</v>
      </c>
      <c r="BF149" s="230">
        <f>IF(N149="snížená",J149,0)</f>
        <v>0</v>
      </c>
      <c r="BG149" s="230">
        <f>IF(N149="zákl. přenesená",J149,0)</f>
        <v>0</v>
      </c>
      <c r="BH149" s="230">
        <f>IF(N149="sníž. přenesená",J149,0)</f>
        <v>0</v>
      </c>
      <c r="BI149" s="230">
        <f>IF(N149="nulová",J149,0)</f>
        <v>0</v>
      </c>
      <c r="BJ149" s="18" t="s">
        <v>143</v>
      </c>
      <c r="BK149" s="230">
        <f>ROUND(I149*H149,2)</f>
        <v>0</v>
      </c>
      <c r="BL149" s="18" t="s">
        <v>143</v>
      </c>
      <c r="BM149" s="229" t="s">
        <v>1582</v>
      </c>
    </row>
    <row r="150" spans="1:51" s="15" customFormat="1" ht="12">
      <c r="A150" s="15"/>
      <c r="B150" s="264"/>
      <c r="C150" s="265"/>
      <c r="D150" s="233" t="s">
        <v>145</v>
      </c>
      <c r="E150" s="266" t="s">
        <v>19</v>
      </c>
      <c r="F150" s="267" t="s">
        <v>1583</v>
      </c>
      <c r="G150" s="265"/>
      <c r="H150" s="266" t="s">
        <v>19</v>
      </c>
      <c r="I150" s="268"/>
      <c r="J150" s="265"/>
      <c r="K150" s="265"/>
      <c r="L150" s="269"/>
      <c r="M150" s="270"/>
      <c r="N150" s="271"/>
      <c r="O150" s="271"/>
      <c r="P150" s="271"/>
      <c r="Q150" s="271"/>
      <c r="R150" s="271"/>
      <c r="S150" s="271"/>
      <c r="T150" s="272"/>
      <c r="U150" s="15"/>
      <c r="V150" s="15"/>
      <c r="W150" s="15"/>
      <c r="X150" s="15"/>
      <c r="Y150" s="15"/>
      <c r="Z150" s="15"/>
      <c r="AA150" s="15"/>
      <c r="AB150" s="15"/>
      <c r="AC150" s="15"/>
      <c r="AD150" s="15"/>
      <c r="AE150" s="15"/>
      <c r="AT150" s="273" t="s">
        <v>145</v>
      </c>
      <c r="AU150" s="273" t="s">
        <v>79</v>
      </c>
      <c r="AV150" s="15" t="s">
        <v>77</v>
      </c>
      <c r="AW150" s="15" t="s">
        <v>31</v>
      </c>
      <c r="AX150" s="15" t="s">
        <v>69</v>
      </c>
      <c r="AY150" s="273" t="s">
        <v>137</v>
      </c>
    </row>
    <row r="151" spans="1:51" s="13" customFormat="1" ht="12">
      <c r="A151" s="13"/>
      <c r="B151" s="231"/>
      <c r="C151" s="232"/>
      <c r="D151" s="233" t="s">
        <v>145</v>
      </c>
      <c r="E151" s="234" t="s">
        <v>19</v>
      </c>
      <c r="F151" s="235" t="s">
        <v>1584</v>
      </c>
      <c r="G151" s="232"/>
      <c r="H151" s="236">
        <v>2.26</v>
      </c>
      <c r="I151" s="237"/>
      <c r="J151" s="232"/>
      <c r="K151" s="232"/>
      <c r="L151" s="238"/>
      <c r="M151" s="239"/>
      <c r="N151" s="240"/>
      <c r="O151" s="240"/>
      <c r="P151" s="240"/>
      <c r="Q151" s="240"/>
      <c r="R151" s="240"/>
      <c r="S151" s="240"/>
      <c r="T151" s="241"/>
      <c r="U151" s="13"/>
      <c r="V151" s="13"/>
      <c r="W151" s="13"/>
      <c r="X151" s="13"/>
      <c r="Y151" s="13"/>
      <c r="Z151" s="13"/>
      <c r="AA151" s="13"/>
      <c r="AB151" s="13"/>
      <c r="AC151" s="13"/>
      <c r="AD151" s="13"/>
      <c r="AE151" s="13"/>
      <c r="AT151" s="242" t="s">
        <v>145</v>
      </c>
      <c r="AU151" s="242" t="s">
        <v>79</v>
      </c>
      <c r="AV151" s="13" t="s">
        <v>79</v>
      </c>
      <c r="AW151" s="13" t="s">
        <v>31</v>
      </c>
      <c r="AX151" s="13" t="s">
        <v>69</v>
      </c>
      <c r="AY151" s="242" t="s">
        <v>137</v>
      </c>
    </row>
    <row r="152" spans="1:51" s="15" customFormat="1" ht="12">
      <c r="A152" s="15"/>
      <c r="B152" s="264"/>
      <c r="C152" s="265"/>
      <c r="D152" s="233" t="s">
        <v>145</v>
      </c>
      <c r="E152" s="266" t="s">
        <v>19</v>
      </c>
      <c r="F152" s="267" t="s">
        <v>1537</v>
      </c>
      <c r="G152" s="265"/>
      <c r="H152" s="266" t="s">
        <v>19</v>
      </c>
      <c r="I152" s="268"/>
      <c r="J152" s="265"/>
      <c r="K152" s="265"/>
      <c r="L152" s="269"/>
      <c r="M152" s="270"/>
      <c r="N152" s="271"/>
      <c r="O152" s="271"/>
      <c r="P152" s="271"/>
      <c r="Q152" s="271"/>
      <c r="R152" s="271"/>
      <c r="S152" s="271"/>
      <c r="T152" s="272"/>
      <c r="U152" s="15"/>
      <c r="V152" s="15"/>
      <c r="W152" s="15"/>
      <c r="X152" s="15"/>
      <c r="Y152" s="15"/>
      <c r="Z152" s="15"/>
      <c r="AA152" s="15"/>
      <c r="AB152" s="15"/>
      <c r="AC152" s="15"/>
      <c r="AD152" s="15"/>
      <c r="AE152" s="15"/>
      <c r="AT152" s="273" t="s">
        <v>145</v>
      </c>
      <c r="AU152" s="273" t="s">
        <v>79</v>
      </c>
      <c r="AV152" s="15" t="s">
        <v>77</v>
      </c>
      <c r="AW152" s="15" t="s">
        <v>31</v>
      </c>
      <c r="AX152" s="15" t="s">
        <v>69</v>
      </c>
      <c r="AY152" s="273" t="s">
        <v>137</v>
      </c>
    </row>
    <row r="153" spans="1:51" s="13" customFormat="1" ht="12">
      <c r="A153" s="13"/>
      <c r="B153" s="231"/>
      <c r="C153" s="232"/>
      <c r="D153" s="233" t="s">
        <v>145</v>
      </c>
      <c r="E153" s="234" t="s">
        <v>19</v>
      </c>
      <c r="F153" s="235" t="s">
        <v>1585</v>
      </c>
      <c r="G153" s="232"/>
      <c r="H153" s="236">
        <v>1.2</v>
      </c>
      <c r="I153" s="237"/>
      <c r="J153" s="232"/>
      <c r="K153" s="232"/>
      <c r="L153" s="238"/>
      <c r="M153" s="239"/>
      <c r="N153" s="240"/>
      <c r="O153" s="240"/>
      <c r="P153" s="240"/>
      <c r="Q153" s="240"/>
      <c r="R153" s="240"/>
      <c r="S153" s="240"/>
      <c r="T153" s="241"/>
      <c r="U153" s="13"/>
      <c r="V153" s="13"/>
      <c r="W153" s="13"/>
      <c r="X153" s="13"/>
      <c r="Y153" s="13"/>
      <c r="Z153" s="13"/>
      <c r="AA153" s="13"/>
      <c r="AB153" s="13"/>
      <c r="AC153" s="13"/>
      <c r="AD153" s="13"/>
      <c r="AE153" s="13"/>
      <c r="AT153" s="242" t="s">
        <v>145</v>
      </c>
      <c r="AU153" s="242" t="s">
        <v>79</v>
      </c>
      <c r="AV153" s="13" t="s">
        <v>79</v>
      </c>
      <c r="AW153" s="13" t="s">
        <v>31</v>
      </c>
      <c r="AX153" s="13" t="s">
        <v>69</v>
      </c>
      <c r="AY153" s="242" t="s">
        <v>137</v>
      </c>
    </row>
    <row r="154" spans="1:51" s="14" customFormat="1" ht="12">
      <c r="A154" s="14"/>
      <c r="B154" s="243"/>
      <c r="C154" s="244"/>
      <c r="D154" s="233" t="s">
        <v>145</v>
      </c>
      <c r="E154" s="245" t="s">
        <v>19</v>
      </c>
      <c r="F154" s="246" t="s">
        <v>147</v>
      </c>
      <c r="G154" s="244"/>
      <c r="H154" s="247">
        <v>3.46</v>
      </c>
      <c r="I154" s="248"/>
      <c r="J154" s="244"/>
      <c r="K154" s="244"/>
      <c r="L154" s="249"/>
      <c r="M154" s="250"/>
      <c r="N154" s="251"/>
      <c r="O154" s="251"/>
      <c r="P154" s="251"/>
      <c r="Q154" s="251"/>
      <c r="R154" s="251"/>
      <c r="S154" s="251"/>
      <c r="T154" s="252"/>
      <c r="U154" s="14"/>
      <c r="V154" s="14"/>
      <c r="W154" s="14"/>
      <c r="X154" s="14"/>
      <c r="Y154" s="14"/>
      <c r="Z154" s="14"/>
      <c r="AA154" s="14"/>
      <c r="AB154" s="14"/>
      <c r="AC154" s="14"/>
      <c r="AD154" s="14"/>
      <c r="AE154" s="14"/>
      <c r="AT154" s="253" t="s">
        <v>145</v>
      </c>
      <c r="AU154" s="253" t="s">
        <v>79</v>
      </c>
      <c r="AV154" s="14" t="s">
        <v>143</v>
      </c>
      <c r="AW154" s="14" t="s">
        <v>31</v>
      </c>
      <c r="AX154" s="14" t="s">
        <v>77</v>
      </c>
      <c r="AY154" s="253" t="s">
        <v>137</v>
      </c>
    </row>
    <row r="155" spans="1:65" s="2" customFormat="1" ht="21.75" customHeight="1">
      <c r="A155" s="39"/>
      <c r="B155" s="40"/>
      <c r="C155" s="218" t="s">
        <v>226</v>
      </c>
      <c r="D155" s="218" t="s">
        <v>138</v>
      </c>
      <c r="E155" s="219" t="s">
        <v>1586</v>
      </c>
      <c r="F155" s="220" t="s">
        <v>1587</v>
      </c>
      <c r="G155" s="221" t="s">
        <v>141</v>
      </c>
      <c r="H155" s="222">
        <v>43.773</v>
      </c>
      <c r="I155" s="223"/>
      <c r="J155" s="224">
        <f>ROUND(I155*H155,2)</f>
        <v>0</v>
      </c>
      <c r="K155" s="220" t="s">
        <v>142</v>
      </c>
      <c r="L155" s="45"/>
      <c r="M155" s="225" t="s">
        <v>19</v>
      </c>
      <c r="N155" s="226" t="s">
        <v>42</v>
      </c>
      <c r="O155" s="86"/>
      <c r="P155" s="227">
        <f>O155*H155</f>
        <v>0</v>
      </c>
      <c r="Q155" s="227">
        <v>0.0154</v>
      </c>
      <c r="R155" s="227">
        <f>Q155*H155</f>
        <v>0.6741042</v>
      </c>
      <c r="S155" s="227">
        <v>0</v>
      </c>
      <c r="T155" s="228">
        <f>S155*H155</f>
        <v>0</v>
      </c>
      <c r="U155" s="39"/>
      <c r="V155" s="39"/>
      <c r="W155" s="39"/>
      <c r="X155" s="39"/>
      <c r="Y155" s="39"/>
      <c r="Z155" s="39"/>
      <c r="AA155" s="39"/>
      <c r="AB155" s="39"/>
      <c r="AC155" s="39"/>
      <c r="AD155" s="39"/>
      <c r="AE155" s="39"/>
      <c r="AR155" s="229" t="s">
        <v>143</v>
      </c>
      <c r="AT155" s="229" t="s">
        <v>138</v>
      </c>
      <c r="AU155" s="229" t="s">
        <v>79</v>
      </c>
      <c r="AY155" s="18" t="s">
        <v>137</v>
      </c>
      <c r="BE155" s="230">
        <f>IF(N155="základní",J155,0)</f>
        <v>0</v>
      </c>
      <c r="BF155" s="230">
        <f>IF(N155="snížená",J155,0)</f>
        <v>0</v>
      </c>
      <c r="BG155" s="230">
        <f>IF(N155="zákl. přenesená",J155,0)</f>
        <v>0</v>
      </c>
      <c r="BH155" s="230">
        <f>IF(N155="sníž. přenesená",J155,0)</f>
        <v>0</v>
      </c>
      <c r="BI155" s="230">
        <f>IF(N155="nulová",J155,0)</f>
        <v>0</v>
      </c>
      <c r="BJ155" s="18" t="s">
        <v>143</v>
      </c>
      <c r="BK155" s="230">
        <f>ROUND(I155*H155,2)</f>
        <v>0</v>
      </c>
      <c r="BL155" s="18" t="s">
        <v>143</v>
      </c>
      <c r="BM155" s="229" t="s">
        <v>1588</v>
      </c>
    </row>
    <row r="156" spans="1:51" s="15" customFormat="1" ht="12">
      <c r="A156" s="15"/>
      <c r="B156" s="264"/>
      <c r="C156" s="265"/>
      <c r="D156" s="233" t="s">
        <v>145</v>
      </c>
      <c r="E156" s="266" t="s">
        <v>19</v>
      </c>
      <c r="F156" s="267" t="s">
        <v>1583</v>
      </c>
      <c r="G156" s="265"/>
      <c r="H156" s="266" t="s">
        <v>19</v>
      </c>
      <c r="I156" s="268"/>
      <c r="J156" s="265"/>
      <c r="K156" s="265"/>
      <c r="L156" s="269"/>
      <c r="M156" s="270"/>
      <c r="N156" s="271"/>
      <c r="O156" s="271"/>
      <c r="P156" s="271"/>
      <c r="Q156" s="271"/>
      <c r="R156" s="271"/>
      <c r="S156" s="271"/>
      <c r="T156" s="272"/>
      <c r="U156" s="15"/>
      <c r="V156" s="15"/>
      <c r="W156" s="15"/>
      <c r="X156" s="15"/>
      <c r="Y156" s="15"/>
      <c r="Z156" s="15"/>
      <c r="AA156" s="15"/>
      <c r="AB156" s="15"/>
      <c r="AC156" s="15"/>
      <c r="AD156" s="15"/>
      <c r="AE156" s="15"/>
      <c r="AT156" s="273" t="s">
        <v>145</v>
      </c>
      <c r="AU156" s="273" t="s">
        <v>79</v>
      </c>
      <c r="AV156" s="15" t="s">
        <v>77</v>
      </c>
      <c r="AW156" s="15" t="s">
        <v>31</v>
      </c>
      <c r="AX156" s="15" t="s">
        <v>69</v>
      </c>
      <c r="AY156" s="273" t="s">
        <v>137</v>
      </c>
    </row>
    <row r="157" spans="1:51" s="13" customFormat="1" ht="12">
      <c r="A157" s="13"/>
      <c r="B157" s="231"/>
      <c r="C157" s="232"/>
      <c r="D157" s="233" t="s">
        <v>145</v>
      </c>
      <c r="E157" s="234" t="s">
        <v>19</v>
      </c>
      <c r="F157" s="235" t="s">
        <v>1589</v>
      </c>
      <c r="G157" s="232"/>
      <c r="H157" s="236">
        <v>20.36</v>
      </c>
      <c r="I157" s="237"/>
      <c r="J157" s="232"/>
      <c r="K157" s="232"/>
      <c r="L157" s="238"/>
      <c r="M157" s="239"/>
      <c r="N157" s="240"/>
      <c r="O157" s="240"/>
      <c r="P157" s="240"/>
      <c r="Q157" s="240"/>
      <c r="R157" s="240"/>
      <c r="S157" s="240"/>
      <c r="T157" s="241"/>
      <c r="U157" s="13"/>
      <c r="V157" s="13"/>
      <c r="W157" s="13"/>
      <c r="X157" s="13"/>
      <c r="Y157" s="13"/>
      <c r="Z157" s="13"/>
      <c r="AA157" s="13"/>
      <c r="AB157" s="13"/>
      <c r="AC157" s="13"/>
      <c r="AD157" s="13"/>
      <c r="AE157" s="13"/>
      <c r="AT157" s="242" t="s">
        <v>145</v>
      </c>
      <c r="AU157" s="242" t="s">
        <v>79</v>
      </c>
      <c r="AV157" s="13" t="s">
        <v>79</v>
      </c>
      <c r="AW157" s="13" t="s">
        <v>31</v>
      </c>
      <c r="AX157" s="13" t="s">
        <v>69</v>
      </c>
      <c r="AY157" s="242" t="s">
        <v>137</v>
      </c>
    </row>
    <row r="158" spans="1:51" s="15" customFormat="1" ht="12">
      <c r="A158" s="15"/>
      <c r="B158" s="264"/>
      <c r="C158" s="265"/>
      <c r="D158" s="233" t="s">
        <v>145</v>
      </c>
      <c r="E158" s="266" t="s">
        <v>19</v>
      </c>
      <c r="F158" s="267" t="s">
        <v>1537</v>
      </c>
      <c r="G158" s="265"/>
      <c r="H158" s="266" t="s">
        <v>19</v>
      </c>
      <c r="I158" s="268"/>
      <c r="J158" s="265"/>
      <c r="K158" s="265"/>
      <c r="L158" s="269"/>
      <c r="M158" s="270"/>
      <c r="N158" s="271"/>
      <c r="O158" s="271"/>
      <c r="P158" s="271"/>
      <c r="Q158" s="271"/>
      <c r="R158" s="271"/>
      <c r="S158" s="271"/>
      <c r="T158" s="272"/>
      <c r="U158" s="15"/>
      <c r="V158" s="15"/>
      <c r="W158" s="15"/>
      <c r="X158" s="15"/>
      <c r="Y158" s="15"/>
      <c r="Z158" s="15"/>
      <c r="AA158" s="15"/>
      <c r="AB158" s="15"/>
      <c r="AC158" s="15"/>
      <c r="AD158" s="15"/>
      <c r="AE158" s="15"/>
      <c r="AT158" s="273" t="s">
        <v>145</v>
      </c>
      <c r="AU158" s="273" t="s">
        <v>79</v>
      </c>
      <c r="AV158" s="15" t="s">
        <v>77</v>
      </c>
      <c r="AW158" s="15" t="s">
        <v>31</v>
      </c>
      <c r="AX158" s="15" t="s">
        <v>69</v>
      </c>
      <c r="AY158" s="273" t="s">
        <v>137</v>
      </c>
    </row>
    <row r="159" spans="1:51" s="13" customFormat="1" ht="12">
      <c r="A159" s="13"/>
      <c r="B159" s="231"/>
      <c r="C159" s="232"/>
      <c r="D159" s="233" t="s">
        <v>145</v>
      </c>
      <c r="E159" s="234" t="s">
        <v>19</v>
      </c>
      <c r="F159" s="235" t="s">
        <v>1590</v>
      </c>
      <c r="G159" s="232"/>
      <c r="H159" s="236">
        <v>23.413</v>
      </c>
      <c r="I159" s="237"/>
      <c r="J159" s="232"/>
      <c r="K159" s="232"/>
      <c r="L159" s="238"/>
      <c r="M159" s="239"/>
      <c r="N159" s="240"/>
      <c r="O159" s="240"/>
      <c r="P159" s="240"/>
      <c r="Q159" s="240"/>
      <c r="R159" s="240"/>
      <c r="S159" s="240"/>
      <c r="T159" s="241"/>
      <c r="U159" s="13"/>
      <c r="V159" s="13"/>
      <c r="W159" s="13"/>
      <c r="X159" s="13"/>
      <c r="Y159" s="13"/>
      <c r="Z159" s="13"/>
      <c r="AA159" s="13"/>
      <c r="AB159" s="13"/>
      <c r="AC159" s="13"/>
      <c r="AD159" s="13"/>
      <c r="AE159" s="13"/>
      <c r="AT159" s="242" t="s">
        <v>145</v>
      </c>
      <c r="AU159" s="242" t="s">
        <v>79</v>
      </c>
      <c r="AV159" s="13" t="s">
        <v>79</v>
      </c>
      <c r="AW159" s="13" t="s">
        <v>31</v>
      </c>
      <c r="AX159" s="13" t="s">
        <v>69</v>
      </c>
      <c r="AY159" s="242" t="s">
        <v>137</v>
      </c>
    </row>
    <row r="160" spans="1:51" s="14" customFormat="1" ht="12">
      <c r="A160" s="14"/>
      <c r="B160" s="243"/>
      <c r="C160" s="244"/>
      <c r="D160" s="233" t="s">
        <v>145</v>
      </c>
      <c r="E160" s="245" t="s">
        <v>19</v>
      </c>
      <c r="F160" s="246" t="s">
        <v>147</v>
      </c>
      <c r="G160" s="244"/>
      <c r="H160" s="247">
        <v>43.772999999999996</v>
      </c>
      <c r="I160" s="248"/>
      <c r="J160" s="244"/>
      <c r="K160" s="244"/>
      <c r="L160" s="249"/>
      <c r="M160" s="250"/>
      <c r="N160" s="251"/>
      <c r="O160" s="251"/>
      <c r="P160" s="251"/>
      <c r="Q160" s="251"/>
      <c r="R160" s="251"/>
      <c r="S160" s="251"/>
      <c r="T160" s="252"/>
      <c r="U160" s="14"/>
      <c r="V160" s="14"/>
      <c r="W160" s="14"/>
      <c r="X160" s="14"/>
      <c r="Y160" s="14"/>
      <c r="Z160" s="14"/>
      <c r="AA160" s="14"/>
      <c r="AB160" s="14"/>
      <c r="AC160" s="14"/>
      <c r="AD160" s="14"/>
      <c r="AE160" s="14"/>
      <c r="AT160" s="253" t="s">
        <v>145</v>
      </c>
      <c r="AU160" s="253" t="s">
        <v>79</v>
      </c>
      <c r="AV160" s="14" t="s">
        <v>143</v>
      </c>
      <c r="AW160" s="14" t="s">
        <v>31</v>
      </c>
      <c r="AX160" s="14" t="s">
        <v>77</v>
      </c>
      <c r="AY160" s="253" t="s">
        <v>137</v>
      </c>
    </row>
    <row r="161" spans="1:65" s="2" customFormat="1" ht="21.75" customHeight="1">
      <c r="A161" s="39"/>
      <c r="B161" s="40"/>
      <c r="C161" s="218" t="s">
        <v>231</v>
      </c>
      <c r="D161" s="218" t="s">
        <v>138</v>
      </c>
      <c r="E161" s="219" t="s">
        <v>1591</v>
      </c>
      <c r="F161" s="220" t="s">
        <v>1592</v>
      </c>
      <c r="G161" s="221" t="s">
        <v>141</v>
      </c>
      <c r="H161" s="222">
        <v>7.213</v>
      </c>
      <c r="I161" s="223"/>
      <c r="J161" s="224">
        <f>ROUND(I161*H161,2)</f>
        <v>0</v>
      </c>
      <c r="K161" s="220" t="s">
        <v>142</v>
      </c>
      <c r="L161" s="45"/>
      <c r="M161" s="225" t="s">
        <v>19</v>
      </c>
      <c r="N161" s="226" t="s">
        <v>42</v>
      </c>
      <c r="O161" s="86"/>
      <c r="P161" s="227">
        <f>O161*H161</f>
        <v>0</v>
      </c>
      <c r="Q161" s="227">
        <v>0.01838</v>
      </c>
      <c r="R161" s="227">
        <f>Q161*H161</f>
        <v>0.13257494</v>
      </c>
      <c r="S161" s="227">
        <v>0</v>
      </c>
      <c r="T161" s="228">
        <f>S161*H161</f>
        <v>0</v>
      </c>
      <c r="U161" s="39"/>
      <c r="V161" s="39"/>
      <c r="W161" s="39"/>
      <c r="X161" s="39"/>
      <c r="Y161" s="39"/>
      <c r="Z161" s="39"/>
      <c r="AA161" s="39"/>
      <c r="AB161" s="39"/>
      <c r="AC161" s="39"/>
      <c r="AD161" s="39"/>
      <c r="AE161" s="39"/>
      <c r="AR161" s="229" t="s">
        <v>143</v>
      </c>
      <c r="AT161" s="229" t="s">
        <v>138</v>
      </c>
      <c r="AU161" s="229" t="s">
        <v>79</v>
      </c>
      <c r="AY161" s="18" t="s">
        <v>137</v>
      </c>
      <c r="BE161" s="230">
        <f>IF(N161="základní",J161,0)</f>
        <v>0</v>
      </c>
      <c r="BF161" s="230">
        <f>IF(N161="snížená",J161,0)</f>
        <v>0</v>
      </c>
      <c r="BG161" s="230">
        <f>IF(N161="zákl. přenesená",J161,0)</f>
        <v>0</v>
      </c>
      <c r="BH161" s="230">
        <f>IF(N161="sníž. přenesená",J161,0)</f>
        <v>0</v>
      </c>
      <c r="BI161" s="230">
        <f>IF(N161="nulová",J161,0)</f>
        <v>0</v>
      </c>
      <c r="BJ161" s="18" t="s">
        <v>143</v>
      </c>
      <c r="BK161" s="230">
        <f>ROUND(I161*H161,2)</f>
        <v>0</v>
      </c>
      <c r="BL161" s="18" t="s">
        <v>143</v>
      </c>
      <c r="BM161" s="229" t="s">
        <v>1593</v>
      </c>
    </row>
    <row r="162" spans="1:51" s="15" customFormat="1" ht="12">
      <c r="A162" s="15"/>
      <c r="B162" s="264"/>
      <c r="C162" s="265"/>
      <c r="D162" s="233" t="s">
        <v>145</v>
      </c>
      <c r="E162" s="266" t="s">
        <v>19</v>
      </c>
      <c r="F162" s="267" t="s">
        <v>1583</v>
      </c>
      <c r="G162" s="265"/>
      <c r="H162" s="266" t="s">
        <v>19</v>
      </c>
      <c r="I162" s="268"/>
      <c r="J162" s="265"/>
      <c r="K162" s="265"/>
      <c r="L162" s="269"/>
      <c r="M162" s="270"/>
      <c r="N162" s="271"/>
      <c r="O162" s="271"/>
      <c r="P162" s="271"/>
      <c r="Q162" s="271"/>
      <c r="R162" s="271"/>
      <c r="S162" s="271"/>
      <c r="T162" s="272"/>
      <c r="U162" s="15"/>
      <c r="V162" s="15"/>
      <c r="W162" s="15"/>
      <c r="X162" s="15"/>
      <c r="Y162" s="15"/>
      <c r="Z162" s="15"/>
      <c r="AA162" s="15"/>
      <c r="AB162" s="15"/>
      <c r="AC162" s="15"/>
      <c r="AD162" s="15"/>
      <c r="AE162" s="15"/>
      <c r="AT162" s="273" t="s">
        <v>145</v>
      </c>
      <c r="AU162" s="273" t="s">
        <v>79</v>
      </c>
      <c r="AV162" s="15" t="s">
        <v>77</v>
      </c>
      <c r="AW162" s="15" t="s">
        <v>31</v>
      </c>
      <c r="AX162" s="15" t="s">
        <v>69</v>
      </c>
      <c r="AY162" s="273" t="s">
        <v>137</v>
      </c>
    </row>
    <row r="163" spans="1:51" s="13" customFormat="1" ht="12">
      <c r="A163" s="13"/>
      <c r="B163" s="231"/>
      <c r="C163" s="232"/>
      <c r="D163" s="233" t="s">
        <v>145</v>
      </c>
      <c r="E163" s="234" t="s">
        <v>19</v>
      </c>
      <c r="F163" s="235" t="s">
        <v>1594</v>
      </c>
      <c r="G163" s="232"/>
      <c r="H163" s="236">
        <v>3.08</v>
      </c>
      <c r="I163" s="237"/>
      <c r="J163" s="232"/>
      <c r="K163" s="232"/>
      <c r="L163" s="238"/>
      <c r="M163" s="239"/>
      <c r="N163" s="240"/>
      <c r="O163" s="240"/>
      <c r="P163" s="240"/>
      <c r="Q163" s="240"/>
      <c r="R163" s="240"/>
      <c r="S163" s="240"/>
      <c r="T163" s="241"/>
      <c r="U163" s="13"/>
      <c r="V163" s="13"/>
      <c r="W163" s="13"/>
      <c r="X163" s="13"/>
      <c r="Y163" s="13"/>
      <c r="Z163" s="13"/>
      <c r="AA163" s="13"/>
      <c r="AB163" s="13"/>
      <c r="AC163" s="13"/>
      <c r="AD163" s="13"/>
      <c r="AE163" s="13"/>
      <c r="AT163" s="242" t="s">
        <v>145</v>
      </c>
      <c r="AU163" s="242" t="s">
        <v>79</v>
      </c>
      <c r="AV163" s="13" t="s">
        <v>79</v>
      </c>
      <c r="AW163" s="13" t="s">
        <v>31</v>
      </c>
      <c r="AX163" s="13" t="s">
        <v>69</v>
      </c>
      <c r="AY163" s="242" t="s">
        <v>137</v>
      </c>
    </row>
    <row r="164" spans="1:51" s="15" customFormat="1" ht="12">
      <c r="A164" s="15"/>
      <c r="B164" s="264"/>
      <c r="C164" s="265"/>
      <c r="D164" s="233" t="s">
        <v>145</v>
      </c>
      <c r="E164" s="266" t="s">
        <v>19</v>
      </c>
      <c r="F164" s="267" t="s">
        <v>1537</v>
      </c>
      <c r="G164" s="265"/>
      <c r="H164" s="266" t="s">
        <v>19</v>
      </c>
      <c r="I164" s="268"/>
      <c r="J164" s="265"/>
      <c r="K164" s="265"/>
      <c r="L164" s="269"/>
      <c r="M164" s="270"/>
      <c r="N164" s="271"/>
      <c r="O164" s="271"/>
      <c r="P164" s="271"/>
      <c r="Q164" s="271"/>
      <c r="R164" s="271"/>
      <c r="S164" s="271"/>
      <c r="T164" s="272"/>
      <c r="U164" s="15"/>
      <c r="V164" s="15"/>
      <c r="W164" s="15"/>
      <c r="X164" s="15"/>
      <c r="Y164" s="15"/>
      <c r="Z164" s="15"/>
      <c r="AA164" s="15"/>
      <c r="AB164" s="15"/>
      <c r="AC164" s="15"/>
      <c r="AD164" s="15"/>
      <c r="AE164" s="15"/>
      <c r="AT164" s="273" t="s">
        <v>145</v>
      </c>
      <c r="AU164" s="273" t="s">
        <v>79</v>
      </c>
      <c r="AV164" s="15" t="s">
        <v>77</v>
      </c>
      <c r="AW164" s="15" t="s">
        <v>31</v>
      </c>
      <c r="AX164" s="15" t="s">
        <v>69</v>
      </c>
      <c r="AY164" s="273" t="s">
        <v>137</v>
      </c>
    </row>
    <row r="165" spans="1:51" s="13" customFormat="1" ht="12">
      <c r="A165" s="13"/>
      <c r="B165" s="231"/>
      <c r="C165" s="232"/>
      <c r="D165" s="233" t="s">
        <v>145</v>
      </c>
      <c r="E165" s="234" t="s">
        <v>19</v>
      </c>
      <c r="F165" s="235" t="s">
        <v>1595</v>
      </c>
      <c r="G165" s="232"/>
      <c r="H165" s="236">
        <v>4.133</v>
      </c>
      <c r="I165" s="237"/>
      <c r="J165" s="232"/>
      <c r="K165" s="232"/>
      <c r="L165" s="238"/>
      <c r="M165" s="239"/>
      <c r="N165" s="240"/>
      <c r="O165" s="240"/>
      <c r="P165" s="240"/>
      <c r="Q165" s="240"/>
      <c r="R165" s="240"/>
      <c r="S165" s="240"/>
      <c r="T165" s="241"/>
      <c r="U165" s="13"/>
      <c r="V165" s="13"/>
      <c r="W165" s="13"/>
      <c r="X165" s="13"/>
      <c r="Y165" s="13"/>
      <c r="Z165" s="13"/>
      <c r="AA165" s="13"/>
      <c r="AB165" s="13"/>
      <c r="AC165" s="13"/>
      <c r="AD165" s="13"/>
      <c r="AE165" s="13"/>
      <c r="AT165" s="242" t="s">
        <v>145</v>
      </c>
      <c r="AU165" s="242" t="s">
        <v>79</v>
      </c>
      <c r="AV165" s="13" t="s">
        <v>79</v>
      </c>
      <c r="AW165" s="13" t="s">
        <v>31</v>
      </c>
      <c r="AX165" s="13" t="s">
        <v>69</v>
      </c>
      <c r="AY165" s="242" t="s">
        <v>137</v>
      </c>
    </row>
    <row r="166" spans="1:51" s="14" customFormat="1" ht="12">
      <c r="A166" s="14"/>
      <c r="B166" s="243"/>
      <c r="C166" s="244"/>
      <c r="D166" s="233" t="s">
        <v>145</v>
      </c>
      <c r="E166" s="245" t="s">
        <v>19</v>
      </c>
      <c r="F166" s="246" t="s">
        <v>147</v>
      </c>
      <c r="G166" s="244"/>
      <c r="H166" s="247">
        <v>7.213</v>
      </c>
      <c r="I166" s="248"/>
      <c r="J166" s="244"/>
      <c r="K166" s="244"/>
      <c r="L166" s="249"/>
      <c r="M166" s="250"/>
      <c r="N166" s="251"/>
      <c r="O166" s="251"/>
      <c r="P166" s="251"/>
      <c r="Q166" s="251"/>
      <c r="R166" s="251"/>
      <c r="S166" s="251"/>
      <c r="T166" s="252"/>
      <c r="U166" s="14"/>
      <c r="V166" s="14"/>
      <c r="W166" s="14"/>
      <c r="X166" s="14"/>
      <c r="Y166" s="14"/>
      <c r="Z166" s="14"/>
      <c r="AA166" s="14"/>
      <c r="AB166" s="14"/>
      <c r="AC166" s="14"/>
      <c r="AD166" s="14"/>
      <c r="AE166" s="14"/>
      <c r="AT166" s="253" t="s">
        <v>145</v>
      </c>
      <c r="AU166" s="253" t="s">
        <v>79</v>
      </c>
      <c r="AV166" s="14" t="s">
        <v>143</v>
      </c>
      <c r="AW166" s="14" t="s">
        <v>31</v>
      </c>
      <c r="AX166" s="14" t="s">
        <v>77</v>
      </c>
      <c r="AY166" s="253" t="s">
        <v>137</v>
      </c>
    </row>
    <row r="167" spans="1:65" s="2" customFormat="1" ht="16.5" customHeight="1">
      <c r="A167" s="39"/>
      <c r="B167" s="40"/>
      <c r="C167" s="218" t="s">
        <v>237</v>
      </c>
      <c r="D167" s="218" t="s">
        <v>138</v>
      </c>
      <c r="E167" s="219" t="s">
        <v>1596</v>
      </c>
      <c r="F167" s="220" t="s">
        <v>1597</v>
      </c>
      <c r="G167" s="221" t="s">
        <v>141</v>
      </c>
      <c r="H167" s="222">
        <v>2.48</v>
      </c>
      <c r="I167" s="223"/>
      <c r="J167" s="224">
        <f>ROUND(I167*H167,2)</f>
        <v>0</v>
      </c>
      <c r="K167" s="220" t="s">
        <v>142</v>
      </c>
      <c r="L167" s="45"/>
      <c r="M167" s="225" t="s">
        <v>19</v>
      </c>
      <c r="N167" s="226" t="s">
        <v>42</v>
      </c>
      <c r="O167" s="86"/>
      <c r="P167" s="227">
        <f>O167*H167</f>
        <v>0</v>
      </c>
      <c r="Q167" s="227">
        <v>0.03045</v>
      </c>
      <c r="R167" s="227">
        <f>Q167*H167</f>
        <v>0.075516</v>
      </c>
      <c r="S167" s="227">
        <v>0</v>
      </c>
      <c r="T167" s="228">
        <f>S167*H167</f>
        <v>0</v>
      </c>
      <c r="U167" s="39"/>
      <c r="V167" s="39"/>
      <c r="W167" s="39"/>
      <c r="X167" s="39"/>
      <c r="Y167" s="39"/>
      <c r="Z167" s="39"/>
      <c r="AA167" s="39"/>
      <c r="AB167" s="39"/>
      <c r="AC167" s="39"/>
      <c r="AD167" s="39"/>
      <c r="AE167" s="39"/>
      <c r="AR167" s="229" t="s">
        <v>143</v>
      </c>
      <c r="AT167" s="229" t="s">
        <v>138</v>
      </c>
      <c r="AU167" s="229" t="s">
        <v>79</v>
      </c>
      <c r="AY167" s="18" t="s">
        <v>137</v>
      </c>
      <c r="BE167" s="230">
        <f>IF(N167="základní",J167,0)</f>
        <v>0</v>
      </c>
      <c r="BF167" s="230">
        <f>IF(N167="snížená",J167,0)</f>
        <v>0</v>
      </c>
      <c r="BG167" s="230">
        <f>IF(N167="zákl. přenesená",J167,0)</f>
        <v>0</v>
      </c>
      <c r="BH167" s="230">
        <f>IF(N167="sníž. přenesená",J167,0)</f>
        <v>0</v>
      </c>
      <c r="BI167" s="230">
        <f>IF(N167="nulová",J167,0)</f>
        <v>0</v>
      </c>
      <c r="BJ167" s="18" t="s">
        <v>143</v>
      </c>
      <c r="BK167" s="230">
        <f>ROUND(I167*H167,2)</f>
        <v>0</v>
      </c>
      <c r="BL167" s="18" t="s">
        <v>143</v>
      </c>
      <c r="BM167" s="229" t="s">
        <v>1598</v>
      </c>
    </row>
    <row r="168" spans="1:51" s="15" customFormat="1" ht="12">
      <c r="A168" s="15"/>
      <c r="B168" s="264"/>
      <c r="C168" s="265"/>
      <c r="D168" s="233" t="s">
        <v>145</v>
      </c>
      <c r="E168" s="266" t="s">
        <v>19</v>
      </c>
      <c r="F168" s="267" t="s">
        <v>1583</v>
      </c>
      <c r="G168" s="265"/>
      <c r="H168" s="266" t="s">
        <v>19</v>
      </c>
      <c r="I168" s="268"/>
      <c r="J168" s="265"/>
      <c r="K168" s="265"/>
      <c r="L168" s="269"/>
      <c r="M168" s="270"/>
      <c r="N168" s="271"/>
      <c r="O168" s="271"/>
      <c r="P168" s="271"/>
      <c r="Q168" s="271"/>
      <c r="R168" s="271"/>
      <c r="S168" s="271"/>
      <c r="T168" s="272"/>
      <c r="U168" s="15"/>
      <c r="V168" s="15"/>
      <c r="W168" s="15"/>
      <c r="X168" s="15"/>
      <c r="Y168" s="15"/>
      <c r="Z168" s="15"/>
      <c r="AA168" s="15"/>
      <c r="AB168" s="15"/>
      <c r="AC168" s="15"/>
      <c r="AD168" s="15"/>
      <c r="AE168" s="15"/>
      <c r="AT168" s="273" t="s">
        <v>145</v>
      </c>
      <c r="AU168" s="273" t="s">
        <v>79</v>
      </c>
      <c r="AV168" s="15" t="s">
        <v>77</v>
      </c>
      <c r="AW168" s="15" t="s">
        <v>31</v>
      </c>
      <c r="AX168" s="15" t="s">
        <v>69</v>
      </c>
      <c r="AY168" s="273" t="s">
        <v>137</v>
      </c>
    </row>
    <row r="169" spans="1:51" s="13" customFormat="1" ht="12">
      <c r="A169" s="13"/>
      <c r="B169" s="231"/>
      <c r="C169" s="232"/>
      <c r="D169" s="233" t="s">
        <v>145</v>
      </c>
      <c r="E169" s="234" t="s">
        <v>19</v>
      </c>
      <c r="F169" s="235" t="s">
        <v>1599</v>
      </c>
      <c r="G169" s="232"/>
      <c r="H169" s="236">
        <v>1.58</v>
      </c>
      <c r="I169" s="237"/>
      <c r="J169" s="232"/>
      <c r="K169" s="232"/>
      <c r="L169" s="238"/>
      <c r="M169" s="239"/>
      <c r="N169" s="240"/>
      <c r="O169" s="240"/>
      <c r="P169" s="240"/>
      <c r="Q169" s="240"/>
      <c r="R169" s="240"/>
      <c r="S169" s="240"/>
      <c r="T169" s="241"/>
      <c r="U169" s="13"/>
      <c r="V169" s="13"/>
      <c r="W169" s="13"/>
      <c r="X169" s="13"/>
      <c r="Y169" s="13"/>
      <c r="Z169" s="13"/>
      <c r="AA169" s="13"/>
      <c r="AB169" s="13"/>
      <c r="AC169" s="13"/>
      <c r="AD169" s="13"/>
      <c r="AE169" s="13"/>
      <c r="AT169" s="242" t="s">
        <v>145</v>
      </c>
      <c r="AU169" s="242" t="s">
        <v>79</v>
      </c>
      <c r="AV169" s="13" t="s">
        <v>79</v>
      </c>
      <c r="AW169" s="13" t="s">
        <v>31</v>
      </c>
      <c r="AX169" s="13" t="s">
        <v>69</v>
      </c>
      <c r="AY169" s="242" t="s">
        <v>137</v>
      </c>
    </row>
    <row r="170" spans="1:51" s="15" customFormat="1" ht="12">
      <c r="A170" s="15"/>
      <c r="B170" s="264"/>
      <c r="C170" s="265"/>
      <c r="D170" s="233" t="s">
        <v>145</v>
      </c>
      <c r="E170" s="266" t="s">
        <v>19</v>
      </c>
      <c r="F170" s="267" t="s">
        <v>1537</v>
      </c>
      <c r="G170" s="265"/>
      <c r="H170" s="266" t="s">
        <v>19</v>
      </c>
      <c r="I170" s="268"/>
      <c r="J170" s="265"/>
      <c r="K170" s="265"/>
      <c r="L170" s="269"/>
      <c r="M170" s="270"/>
      <c r="N170" s="271"/>
      <c r="O170" s="271"/>
      <c r="P170" s="271"/>
      <c r="Q170" s="271"/>
      <c r="R170" s="271"/>
      <c r="S170" s="271"/>
      <c r="T170" s="272"/>
      <c r="U170" s="15"/>
      <c r="V170" s="15"/>
      <c r="W170" s="15"/>
      <c r="X170" s="15"/>
      <c r="Y170" s="15"/>
      <c r="Z170" s="15"/>
      <c r="AA170" s="15"/>
      <c r="AB170" s="15"/>
      <c r="AC170" s="15"/>
      <c r="AD170" s="15"/>
      <c r="AE170" s="15"/>
      <c r="AT170" s="273" t="s">
        <v>145</v>
      </c>
      <c r="AU170" s="273" t="s">
        <v>79</v>
      </c>
      <c r="AV170" s="15" t="s">
        <v>77</v>
      </c>
      <c r="AW170" s="15" t="s">
        <v>31</v>
      </c>
      <c r="AX170" s="15" t="s">
        <v>69</v>
      </c>
      <c r="AY170" s="273" t="s">
        <v>137</v>
      </c>
    </row>
    <row r="171" spans="1:51" s="13" customFormat="1" ht="12">
      <c r="A171" s="13"/>
      <c r="B171" s="231"/>
      <c r="C171" s="232"/>
      <c r="D171" s="233" t="s">
        <v>145</v>
      </c>
      <c r="E171" s="234" t="s">
        <v>19</v>
      </c>
      <c r="F171" s="235" t="s">
        <v>1600</v>
      </c>
      <c r="G171" s="232"/>
      <c r="H171" s="236">
        <v>0.9</v>
      </c>
      <c r="I171" s="237"/>
      <c r="J171" s="232"/>
      <c r="K171" s="232"/>
      <c r="L171" s="238"/>
      <c r="M171" s="239"/>
      <c r="N171" s="240"/>
      <c r="O171" s="240"/>
      <c r="P171" s="240"/>
      <c r="Q171" s="240"/>
      <c r="R171" s="240"/>
      <c r="S171" s="240"/>
      <c r="T171" s="241"/>
      <c r="U171" s="13"/>
      <c r="V171" s="13"/>
      <c r="W171" s="13"/>
      <c r="X171" s="13"/>
      <c r="Y171" s="13"/>
      <c r="Z171" s="13"/>
      <c r="AA171" s="13"/>
      <c r="AB171" s="13"/>
      <c r="AC171" s="13"/>
      <c r="AD171" s="13"/>
      <c r="AE171" s="13"/>
      <c r="AT171" s="242" t="s">
        <v>145</v>
      </c>
      <c r="AU171" s="242" t="s">
        <v>79</v>
      </c>
      <c r="AV171" s="13" t="s">
        <v>79</v>
      </c>
      <c r="AW171" s="13" t="s">
        <v>31</v>
      </c>
      <c r="AX171" s="13" t="s">
        <v>69</v>
      </c>
      <c r="AY171" s="242" t="s">
        <v>137</v>
      </c>
    </row>
    <row r="172" spans="1:51" s="14" customFormat="1" ht="12">
      <c r="A172" s="14"/>
      <c r="B172" s="243"/>
      <c r="C172" s="244"/>
      <c r="D172" s="233" t="s">
        <v>145</v>
      </c>
      <c r="E172" s="245" t="s">
        <v>19</v>
      </c>
      <c r="F172" s="246" t="s">
        <v>147</v>
      </c>
      <c r="G172" s="244"/>
      <c r="H172" s="247">
        <v>2.48</v>
      </c>
      <c r="I172" s="248"/>
      <c r="J172" s="244"/>
      <c r="K172" s="244"/>
      <c r="L172" s="249"/>
      <c r="M172" s="250"/>
      <c r="N172" s="251"/>
      <c r="O172" s="251"/>
      <c r="P172" s="251"/>
      <c r="Q172" s="251"/>
      <c r="R172" s="251"/>
      <c r="S172" s="251"/>
      <c r="T172" s="252"/>
      <c r="U172" s="14"/>
      <c r="V172" s="14"/>
      <c r="W172" s="14"/>
      <c r="X172" s="14"/>
      <c r="Y172" s="14"/>
      <c r="Z172" s="14"/>
      <c r="AA172" s="14"/>
      <c r="AB172" s="14"/>
      <c r="AC172" s="14"/>
      <c r="AD172" s="14"/>
      <c r="AE172" s="14"/>
      <c r="AT172" s="253" t="s">
        <v>145</v>
      </c>
      <c r="AU172" s="253" t="s">
        <v>79</v>
      </c>
      <c r="AV172" s="14" t="s">
        <v>143</v>
      </c>
      <c r="AW172" s="14" t="s">
        <v>31</v>
      </c>
      <c r="AX172" s="14" t="s">
        <v>77</v>
      </c>
      <c r="AY172" s="253" t="s">
        <v>137</v>
      </c>
    </row>
    <row r="173" spans="1:65" s="2" customFormat="1" ht="16.5" customHeight="1">
      <c r="A173" s="39"/>
      <c r="B173" s="40"/>
      <c r="C173" s="218" t="s">
        <v>242</v>
      </c>
      <c r="D173" s="218" t="s">
        <v>138</v>
      </c>
      <c r="E173" s="219" t="s">
        <v>1601</v>
      </c>
      <c r="F173" s="220" t="s">
        <v>1602</v>
      </c>
      <c r="G173" s="221" t="s">
        <v>150</v>
      </c>
      <c r="H173" s="222">
        <v>18.5</v>
      </c>
      <c r="I173" s="223"/>
      <c r="J173" s="224">
        <f>ROUND(I173*H173,2)</f>
        <v>0</v>
      </c>
      <c r="K173" s="220" t="s">
        <v>142</v>
      </c>
      <c r="L173" s="45"/>
      <c r="M173" s="225" t="s">
        <v>19</v>
      </c>
      <c r="N173" s="226" t="s">
        <v>42</v>
      </c>
      <c r="O173" s="86"/>
      <c r="P173" s="227">
        <f>O173*H173</f>
        <v>0</v>
      </c>
      <c r="Q173" s="227">
        <v>0.0015</v>
      </c>
      <c r="R173" s="227">
        <f>Q173*H173</f>
        <v>0.02775</v>
      </c>
      <c r="S173" s="227">
        <v>0</v>
      </c>
      <c r="T173" s="228">
        <f>S173*H173</f>
        <v>0</v>
      </c>
      <c r="U173" s="39"/>
      <c r="V173" s="39"/>
      <c r="W173" s="39"/>
      <c r="X173" s="39"/>
      <c r="Y173" s="39"/>
      <c r="Z173" s="39"/>
      <c r="AA173" s="39"/>
      <c r="AB173" s="39"/>
      <c r="AC173" s="39"/>
      <c r="AD173" s="39"/>
      <c r="AE173" s="39"/>
      <c r="AR173" s="229" t="s">
        <v>143</v>
      </c>
      <c r="AT173" s="229" t="s">
        <v>138</v>
      </c>
      <c r="AU173" s="229" t="s">
        <v>79</v>
      </c>
      <c r="AY173" s="18" t="s">
        <v>137</v>
      </c>
      <c r="BE173" s="230">
        <f>IF(N173="základní",J173,0)</f>
        <v>0</v>
      </c>
      <c r="BF173" s="230">
        <f>IF(N173="snížená",J173,0)</f>
        <v>0</v>
      </c>
      <c r="BG173" s="230">
        <f>IF(N173="zákl. přenesená",J173,0)</f>
        <v>0</v>
      </c>
      <c r="BH173" s="230">
        <f>IF(N173="sníž. přenesená",J173,0)</f>
        <v>0</v>
      </c>
      <c r="BI173" s="230">
        <f>IF(N173="nulová",J173,0)</f>
        <v>0</v>
      </c>
      <c r="BJ173" s="18" t="s">
        <v>143</v>
      </c>
      <c r="BK173" s="230">
        <f>ROUND(I173*H173,2)</f>
        <v>0</v>
      </c>
      <c r="BL173" s="18" t="s">
        <v>143</v>
      </c>
      <c r="BM173" s="229" t="s">
        <v>1603</v>
      </c>
    </row>
    <row r="174" spans="1:51" s="13" customFormat="1" ht="12">
      <c r="A174" s="13"/>
      <c r="B174" s="231"/>
      <c r="C174" s="232"/>
      <c r="D174" s="233" t="s">
        <v>145</v>
      </c>
      <c r="E174" s="234" t="s">
        <v>19</v>
      </c>
      <c r="F174" s="235" t="s">
        <v>1604</v>
      </c>
      <c r="G174" s="232"/>
      <c r="H174" s="236">
        <v>18.5</v>
      </c>
      <c r="I174" s="237"/>
      <c r="J174" s="232"/>
      <c r="K174" s="232"/>
      <c r="L174" s="238"/>
      <c r="M174" s="239"/>
      <c r="N174" s="240"/>
      <c r="O174" s="240"/>
      <c r="P174" s="240"/>
      <c r="Q174" s="240"/>
      <c r="R174" s="240"/>
      <c r="S174" s="240"/>
      <c r="T174" s="241"/>
      <c r="U174" s="13"/>
      <c r="V174" s="13"/>
      <c r="W174" s="13"/>
      <c r="X174" s="13"/>
      <c r="Y174" s="13"/>
      <c r="Z174" s="13"/>
      <c r="AA174" s="13"/>
      <c r="AB174" s="13"/>
      <c r="AC174" s="13"/>
      <c r="AD174" s="13"/>
      <c r="AE174" s="13"/>
      <c r="AT174" s="242" t="s">
        <v>145</v>
      </c>
      <c r="AU174" s="242" t="s">
        <v>79</v>
      </c>
      <c r="AV174" s="13" t="s">
        <v>79</v>
      </c>
      <c r="AW174" s="13" t="s">
        <v>31</v>
      </c>
      <c r="AX174" s="13" t="s">
        <v>69</v>
      </c>
      <c r="AY174" s="242" t="s">
        <v>137</v>
      </c>
    </row>
    <row r="175" spans="1:51" s="14" customFormat="1" ht="12">
      <c r="A175" s="14"/>
      <c r="B175" s="243"/>
      <c r="C175" s="244"/>
      <c r="D175" s="233" t="s">
        <v>145</v>
      </c>
      <c r="E175" s="245" t="s">
        <v>19</v>
      </c>
      <c r="F175" s="246" t="s">
        <v>147</v>
      </c>
      <c r="G175" s="244"/>
      <c r="H175" s="247">
        <v>18.5</v>
      </c>
      <c r="I175" s="248"/>
      <c r="J175" s="244"/>
      <c r="K175" s="244"/>
      <c r="L175" s="249"/>
      <c r="M175" s="250"/>
      <c r="N175" s="251"/>
      <c r="O175" s="251"/>
      <c r="P175" s="251"/>
      <c r="Q175" s="251"/>
      <c r="R175" s="251"/>
      <c r="S175" s="251"/>
      <c r="T175" s="252"/>
      <c r="U175" s="14"/>
      <c r="V175" s="14"/>
      <c r="W175" s="14"/>
      <c r="X175" s="14"/>
      <c r="Y175" s="14"/>
      <c r="Z175" s="14"/>
      <c r="AA175" s="14"/>
      <c r="AB175" s="14"/>
      <c r="AC175" s="14"/>
      <c r="AD175" s="14"/>
      <c r="AE175" s="14"/>
      <c r="AT175" s="253" t="s">
        <v>145</v>
      </c>
      <c r="AU175" s="253" t="s">
        <v>79</v>
      </c>
      <c r="AV175" s="14" t="s">
        <v>143</v>
      </c>
      <c r="AW175" s="14" t="s">
        <v>31</v>
      </c>
      <c r="AX175" s="14" t="s">
        <v>77</v>
      </c>
      <c r="AY175" s="253" t="s">
        <v>137</v>
      </c>
    </row>
    <row r="176" spans="1:65" s="2" customFormat="1" ht="16.5" customHeight="1">
      <c r="A176" s="39"/>
      <c r="B176" s="40"/>
      <c r="C176" s="218" t="s">
        <v>7</v>
      </c>
      <c r="D176" s="218" t="s">
        <v>138</v>
      </c>
      <c r="E176" s="219" t="s">
        <v>1605</v>
      </c>
      <c r="F176" s="220" t="s">
        <v>1606</v>
      </c>
      <c r="G176" s="221" t="s">
        <v>547</v>
      </c>
      <c r="H176" s="222">
        <v>1.718</v>
      </c>
      <c r="I176" s="223"/>
      <c r="J176" s="224">
        <f>ROUND(I176*H176,2)</f>
        <v>0</v>
      </c>
      <c r="K176" s="220" t="s">
        <v>142</v>
      </c>
      <c r="L176" s="45"/>
      <c r="M176" s="225" t="s">
        <v>19</v>
      </c>
      <c r="N176" s="226" t="s">
        <v>42</v>
      </c>
      <c r="O176" s="86"/>
      <c r="P176" s="227">
        <f>O176*H176</f>
        <v>0</v>
      </c>
      <c r="Q176" s="227">
        <v>2.25634</v>
      </c>
      <c r="R176" s="227">
        <f>Q176*H176</f>
        <v>3.8763921199999998</v>
      </c>
      <c r="S176" s="227">
        <v>0</v>
      </c>
      <c r="T176" s="228">
        <f>S176*H176</f>
        <v>0</v>
      </c>
      <c r="U176" s="39"/>
      <c r="V176" s="39"/>
      <c r="W176" s="39"/>
      <c r="X176" s="39"/>
      <c r="Y176" s="39"/>
      <c r="Z176" s="39"/>
      <c r="AA176" s="39"/>
      <c r="AB176" s="39"/>
      <c r="AC176" s="39"/>
      <c r="AD176" s="39"/>
      <c r="AE176" s="39"/>
      <c r="AR176" s="229" t="s">
        <v>143</v>
      </c>
      <c r="AT176" s="229" t="s">
        <v>138</v>
      </c>
      <c r="AU176" s="229" t="s">
        <v>79</v>
      </c>
      <c r="AY176" s="18" t="s">
        <v>137</v>
      </c>
      <c r="BE176" s="230">
        <f>IF(N176="základní",J176,0)</f>
        <v>0</v>
      </c>
      <c r="BF176" s="230">
        <f>IF(N176="snížená",J176,0)</f>
        <v>0</v>
      </c>
      <c r="BG176" s="230">
        <f>IF(N176="zákl. přenesená",J176,0)</f>
        <v>0</v>
      </c>
      <c r="BH176" s="230">
        <f>IF(N176="sníž. přenesená",J176,0)</f>
        <v>0</v>
      </c>
      <c r="BI176" s="230">
        <f>IF(N176="nulová",J176,0)</f>
        <v>0</v>
      </c>
      <c r="BJ176" s="18" t="s">
        <v>143</v>
      </c>
      <c r="BK176" s="230">
        <f>ROUND(I176*H176,2)</f>
        <v>0</v>
      </c>
      <c r="BL176" s="18" t="s">
        <v>143</v>
      </c>
      <c r="BM176" s="229" t="s">
        <v>1607</v>
      </c>
    </row>
    <row r="177" spans="1:51" s="15" customFormat="1" ht="12">
      <c r="A177" s="15"/>
      <c r="B177" s="264"/>
      <c r="C177" s="265"/>
      <c r="D177" s="233" t="s">
        <v>145</v>
      </c>
      <c r="E177" s="266" t="s">
        <v>19</v>
      </c>
      <c r="F177" s="267" t="s">
        <v>1583</v>
      </c>
      <c r="G177" s="265"/>
      <c r="H177" s="266" t="s">
        <v>19</v>
      </c>
      <c r="I177" s="268"/>
      <c r="J177" s="265"/>
      <c r="K177" s="265"/>
      <c r="L177" s="269"/>
      <c r="M177" s="270"/>
      <c r="N177" s="271"/>
      <c r="O177" s="271"/>
      <c r="P177" s="271"/>
      <c r="Q177" s="271"/>
      <c r="R177" s="271"/>
      <c r="S177" s="271"/>
      <c r="T177" s="272"/>
      <c r="U177" s="15"/>
      <c r="V177" s="15"/>
      <c r="W177" s="15"/>
      <c r="X177" s="15"/>
      <c r="Y177" s="15"/>
      <c r="Z177" s="15"/>
      <c r="AA177" s="15"/>
      <c r="AB177" s="15"/>
      <c r="AC177" s="15"/>
      <c r="AD177" s="15"/>
      <c r="AE177" s="15"/>
      <c r="AT177" s="273" t="s">
        <v>145</v>
      </c>
      <c r="AU177" s="273" t="s">
        <v>79</v>
      </c>
      <c r="AV177" s="15" t="s">
        <v>77</v>
      </c>
      <c r="AW177" s="15" t="s">
        <v>31</v>
      </c>
      <c r="AX177" s="15" t="s">
        <v>69</v>
      </c>
      <c r="AY177" s="273" t="s">
        <v>137</v>
      </c>
    </row>
    <row r="178" spans="1:51" s="13" customFormat="1" ht="12">
      <c r="A178" s="13"/>
      <c r="B178" s="231"/>
      <c r="C178" s="232"/>
      <c r="D178" s="233" t="s">
        <v>145</v>
      </c>
      <c r="E178" s="234" t="s">
        <v>19</v>
      </c>
      <c r="F178" s="235" t="s">
        <v>1608</v>
      </c>
      <c r="G178" s="232"/>
      <c r="H178" s="236">
        <v>0.67</v>
      </c>
      <c r="I178" s="237"/>
      <c r="J178" s="232"/>
      <c r="K178" s="232"/>
      <c r="L178" s="238"/>
      <c r="M178" s="239"/>
      <c r="N178" s="240"/>
      <c r="O178" s="240"/>
      <c r="P178" s="240"/>
      <c r="Q178" s="240"/>
      <c r="R178" s="240"/>
      <c r="S178" s="240"/>
      <c r="T178" s="241"/>
      <c r="U178" s="13"/>
      <c r="V178" s="13"/>
      <c r="W178" s="13"/>
      <c r="X178" s="13"/>
      <c r="Y178" s="13"/>
      <c r="Z178" s="13"/>
      <c r="AA178" s="13"/>
      <c r="AB178" s="13"/>
      <c r="AC178" s="13"/>
      <c r="AD178" s="13"/>
      <c r="AE178" s="13"/>
      <c r="AT178" s="242" t="s">
        <v>145</v>
      </c>
      <c r="AU178" s="242" t="s">
        <v>79</v>
      </c>
      <c r="AV178" s="13" t="s">
        <v>79</v>
      </c>
      <c r="AW178" s="13" t="s">
        <v>31</v>
      </c>
      <c r="AX178" s="13" t="s">
        <v>69</v>
      </c>
      <c r="AY178" s="242" t="s">
        <v>137</v>
      </c>
    </row>
    <row r="179" spans="1:51" s="15" customFormat="1" ht="12">
      <c r="A179" s="15"/>
      <c r="B179" s="264"/>
      <c r="C179" s="265"/>
      <c r="D179" s="233" t="s">
        <v>145</v>
      </c>
      <c r="E179" s="266" t="s">
        <v>19</v>
      </c>
      <c r="F179" s="267" t="s">
        <v>1537</v>
      </c>
      <c r="G179" s="265"/>
      <c r="H179" s="266" t="s">
        <v>19</v>
      </c>
      <c r="I179" s="268"/>
      <c r="J179" s="265"/>
      <c r="K179" s="265"/>
      <c r="L179" s="269"/>
      <c r="M179" s="270"/>
      <c r="N179" s="271"/>
      <c r="O179" s="271"/>
      <c r="P179" s="271"/>
      <c r="Q179" s="271"/>
      <c r="R179" s="271"/>
      <c r="S179" s="271"/>
      <c r="T179" s="272"/>
      <c r="U179" s="15"/>
      <c r="V179" s="15"/>
      <c r="W179" s="15"/>
      <c r="X179" s="15"/>
      <c r="Y179" s="15"/>
      <c r="Z179" s="15"/>
      <c r="AA179" s="15"/>
      <c r="AB179" s="15"/>
      <c r="AC179" s="15"/>
      <c r="AD179" s="15"/>
      <c r="AE179" s="15"/>
      <c r="AT179" s="273" t="s">
        <v>145</v>
      </c>
      <c r="AU179" s="273" t="s">
        <v>79</v>
      </c>
      <c r="AV179" s="15" t="s">
        <v>77</v>
      </c>
      <c r="AW179" s="15" t="s">
        <v>31</v>
      </c>
      <c r="AX179" s="15" t="s">
        <v>69</v>
      </c>
      <c r="AY179" s="273" t="s">
        <v>137</v>
      </c>
    </row>
    <row r="180" spans="1:51" s="13" customFormat="1" ht="12">
      <c r="A180" s="13"/>
      <c r="B180" s="231"/>
      <c r="C180" s="232"/>
      <c r="D180" s="233" t="s">
        <v>145</v>
      </c>
      <c r="E180" s="234" t="s">
        <v>19</v>
      </c>
      <c r="F180" s="235" t="s">
        <v>1609</v>
      </c>
      <c r="G180" s="232"/>
      <c r="H180" s="236">
        <v>1.048</v>
      </c>
      <c r="I180" s="237"/>
      <c r="J180" s="232"/>
      <c r="K180" s="232"/>
      <c r="L180" s="238"/>
      <c r="M180" s="239"/>
      <c r="N180" s="240"/>
      <c r="O180" s="240"/>
      <c r="P180" s="240"/>
      <c r="Q180" s="240"/>
      <c r="R180" s="240"/>
      <c r="S180" s="240"/>
      <c r="T180" s="241"/>
      <c r="U180" s="13"/>
      <c r="V180" s="13"/>
      <c r="W180" s="13"/>
      <c r="X180" s="13"/>
      <c r="Y180" s="13"/>
      <c r="Z180" s="13"/>
      <c r="AA180" s="13"/>
      <c r="AB180" s="13"/>
      <c r="AC180" s="13"/>
      <c r="AD180" s="13"/>
      <c r="AE180" s="13"/>
      <c r="AT180" s="242" t="s">
        <v>145</v>
      </c>
      <c r="AU180" s="242" t="s">
        <v>79</v>
      </c>
      <c r="AV180" s="13" t="s">
        <v>79</v>
      </c>
      <c r="AW180" s="13" t="s">
        <v>31</v>
      </c>
      <c r="AX180" s="13" t="s">
        <v>69</v>
      </c>
      <c r="AY180" s="242" t="s">
        <v>137</v>
      </c>
    </row>
    <row r="181" spans="1:51" s="14" customFormat="1" ht="12">
      <c r="A181" s="14"/>
      <c r="B181" s="243"/>
      <c r="C181" s="244"/>
      <c r="D181" s="233" t="s">
        <v>145</v>
      </c>
      <c r="E181" s="245" t="s">
        <v>19</v>
      </c>
      <c r="F181" s="246" t="s">
        <v>147</v>
      </c>
      <c r="G181" s="244"/>
      <c r="H181" s="247">
        <v>1.718</v>
      </c>
      <c r="I181" s="248"/>
      <c r="J181" s="244"/>
      <c r="K181" s="244"/>
      <c r="L181" s="249"/>
      <c r="M181" s="250"/>
      <c r="N181" s="251"/>
      <c r="O181" s="251"/>
      <c r="P181" s="251"/>
      <c r="Q181" s="251"/>
      <c r="R181" s="251"/>
      <c r="S181" s="251"/>
      <c r="T181" s="252"/>
      <c r="U181" s="14"/>
      <c r="V181" s="14"/>
      <c r="W181" s="14"/>
      <c r="X181" s="14"/>
      <c r="Y181" s="14"/>
      <c r="Z181" s="14"/>
      <c r="AA181" s="14"/>
      <c r="AB181" s="14"/>
      <c r="AC181" s="14"/>
      <c r="AD181" s="14"/>
      <c r="AE181" s="14"/>
      <c r="AT181" s="253" t="s">
        <v>145</v>
      </c>
      <c r="AU181" s="253" t="s">
        <v>79</v>
      </c>
      <c r="AV181" s="14" t="s">
        <v>143</v>
      </c>
      <c r="AW181" s="14" t="s">
        <v>31</v>
      </c>
      <c r="AX181" s="14" t="s">
        <v>77</v>
      </c>
      <c r="AY181" s="253" t="s">
        <v>137</v>
      </c>
    </row>
    <row r="182" spans="1:65" s="2" customFormat="1" ht="16.5" customHeight="1">
      <c r="A182" s="39"/>
      <c r="B182" s="40"/>
      <c r="C182" s="218" t="s">
        <v>250</v>
      </c>
      <c r="D182" s="218" t="s">
        <v>138</v>
      </c>
      <c r="E182" s="219" t="s">
        <v>1610</v>
      </c>
      <c r="F182" s="220" t="s">
        <v>1611</v>
      </c>
      <c r="G182" s="221" t="s">
        <v>240</v>
      </c>
      <c r="H182" s="222">
        <v>0.037</v>
      </c>
      <c r="I182" s="223"/>
      <c r="J182" s="224">
        <f>ROUND(I182*H182,2)</f>
        <v>0</v>
      </c>
      <c r="K182" s="220" t="s">
        <v>142</v>
      </c>
      <c r="L182" s="45"/>
      <c r="M182" s="225" t="s">
        <v>19</v>
      </c>
      <c r="N182" s="226" t="s">
        <v>42</v>
      </c>
      <c r="O182" s="86"/>
      <c r="P182" s="227">
        <f>O182*H182</f>
        <v>0</v>
      </c>
      <c r="Q182" s="227">
        <v>1.0627727797</v>
      </c>
      <c r="R182" s="227">
        <f>Q182*H182</f>
        <v>0.039322592848899995</v>
      </c>
      <c r="S182" s="227">
        <v>0</v>
      </c>
      <c r="T182" s="228">
        <f>S182*H182</f>
        <v>0</v>
      </c>
      <c r="U182" s="39"/>
      <c r="V182" s="39"/>
      <c r="W182" s="39"/>
      <c r="X182" s="39"/>
      <c r="Y182" s="39"/>
      <c r="Z182" s="39"/>
      <c r="AA182" s="39"/>
      <c r="AB182" s="39"/>
      <c r="AC182" s="39"/>
      <c r="AD182" s="39"/>
      <c r="AE182" s="39"/>
      <c r="AR182" s="229" t="s">
        <v>143</v>
      </c>
      <c r="AT182" s="229" t="s">
        <v>138</v>
      </c>
      <c r="AU182" s="229" t="s">
        <v>79</v>
      </c>
      <c r="AY182" s="18" t="s">
        <v>137</v>
      </c>
      <c r="BE182" s="230">
        <f>IF(N182="základní",J182,0)</f>
        <v>0</v>
      </c>
      <c r="BF182" s="230">
        <f>IF(N182="snížená",J182,0)</f>
        <v>0</v>
      </c>
      <c r="BG182" s="230">
        <f>IF(N182="zákl. přenesená",J182,0)</f>
        <v>0</v>
      </c>
      <c r="BH182" s="230">
        <f>IF(N182="sníž. přenesená",J182,0)</f>
        <v>0</v>
      </c>
      <c r="BI182" s="230">
        <f>IF(N182="nulová",J182,0)</f>
        <v>0</v>
      </c>
      <c r="BJ182" s="18" t="s">
        <v>143</v>
      </c>
      <c r="BK182" s="230">
        <f>ROUND(I182*H182,2)</f>
        <v>0</v>
      </c>
      <c r="BL182" s="18" t="s">
        <v>143</v>
      </c>
      <c r="BM182" s="229" t="s">
        <v>1612</v>
      </c>
    </row>
    <row r="183" spans="1:47" s="2" customFormat="1" ht="12">
      <c r="A183" s="39"/>
      <c r="B183" s="40"/>
      <c r="C183" s="41"/>
      <c r="D183" s="233" t="s">
        <v>292</v>
      </c>
      <c r="E183" s="41"/>
      <c r="F183" s="276" t="s">
        <v>1613</v>
      </c>
      <c r="G183" s="41"/>
      <c r="H183" s="41"/>
      <c r="I183" s="138"/>
      <c r="J183" s="41"/>
      <c r="K183" s="41"/>
      <c r="L183" s="45"/>
      <c r="M183" s="277"/>
      <c r="N183" s="278"/>
      <c r="O183" s="86"/>
      <c r="P183" s="86"/>
      <c r="Q183" s="86"/>
      <c r="R183" s="86"/>
      <c r="S183" s="86"/>
      <c r="T183" s="87"/>
      <c r="U183" s="39"/>
      <c r="V183" s="39"/>
      <c r="W183" s="39"/>
      <c r="X183" s="39"/>
      <c r="Y183" s="39"/>
      <c r="Z183" s="39"/>
      <c r="AA183" s="39"/>
      <c r="AB183" s="39"/>
      <c r="AC183" s="39"/>
      <c r="AD183" s="39"/>
      <c r="AE183" s="39"/>
      <c r="AT183" s="18" t="s">
        <v>292</v>
      </c>
      <c r="AU183" s="18" t="s">
        <v>79</v>
      </c>
    </row>
    <row r="184" spans="1:51" s="13" customFormat="1" ht="12">
      <c r="A184" s="13"/>
      <c r="B184" s="231"/>
      <c r="C184" s="232"/>
      <c r="D184" s="233" t="s">
        <v>145</v>
      </c>
      <c r="E184" s="234" t="s">
        <v>19</v>
      </c>
      <c r="F184" s="235" t="s">
        <v>1614</v>
      </c>
      <c r="G184" s="232"/>
      <c r="H184" s="236">
        <v>0.037</v>
      </c>
      <c r="I184" s="237"/>
      <c r="J184" s="232"/>
      <c r="K184" s="232"/>
      <c r="L184" s="238"/>
      <c r="M184" s="239"/>
      <c r="N184" s="240"/>
      <c r="O184" s="240"/>
      <c r="P184" s="240"/>
      <c r="Q184" s="240"/>
      <c r="R184" s="240"/>
      <c r="S184" s="240"/>
      <c r="T184" s="241"/>
      <c r="U184" s="13"/>
      <c r="V184" s="13"/>
      <c r="W184" s="13"/>
      <c r="X184" s="13"/>
      <c r="Y184" s="13"/>
      <c r="Z184" s="13"/>
      <c r="AA184" s="13"/>
      <c r="AB184" s="13"/>
      <c r="AC184" s="13"/>
      <c r="AD184" s="13"/>
      <c r="AE184" s="13"/>
      <c r="AT184" s="242" t="s">
        <v>145</v>
      </c>
      <c r="AU184" s="242" t="s">
        <v>79</v>
      </c>
      <c r="AV184" s="13" t="s">
        <v>79</v>
      </c>
      <c r="AW184" s="13" t="s">
        <v>31</v>
      </c>
      <c r="AX184" s="13" t="s">
        <v>69</v>
      </c>
      <c r="AY184" s="242" t="s">
        <v>137</v>
      </c>
    </row>
    <row r="185" spans="1:51" s="14" customFormat="1" ht="12">
      <c r="A185" s="14"/>
      <c r="B185" s="243"/>
      <c r="C185" s="244"/>
      <c r="D185" s="233" t="s">
        <v>145</v>
      </c>
      <c r="E185" s="245" t="s">
        <v>19</v>
      </c>
      <c r="F185" s="246" t="s">
        <v>147</v>
      </c>
      <c r="G185" s="244"/>
      <c r="H185" s="247">
        <v>0.037</v>
      </c>
      <c r="I185" s="248"/>
      <c r="J185" s="244"/>
      <c r="K185" s="244"/>
      <c r="L185" s="249"/>
      <c r="M185" s="250"/>
      <c r="N185" s="251"/>
      <c r="O185" s="251"/>
      <c r="P185" s="251"/>
      <c r="Q185" s="251"/>
      <c r="R185" s="251"/>
      <c r="S185" s="251"/>
      <c r="T185" s="252"/>
      <c r="U185" s="14"/>
      <c r="V185" s="14"/>
      <c r="W185" s="14"/>
      <c r="X185" s="14"/>
      <c r="Y185" s="14"/>
      <c r="Z185" s="14"/>
      <c r="AA185" s="14"/>
      <c r="AB185" s="14"/>
      <c r="AC185" s="14"/>
      <c r="AD185" s="14"/>
      <c r="AE185" s="14"/>
      <c r="AT185" s="253" t="s">
        <v>145</v>
      </c>
      <c r="AU185" s="253" t="s">
        <v>79</v>
      </c>
      <c r="AV185" s="14" t="s">
        <v>143</v>
      </c>
      <c r="AW185" s="14" t="s">
        <v>31</v>
      </c>
      <c r="AX185" s="14" t="s">
        <v>77</v>
      </c>
      <c r="AY185" s="253" t="s">
        <v>137</v>
      </c>
    </row>
    <row r="186" spans="1:65" s="2" customFormat="1" ht="16.5" customHeight="1">
      <c r="A186" s="39"/>
      <c r="B186" s="40"/>
      <c r="C186" s="218" t="s">
        <v>257</v>
      </c>
      <c r="D186" s="218" t="s">
        <v>138</v>
      </c>
      <c r="E186" s="219" t="s">
        <v>1615</v>
      </c>
      <c r="F186" s="220" t="s">
        <v>1616</v>
      </c>
      <c r="G186" s="221" t="s">
        <v>268</v>
      </c>
      <c r="H186" s="222">
        <v>2</v>
      </c>
      <c r="I186" s="223"/>
      <c r="J186" s="224">
        <f>ROUND(I186*H186,2)</f>
        <v>0</v>
      </c>
      <c r="K186" s="220" t="s">
        <v>142</v>
      </c>
      <c r="L186" s="45"/>
      <c r="M186" s="225" t="s">
        <v>19</v>
      </c>
      <c r="N186" s="226" t="s">
        <v>42</v>
      </c>
      <c r="O186" s="86"/>
      <c r="P186" s="227">
        <f>O186*H186</f>
        <v>0</v>
      </c>
      <c r="Q186" s="227">
        <v>0.02516</v>
      </c>
      <c r="R186" s="227">
        <f>Q186*H186</f>
        <v>0.05032</v>
      </c>
      <c r="S186" s="227">
        <v>0</v>
      </c>
      <c r="T186" s="228">
        <f>S186*H186</f>
        <v>0</v>
      </c>
      <c r="U186" s="39"/>
      <c r="V186" s="39"/>
      <c r="W186" s="39"/>
      <c r="X186" s="39"/>
      <c r="Y186" s="39"/>
      <c r="Z186" s="39"/>
      <c r="AA186" s="39"/>
      <c r="AB186" s="39"/>
      <c r="AC186" s="39"/>
      <c r="AD186" s="39"/>
      <c r="AE186" s="39"/>
      <c r="AR186" s="229" t="s">
        <v>143</v>
      </c>
      <c r="AT186" s="229" t="s">
        <v>138</v>
      </c>
      <c r="AU186" s="229" t="s">
        <v>79</v>
      </c>
      <c r="AY186" s="18" t="s">
        <v>137</v>
      </c>
      <c r="BE186" s="230">
        <f>IF(N186="základní",J186,0)</f>
        <v>0</v>
      </c>
      <c r="BF186" s="230">
        <f>IF(N186="snížená",J186,0)</f>
        <v>0</v>
      </c>
      <c r="BG186" s="230">
        <f>IF(N186="zákl. přenesená",J186,0)</f>
        <v>0</v>
      </c>
      <c r="BH186" s="230">
        <f>IF(N186="sníž. přenesená",J186,0)</f>
        <v>0</v>
      </c>
      <c r="BI186" s="230">
        <f>IF(N186="nulová",J186,0)</f>
        <v>0</v>
      </c>
      <c r="BJ186" s="18" t="s">
        <v>143</v>
      </c>
      <c r="BK186" s="230">
        <f>ROUND(I186*H186,2)</f>
        <v>0</v>
      </c>
      <c r="BL186" s="18" t="s">
        <v>143</v>
      </c>
      <c r="BM186" s="229" t="s">
        <v>1617</v>
      </c>
    </row>
    <row r="187" spans="1:65" s="2" customFormat="1" ht="16.5" customHeight="1">
      <c r="A187" s="39"/>
      <c r="B187" s="40"/>
      <c r="C187" s="254" t="s">
        <v>265</v>
      </c>
      <c r="D187" s="254" t="s">
        <v>154</v>
      </c>
      <c r="E187" s="255" t="s">
        <v>1618</v>
      </c>
      <c r="F187" s="256" t="s">
        <v>1619</v>
      </c>
      <c r="G187" s="257" t="s">
        <v>268</v>
      </c>
      <c r="H187" s="258">
        <v>2</v>
      </c>
      <c r="I187" s="259"/>
      <c r="J187" s="260">
        <f>ROUND(I187*H187,2)</f>
        <v>0</v>
      </c>
      <c r="K187" s="256" t="s">
        <v>142</v>
      </c>
      <c r="L187" s="261"/>
      <c r="M187" s="262" t="s">
        <v>19</v>
      </c>
      <c r="N187" s="263" t="s">
        <v>42</v>
      </c>
      <c r="O187" s="86"/>
      <c r="P187" s="227">
        <f>O187*H187</f>
        <v>0</v>
      </c>
      <c r="Q187" s="227">
        <v>0.01336</v>
      </c>
      <c r="R187" s="227">
        <f>Q187*H187</f>
        <v>0.02672</v>
      </c>
      <c r="S187" s="227">
        <v>0</v>
      </c>
      <c r="T187" s="228">
        <f>S187*H187</f>
        <v>0</v>
      </c>
      <c r="U187" s="39"/>
      <c r="V187" s="39"/>
      <c r="W187" s="39"/>
      <c r="X187" s="39"/>
      <c r="Y187" s="39"/>
      <c r="Z187" s="39"/>
      <c r="AA187" s="39"/>
      <c r="AB187" s="39"/>
      <c r="AC187" s="39"/>
      <c r="AD187" s="39"/>
      <c r="AE187" s="39"/>
      <c r="AR187" s="229" t="s">
        <v>157</v>
      </c>
      <c r="AT187" s="229" t="s">
        <v>154</v>
      </c>
      <c r="AU187" s="229" t="s">
        <v>79</v>
      </c>
      <c r="AY187" s="18" t="s">
        <v>137</v>
      </c>
      <c r="BE187" s="230">
        <f>IF(N187="základní",J187,0)</f>
        <v>0</v>
      </c>
      <c r="BF187" s="230">
        <f>IF(N187="snížená",J187,0)</f>
        <v>0</v>
      </c>
      <c r="BG187" s="230">
        <f>IF(N187="zákl. přenesená",J187,0)</f>
        <v>0</v>
      </c>
      <c r="BH187" s="230">
        <f>IF(N187="sníž. přenesená",J187,0)</f>
        <v>0</v>
      </c>
      <c r="BI187" s="230">
        <f>IF(N187="nulová",J187,0)</f>
        <v>0</v>
      </c>
      <c r="BJ187" s="18" t="s">
        <v>143</v>
      </c>
      <c r="BK187" s="230">
        <f>ROUND(I187*H187,2)</f>
        <v>0</v>
      </c>
      <c r="BL187" s="18" t="s">
        <v>143</v>
      </c>
      <c r="BM187" s="229" t="s">
        <v>1620</v>
      </c>
    </row>
    <row r="188" spans="1:65" s="2" customFormat="1" ht="16.5" customHeight="1">
      <c r="A188" s="39"/>
      <c r="B188" s="40"/>
      <c r="C188" s="254" t="s">
        <v>270</v>
      </c>
      <c r="D188" s="254" t="s">
        <v>154</v>
      </c>
      <c r="E188" s="255" t="s">
        <v>1621</v>
      </c>
      <c r="F188" s="256" t="s">
        <v>1622</v>
      </c>
      <c r="G188" s="257" t="s">
        <v>268</v>
      </c>
      <c r="H188" s="258">
        <v>2</v>
      </c>
      <c r="I188" s="259"/>
      <c r="J188" s="260">
        <f>ROUND(I188*H188,2)</f>
        <v>0</v>
      </c>
      <c r="K188" s="256" t="s">
        <v>142</v>
      </c>
      <c r="L188" s="261"/>
      <c r="M188" s="262" t="s">
        <v>19</v>
      </c>
      <c r="N188" s="263" t="s">
        <v>42</v>
      </c>
      <c r="O188" s="86"/>
      <c r="P188" s="227">
        <f>O188*H188</f>
        <v>0</v>
      </c>
      <c r="Q188" s="227">
        <v>0.0223</v>
      </c>
      <c r="R188" s="227">
        <f>Q188*H188</f>
        <v>0.0446</v>
      </c>
      <c r="S188" s="227">
        <v>0</v>
      </c>
      <c r="T188" s="228">
        <f>S188*H188</f>
        <v>0</v>
      </c>
      <c r="U188" s="39"/>
      <c r="V188" s="39"/>
      <c r="W188" s="39"/>
      <c r="X188" s="39"/>
      <c r="Y188" s="39"/>
      <c r="Z188" s="39"/>
      <c r="AA188" s="39"/>
      <c r="AB188" s="39"/>
      <c r="AC188" s="39"/>
      <c r="AD188" s="39"/>
      <c r="AE188" s="39"/>
      <c r="AR188" s="229" t="s">
        <v>157</v>
      </c>
      <c r="AT188" s="229" t="s">
        <v>154</v>
      </c>
      <c r="AU188" s="229" t="s">
        <v>79</v>
      </c>
      <c r="AY188" s="18" t="s">
        <v>137</v>
      </c>
      <c r="BE188" s="230">
        <f>IF(N188="základní",J188,0)</f>
        <v>0</v>
      </c>
      <c r="BF188" s="230">
        <f>IF(N188="snížená",J188,0)</f>
        <v>0</v>
      </c>
      <c r="BG188" s="230">
        <f>IF(N188="zákl. přenesená",J188,0)</f>
        <v>0</v>
      </c>
      <c r="BH188" s="230">
        <f>IF(N188="sníž. přenesená",J188,0)</f>
        <v>0</v>
      </c>
      <c r="BI188" s="230">
        <f>IF(N188="nulová",J188,0)</f>
        <v>0</v>
      </c>
      <c r="BJ188" s="18" t="s">
        <v>143</v>
      </c>
      <c r="BK188" s="230">
        <f>ROUND(I188*H188,2)</f>
        <v>0</v>
      </c>
      <c r="BL188" s="18" t="s">
        <v>143</v>
      </c>
      <c r="BM188" s="229" t="s">
        <v>1623</v>
      </c>
    </row>
    <row r="189" spans="1:63" s="12" customFormat="1" ht="22.8" customHeight="1">
      <c r="A189" s="12"/>
      <c r="B189" s="204"/>
      <c r="C189" s="205"/>
      <c r="D189" s="206" t="s">
        <v>68</v>
      </c>
      <c r="E189" s="274" t="s">
        <v>180</v>
      </c>
      <c r="F189" s="274" t="s">
        <v>184</v>
      </c>
      <c r="G189" s="205"/>
      <c r="H189" s="205"/>
      <c r="I189" s="208"/>
      <c r="J189" s="275">
        <f>BK189</f>
        <v>0</v>
      </c>
      <c r="K189" s="205"/>
      <c r="L189" s="210"/>
      <c r="M189" s="211"/>
      <c r="N189" s="212"/>
      <c r="O189" s="212"/>
      <c r="P189" s="213">
        <f>SUM(P190:P254)</f>
        <v>0</v>
      </c>
      <c r="Q189" s="212"/>
      <c r="R189" s="213">
        <f>SUM(R190:R254)</f>
        <v>0</v>
      </c>
      <c r="S189" s="212"/>
      <c r="T189" s="214">
        <f>SUM(T190:T254)</f>
        <v>21.642733</v>
      </c>
      <c r="U189" s="12"/>
      <c r="V189" s="12"/>
      <c r="W189" s="12"/>
      <c r="X189" s="12"/>
      <c r="Y189" s="12"/>
      <c r="Z189" s="12"/>
      <c r="AA189" s="12"/>
      <c r="AB189" s="12"/>
      <c r="AC189" s="12"/>
      <c r="AD189" s="12"/>
      <c r="AE189" s="12"/>
      <c r="AR189" s="215" t="s">
        <v>77</v>
      </c>
      <c r="AT189" s="216" t="s">
        <v>68</v>
      </c>
      <c r="AU189" s="216" t="s">
        <v>77</v>
      </c>
      <c r="AY189" s="215" t="s">
        <v>137</v>
      </c>
      <c r="BK189" s="217">
        <f>SUM(BK190:BK254)</f>
        <v>0</v>
      </c>
    </row>
    <row r="190" spans="1:65" s="2" customFormat="1" ht="21.75" customHeight="1">
      <c r="A190" s="39"/>
      <c r="B190" s="40"/>
      <c r="C190" s="218" t="s">
        <v>274</v>
      </c>
      <c r="D190" s="218" t="s">
        <v>138</v>
      </c>
      <c r="E190" s="219" t="s">
        <v>1624</v>
      </c>
      <c r="F190" s="220" t="s">
        <v>1625</v>
      </c>
      <c r="G190" s="221" t="s">
        <v>141</v>
      </c>
      <c r="H190" s="222">
        <v>12.165</v>
      </c>
      <c r="I190" s="223"/>
      <c r="J190" s="224">
        <f>ROUND(I190*H190,2)</f>
        <v>0</v>
      </c>
      <c r="K190" s="220" t="s">
        <v>142</v>
      </c>
      <c r="L190" s="45"/>
      <c r="M190" s="225" t="s">
        <v>19</v>
      </c>
      <c r="N190" s="226" t="s">
        <v>42</v>
      </c>
      <c r="O190" s="86"/>
      <c r="P190" s="227">
        <f>O190*H190</f>
        <v>0</v>
      </c>
      <c r="Q190" s="227">
        <v>0</v>
      </c>
      <c r="R190" s="227">
        <f>Q190*H190</f>
        <v>0</v>
      </c>
      <c r="S190" s="227">
        <v>0.261</v>
      </c>
      <c r="T190" s="228">
        <f>S190*H190</f>
        <v>3.175065</v>
      </c>
      <c r="U190" s="39"/>
      <c r="V190" s="39"/>
      <c r="W190" s="39"/>
      <c r="X190" s="39"/>
      <c r="Y190" s="39"/>
      <c r="Z190" s="39"/>
      <c r="AA190" s="39"/>
      <c r="AB190" s="39"/>
      <c r="AC190" s="39"/>
      <c r="AD190" s="39"/>
      <c r="AE190" s="39"/>
      <c r="AR190" s="229" t="s">
        <v>143</v>
      </c>
      <c r="AT190" s="229" t="s">
        <v>138</v>
      </c>
      <c r="AU190" s="229" t="s">
        <v>79</v>
      </c>
      <c r="AY190" s="18" t="s">
        <v>137</v>
      </c>
      <c r="BE190" s="230">
        <f>IF(N190="základní",J190,0)</f>
        <v>0</v>
      </c>
      <c r="BF190" s="230">
        <f>IF(N190="snížená",J190,0)</f>
        <v>0</v>
      </c>
      <c r="BG190" s="230">
        <f>IF(N190="zákl. přenesená",J190,0)</f>
        <v>0</v>
      </c>
      <c r="BH190" s="230">
        <f>IF(N190="sníž. přenesená",J190,0)</f>
        <v>0</v>
      </c>
      <c r="BI190" s="230">
        <f>IF(N190="nulová",J190,0)</f>
        <v>0</v>
      </c>
      <c r="BJ190" s="18" t="s">
        <v>143</v>
      </c>
      <c r="BK190" s="230">
        <f>ROUND(I190*H190,2)</f>
        <v>0</v>
      </c>
      <c r="BL190" s="18" t="s">
        <v>143</v>
      </c>
      <c r="BM190" s="229" t="s">
        <v>1626</v>
      </c>
    </row>
    <row r="191" spans="1:51" s="15" customFormat="1" ht="12">
      <c r="A191" s="15"/>
      <c r="B191" s="264"/>
      <c r="C191" s="265"/>
      <c r="D191" s="233" t="s">
        <v>145</v>
      </c>
      <c r="E191" s="266" t="s">
        <v>19</v>
      </c>
      <c r="F191" s="267" t="s">
        <v>1583</v>
      </c>
      <c r="G191" s="265"/>
      <c r="H191" s="266" t="s">
        <v>19</v>
      </c>
      <c r="I191" s="268"/>
      <c r="J191" s="265"/>
      <c r="K191" s="265"/>
      <c r="L191" s="269"/>
      <c r="M191" s="270"/>
      <c r="N191" s="271"/>
      <c r="O191" s="271"/>
      <c r="P191" s="271"/>
      <c r="Q191" s="271"/>
      <c r="R191" s="271"/>
      <c r="S191" s="271"/>
      <c r="T191" s="272"/>
      <c r="U191" s="15"/>
      <c r="V191" s="15"/>
      <c r="W191" s="15"/>
      <c r="X191" s="15"/>
      <c r="Y191" s="15"/>
      <c r="Z191" s="15"/>
      <c r="AA191" s="15"/>
      <c r="AB191" s="15"/>
      <c r="AC191" s="15"/>
      <c r="AD191" s="15"/>
      <c r="AE191" s="15"/>
      <c r="AT191" s="273" t="s">
        <v>145</v>
      </c>
      <c r="AU191" s="273" t="s">
        <v>79</v>
      </c>
      <c r="AV191" s="15" t="s">
        <v>77</v>
      </c>
      <c r="AW191" s="15" t="s">
        <v>31</v>
      </c>
      <c r="AX191" s="15" t="s">
        <v>69</v>
      </c>
      <c r="AY191" s="273" t="s">
        <v>137</v>
      </c>
    </row>
    <row r="192" spans="1:51" s="13" customFormat="1" ht="12">
      <c r="A192" s="13"/>
      <c r="B192" s="231"/>
      <c r="C192" s="232"/>
      <c r="D192" s="233" t="s">
        <v>145</v>
      </c>
      <c r="E192" s="234" t="s">
        <v>19</v>
      </c>
      <c r="F192" s="235" t="s">
        <v>1627</v>
      </c>
      <c r="G192" s="232"/>
      <c r="H192" s="236">
        <v>3.6</v>
      </c>
      <c r="I192" s="237"/>
      <c r="J192" s="232"/>
      <c r="K192" s="232"/>
      <c r="L192" s="238"/>
      <c r="M192" s="239"/>
      <c r="N192" s="240"/>
      <c r="O192" s="240"/>
      <c r="P192" s="240"/>
      <c r="Q192" s="240"/>
      <c r="R192" s="240"/>
      <c r="S192" s="240"/>
      <c r="T192" s="241"/>
      <c r="U192" s="13"/>
      <c r="V192" s="13"/>
      <c r="W192" s="13"/>
      <c r="X192" s="13"/>
      <c r="Y192" s="13"/>
      <c r="Z192" s="13"/>
      <c r="AA192" s="13"/>
      <c r="AB192" s="13"/>
      <c r="AC192" s="13"/>
      <c r="AD192" s="13"/>
      <c r="AE192" s="13"/>
      <c r="AT192" s="242" t="s">
        <v>145</v>
      </c>
      <c r="AU192" s="242" t="s">
        <v>79</v>
      </c>
      <c r="AV192" s="13" t="s">
        <v>79</v>
      </c>
      <c r="AW192" s="13" t="s">
        <v>31</v>
      </c>
      <c r="AX192" s="13" t="s">
        <v>69</v>
      </c>
      <c r="AY192" s="242" t="s">
        <v>137</v>
      </c>
    </row>
    <row r="193" spans="1:51" s="15" customFormat="1" ht="12">
      <c r="A193" s="15"/>
      <c r="B193" s="264"/>
      <c r="C193" s="265"/>
      <c r="D193" s="233" t="s">
        <v>145</v>
      </c>
      <c r="E193" s="266" t="s">
        <v>19</v>
      </c>
      <c r="F193" s="267" t="s">
        <v>1537</v>
      </c>
      <c r="G193" s="265"/>
      <c r="H193" s="266" t="s">
        <v>19</v>
      </c>
      <c r="I193" s="268"/>
      <c r="J193" s="265"/>
      <c r="K193" s="265"/>
      <c r="L193" s="269"/>
      <c r="M193" s="270"/>
      <c r="N193" s="271"/>
      <c r="O193" s="271"/>
      <c r="P193" s="271"/>
      <c r="Q193" s="271"/>
      <c r="R193" s="271"/>
      <c r="S193" s="271"/>
      <c r="T193" s="272"/>
      <c r="U193" s="15"/>
      <c r="V193" s="15"/>
      <c r="W193" s="15"/>
      <c r="X193" s="15"/>
      <c r="Y193" s="15"/>
      <c r="Z193" s="15"/>
      <c r="AA193" s="15"/>
      <c r="AB193" s="15"/>
      <c r="AC193" s="15"/>
      <c r="AD193" s="15"/>
      <c r="AE193" s="15"/>
      <c r="AT193" s="273" t="s">
        <v>145</v>
      </c>
      <c r="AU193" s="273" t="s">
        <v>79</v>
      </c>
      <c r="AV193" s="15" t="s">
        <v>77</v>
      </c>
      <c r="AW193" s="15" t="s">
        <v>31</v>
      </c>
      <c r="AX193" s="15" t="s">
        <v>69</v>
      </c>
      <c r="AY193" s="273" t="s">
        <v>137</v>
      </c>
    </row>
    <row r="194" spans="1:51" s="13" customFormat="1" ht="12">
      <c r="A194" s="13"/>
      <c r="B194" s="231"/>
      <c r="C194" s="232"/>
      <c r="D194" s="233" t="s">
        <v>145</v>
      </c>
      <c r="E194" s="234" t="s">
        <v>19</v>
      </c>
      <c r="F194" s="235" t="s">
        <v>1628</v>
      </c>
      <c r="G194" s="232"/>
      <c r="H194" s="236">
        <v>8.565</v>
      </c>
      <c r="I194" s="237"/>
      <c r="J194" s="232"/>
      <c r="K194" s="232"/>
      <c r="L194" s="238"/>
      <c r="M194" s="239"/>
      <c r="N194" s="240"/>
      <c r="O194" s="240"/>
      <c r="P194" s="240"/>
      <c r="Q194" s="240"/>
      <c r="R194" s="240"/>
      <c r="S194" s="240"/>
      <c r="T194" s="241"/>
      <c r="U194" s="13"/>
      <c r="V194" s="13"/>
      <c r="W194" s="13"/>
      <c r="X194" s="13"/>
      <c r="Y194" s="13"/>
      <c r="Z194" s="13"/>
      <c r="AA194" s="13"/>
      <c r="AB194" s="13"/>
      <c r="AC194" s="13"/>
      <c r="AD194" s="13"/>
      <c r="AE194" s="13"/>
      <c r="AT194" s="242" t="s">
        <v>145</v>
      </c>
      <c r="AU194" s="242" t="s">
        <v>79</v>
      </c>
      <c r="AV194" s="13" t="s">
        <v>79</v>
      </c>
      <c r="AW194" s="13" t="s">
        <v>31</v>
      </c>
      <c r="AX194" s="13" t="s">
        <v>69</v>
      </c>
      <c r="AY194" s="242" t="s">
        <v>137</v>
      </c>
    </row>
    <row r="195" spans="1:51" s="14" customFormat="1" ht="12">
      <c r="A195" s="14"/>
      <c r="B195" s="243"/>
      <c r="C195" s="244"/>
      <c r="D195" s="233" t="s">
        <v>145</v>
      </c>
      <c r="E195" s="245" t="s">
        <v>19</v>
      </c>
      <c r="F195" s="246" t="s">
        <v>147</v>
      </c>
      <c r="G195" s="244"/>
      <c r="H195" s="247">
        <v>12.165</v>
      </c>
      <c r="I195" s="248"/>
      <c r="J195" s="244"/>
      <c r="K195" s="244"/>
      <c r="L195" s="249"/>
      <c r="M195" s="250"/>
      <c r="N195" s="251"/>
      <c r="O195" s="251"/>
      <c r="P195" s="251"/>
      <c r="Q195" s="251"/>
      <c r="R195" s="251"/>
      <c r="S195" s="251"/>
      <c r="T195" s="252"/>
      <c r="U195" s="14"/>
      <c r="V195" s="14"/>
      <c r="W195" s="14"/>
      <c r="X195" s="14"/>
      <c r="Y195" s="14"/>
      <c r="Z195" s="14"/>
      <c r="AA195" s="14"/>
      <c r="AB195" s="14"/>
      <c r="AC195" s="14"/>
      <c r="AD195" s="14"/>
      <c r="AE195" s="14"/>
      <c r="AT195" s="253" t="s">
        <v>145</v>
      </c>
      <c r="AU195" s="253" t="s">
        <v>79</v>
      </c>
      <c r="AV195" s="14" t="s">
        <v>143</v>
      </c>
      <c r="AW195" s="14" t="s">
        <v>31</v>
      </c>
      <c r="AX195" s="14" t="s">
        <v>77</v>
      </c>
      <c r="AY195" s="253" t="s">
        <v>137</v>
      </c>
    </row>
    <row r="196" spans="1:65" s="2" customFormat="1" ht="21.75" customHeight="1">
      <c r="A196" s="39"/>
      <c r="B196" s="40"/>
      <c r="C196" s="218" t="s">
        <v>278</v>
      </c>
      <c r="D196" s="218" t="s">
        <v>138</v>
      </c>
      <c r="E196" s="219" t="s">
        <v>1629</v>
      </c>
      <c r="F196" s="220" t="s">
        <v>1630</v>
      </c>
      <c r="G196" s="221" t="s">
        <v>547</v>
      </c>
      <c r="H196" s="222">
        <v>1.486</v>
      </c>
      <c r="I196" s="223"/>
      <c r="J196" s="224">
        <f>ROUND(I196*H196,2)</f>
        <v>0</v>
      </c>
      <c r="K196" s="220" t="s">
        <v>142</v>
      </c>
      <c r="L196" s="45"/>
      <c r="M196" s="225" t="s">
        <v>19</v>
      </c>
      <c r="N196" s="226" t="s">
        <v>42</v>
      </c>
      <c r="O196" s="86"/>
      <c r="P196" s="227">
        <f>O196*H196</f>
        <v>0</v>
      </c>
      <c r="Q196" s="227">
        <v>0</v>
      </c>
      <c r="R196" s="227">
        <f>Q196*H196</f>
        <v>0</v>
      </c>
      <c r="S196" s="227">
        <v>1.95</v>
      </c>
      <c r="T196" s="228">
        <f>S196*H196</f>
        <v>2.8977</v>
      </c>
      <c r="U196" s="39"/>
      <c r="V196" s="39"/>
      <c r="W196" s="39"/>
      <c r="X196" s="39"/>
      <c r="Y196" s="39"/>
      <c r="Z196" s="39"/>
      <c r="AA196" s="39"/>
      <c r="AB196" s="39"/>
      <c r="AC196" s="39"/>
      <c r="AD196" s="39"/>
      <c r="AE196" s="39"/>
      <c r="AR196" s="229" t="s">
        <v>143</v>
      </c>
      <c r="AT196" s="229" t="s">
        <v>138</v>
      </c>
      <c r="AU196" s="229" t="s">
        <v>79</v>
      </c>
      <c r="AY196" s="18" t="s">
        <v>137</v>
      </c>
      <c r="BE196" s="230">
        <f>IF(N196="základní",J196,0)</f>
        <v>0</v>
      </c>
      <c r="BF196" s="230">
        <f>IF(N196="snížená",J196,0)</f>
        <v>0</v>
      </c>
      <c r="BG196" s="230">
        <f>IF(N196="zákl. přenesená",J196,0)</f>
        <v>0</v>
      </c>
      <c r="BH196" s="230">
        <f>IF(N196="sníž. přenesená",J196,0)</f>
        <v>0</v>
      </c>
      <c r="BI196" s="230">
        <f>IF(N196="nulová",J196,0)</f>
        <v>0</v>
      </c>
      <c r="BJ196" s="18" t="s">
        <v>143</v>
      </c>
      <c r="BK196" s="230">
        <f>ROUND(I196*H196,2)</f>
        <v>0</v>
      </c>
      <c r="BL196" s="18" t="s">
        <v>143</v>
      </c>
      <c r="BM196" s="229" t="s">
        <v>1631</v>
      </c>
    </row>
    <row r="197" spans="1:51" s="15" customFormat="1" ht="12">
      <c r="A197" s="15"/>
      <c r="B197" s="264"/>
      <c r="C197" s="265"/>
      <c r="D197" s="233" t="s">
        <v>145</v>
      </c>
      <c r="E197" s="266" t="s">
        <v>19</v>
      </c>
      <c r="F197" s="267" t="s">
        <v>1632</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145</v>
      </c>
      <c r="AU197" s="273" t="s">
        <v>79</v>
      </c>
      <c r="AV197" s="15" t="s">
        <v>77</v>
      </c>
      <c r="AW197" s="15" t="s">
        <v>31</v>
      </c>
      <c r="AX197" s="15" t="s">
        <v>69</v>
      </c>
      <c r="AY197" s="273" t="s">
        <v>137</v>
      </c>
    </row>
    <row r="198" spans="1:51" s="13" customFormat="1" ht="12">
      <c r="A198" s="13"/>
      <c r="B198" s="231"/>
      <c r="C198" s="232"/>
      <c r="D198" s="233" t="s">
        <v>145</v>
      </c>
      <c r="E198" s="234" t="s">
        <v>19</v>
      </c>
      <c r="F198" s="235" t="s">
        <v>1633</v>
      </c>
      <c r="G198" s="232"/>
      <c r="H198" s="236">
        <v>0.919</v>
      </c>
      <c r="I198" s="237"/>
      <c r="J198" s="232"/>
      <c r="K198" s="232"/>
      <c r="L198" s="238"/>
      <c r="M198" s="239"/>
      <c r="N198" s="240"/>
      <c r="O198" s="240"/>
      <c r="P198" s="240"/>
      <c r="Q198" s="240"/>
      <c r="R198" s="240"/>
      <c r="S198" s="240"/>
      <c r="T198" s="241"/>
      <c r="U198" s="13"/>
      <c r="V198" s="13"/>
      <c r="W198" s="13"/>
      <c r="X198" s="13"/>
      <c r="Y198" s="13"/>
      <c r="Z198" s="13"/>
      <c r="AA198" s="13"/>
      <c r="AB198" s="13"/>
      <c r="AC198" s="13"/>
      <c r="AD198" s="13"/>
      <c r="AE198" s="13"/>
      <c r="AT198" s="242" t="s">
        <v>145</v>
      </c>
      <c r="AU198" s="242" t="s">
        <v>79</v>
      </c>
      <c r="AV198" s="13" t="s">
        <v>79</v>
      </c>
      <c r="AW198" s="13" t="s">
        <v>31</v>
      </c>
      <c r="AX198" s="13" t="s">
        <v>69</v>
      </c>
      <c r="AY198" s="242" t="s">
        <v>137</v>
      </c>
    </row>
    <row r="199" spans="1:51" s="15" customFormat="1" ht="12">
      <c r="A199" s="15"/>
      <c r="B199" s="264"/>
      <c r="C199" s="265"/>
      <c r="D199" s="233" t="s">
        <v>145</v>
      </c>
      <c r="E199" s="266" t="s">
        <v>19</v>
      </c>
      <c r="F199" s="267" t="s">
        <v>1634</v>
      </c>
      <c r="G199" s="265"/>
      <c r="H199" s="266" t="s">
        <v>19</v>
      </c>
      <c r="I199" s="268"/>
      <c r="J199" s="265"/>
      <c r="K199" s="265"/>
      <c r="L199" s="269"/>
      <c r="M199" s="270"/>
      <c r="N199" s="271"/>
      <c r="O199" s="271"/>
      <c r="P199" s="271"/>
      <c r="Q199" s="271"/>
      <c r="R199" s="271"/>
      <c r="S199" s="271"/>
      <c r="T199" s="272"/>
      <c r="U199" s="15"/>
      <c r="V199" s="15"/>
      <c r="W199" s="15"/>
      <c r="X199" s="15"/>
      <c r="Y199" s="15"/>
      <c r="Z199" s="15"/>
      <c r="AA199" s="15"/>
      <c r="AB199" s="15"/>
      <c r="AC199" s="15"/>
      <c r="AD199" s="15"/>
      <c r="AE199" s="15"/>
      <c r="AT199" s="273" t="s">
        <v>145</v>
      </c>
      <c r="AU199" s="273" t="s">
        <v>79</v>
      </c>
      <c r="AV199" s="15" t="s">
        <v>77</v>
      </c>
      <c r="AW199" s="15" t="s">
        <v>31</v>
      </c>
      <c r="AX199" s="15" t="s">
        <v>69</v>
      </c>
      <c r="AY199" s="273" t="s">
        <v>137</v>
      </c>
    </row>
    <row r="200" spans="1:51" s="13" customFormat="1" ht="12">
      <c r="A200" s="13"/>
      <c r="B200" s="231"/>
      <c r="C200" s="232"/>
      <c r="D200" s="233" t="s">
        <v>145</v>
      </c>
      <c r="E200" s="234" t="s">
        <v>19</v>
      </c>
      <c r="F200" s="235" t="s">
        <v>1635</v>
      </c>
      <c r="G200" s="232"/>
      <c r="H200" s="236">
        <v>0.567</v>
      </c>
      <c r="I200" s="237"/>
      <c r="J200" s="232"/>
      <c r="K200" s="232"/>
      <c r="L200" s="238"/>
      <c r="M200" s="239"/>
      <c r="N200" s="240"/>
      <c r="O200" s="240"/>
      <c r="P200" s="240"/>
      <c r="Q200" s="240"/>
      <c r="R200" s="240"/>
      <c r="S200" s="240"/>
      <c r="T200" s="241"/>
      <c r="U200" s="13"/>
      <c r="V200" s="13"/>
      <c r="W200" s="13"/>
      <c r="X200" s="13"/>
      <c r="Y200" s="13"/>
      <c r="Z200" s="13"/>
      <c r="AA200" s="13"/>
      <c r="AB200" s="13"/>
      <c r="AC200" s="13"/>
      <c r="AD200" s="13"/>
      <c r="AE200" s="13"/>
      <c r="AT200" s="242" t="s">
        <v>145</v>
      </c>
      <c r="AU200" s="242" t="s">
        <v>79</v>
      </c>
      <c r="AV200" s="13" t="s">
        <v>79</v>
      </c>
      <c r="AW200" s="13" t="s">
        <v>31</v>
      </c>
      <c r="AX200" s="13" t="s">
        <v>69</v>
      </c>
      <c r="AY200" s="242" t="s">
        <v>137</v>
      </c>
    </row>
    <row r="201" spans="1:51" s="14" customFormat="1" ht="12">
      <c r="A201" s="14"/>
      <c r="B201" s="243"/>
      <c r="C201" s="244"/>
      <c r="D201" s="233" t="s">
        <v>145</v>
      </c>
      <c r="E201" s="245" t="s">
        <v>19</v>
      </c>
      <c r="F201" s="246" t="s">
        <v>147</v>
      </c>
      <c r="G201" s="244"/>
      <c r="H201" s="247">
        <v>1.486</v>
      </c>
      <c r="I201" s="248"/>
      <c r="J201" s="244"/>
      <c r="K201" s="244"/>
      <c r="L201" s="249"/>
      <c r="M201" s="250"/>
      <c r="N201" s="251"/>
      <c r="O201" s="251"/>
      <c r="P201" s="251"/>
      <c r="Q201" s="251"/>
      <c r="R201" s="251"/>
      <c r="S201" s="251"/>
      <c r="T201" s="252"/>
      <c r="U201" s="14"/>
      <c r="V201" s="14"/>
      <c r="W201" s="14"/>
      <c r="X201" s="14"/>
      <c r="Y201" s="14"/>
      <c r="Z201" s="14"/>
      <c r="AA201" s="14"/>
      <c r="AB201" s="14"/>
      <c r="AC201" s="14"/>
      <c r="AD201" s="14"/>
      <c r="AE201" s="14"/>
      <c r="AT201" s="253" t="s">
        <v>145</v>
      </c>
      <c r="AU201" s="253" t="s">
        <v>79</v>
      </c>
      <c r="AV201" s="14" t="s">
        <v>143</v>
      </c>
      <c r="AW201" s="14" t="s">
        <v>31</v>
      </c>
      <c r="AX201" s="14" t="s">
        <v>77</v>
      </c>
      <c r="AY201" s="253" t="s">
        <v>137</v>
      </c>
    </row>
    <row r="202" spans="1:65" s="2" customFormat="1" ht="21.75" customHeight="1">
      <c r="A202" s="39"/>
      <c r="B202" s="40"/>
      <c r="C202" s="218" t="s">
        <v>283</v>
      </c>
      <c r="D202" s="218" t="s">
        <v>138</v>
      </c>
      <c r="E202" s="219" t="s">
        <v>1636</v>
      </c>
      <c r="F202" s="220" t="s">
        <v>1637</v>
      </c>
      <c r="G202" s="221" t="s">
        <v>547</v>
      </c>
      <c r="H202" s="222">
        <v>0.506</v>
      </c>
      <c r="I202" s="223"/>
      <c r="J202" s="224">
        <f>ROUND(I202*H202,2)</f>
        <v>0</v>
      </c>
      <c r="K202" s="220" t="s">
        <v>142</v>
      </c>
      <c r="L202" s="45"/>
      <c r="M202" s="225" t="s">
        <v>19</v>
      </c>
      <c r="N202" s="226" t="s">
        <v>42</v>
      </c>
      <c r="O202" s="86"/>
      <c r="P202" s="227">
        <f>O202*H202</f>
        <v>0</v>
      </c>
      <c r="Q202" s="227">
        <v>0</v>
      </c>
      <c r="R202" s="227">
        <f>Q202*H202</f>
        <v>0</v>
      </c>
      <c r="S202" s="227">
        <v>1.671</v>
      </c>
      <c r="T202" s="228">
        <f>S202*H202</f>
        <v>0.845526</v>
      </c>
      <c r="U202" s="39"/>
      <c r="V202" s="39"/>
      <c r="W202" s="39"/>
      <c r="X202" s="39"/>
      <c r="Y202" s="39"/>
      <c r="Z202" s="39"/>
      <c r="AA202" s="39"/>
      <c r="AB202" s="39"/>
      <c r="AC202" s="39"/>
      <c r="AD202" s="39"/>
      <c r="AE202" s="39"/>
      <c r="AR202" s="229" t="s">
        <v>143</v>
      </c>
      <c r="AT202" s="229" t="s">
        <v>138</v>
      </c>
      <c r="AU202" s="229" t="s">
        <v>79</v>
      </c>
      <c r="AY202" s="18" t="s">
        <v>137</v>
      </c>
      <c r="BE202" s="230">
        <f>IF(N202="základní",J202,0)</f>
        <v>0</v>
      </c>
      <c r="BF202" s="230">
        <f>IF(N202="snížená",J202,0)</f>
        <v>0</v>
      </c>
      <c r="BG202" s="230">
        <f>IF(N202="zákl. přenesená",J202,0)</f>
        <v>0</v>
      </c>
      <c r="BH202" s="230">
        <f>IF(N202="sníž. přenesená",J202,0)</f>
        <v>0</v>
      </c>
      <c r="BI202" s="230">
        <f>IF(N202="nulová",J202,0)</f>
        <v>0</v>
      </c>
      <c r="BJ202" s="18" t="s">
        <v>143</v>
      </c>
      <c r="BK202" s="230">
        <f>ROUND(I202*H202,2)</f>
        <v>0</v>
      </c>
      <c r="BL202" s="18" t="s">
        <v>143</v>
      </c>
      <c r="BM202" s="229" t="s">
        <v>1638</v>
      </c>
    </row>
    <row r="203" spans="1:51" s="13" customFormat="1" ht="12">
      <c r="A203" s="13"/>
      <c r="B203" s="231"/>
      <c r="C203" s="232"/>
      <c r="D203" s="233" t="s">
        <v>145</v>
      </c>
      <c r="E203" s="234" t="s">
        <v>19</v>
      </c>
      <c r="F203" s="235" t="s">
        <v>1639</v>
      </c>
      <c r="G203" s="232"/>
      <c r="H203" s="236">
        <v>0.506</v>
      </c>
      <c r="I203" s="237"/>
      <c r="J203" s="232"/>
      <c r="K203" s="232"/>
      <c r="L203" s="238"/>
      <c r="M203" s="239"/>
      <c r="N203" s="240"/>
      <c r="O203" s="240"/>
      <c r="P203" s="240"/>
      <c r="Q203" s="240"/>
      <c r="R203" s="240"/>
      <c r="S203" s="240"/>
      <c r="T203" s="241"/>
      <c r="U203" s="13"/>
      <c r="V203" s="13"/>
      <c r="W203" s="13"/>
      <c r="X203" s="13"/>
      <c r="Y203" s="13"/>
      <c r="Z203" s="13"/>
      <c r="AA203" s="13"/>
      <c r="AB203" s="13"/>
      <c r="AC203" s="13"/>
      <c r="AD203" s="13"/>
      <c r="AE203" s="13"/>
      <c r="AT203" s="242" t="s">
        <v>145</v>
      </c>
      <c r="AU203" s="242" t="s">
        <v>79</v>
      </c>
      <c r="AV203" s="13" t="s">
        <v>79</v>
      </c>
      <c r="AW203" s="13" t="s">
        <v>31</v>
      </c>
      <c r="AX203" s="13" t="s">
        <v>69</v>
      </c>
      <c r="AY203" s="242" t="s">
        <v>137</v>
      </c>
    </row>
    <row r="204" spans="1:51" s="14" customFormat="1" ht="12">
      <c r="A204" s="14"/>
      <c r="B204" s="243"/>
      <c r="C204" s="244"/>
      <c r="D204" s="233" t="s">
        <v>145</v>
      </c>
      <c r="E204" s="245" t="s">
        <v>19</v>
      </c>
      <c r="F204" s="246" t="s">
        <v>147</v>
      </c>
      <c r="G204" s="244"/>
      <c r="H204" s="247">
        <v>0.506</v>
      </c>
      <c r="I204" s="248"/>
      <c r="J204" s="244"/>
      <c r="K204" s="244"/>
      <c r="L204" s="249"/>
      <c r="M204" s="250"/>
      <c r="N204" s="251"/>
      <c r="O204" s="251"/>
      <c r="P204" s="251"/>
      <c r="Q204" s="251"/>
      <c r="R204" s="251"/>
      <c r="S204" s="251"/>
      <c r="T204" s="252"/>
      <c r="U204" s="14"/>
      <c r="V204" s="14"/>
      <c r="W204" s="14"/>
      <c r="X204" s="14"/>
      <c r="Y204" s="14"/>
      <c r="Z204" s="14"/>
      <c r="AA204" s="14"/>
      <c r="AB204" s="14"/>
      <c r="AC204" s="14"/>
      <c r="AD204" s="14"/>
      <c r="AE204" s="14"/>
      <c r="AT204" s="253" t="s">
        <v>145</v>
      </c>
      <c r="AU204" s="253" t="s">
        <v>79</v>
      </c>
      <c r="AV204" s="14" t="s">
        <v>143</v>
      </c>
      <c r="AW204" s="14" t="s">
        <v>31</v>
      </c>
      <c r="AX204" s="14" t="s">
        <v>77</v>
      </c>
      <c r="AY204" s="253" t="s">
        <v>137</v>
      </c>
    </row>
    <row r="205" spans="1:65" s="2" customFormat="1" ht="16.5" customHeight="1">
      <c r="A205" s="39"/>
      <c r="B205" s="40"/>
      <c r="C205" s="218" t="s">
        <v>288</v>
      </c>
      <c r="D205" s="218" t="s">
        <v>138</v>
      </c>
      <c r="E205" s="219" t="s">
        <v>1640</v>
      </c>
      <c r="F205" s="220" t="s">
        <v>1641</v>
      </c>
      <c r="G205" s="221" t="s">
        <v>547</v>
      </c>
      <c r="H205" s="222">
        <v>0.663</v>
      </c>
      <c r="I205" s="223"/>
      <c r="J205" s="224">
        <f>ROUND(I205*H205,2)</f>
        <v>0</v>
      </c>
      <c r="K205" s="220" t="s">
        <v>142</v>
      </c>
      <c r="L205" s="45"/>
      <c r="M205" s="225" t="s">
        <v>19</v>
      </c>
      <c r="N205" s="226" t="s">
        <v>42</v>
      </c>
      <c r="O205" s="86"/>
      <c r="P205" s="227">
        <f>O205*H205</f>
        <v>0</v>
      </c>
      <c r="Q205" s="227">
        <v>0</v>
      </c>
      <c r="R205" s="227">
        <f>Q205*H205</f>
        <v>0</v>
      </c>
      <c r="S205" s="227">
        <v>2.4</v>
      </c>
      <c r="T205" s="228">
        <f>S205*H205</f>
        <v>1.5912</v>
      </c>
      <c r="U205" s="39"/>
      <c r="V205" s="39"/>
      <c r="W205" s="39"/>
      <c r="X205" s="39"/>
      <c r="Y205" s="39"/>
      <c r="Z205" s="39"/>
      <c r="AA205" s="39"/>
      <c r="AB205" s="39"/>
      <c r="AC205" s="39"/>
      <c r="AD205" s="39"/>
      <c r="AE205" s="39"/>
      <c r="AR205" s="229" t="s">
        <v>143</v>
      </c>
      <c r="AT205" s="229" t="s">
        <v>138</v>
      </c>
      <c r="AU205" s="229" t="s">
        <v>79</v>
      </c>
      <c r="AY205" s="18" t="s">
        <v>137</v>
      </c>
      <c r="BE205" s="230">
        <f>IF(N205="základní",J205,0)</f>
        <v>0</v>
      </c>
      <c r="BF205" s="230">
        <f>IF(N205="snížená",J205,0)</f>
        <v>0</v>
      </c>
      <c r="BG205" s="230">
        <f>IF(N205="zákl. přenesená",J205,0)</f>
        <v>0</v>
      </c>
      <c r="BH205" s="230">
        <f>IF(N205="sníž. přenesená",J205,0)</f>
        <v>0</v>
      </c>
      <c r="BI205" s="230">
        <f>IF(N205="nulová",J205,0)</f>
        <v>0</v>
      </c>
      <c r="BJ205" s="18" t="s">
        <v>143</v>
      </c>
      <c r="BK205" s="230">
        <f>ROUND(I205*H205,2)</f>
        <v>0</v>
      </c>
      <c r="BL205" s="18" t="s">
        <v>143</v>
      </c>
      <c r="BM205" s="229" t="s">
        <v>1642</v>
      </c>
    </row>
    <row r="206" spans="1:51" s="15" customFormat="1" ht="12">
      <c r="A206" s="15"/>
      <c r="B206" s="264"/>
      <c r="C206" s="265"/>
      <c r="D206" s="233" t="s">
        <v>145</v>
      </c>
      <c r="E206" s="266" t="s">
        <v>19</v>
      </c>
      <c r="F206" s="267" t="s">
        <v>1632</v>
      </c>
      <c r="G206" s="265"/>
      <c r="H206" s="266" t="s">
        <v>19</v>
      </c>
      <c r="I206" s="268"/>
      <c r="J206" s="265"/>
      <c r="K206" s="265"/>
      <c r="L206" s="269"/>
      <c r="M206" s="270"/>
      <c r="N206" s="271"/>
      <c r="O206" s="271"/>
      <c r="P206" s="271"/>
      <c r="Q206" s="271"/>
      <c r="R206" s="271"/>
      <c r="S206" s="271"/>
      <c r="T206" s="272"/>
      <c r="U206" s="15"/>
      <c r="V206" s="15"/>
      <c r="W206" s="15"/>
      <c r="X206" s="15"/>
      <c r="Y206" s="15"/>
      <c r="Z206" s="15"/>
      <c r="AA206" s="15"/>
      <c r="AB206" s="15"/>
      <c r="AC206" s="15"/>
      <c r="AD206" s="15"/>
      <c r="AE206" s="15"/>
      <c r="AT206" s="273" t="s">
        <v>145</v>
      </c>
      <c r="AU206" s="273" t="s">
        <v>79</v>
      </c>
      <c r="AV206" s="15" t="s">
        <v>77</v>
      </c>
      <c r="AW206" s="15" t="s">
        <v>31</v>
      </c>
      <c r="AX206" s="15" t="s">
        <v>69</v>
      </c>
      <c r="AY206" s="273" t="s">
        <v>137</v>
      </c>
    </row>
    <row r="207" spans="1:51" s="13" customFormat="1" ht="12">
      <c r="A207" s="13"/>
      <c r="B207" s="231"/>
      <c r="C207" s="232"/>
      <c r="D207" s="233" t="s">
        <v>145</v>
      </c>
      <c r="E207" s="234" t="s">
        <v>19</v>
      </c>
      <c r="F207" s="235" t="s">
        <v>1643</v>
      </c>
      <c r="G207" s="232"/>
      <c r="H207" s="236">
        <v>0.663</v>
      </c>
      <c r="I207" s="237"/>
      <c r="J207" s="232"/>
      <c r="K207" s="232"/>
      <c r="L207" s="238"/>
      <c r="M207" s="239"/>
      <c r="N207" s="240"/>
      <c r="O207" s="240"/>
      <c r="P207" s="240"/>
      <c r="Q207" s="240"/>
      <c r="R207" s="240"/>
      <c r="S207" s="240"/>
      <c r="T207" s="241"/>
      <c r="U207" s="13"/>
      <c r="V207" s="13"/>
      <c r="W207" s="13"/>
      <c r="X207" s="13"/>
      <c r="Y207" s="13"/>
      <c r="Z207" s="13"/>
      <c r="AA207" s="13"/>
      <c r="AB207" s="13"/>
      <c r="AC207" s="13"/>
      <c r="AD207" s="13"/>
      <c r="AE207" s="13"/>
      <c r="AT207" s="242" t="s">
        <v>145</v>
      </c>
      <c r="AU207" s="242" t="s">
        <v>79</v>
      </c>
      <c r="AV207" s="13" t="s">
        <v>79</v>
      </c>
      <c r="AW207" s="13" t="s">
        <v>31</v>
      </c>
      <c r="AX207" s="13" t="s">
        <v>69</v>
      </c>
      <c r="AY207" s="242" t="s">
        <v>137</v>
      </c>
    </row>
    <row r="208" spans="1:51" s="14" customFormat="1" ht="12">
      <c r="A208" s="14"/>
      <c r="B208" s="243"/>
      <c r="C208" s="244"/>
      <c r="D208" s="233" t="s">
        <v>145</v>
      </c>
      <c r="E208" s="245" t="s">
        <v>19</v>
      </c>
      <c r="F208" s="246" t="s">
        <v>147</v>
      </c>
      <c r="G208" s="244"/>
      <c r="H208" s="247">
        <v>0.663</v>
      </c>
      <c r="I208" s="248"/>
      <c r="J208" s="244"/>
      <c r="K208" s="244"/>
      <c r="L208" s="249"/>
      <c r="M208" s="250"/>
      <c r="N208" s="251"/>
      <c r="O208" s="251"/>
      <c r="P208" s="251"/>
      <c r="Q208" s="251"/>
      <c r="R208" s="251"/>
      <c r="S208" s="251"/>
      <c r="T208" s="252"/>
      <c r="U208" s="14"/>
      <c r="V208" s="14"/>
      <c r="W208" s="14"/>
      <c r="X208" s="14"/>
      <c r="Y208" s="14"/>
      <c r="Z208" s="14"/>
      <c r="AA208" s="14"/>
      <c r="AB208" s="14"/>
      <c r="AC208" s="14"/>
      <c r="AD208" s="14"/>
      <c r="AE208" s="14"/>
      <c r="AT208" s="253" t="s">
        <v>145</v>
      </c>
      <c r="AU208" s="253" t="s">
        <v>79</v>
      </c>
      <c r="AV208" s="14" t="s">
        <v>143</v>
      </c>
      <c r="AW208" s="14" t="s">
        <v>31</v>
      </c>
      <c r="AX208" s="14" t="s">
        <v>77</v>
      </c>
      <c r="AY208" s="253" t="s">
        <v>137</v>
      </c>
    </row>
    <row r="209" spans="1:65" s="2" customFormat="1" ht="16.5" customHeight="1">
      <c r="A209" s="39"/>
      <c r="B209" s="40"/>
      <c r="C209" s="218" t="s">
        <v>295</v>
      </c>
      <c r="D209" s="218" t="s">
        <v>138</v>
      </c>
      <c r="E209" s="219" t="s">
        <v>1644</v>
      </c>
      <c r="F209" s="220" t="s">
        <v>1645</v>
      </c>
      <c r="G209" s="221" t="s">
        <v>547</v>
      </c>
      <c r="H209" s="222">
        <v>1.718</v>
      </c>
      <c r="I209" s="223"/>
      <c r="J209" s="224">
        <f>ROUND(I209*H209,2)</f>
        <v>0</v>
      </c>
      <c r="K209" s="220" t="s">
        <v>142</v>
      </c>
      <c r="L209" s="45"/>
      <c r="M209" s="225" t="s">
        <v>19</v>
      </c>
      <c r="N209" s="226" t="s">
        <v>42</v>
      </c>
      <c r="O209" s="86"/>
      <c r="P209" s="227">
        <f>O209*H209</f>
        <v>0</v>
      </c>
      <c r="Q209" s="227">
        <v>0</v>
      </c>
      <c r="R209" s="227">
        <f>Q209*H209</f>
        <v>0</v>
      </c>
      <c r="S209" s="227">
        <v>2.2</v>
      </c>
      <c r="T209" s="228">
        <f>S209*H209</f>
        <v>3.7796000000000003</v>
      </c>
      <c r="U209" s="39"/>
      <c r="V209" s="39"/>
      <c r="W209" s="39"/>
      <c r="X209" s="39"/>
      <c r="Y209" s="39"/>
      <c r="Z209" s="39"/>
      <c r="AA209" s="39"/>
      <c r="AB209" s="39"/>
      <c r="AC209" s="39"/>
      <c r="AD209" s="39"/>
      <c r="AE209" s="39"/>
      <c r="AR209" s="229" t="s">
        <v>143</v>
      </c>
      <c r="AT209" s="229" t="s">
        <v>138</v>
      </c>
      <c r="AU209" s="229" t="s">
        <v>79</v>
      </c>
      <c r="AY209" s="18" t="s">
        <v>137</v>
      </c>
      <c r="BE209" s="230">
        <f>IF(N209="základní",J209,0)</f>
        <v>0</v>
      </c>
      <c r="BF209" s="230">
        <f>IF(N209="snížená",J209,0)</f>
        <v>0</v>
      </c>
      <c r="BG209" s="230">
        <f>IF(N209="zákl. přenesená",J209,0)</f>
        <v>0</v>
      </c>
      <c r="BH209" s="230">
        <f>IF(N209="sníž. přenesená",J209,0)</f>
        <v>0</v>
      </c>
      <c r="BI209" s="230">
        <f>IF(N209="nulová",J209,0)</f>
        <v>0</v>
      </c>
      <c r="BJ209" s="18" t="s">
        <v>143</v>
      </c>
      <c r="BK209" s="230">
        <f>ROUND(I209*H209,2)</f>
        <v>0</v>
      </c>
      <c r="BL209" s="18" t="s">
        <v>143</v>
      </c>
      <c r="BM209" s="229" t="s">
        <v>1646</v>
      </c>
    </row>
    <row r="210" spans="1:51" s="15" customFormat="1" ht="12">
      <c r="A210" s="15"/>
      <c r="B210" s="264"/>
      <c r="C210" s="265"/>
      <c r="D210" s="233" t="s">
        <v>145</v>
      </c>
      <c r="E210" s="266" t="s">
        <v>19</v>
      </c>
      <c r="F210" s="267" t="s">
        <v>1583</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145</v>
      </c>
      <c r="AU210" s="273" t="s">
        <v>79</v>
      </c>
      <c r="AV210" s="15" t="s">
        <v>77</v>
      </c>
      <c r="AW210" s="15" t="s">
        <v>31</v>
      </c>
      <c r="AX210" s="15" t="s">
        <v>69</v>
      </c>
      <c r="AY210" s="273" t="s">
        <v>137</v>
      </c>
    </row>
    <row r="211" spans="1:51" s="13" customFormat="1" ht="12">
      <c r="A211" s="13"/>
      <c r="B211" s="231"/>
      <c r="C211" s="232"/>
      <c r="D211" s="233" t="s">
        <v>145</v>
      </c>
      <c r="E211" s="234" t="s">
        <v>19</v>
      </c>
      <c r="F211" s="235" t="s">
        <v>1608</v>
      </c>
      <c r="G211" s="232"/>
      <c r="H211" s="236">
        <v>0.67</v>
      </c>
      <c r="I211" s="237"/>
      <c r="J211" s="232"/>
      <c r="K211" s="232"/>
      <c r="L211" s="238"/>
      <c r="M211" s="239"/>
      <c r="N211" s="240"/>
      <c r="O211" s="240"/>
      <c r="P211" s="240"/>
      <c r="Q211" s="240"/>
      <c r="R211" s="240"/>
      <c r="S211" s="240"/>
      <c r="T211" s="241"/>
      <c r="U211" s="13"/>
      <c r="V211" s="13"/>
      <c r="W211" s="13"/>
      <c r="X211" s="13"/>
      <c r="Y211" s="13"/>
      <c r="Z211" s="13"/>
      <c r="AA211" s="13"/>
      <c r="AB211" s="13"/>
      <c r="AC211" s="13"/>
      <c r="AD211" s="13"/>
      <c r="AE211" s="13"/>
      <c r="AT211" s="242" t="s">
        <v>145</v>
      </c>
      <c r="AU211" s="242" t="s">
        <v>79</v>
      </c>
      <c r="AV211" s="13" t="s">
        <v>79</v>
      </c>
      <c r="AW211" s="13" t="s">
        <v>31</v>
      </c>
      <c r="AX211" s="13" t="s">
        <v>69</v>
      </c>
      <c r="AY211" s="242" t="s">
        <v>137</v>
      </c>
    </row>
    <row r="212" spans="1:51" s="15" customFormat="1" ht="12">
      <c r="A212" s="15"/>
      <c r="B212" s="264"/>
      <c r="C212" s="265"/>
      <c r="D212" s="233" t="s">
        <v>145</v>
      </c>
      <c r="E212" s="266" t="s">
        <v>19</v>
      </c>
      <c r="F212" s="267" t="s">
        <v>1537</v>
      </c>
      <c r="G212" s="265"/>
      <c r="H212" s="266" t="s">
        <v>19</v>
      </c>
      <c r="I212" s="268"/>
      <c r="J212" s="265"/>
      <c r="K212" s="265"/>
      <c r="L212" s="269"/>
      <c r="M212" s="270"/>
      <c r="N212" s="271"/>
      <c r="O212" s="271"/>
      <c r="P212" s="271"/>
      <c r="Q212" s="271"/>
      <c r="R212" s="271"/>
      <c r="S212" s="271"/>
      <c r="T212" s="272"/>
      <c r="U212" s="15"/>
      <c r="V212" s="15"/>
      <c r="W212" s="15"/>
      <c r="X212" s="15"/>
      <c r="Y212" s="15"/>
      <c r="Z212" s="15"/>
      <c r="AA212" s="15"/>
      <c r="AB212" s="15"/>
      <c r="AC212" s="15"/>
      <c r="AD212" s="15"/>
      <c r="AE212" s="15"/>
      <c r="AT212" s="273" t="s">
        <v>145</v>
      </c>
      <c r="AU212" s="273" t="s">
        <v>79</v>
      </c>
      <c r="AV212" s="15" t="s">
        <v>77</v>
      </c>
      <c r="AW212" s="15" t="s">
        <v>31</v>
      </c>
      <c r="AX212" s="15" t="s">
        <v>69</v>
      </c>
      <c r="AY212" s="273" t="s">
        <v>137</v>
      </c>
    </row>
    <row r="213" spans="1:51" s="13" customFormat="1" ht="12">
      <c r="A213" s="13"/>
      <c r="B213" s="231"/>
      <c r="C213" s="232"/>
      <c r="D213" s="233" t="s">
        <v>145</v>
      </c>
      <c r="E213" s="234" t="s">
        <v>19</v>
      </c>
      <c r="F213" s="235" t="s">
        <v>1609</v>
      </c>
      <c r="G213" s="232"/>
      <c r="H213" s="236">
        <v>1.048</v>
      </c>
      <c r="I213" s="237"/>
      <c r="J213" s="232"/>
      <c r="K213" s="232"/>
      <c r="L213" s="238"/>
      <c r="M213" s="239"/>
      <c r="N213" s="240"/>
      <c r="O213" s="240"/>
      <c r="P213" s="240"/>
      <c r="Q213" s="240"/>
      <c r="R213" s="240"/>
      <c r="S213" s="240"/>
      <c r="T213" s="241"/>
      <c r="U213" s="13"/>
      <c r="V213" s="13"/>
      <c r="W213" s="13"/>
      <c r="X213" s="13"/>
      <c r="Y213" s="13"/>
      <c r="Z213" s="13"/>
      <c r="AA213" s="13"/>
      <c r="AB213" s="13"/>
      <c r="AC213" s="13"/>
      <c r="AD213" s="13"/>
      <c r="AE213" s="13"/>
      <c r="AT213" s="242" t="s">
        <v>145</v>
      </c>
      <c r="AU213" s="242" t="s">
        <v>79</v>
      </c>
      <c r="AV213" s="13" t="s">
        <v>79</v>
      </c>
      <c r="AW213" s="13" t="s">
        <v>31</v>
      </c>
      <c r="AX213" s="13" t="s">
        <v>69</v>
      </c>
      <c r="AY213" s="242" t="s">
        <v>137</v>
      </c>
    </row>
    <row r="214" spans="1:51" s="14" customFormat="1" ht="12">
      <c r="A214" s="14"/>
      <c r="B214" s="243"/>
      <c r="C214" s="244"/>
      <c r="D214" s="233" t="s">
        <v>145</v>
      </c>
      <c r="E214" s="245" t="s">
        <v>19</v>
      </c>
      <c r="F214" s="246" t="s">
        <v>147</v>
      </c>
      <c r="G214" s="244"/>
      <c r="H214" s="247">
        <v>1.718</v>
      </c>
      <c r="I214" s="248"/>
      <c r="J214" s="244"/>
      <c r="K214" s="244"/>
      <c r="L214" s="249"/>
      <c r="M214" s="250"/>
      <c r="N214" s="251"/>
      <c r="O214" s="251"/>
      <c r="P214" s="251"/>
      <c r="Q214" s="251"/>
      <c r="R214" s="251"/>
      <c r="S214" s="251"/>
      <c r="T214" s="252"/>
      <c r="U214" s="14"/>
      <c r="V214" s="14"/>
      <c r="W214" s="14"/>
      <c r="X214" s="14"/>
      <c r="Y214" s="14"/>
      <c r="Z214" s="14"/>
      <c r="AA214" s="14"/>
      <c r="AB214" s="14"/>
      <c r="AC214" s="14"/>
      <c r="AD214" s="14"/>
      <c r="AE214" s="14"/>
      <c r="AT214" s="253" t="s">
        <v>145</v>
      </c>
      <c r="AU214" s="253" t="s">
        <v>79</v>
      </c>
      <c r="AV214" s="14" t="s">
        <v>143</v>
      </c>
      <c r="AW214" s="14" t="s">
        <v>31</v>
      </c>
      <c r="AX214" s="14" t="s">
        <v>77</v>
      </c>
      <c r="AY214" s="253" t="s">
        <v>137</v>
      </c>
    </row>
    <row r="215" spans="1:65" s="2" customFormat="1" ht="16.5" customHeight="1">
      <c r="A215" s="39"/>
      <c r="B215" s="40"/>
      <c r="C215" s="218" t="s">
        <v>300</v>
      </c>
      <c r="D215" s="218" t="s">
        <v>138</v>
      </c>
      <c r="E215" s="219" t="s">
        <v>1647</v>
      </c>
      <c r="F215" s="220" t="s">
        <v>1648</v>
      </c>
      <c r="G215" s="221" t="s">
        <v>547</v>
      </c>
      <c r="H215" s="222">
        <v>1.718</v>
      </c>
      <c r="I215" s="223"/>
      <c r="J215" s="224">
        <f>ROUND(I215*H215,2)</f>
        <v>0</v>
      </c>
      <c r="K215" s="220" t="s">
        <v>142</v>
      </c>
      <c r="L215" s="45"/>
      <c r="M215" s="225" t="s">
        <v>19</v>
      </c>
      <c r="N215" s="226" t="s">
        <v>42</v>
      </c>
      <c r="O215" s="86"/>
      <c r="P215" s="227">
        <f>O215*H215</f>
        <v>0</v>
      </c>
      <c r="Q215" s="227">
        <v>0</v>
      </c>
      <c r="R215" s="227">
        <f>Q215*H215</f>
        <v>0</v>
      </c>
      <c r="S215" s="227">
        <v>0.044</v>
      </c>
      <c r="T215" s="228">
        <f>S215*H215</f>
        <v>0.07559199999999999</v>
      </c>
      <c r="U215" s="39"/>
      <c r="V215" s="39"/>
      <c r="W215" s="39"/>
      <c r="X215" s="39"/>
      <c r="Y215" s="39"/>
      <c r="Z215" s="39"/>
      <c r="AA215" s="39"/>
      <c r="AB215" s="39"/>
      <c r="AC215" s="39"/>
      <c r="AD215" s="39"/>
      <c r="AE215" s="39"/>
      <c r="AR215" s="229" t="s">
        <v>143</v>
      </c>
      <c r="AT215" s="229" t="s">
        <v>138</v>
      </c>
      <c r="AU215" s="229" t="s">
        <v>79</v>
      </c>
      <c r="AY215" s="18" t="s">
        <v>137</v>
      </c>
      <c r="BE215" s="230">
        <f>IF(N215="základní",J215,0)</f>
        <v>0</v>
      </c>
      <c r="BF215" s="230">
        <f>IF(N215="snížená",J215,0)</f>
        <v>0</v>
      </c>
      <c r="BG215" s="230">
        <f>IF(N215="zákl. přenesená",J215,0)</f>
        <v>0</v>
      </c>
      <c r="BH215" s="230">
        <f>IF(N215="sníž. přenesená",J215,0)</f>
        <v>0</v>
      </c>
      <c r="BI215" s="230">
        <f>IF(N215="nulová",J215,0)</f>
        <v>0</v>
      </c>
      <c r="BJ215" s="18" t="s">
        <v>143</v>
      </c>
      <c r="BK215" s="230">
        <f>ROUND(I215*H215,2)</f>
        <v>0</v>
      </c>
      <c r="BL215" s="18" t="s">
        <v>143</v>
      </c>
      <c r="BM215" s="229" t="s">
        <v>1649</v>
      </c>
    </row>
    <row r="216" spans="1:65" s="2" customFormat="1" ht="21.75" customHeight="1">
      <c r="A216" s="39"/>
      <c r="B216" s="40"/>
      <c r="C216" s="218" t="s">
        <v>281</v>
      </c>
      <c r="D216" s="218" t="s">
        <v>138</v>
      </c>
      <c r="E216" s="219" t="s">
        <v>1650</v>
      </c>
      <c r="F216" s="220" t="s">
        <v>1651</v>
      </c>
      <c r="G216" s="221" t="s">
        <v>141</v>
      </c>
      <c r="H216" s="222">
        <v>17.18</v>
      </c>
      <c r="I216" s="223"/>
      <c r="J216" s="224">
        <f>ROUND(I216*H216,2)</f>
        <v>0</v>
      </c>
      <c r="K216" s="220" t="s">
        <v>142</v>
      </c>
      <c r="L216" s="45"/>
      <c r="M216" s="225" t="s">
        <v>19</v>
      </c>
      <c r="N216" s="226" t="s">
        <v>42</v>
      </c>
      <c r="O216" s="86"/>
      <c r="P216" s="227">
        <f>O216*H216</f>
        <v>0</v>
      </c>
      <c r="Q216" s="227">
        <v>0</v>
      </c>
      <c r="R216" s="227">
        <f>Q216*H216</f>
        <v>0</v>
      </c>
      <c r="S216" s="227">
        <v>0.035</v>
      </c>
      <c r="T216" s="228">
        <f>S216*H216</f>
        <v>0.6013000000000001</v>
      </c>
      <c r="U216" s="39"/>
      <c r="V216" s="39"/>
      <c r="W216" s="39"/>
      <c r="X216" s="39"/>
      <c r="Y216" s="39"/>
      <c r="Z216" s="39"/>
      <c r="AA216" s="39"/>
      <c r="AB216" s="39"/>
      <c r="AC216" s="39"/>
      <c r="AD216" s="39"/>
      <c r="AE216" s="39"/>
      <c r="AR216" s="229" t="s">
        <v>143</v>
      </c>
      <c r="AT216" s="229" t="s">
        <v>138</v>
      </c>
      <c r="AU216" s="229" t="s">
        <v>79</v>
      </c>
      <c r="AY216" s="18" t="s">
        <v>137</v>
      </c>
      <c r="BE216" s="230">
        <f>IF(N216="základní",J216,0)</f>
        <v>0</v>
      </c>
      <c r="BF216" s="230">
        <f>IF(N216="snížená",J216,0)</f>
        <v>0</v>
      </c>
      <c r="BG216" s="230">
        <f>IF(N216="zákl. přenesená",J216,0)</f>
        <v>0</v>
      </c>
      <c r="BH216" s="230">
        <f>IF(N216="sníž. přenesená",J216,0)</f>
        <v>0</v>
      </c>
      <c r="BI216" s="230">
        <f>IF(N216="nulová",J216,0)</f>
        <v>0</v>
      </c>
      <c r="BJ216" s="18" t="s">
        <v>143</v>
      </c>
      <c r="BK216" s="230">
        <f>ROUND(I216*H216,2)</f>
        <v>0</v>
      </c>
      <c r="BL216" s="18" t="s">
        <v>143</v>
      </c>
      <c r="BM216" s="229" t="s">
        <v>1652</v>
      </c>
    </row>
    <row r="217" spans="1:51" s="15" customFormat="1" ht="12">
      <c r="A217" s="15"/>
      <c r="B217" s="264"/>
      <c r="C217" s="265"/>
      <c r="D217" s="233" t="s">
        <v>145</v>
      </c>
      <c r="E217" s="266" t="s">
        <v>19</v>
      </c>
      <c r="F217" s="267" t="s">
        <v>1583</v>
      </c>
      <c r="G217" s="265"/>
      <c r="H217" s="266" t="s">
        <v>19</v>
      </c>
      <c r="I217" s="268"/>
      <c r="J217" s="265"/>
      <c r="K217" s="265"/>
      <c r="L217" s="269"/>
      <c r="M217" s="270"/>
      <c r="N217" s="271"/>
      <c r="O217" s="271"/>
      <c r="P217" s="271"/>
      <c r="Q217" s="271"/>
      <c r="R217" s="271"/>
      <c r="S217" s="271"/>
      <c r="T217" s="272"/>
      <c r="U217" s="15"/>
      <c r="V217" s="15"/>
      <c r="W217" s="15"/>
      <c r="X217" s="15"/>
      <c r="Y217" s="15"/>
      <c r="Z217" s="15"/>
      <c r="AA217" s="15"/>
      <c r="AB217" s="15"/>
      <c r="AC217" s="15"/>
      <c r="AD217" s="15"/>
      <c r="AE217" s="15"/>
      <c r="AT217" s="273" t="s">
        <v>145</v>
      </c>
      <c r="AU217" s="273" t="s">
        <v>79</v>
      </c>
      <c r="AV217" s="15" t="s">
        <v>77</v>
      </c>
      <c r="AW217" s="15" t="s">
        <v>31</v>
      </c>
      <c r="AX217" s="15" t="s">
        <v>69</v>
      </c>
      <c r="AY217" s="273" t="s">
        <v>137</v>
      </c>
    </row>
    <row r="218" spans="1:51" s="13" customFormat="1" ht="12">
      <c r="A218" s="13"/>
      <c r="B218" s="231"/>
      <c r="C218" s="232"/>
      <c r="D218" s="233" t="s">
        <v>145</v>
      </c>
      <c r="E218" s="234" t="s">
        <v>19</v>
      </c>
      <c r="F218" s="235" t="s">
        <v>1653</v>
      </c>
      <c r="G218" s="232"/>
      <c r="H218" s="236">
        <v>6.7</v>
      </c>
      <c r="I218" s="237"/>
      <c r="J218" s="232"/>
      <c r="K218" s="232"/>
      <c r="L218" s="238"/>
      <c r="M218" s="239"/>
      <c r="N218" s="240"/>
      <c r="O218" s="240"/>
      <c r="P218" s="240"/>
      <c r="Q218" s="240"/>
      <c r="R218" s="240"/>
      <c r="S218" s="240"/>
      <c r="T218" s="241"/>
      <c r="U218" s="13"/>
      <c r="V218" s="13"/>
      <c r="W218" s="13"/>
      <c r="X218" s="13"/>
      <c r="Y218" s="13"/>
      <c r="Z218" s="13"/>
      <c r="AA218" s="13"/>
      <c r="AB218" s="13"/>
      <c r="AC218" s="13"/>
      <c r="AD218" s="13"/>
      <c r="AE218" s="13"/>
      <c r="AT218" s="242" t="s">
        <v>145</v>
      </c>
      <c r="AU218" s="242" t="s">
        <v>79</v>
      </c>
      <c r="AV218" s="13" t="s">
        <v>79</v>
      </c>
      <c r="AW218" s="13" t="s">
        <v>31</v>
      </c>
      <c r="AX218" s="13" t="s">
        <v>69</v>
      </c>
      <c r="AY218" s="242" t="s">
        <v>137</v>
      </c>
    </row>
    <row r="219" spans="1:51" s="15" customFormat="1" ht="12">
      <c r="A219" s="15"/>
      <c r="B219" s="264"/>
      <c r="C219" s="265"/>
      <c r="D219" s="233" t="s">
        <v>145</v>
      </c>
      <c r="E219" s="266" t="s">
        <v>19</v>
      </c>
      <c r="F219" s="267" t="s">
        <v>1537</v>
      </c>
      <c r="G219" s="265"/>
      <c r="H219" s="266" t="s">
        <v>19</v>
      </c>
      <c r="I219" s="268"/>
      <c r="J219" s="265"/>
      <c r="K219" s="265"/>
      <c r="L219" s="269"/>
      <c r="M219" s="270"/>
      <c r="N219" s="271"/>
      <c r="O219" s="271"/>
      <c r="P219" s="271"/>
      <c r="Q219" s="271"/>
      <c r="R219" s="271"/>
      <c r="S219" s="271"/>
      <c r="T219" s="272"/>
      <c r="U219" s="15"/>
      <c r="V219" s="15"/>
      <c r="W219" s="15"/>
      <c r="X219" s="15"/>
      <c r="Y219" s="15"/>
      <c r="Z219" s="15"/>
      <c r="AA219" s="15"/>
      <c r="AB219" s="15"/>
      <c r="AC219" s="15"/>
      <c r="AD219" s="15"/>
      <c r="AE219" s="15"/>
      <c r="AT219" s="273" t="s">
        <v>145</v>
      </c>
      <c r="AU219" s="273" t="s">
        <v>79</v>
      </c>
      <c r="AV219" s="15" t="s">
        <v>77</v>
      </c>
      <c r="AW219" s="15" t="s">
        <v>31</v>
      </c>
      <c r="AX219" s="15" t="s">
        <v>69</v>
      </c>
      <c r="AY219" s="273" t="s">
        <v>137</v>
      </c>
    </row>
    <row r="220" spans="1:51" s="13" customFormat="1" ht="12">
      <c r="A220" s="13"/>
      <c r="B220" s="231"/>
      <c r="C220" s="232"/>
      <c r="D220" s="233" t="s">
        <v>145</v>
      </c>
      <c r="E220" s="234" t="s">
        <v>19</v>
      </c>
      <c r="F220" s="235" t="s">
        <v>1654</v>
      </c>
      <c r="G220" s="232"/>
      <c r="H220" s="236">
        <v>10.48</v>
      </c>
      <c r="I220" s="237"/>
      <c r="J220" s="232"/>
      <c r="K220" s="232"/>
      <c r="L220" s="238"/>
      <c r="M220" s="239"/>
      <c r="N220" s="240"/>
      <c r="O220" s="240"/>
      <c r="P220" s="240"/>
      <c r="Q220" s="240"/>
      <c r="R220" s="240"/>
      <c r="S220" s="240"/>
      <c r="T220" s="241"/>
      <c r="U220" s="13"/>
      <c r="V220" s="13"/>
      <c r="W220" s="13"/>
      <c r="X220" s="13"/>
      <c r="Y220" s="13"/>
      <c r="Z220" s="13"/>
      <c r="AA220" s="13"/>
      <c r="AB220" s="13"/>
      <c r="AC220" s="13"/>
      <c r="AD220" s="13"/>
      <c r="AE220" s="13"/>
      <c r="AT220" s="242" t="s">
        <v>145</v>
      </c>
      <c r="AU220" s="242" t="s">
        <v>79</v>
      </c>
      <c r="AV220" s="13" t="s">
        <v>79</v>
      </c>
      <c r="AW220" s="13" t="s">
        <v>31</v>
      </c>
      <c r="AX220" s="13" t="s">
        <v>69</v>
      </c>
      <c r="AY220" s="242" t="s">
        <v>137</v>
      </c>
    </row>
    <row r="221" spans="1:51" s="14" customFormat="1" ht="12">
      <c r="A221" s="14"/>
      <c r="B221" s="243"/>
      <c r="C221" s="244"/>
      <c r="D221" s="233" t="s">
        <v>145</v>
      </c>
      <c r="E221" s="245" t="s">
        <v>19</v>
      </c>
      <c r="F221" s="246" t="s">
        <v>147</v>
      </c>
      <c r="G221" s="244"/>
      <c r="H221" s="247">
        <v>17.18</v>
      </c>
      <c r="I221" s="248"/>
      <c r="J221" s="244"/>
      <c r="K221" s="244"/>
      <c r="L221" s="249"/>
      <c r="M221" s="250"/>
      <c r="N221" s="251"/>
      <c r="O221" s="251"/>
      <c r="P221" s="251"/>
      <c r="Q221" s="251"/>
      <c r="R221" s="251"/>
      <c r="S221" s="251"/>
      <c r="T221" s="252"/>
      <c r="U221" s="14"/>
      <c r="V221" s="14"/>
      <c r="W221" s="14"/>
      <c r="X221" s="14"/>
      <c r="Y221" s="14"/>
      <c r="Z221" s="14"/>
      <c r="AA221" s="14"/>
      <c r="AB221" s="14"/>
      <c r="AC221" s="14"/>
      <c r="AD221" s="14"/>
      <c r="AE221" s="14"/>
      <c r="AT221" s="253" t="s">
        <v>145</v>
      </c>
      <c r="AU221" s="253" t="s">
        <v>79</v>
      </c>
      <c r="AV221" s="14" t="s">
        <v>143</v>
      </c>
      <c r="AW221" s="14" t="s">
        <v>31</v>
      </c>
      <c r="AX221" s="14" t="s">
        <v>77</v>
      </c>
      <c r="AY221" s="253" t="s">
        <v>137</v>
      </c>
    </row>
    <row r="222" spans="1:65" s="2" customFormat="1" ht="21.75" customHeight="1">
      <c r="A222" s="39"/>
      <c r="B222" s="40"/>
      <c r="C222" s="218" t="s">
        <v>309</v>
      </c>
      <c r="D222" s="218" t="s">
        <v>138</v>
      </c>
      <c r="E222" s="219" t="s">
        <v>201</v>
      </c>
      <c r="F222" s="220" t="s">
        <v>202</v>
      </c>
      <c r="G222" s="221" t="s">
        <v>141</v>
      </c>
      <c r="H222" s="222">
        <v>4.8</v>
      </c>
      <c r="I222" s="223"/>
      <c r="J222" s="224">
        <f>ROUND(I222*H222,2)</f>
        <v>0</v>
      </c>
      <c r="K222" s="220" t="s">
        <v>142</v>
      </c>
      <c r="L222" s="45"/>
      <c r="M222" s="225" t="s">
        <v>19</v>
      </c>
      <c r="N222" s="226" t="s">
        <v>42</v>
      </c>
      <c r="O222" s="86"/>
      <c r="P222" s="227">
        <f>O222*H222</f>
        <v>0</v>
      </c>
      <c r="Q222" s="227">
        <v>0</v>
      </c>
      <c r="R222" s="227">
        <f>Q222*H222</f>
        <v>0</v>
      </c>
      <c r="S222" s="227">
        <v>0.076</v>
      </c>
      <c r="T222" s="228">
        <f>S222*H222</f>
        <v>0.36479999999999996</v>
      </c>
      <c r="U222" s="39"/>
      <c r="V222" s="39"/>
      <c r="W222" s="39"/>
      <c r="X222" s="39"/>
      <c r="Y222" s="39"/>
      <c r="Z222" s="39"/>
      <c r="AA222" s="39"/>
      <c r="AB222" s="39"/>
      <c r="AC222" s="39"/>
      <c r="AD222" s="39"/>
      <c r="AE222" s="39"/>
      <c r="AR222" s="229" t="s">
        <v>143</v>
      </c>
      <c r="AT222" s="229" t="s">
        <v>138</v>
      </c>
      <c r="AU222" s="229" t="s">
        <v>79</v>
      </c>
      <c r="AY222" s="18" t="s">
        <v>137</v>
      </c>
      <c r="BE222" s="230">
        <f>IF(N222="základní",J222,0)</f>
        <v>0</v>
      </c>
      <c r="BF222" s="230">
        <f>IF(N222="snížená",J222,0)</f>
        <v>0</v>
      </c>
      <c r="BG222" s="230">
        <f>IF(N222="zákl. přenesená",J222,0)</f>
        <v>0</v>
      </c>
      <c r="BH222" s="230">
        <f>IF(N222="sníž. přenesená",J222,0)</f>
        <v>0</v>
      </c>
      <c r="BI222" s="230">
        <f>IF(N222="nulová",J222,0)</f>
        <v>0</v>
      </c>
      <c r="BJ222" s="18" t="s">
        <v>143</v>
      </c>
      <c r="BK222" s="230">
        <f>ROUND(I222*H222,2)</f>
        <v>0</v>
      </c>
      <c r="BL222" s="18" t="s">
        <v>143</v>
      </c>
      <c r="BM222" s="229" t="s">
        <v>1655</v>
      </c>
    </row>
    <row r="223" spans="1:51" s="13" customFormat="1" ht="12">
      <c r="A223" s="13"/>
      <c r="B223" s="231"/>
      <c r="C223" s="232"/>
      <c r="D223" s="233" t="s">
        <v>145</v>
      </c>
      <c r="E223" s="234" t="s">
        <v>19</v>
      </c>
      <c r="F223" s="235" t="s">
        <v>1656</v>
      </c>
      <c r="G223" s="232"/>
      <c r="H223" s="236">
        <v>4.8</v>
      </c>
      <c r="I223" s="237"/>
      <c r="J223" s="232"/>
      <c r="K223" s="232"/>
      <c r="L223" s="238"/>
      <c r="M223" s="239"/>
      <c r="N223" s="240"/>
      <c r="O223" s="240"/>
      <c r="P223" s="240"/>
      <c r="Q223" s="240"/>
      <c r="R223" s="240"/>
      <c r="S223" s="240"/>
      <c r="T223" s="241"/>
      <c r="U223" s="13"/>
      <c r="V223" s="13"/>
      <c r="W223" s="13"/>
      <c r="X223" s="13"/>
      <c r="Y223" s="13"/>
      <c r="Z223" s="13"/>
      <c r="AA223" s="13"/>
      <c r="AB223" s="13"/>
      <c r="AC223" s="13"/>
      <c r="AD223" s="13"/>
      <c r="AE223" s="13"/>
      <c r="AT223" s="242" t="s">
        <v>145</v>
      </c>
      <c r="AU223" s="242" t="s">
        <v>79</v>
      </c>
      <c r="AV223" s="13" t="s">
        <v>79</v>
      </c>
      <c r="AW223" s="13" t="s">
        <v>31</v>
      </c>
      <c r="AX223" s="13" t="s">
        <v>69</v>
      </c>
      <c r="AY223" s="242" t="s">
        <v>137</v>
      </c>
    </row>
    <row r="224" spans="1:51" s="14" customFormat="1" ht="12">
      <c r="A224" s="14"/>
      <c r="B224" s="243"/>
      <c r="C224" s="244"/>
      <c r="D224" s="233" t="s">
        <v>145</v>
      </c>
      <c r="E224" s="245" t="s">
        <v>19</v>
      </c>
      <c r="F224" s="246" t="s">
        <v>147</v>
      </c>
      <c r="G224" s="244"/>
      <c r="H224" s="247">
        <v>4.8</v>
      </c>
      <c r="I224" s="248"/>
      <c r="J224" s="244"/>
      <c r="K224" s="244"/>
      <c r="L224" s="249"/>
      <c r="M224" s="250"/>
      <c r="N224" s="251"/>
      <c r="O224" s="251"/>
      <c r="P224" s="251"/>
      <c r="Q224" s="251"/>
      <c r="R224" s="251"/>
      <c r="S224" s="251"/>
      <c r="T224" s="252"/>
      <c r="U224" s="14"/>
      <c r="V224" s="14"/>
      <c r="W224" s="14"/>
      <c r="X224" s="14"/>
      <c r="Y224" s="14"/>
      <c r="Z224" s="14"/>
      <c r="AA224" s="14"/>
      <c r="AB224" s="14"/>
      <c r="AC224" s="14"/>
      <c r="AD224" s="14"/>
      <c r="AE224" s="14"/>
      <c r="AT224" s="253" t="s">
        <v>145</v>
      </c>
      <c r="AU224" s="253" t="s">
        <v>79</v>
      </c>
      <c r="AV224" s="14" t="s">
        <v>143</v>
      </c>
      <c r="AW224" s="14" t="s">
        <v>31</v>
      </c>
      <c r="AX224" s="14" t="s">
        <v>77</v>
      </c>
      <c r="AY224" s="253" t="s">
        <v>137</v>
      </c>
    </row>
    <row r="225" spans="1:65" s="2" customFormat="1" ht="16.5" customHeight="1">
      <c r="A225" s="39"/>
      <c r="B225" s="40"/>
      <c r="C225" s="218" t="s">
        <v>316</v>
      </c>
      <c r="D225" s="218" t="s">
        <v>138</v>
      </c>
      <c r="E225" s="219" t="s">
        <v>1657</v>
      </c>
      <c r="F225" s="220" t="s">
        <v>1658</v>
      </c>
      <c r="G225" s="221" t="s">
        <v>150</v>
      </c>
      <c r="H225" s="222">
        <v>18.15</v>
      </c>
      <c r="I225" s="223"/>
      <c r="J225" s="224">
        <f>ROUND(I225*H225,2)</f>
        <v>0</v>
      </c>
      <c r="K225" s="220" t="s">
        <v>142</v>
      </c>
      <c r="L225" s="45"/>
      <c r="M225" s="225" t="s">
        <v>19</v>
      </c>
      <c r="N225" s="226" t="s">
        <v>42</v>
      </c>
      <c r="O225" s="86"/>
      <c r="P225" s="227">
        <f>O225*H225</f>
        <v>0</v>
      </c>
      <c r="Q225" s="227">
        <v>0</v>
      </c>
      <c r="R225" s="227">
        <f>Q225*H225</f>
        <v>0</v>
      </c>
      <c r="S225" s="227">
        <v>0.007</v>
      </c>
      <c r="T225" s="228">
        <f>S225*H225</f>
        <v>0.12705</v>
      </c>
      <c r="U225" s="39"/>
      <c r="V225" s="39"/>
      <c r="W225" s="39"/>
      <c r="X225" s="39"/>
      <c r="Y225" s="39"/>
      <c r="Z225" s="39"/>
      <c r="AA225" s="39"/>
      <c r="AB225" s="39"/>
      <c r="AC225" s="39"/>
      <c r="AD225" s="39"/>
      <c r="AE225" s="39"/>
      <c r="AR225" s="229" t="s">
        <v>143</v>
      </c>
      <c r="AT225" s="229" t="s">
        <v>138</v>
      </c>
      <c r="AU225" s="229" t="s">
        <v>79</v>
      </c>
      <c r="AY225" s="18" t="s">
        <v>137</v>
      </c>
      <c r="BE225" s="230">
        <f>IF(N225="základní",J225,0)</f>
        <v>0</v>
      </c>
      <c r="BF225" s="230">
        <f>IF(N225="snížená",J225,0)</f>
        <v>0</v>
      </c>
      <c r="BG225" s="230">
        <f>IF(N225="zákl. přenesená",J225,0)</f>
        <v>0</v>
      </c>
      <c r="BH225" s="230">
        <f>IF(N225="sníž. přenesená",J225,0)</f>
        <v>0</v>
      </c>
      <c r="BI225" s="230">
        <f>IF(N225="nulová",J225,0)</f>
        <v>0</v>
      </c>
      <c r="BJ225" s="18" t="s">
        <v>143</v>
      </c>
      <c r="BK225" s="230">
        <f>ROUND(I225*H225,2)</f>
        <v>0</v>
      </c>
      <c r="BL225" s="18" t="s">
        <v>143</v>
      </c>
      <c r="BM225" s="229" t="s">
        <v>1659</v>
      </c>
    </row>
    <row r="226" spans="1:65" s="2" customFormat="1" ht="16.5" customHeight="1">
      <c r="A226" s="39"/>
      <c r="B226" s="40"/>
      <c r="C226" s="218" t="s">
        <v>320</v>
      </c>
      <c r="D226" s="218" t="s">
        <v>138</v>
      </c>
      <c r="E226" s="219" t="s">
        <v>1660</v>
      </c>
      <c r="F226" s="220" t="s">
        <v>1661</v>
      </c>
      <c r="G226" s="221" t="s">
        <v>150</v>
      </c>
      <c r="H226" s="222">
        <v>15.5</v>
      </c>
      <c r="I226" s="223"/>
      <c r="J226" s="224">
        <f>ROUND(I226*H226,2)</f>
        <v>0</v>
      </c>
      <c r="K226" s="220" t="s">
        <v>142</v>
      </c>
      <c r="L226" s="45"/>
      <c r="M226" s="225" t="s">
        <v>19</v>
      </c>
      <c r="N226" s="226" t="s">
        <v>42</v>
      </c>
      <c r="O226" s="86"/>
      <c r="P226" s="227">
        <f>O226*H226</f>
        <v>0</v>
      </c>
      <c r="Q226" s="227">
        <v>0</v>
      </c>
      <c r="R226" s="227">
        <f>Q226*H226</f>
        <v>0</v>
      </c>
      <c r="S226" s="227">
        <v>0.042</v>
      </c>
      <c r="T226" s="228">
        <f>S226*H226</f>
        <v>0.651</v>
      </c>
      <c r="U226" s="39"/>
      <c r="V226" s="39"/>
      <c r="W226" s="39"/>
      <c r="X226" s="39"/>
      <c r="Y226" s="39"/>
      <c r="Z226" s="39"/>
      <c r="AA226" s="39"/>
      <c r="AB226" s="39"/>
      <c r="AC226" s="39"/>
      <c r="AD226" s="39"/>
      <c r="AE226" s="39"/>
      <c r="AR226" s="229" t="s">
        <v>143</v>
      </c>
      <c r="AT226" s="229" t="s">
        <v>138</v>
      </c>
      <c r="AU226" s="229" t="s">
        <v>79</v>
      </c>
      <c r="AY226" s="18" t="s">
        <v>137</v>
      </c>
      <c r="BE226" s="230">
        <f>IF(N226="základní",J226,0)</f>
        <v>0</v>
      </c>
      <c r="BF226" s="230">
        <f>IF(N226="snížená",J226,0)</f>
        <v>0</v>
      </c>
      <c r="BG226" s="230">
        <f>IF(N226="zákl. přenesená",J226,0)</f>
        <v>0</v>
      </c>
      <c r="BH226" s="230">
        <f>IF(N226="sníž. přenesená",J226,0)</f>
        <v>0</v>
      </c>
      <c r="BI226" s="230">
        <f>IF(N226="nulová",J226,0)</f>
        <v>0</v>
      </c>
      <c r="BJ226" s="18" t="s">
        <v>143</v>
      </c>
      <c r="BK226" s="230">
        <f>ROUND(I226*H226,2)</f>
        <v>0</v>
      </c>
      <c r="BL226" s="18" t="s">
        <v>143</v>
      </c>
      <c r="BM226" s="229" t="s">
        <v>1662</v>
      </c>
    </row>
    <row r="227" spans="1:51" s="13" customFormat="1" ht="12">
      <c r="A227" s="13"/>
      <c r="B227" s="231"/>
      <c r="C227" s="232"/>
      <c r="D227" s="233" t="s">
        <v>145</v>
      </c>
      <c r="E227" s="234" t="s">
        <v>19</v>
      </c>
      <c r="F227" s="235" t="s">
        <v>1663</v>
      </c>
      <c r="G227" s="232"/>
      <c r="H227" s="236">
        <v>15.5</v>
      </c>
      <c r="I227" s="237"/>
      <c r="J227" s="232"/>
      <c r="K227" s="232"/>
      <c r="L227" s="238"/>
      <c r="M227" s="239"/>
      <c r="N227" s="240"/>
      <c r="O227" s="240"/>
      <c r="P227" s="240"/>
      <c r="Q227" s="240"/>
      <c r="R227" s="240"/>
      <c r="S227" s="240"/>
      <c r="T227" s="241"/>
      <c r="U227" s="13"/>
      <c r="V227" s="13"/>
      <c r="W227" s="13"/>
      <c r="X227" s="13"/>
      <c r="Y227" s="13"/>
      <c r="Z227" s="13"/>
      <c r="AA227" s="13"/>
      <c r="AB227" s="13"/>
      <c r="AC227" s="13"/>
      <c r="AD227" s="13"/>
      <c r="AE227" s="13"/>
      <c r="AT227" s="242" t="s">
        <v>145</v>
      </c>
      <c r="AU227" s="242" t="s">
        <v>79</v>
      </c>
      <c r="AV227" s="13" t="s">
        <v>79</v>
      </c>
      <c r="AW227" s="13" t="s">
        <v>31</v>
      </c>
      <c r="AX227" s="13" t="s">
        <v>69</v>
      </c>
      <c r="AY227" s="242" t="s">
        <v>137</v>
      </c>
    </row>
    <row r="228" spans="1:51" s="14" customFormat="1" ht="12">
      <c r="A228" s="14"/>
      <c r="B228" s="243"/>
      <c r="C228" s="244"/>
      <c r="D228" s="233" t="s">
        <v>145</v>
      </c>
      <c r="E228" s="245" t="s">
        <v>19</v>
      </c>
      <c r="F228" s="246" t="s">
        <v>147</v>
      </c>
      <c r="G228" s="244"/>
      <c r="H228" s="247">
        <v>15.5</v>
      </c>
      <c r="I228" s="248"/>
      <c r="J228" s="244"/>
      <c r="K228" s="244"/>
      <c r="L228" s="249"/>
      <c r="M228" s="250"/>
      <c r="N228" s="251"/>
      <c r="O228" s="251"/>
      <c r="P228" s="251"/>
      <c r="Q228" s="251"/>
      <c r="R228" s="251"/>
      <c r="S228" s="251"/>
      <c r="T228" s="252"/>
      <c r="U228" s="14"/>
      <c r="V228" s="14"/>
      <c r="W228" s="14"/>
      <c r="X228" s="14"/>
      <c r="Y228" s="14"/>
      <c r="Z228" s="14"/>
      <c r="AA228" s="14"/>
      <c r="AB228" s="14"/>
      <c r="AC228" s="14"/>
      <c r="AD228" s="14"/>
      <c r="AE228" s="14"/>
      <c r="AT228" s="253" t="s">
        <v>145</v>
      </c>
      <c r="AU228" s="253" t="s">
        <v>79</v>
      </c>
      <c r="AV228" s="14" t="s">
        <v>143</v>
      </c>
      <c r="AW228" s="14" t="s">
        <v>31</v>
      </c>
      <c r="AX228" s="14" t="s">
        <v>77</v>
      </c>
      <c r="AY228" s="253" t="s">
        <v>137</v>
      </c>
    </row>
    <row r="229" spans="1:65" s="2" customFormat="1" ht="21.75" customHeight="1">
      <c r="A229" s="39"/>
      <c r="B229" s="40"/>
      <c r="C229" s="218" t="s">
        <v>325</v>
      </c>
      <c r="D229" s="218" t="s">
        <v>138</v>
      </c>
      <c r="E229" s="219" t="s">
        <v>1664</v>
      </c>
      <c r="F229" s="220" t="s">
        <v>1665</v>
      </c>
      <c r="G229" s="221" t="s">
        <v>268</v>
      </c>
      <c r="H229" s="222">
        <v>1</v>
      </c>
      <c r="I229" s="223"/>
      <c r="J229" s="224">
        <f>ROUND(I229*H229,2)</f>
        <v>0</v>
      </c>
      <c r="K229" s="220" t="s">
        <v>142</v>
      </c>
      <c r="L229" s="45"/>
      <c r="M229" s="225" t="s">
        <v>19</v>
      </c>
      <c r="N229" s="226" t="s">
        <v>42</v>
      </c>
      <c r="O229" s="86"/>
      <c r="P229" s="227">
        <f>O229*H229</f>
        <v>0</v>
      </c>
      <c r="Q229" s="227">
        <v>0</v>
      </c>
      <c r="R229" s="227">
        <f>Q229*H229</f>
        <v>0</v>
      </c>
      <c r="S229" s="227">
        <v>0.165</v>
      </c>
      <c r="T229" s="228">
        <f>S229*H229</f>
        <v>0.165</v>
      </c>
      <c r="U229" s="39"/>
      <c r="V229" s="39"/>
      <c r="W229" s="39"/>
      <c r="X229" s="39"/>
      <c r="Y229" s="39"/>
      <c r="Z229" s="39"/>
      <c r="AA229" s="39"/>
      <c r="AB229" s="39"/>
      <c r="AC229" s="39"/>
      <c r="AD229" s="39"/>
      <c r="AE229" s="39"/>
      <c r="AR229" s="229" t="s">
        <v>143</v>
      </c>
      <c r="AT229" s="229" t="s">
        <v>138</v>
      </c>
      <c r="AU229" s="229" t="s">
        <v>79</v>
      </c>
      <c r="AY229" s="18" t="s">
        <v>137</v>
      </c>
      <c r="BE229" s="230">
        <f>IF(N229="základní",J229,0)</f>
        <v>0</v>
      </c>
      <c r="BF229" s="230">
        <f>IF(N229="snížená",J229,0)</f>
        <v>0</v>
      </c>
      <c r="BG229" s="230">
        <f>IF(N229="zákl. přenesená",J229,0)</f>
        <v>0</v>
      </c>
      <c r="BH229" s="230">
        <f>IF(N229="sníž. přenesená",J229,0)</f>
        <v>0</v>
      </c>
      <c r="BI229" s="230">
        <f>IF(N229="nulová",J229,0)</f>
        <v>0</v>
      </c>
      <c r="BJ229" s="18" t="s">
        <v>143</v>
      </c>
      <c r="BK229" s="230">
        <f>ROUND(I229*H229,2)</f>
        <v>0</v>
      </c>
      <c r="BL229" s="18" t="s">
        <v>143</v>
      </c>
      <c r="BM229" s="229" t="s">
        <v>1666</v>
      </c>
    </row>
    <row r="230" spans="1:47" s="2" customFormat="1" ht="12">
      <c r="A230" s="39"/>
      <c r="B230" s="40"/>
      <c r="C230" s="41"/>
      <c r="D230" s="233" t="s">
        <v>292</v>
      </c>
      <c r="E230" s="41"/>
      <c r="F230" s="276" t="s">
        <v>1667</v>
      </c>
      <c r="G230" s="41"/>
      <c r="H230" s="41"/>
      <c r="I230" s="138"/>
      <c r="J230" s="41"/>
      <c r="K230" s="41"/>
      <c r="L230" s="45"/>
      <c r="M230" s="277"/>
      <c r="N230" s="278"/>
      <c r="O230" s="86"/>
      <c r="P230" s="86"/>
      <c r="Q230" s="86"/>
      <c r="R230" s="86"/>
      <c r="S230" s="86"/>
      <c r="T230" s="87"/>
      <c r="U230" s="39"/>
      <c r="V230" s="39"/>
      <c r="W230" s="39"/>
      <c r="X230" s="39"/>
      <c r="Y230" s="39"/>
      <c r="Z230" s="39"/>
      <c r="AA230" s="39"/>
      <c r="AB230" s="39"/>
      <c r="AC230" s="39"/>
      <c r="AD230" s="39"/>
      <c r="AE230" s="39"/>
      <c r="AT230" s="18" t="s">
        <v>292</v>
      </c>
      <c r="AU230" s="18" t="s">
        <v>79</v>
      </c>
    </row>
    <row r="231" spans="1:65" s="2" customFormat="1" ht="16.5" customHeight="1">
      <c r="A231" s="39"/>
      <c r="B231" s="40"/>
      <c r="C231" s="218" t="s">
        <v>330</v>
      </c>
      <c r="D231" s="218" t="s">
        <v>138</v>
      </c>
      <c r="E231" s="219" t="s">
        <v>1668</v>
      </c>
      <c r="F231" s="220" t="s">
        <v>1669</v>
      </c>
      <c r="G231" s="221" t="s">
        <v>150</v>
      </c>
      <c r="H231" s="222">
        <v>27</v>
      </c>
      <c r="I231" s="223"/>
      <c r="J231" s="224">
        <f>ROUND(I231*H231,2)</f>
        <v>0</v>
      </c>
      <c r="K231" s="220" t="s">
        <v>142</v>
      </c>
      <c r="L231" s="45"/>
      <c r="M231" s="225" t="s">
        <v>19</v>
      </c>
      <c r="N231" s="226" t="s">
        <v>42</v>
      </c>
      <c r="O231" s="86"/>
      <c r="P231" s="227">
        <f>O231*H231</f>
        <v>0</v>
      </c>
      <c r="Q231" s="227">
        <v>0</v>
      </c>
      <c r="R231" s="227">
        <f>Q231*H231</f>
        <v>0</v>
      </c>
      <c r="S231" s="227">
        <v>0.004</v>
      </c>
      <c r="T231" s="228">
        <f>S231*H231</f>
        <v>0.108</v>
      </c>
      <c r="U231" s="39"/>
      <c r="V231" s="39"/>
      <c r="W231" s="39"/>
      <c r="X231" s="39"/>
      <c r="Y231" s="39"/>
      <c r="Z231" s="39"/>
      <c r="AA231" s="39"/>
      <c r="AB231" s="39"/>
      <c r="AC231" s="39"/>
      <c r="AD231" s="39"/>
      <c r="AE231" s="39"/>
      <c r="AR231" s="229" t="s">
        <v>143</v>
      </c>
      <c r="AT231" s="229" t="s">
        <v>138</v>
      </c>
      <c r="AU231" s="229" t="s">
        <v>79</v>
      </c>
      <c r="AY231" s="18" t="s">
        <v>137</v>
      </c>
      <c r="BE231" s="230">
        <f>IF(N231="základní",J231,0)</f>
        <v>0</v>
      </c>
      <c r="BF231" s="230">
        <f>IF(N231="snížená",J231,0)</f>
        <v>0</v>
      </c>
      <c r="BG231" s="230">
        <f>IF(N231="zákl. přenesená",J231,0)</f>
        <v>0</v>
      </c>
      <c r="BH231" s="230">
        <f>IF(N231="sníž. přenesená",J231,0)</f>
        <v>0</v>
      </c>
      <c r="BI231" s="230">
        <f>IF(N231="nulová",J231,0)</f>
        <v>0</v>
      </c>
      <c r="BJ231" s="18" t="s">
        <v>143</v>
      </c>
      <c r="BK231" s="230">
        <f>ROUND(I231*H231,2)</f>
        <v>0</v>
      </c>
      <c r="BL231" s="18" t="s">
        <v>143</v>
      </c>
      <c r="BM231" s="229" t="s">
        <v>1670</v>
      </c>
    </row>
    <row r="232" spans="1:47" s="2" customFormat="1" ht="12">
      <c r="A232" s="39"/>
      <c r="B232" s="40"/>
      <c r="C232" s="41"/>
      <c r="D232" s="233" t="s">
        <v>292</v>
      </c>
      <c r="E232" s="41"/>
      <c r="F232" s="276" t="s">
        <v>1671</v>
      </c>
      <c r="G232" s="41"/>
      <c r="H232" s="41"/>
      <c r="I232" s="138"/>
      <c r="J232" s="41"/>
      <c r="K232" s="41"/>
      <c r="L232" s="45"/>
      <c r="M232" s="277"/>
      <c r="N232" s="278"/>
      <c r="O232" s="86"/>
      <c r="P232" s="86"/>
      <c r="Q232" s="86"/>
      <c r="R232" s="86"/>
      <c r="S232" s="86"/>
      <c r="T232" s="87"/>
      <c r="U232" s="39"/>
      <c r="V232" s="39"/>
      <c r="W232" s="39"/>
      <c r="X232" s="39"/>
      <c r="Y232" s="39"/>
      <c r="Z232" s="39"/>
      <c r="AA232" s="39"/>
      <c r="AB232" s="39"/>
      <c r="AC232" s="39"/>
      <c r="AD232" s="39"/>
      <c r="AE232" s="39"/>
      <c r="AT232" s="18" t="s">
        <v>292</v>
      </c>
      <c r="AU232" s="18" t="s">
        <v>79</v>
      </c>
    </row>
    <row r="233" spans="1:65" s="2" customFormat="1" ht="16.5" customHeight="1">
      <c r="A233" s="39"/>
      <c r="B233" s="40"/>
      <c r="C233" s="218" t="s">
        <v>335</v>
      </c>
      <c r="D233" s="218" t="s">
        <v>138</v>
      </c>
      <c r="E233" s="219" t="s">
        <v>1672</v>
      </c>
      <c r="F233" s="220" t="s">
        <v>1673</v>
      </c>
      <c r="G233" s="221" t="s">
        <v>150</v>
      </c>
      <c r="H233" s="222">
        <v>3</v>
      </c>
      <c r="I233" s="223"/>
      <c r="J233" s="224">
        <f>ROUND(I233*H233,2)</f>
        <v>0</v>
      </c>
      <c r="K233" s="220" t="s">
        <v>142</v>
      </c>
      <c r="L233" s="45"/>
      <c r="M233" s="225" t="s">
        <v>19</v>
      </c>
      <c r="N233" s="226" t="s">
        <v>42</v>
      </c>
      <c r="O233" s="86"/>
      <c r="P233" s="227">
        <f>O233*H233</f>
        <v>0</v>
      </c>
      <c r="Q233" s="227">
        <v>0</v>
      </c>
      <c r="R233" s="227">
        <f>Q233*H233</f>
        <v>0</v>
      </c>
      <c r="S233" s="227">
        <v>0.013</v>
      </c>
      <c r="T233" s="228">
        <f>S233*H233</f>
        <v>0.039</v>
      </c>
      <c r="U233" s="39"/>
      <c r="V233" s="39"/>
      <c r="W233" s="39"/>
      <c r="X233" s="39"/>
      <c r="Y233" s="39"/>
      <c r="Z233" s="39"/>
      <c r="AA233" s="39"/>
      <c r="AB233" s="39"/>
      <c r="AC233" s="39"/>
      <c r="AD233" s="39"/>
      <c r="AE233" s="39"/>
      <c r="AR233" s="229" t="s">
        <v>143</v>
      </c>
      <c r="AT233" s="229" t="s">
        <v>138</v>
      </c>
      <c r="AU233" s="229" t="s">
        <v>79</v>
      </c>
      <c r="AY233" s="18" t="s">
        <v>137</v>
      </c>
      <c r="BE233" s="230">
        <f>IF(N233="základní",J233,0)</f>
        <v>0</v>
      </c>
      <c r="BF233" s="230">
        <f>IF(N233="snížená",J233,0)</f>
        <v>0</v>
      </c>
      <c r="BG233" s="230">
        <f>IF(N233="zákl. přenesená",J233,0)</f>
        <v>0</v>
      </c>
      <c r="BH233" s="230">
        <f>IF(N233="sníž. přenesená",J233,0)</f>
        <v>0</v>
      </c>
      <c r="BI233" s="230">
        <f>IF(N233="nulová",J233,0)</f>
        <v>0</v>
      </c>
      <c r="BJ233" s="18" t="s">
        <v>143</v>
      </c>
      <c r="BK233" s="230">
        <f>ROUND(I233*H233,2)</f>
        <v>0</v>
      </c>
      <c r="BL233" s="18" t="s">
        <v>143</v>
      </c>
      <c r="BM233" s="229" t="s">
        <v>1674</v>
      </c>
    </row>
    <row r="234" spans="1:47" s="2" customFormat="1" ht="12">
      <c r="A234" s="39"/>
      <c r="B234" s="40"/>
      <c r="C234" s="41"/>
      <c r="D234" s="233" t="s">
        <v>292</v>
      </c>
      <c r="E234" s="41"/>
      <c r="F234" s="276" t="s">
        <v>1675</v>
      </c>
      <c r="G234" s="41"/>
      <c r="H234" s="41"/>
      <c r="I234" s="138"/>
      <c r="J234" s="41"/>
      <c r="K234" s="41"/>
      <c r="L234" s="45"/>
      <c r="M234" s="277"/>
      <c r="N234" s="278"/>
      <c r="O234" s="86"/>
      <c r="P234" s="86"/>
      <c r="Q234" s="86"/>
      <c r="R234" s="86"/>
      <c r="S234" s="86"/>
      <c r="T234" s="87"/>
      <c r="U234" s="39"/>
      <c r="V234" s="39"/>
      <c r="W234" s="39"/>
      <c r="X234" s="39"/>
      <c r="Y234" s="39"/>
      <c r="Z234" s="39"/>
      <c r="AA234" s="39"/>
      <c r="AB234" s="39"/>
      <c r="AC234" s="39"/>
      <c r="AD234" s="39"/>
      <c r="AE234" s="39"/>
      <c r="AT234" s="18" t="s">
        <v>292</v>
      </c>
      <c r="AU234" s="18" t="s">
        <v>79</v>
      </c>
    </row>
    <row r="235" spans="1:65" s="2" customFormat="1" ht="21.75" customHeight="1">
      <c r="A235" s="39"/>
      <c r="B235" s="40"/>
      <c r="C235" s="218" t="s">
        <v>341</v>
      </c>
      <c r="D235" s="218" t="s">
        <v>138</v>
      </c>
      <c r="E235" s="219" t="s">
        <v>1676</v>
      </c>
      <c r="F235" s="220" t="s">
        <v>1677</v>
      </c>
      <c r="G235" s="221" t="s">
        <v>150</v>
      </c>
      <c r="H235" s="222">
        <v>3</v>
      </c>
      <c r="I235" s="223"/>
      <c r="J235" s="224">
        <f>ROUND(I235*H235,2)</f>
        <v>0</v>
      </c>
      <c r="K235" s="220" t="s">
        <v>142</v>
      </c>
      <c r="L235" s="45"/>
      <c r="M235" s="225" t="s">
        <v>19</v>
      </c>
      <c r="N235" s="226" t="s">
        <v>42</v>
      </c>
      <c r="O235" s="86"/>
      <c r="P235" s="227">
        <f>O235*H235</f>
        <v>0</v>
      </c>
      <c r="Q235" s="227">
        <v>0</v>
      </c>
      <c r="R235" s="227">
        <f>Q235*H235</f>
        <v>0</v>
      </c>
      <c r="S235" s="227">
        <v>0.04</v>
      </c>
      <c r="T235" s="228">
        <f>S235*H235</f>
        <v>0.12</v>
      </c>
      <c r="U235" s="39"/>
      <c r="V235" s="39"/>
      <c r="W235" s="39"/>
      <c r="X235" s="39"/>
      <c r="Y235" s="39"/>
      <c r="Z235" s="39"/>
      <c r="AA235" s="39"/>
      <c r="AB235" s="39"/>
      <c r="AC235" s="39"/>
      <c r="AD235" s="39"/>
      <c r="AE235" s="39"/>
      <c r="AR235" s="229" t="s">
        <v>143</v>
      </c>
      <c r="AT235" s="229" t="s">
        <v>138</v>
      </c>
      <c r="AU235" s="229" t="s">
        <v>79</v>
      </c>
      <c r="AY235" s="18" t="s">
        <v>137</v>
      </c>
      <c r="BE235" s="230">
        <f>IF(N235="základní",J235,0)</f>
        <v>0</v>
      </c>
      <c r="BF235" s="230">
        <f>IF(N235="snížená",J235,0)</f>
        <v>0</v>
      </c>
      <c r="BG235" s="230">
        <f>IF(N235="zákl. přenesená",J235,0)</f>
        <v>0</v>
      </c>
      <c r="BH235" s="230">
        <f>IF(N235="sníž. přenesená",J235,0)</f>
        <v>0</v>
      </c>
      <c r="BI235" s="230">
        <f>IF(N235="nulová",J235,0)</f>
        <v>0</v>
      </c>
      <c r="BJ235" s="18" t="s">
        <v>143</v>
      </c>
      <c r="BK235" s="230">
        <f>ROUND(I235*H235,2)</f>
        <v>0</v>
      </c>
      <c r="BL235" s="18" t="s">
        <v>143</v>
      </c>
      <c r="BM235" s="229" t="s">
        <v>1678</v>
      </c>
    </row>
    <row r="236" spans="1:47" s="2" customFormat="1" ht="12">
      <c r="A236" s="39"/>
      <c r="B236" s="40"/>
      <c r="C236" s="41"/>
      <c r="D236" s="233" t="s">
        <v>292</v>
      </c>
      <c r="E236" s="41"/>
      <c r="F236" s="276" t="s">
        <v>1679</v>
      </c>
      <c r="G236" s="41"/>
      <c r="H236" s="41"/>
      <c r="I236" s="138"/>
      <c r="J236" s="41"/>
      <c r="K236" s="41"/>
      <c r="L236" s="45"/>
      <c r="M236" s="277"/>
      <c r="N236" s="278"/>
      <c r="O236" s="86"/>
      <c r="P236" s="86"/>
      <c r="Q236" s="86"/>
      <c r="R236" s="86"/>
      <c r="S236" s="86"/>
      <c r="T236" s="87"/>
      <c r="U236" s="39"/>
      <c r="V236" s="39"/>
      <c r="W236" s="39"/>
      <c r="X236" s="39"/>
      <c r="Y236" s="39"/>
      <c r="Z236" s="39"/>
      <c r="AA236" s="39"/>
      <c r="AB236" s="39"/>
      <c r="AC236" s="39"/>
      <c r="AD236" s="39"/>
      <c r="AE236" s="39"/>
      <c r="AT236" s="18" t="s">
        <v>292</v>
      </c>
      <c r="AU236" s="18" t="s">
        <v>79</v>
      </c>
    </row>
    <row r="237" spans="1:65" s="2" customFormat="1" ht="21.75" customHeight="1">
      <c r="A237" s="39"/>
      <c r="B237" s="40"/>
      <c r="C237" s="218" t="s">
        <v>346</v>
      </c>
      <c r="D237" s="218" t="s">
        <v>138</v>
      </c>
      <c r="E237" s="219" t="s">
        <v>210</v>
      </c>
      <c r="F237" s="220" t="s">
        <v>211</v>
      </c>
      <c r="G237" s="221" t="s">
        <v>141</v>
      </c>
      <c r="H237" s="222">
        <v>55.2</v>
      </c>
      <c r="I237" s="223"/>
      <c r="J237" s="224">
        <f>ROUND(I237*H237,2)</f>
        <v>0</v>
      </c>
      <c r="K237" s="220" t="s">
        <v>142</v>
      </c>
      <c r="L237" s="45"/>
      <c r="M237" s="225" t="s">
        <v>19</v>
      </c>
      <c r="N237" s="226" t="s">
        <v>42</v>
      </c>
      <c r="O237" s="86"/>
      <c r="P237" s="227">
        <f>O237*H237</f>
        <v>0</v>
      </c>
      <c r="Q237" s="227">
        <v>0</v>
      </c>
      <c r="R237" s="227">
        <f>Q237*H237</f>
        <v>0</v>
      </c>
      <c r="S237" s="227">
        <v>0.046</v>
      </c>
      <c r="T237" s="228">
        <f>S237*H237</f>
        <v>2.5392</v>
      </c>
      <c r="U237" s="39"/>
      <c r="V237" s="39"/>
      <c r="W237" s="39"/>
      <c r="X237" s="39"/>
      <c r="Y237" s="39"/>
      <c r="Z237" s="39"/>
      <c r="AA237" s="39"/>
      <c r="AB237" s="39"/>
      <c r="AC237" s="39"/>
      <c r="AD237" s="39"/>
      <c r="AE237" s="39"/>
      <c r="AR237" s="229" t="s">
        <v>143</v>
      </c>
      <c r="AT237" s="229" t="s">
        <v>138</v>
      </c>
      <c r="AU237" s="229" t="s">
        <v>79</v>
      </c>
      <c r="AY237" s="18" t="s">
        <v>137</v>
      </c>
      <c r="BE237" s="230">
        <f>IF(N237="základní",J237,0)</f>
        <v>0</v>
      </c>
      <c r="BF237" s="230">
        <f>IF(N237="snížená",J237,0)</f>
        <v>0</v>
      </c>
      <c r="BG237" s="230">
        <f>IF(N237="zákl. přenesená",J237,0)</f>
        <v>0</v>
      </c>
      <c r="BH237" s="230">
        <f>IF(N237="sníž. přenesená",J237,0)</f>
        <v>0</v>
      </c>
      <c r="BI237" s="230">
        <f>IF(N237="nulová",J237,0)</f>
        <v>0</v>
      </c>
      <c r="BJ237" s="18" t="s">
        <v>143</v>
      </c>
      <c r="BK237" s="230">
        <f>ROUND(I237*H237,2)</f>
        <v>0</v>
      </c>
      <c r="BL237" s="18" t="s">
        <v>143</v>
      </c>
      <c r="BM237" s="229" t="s">
        <v>1680</v>
      </c>
    </row>
    <row r="238" spans="1:51" s="15" customFormat="1" ht="12">
      <c r="A238" s="15"/>
      <c r="B238" s="264"/>
      <c r="C238" s="265"/>
      <c r="D238" s="233" t="s">
        <v>145</v>
      </c>
      <c r="E238" s="266" t="s">
        <v>19</v>
      </c>
      <c r="F238" s="267" t="s">
        <v>1583</v>
      </c>
      <c r="G238" s="265"/>
      <c r="H238" s="266" t="s">
        <v>19</v>
      </c>
      <c r="I238" s="268"/>
      <c r="J238" s="265"/>
      <c r="K238" s="265"/>
      <c r="L238" s="269"/>
      <c r="M238" s="270"/>
      <c r="N238" s="271"/>
      <c r="O238" s="271"/>
      <c r="P238" s="271"/>
      <c r="Q238" s="271"/>
      <c r="R238" s="271"/>
      <c r="S238" s="271"/>
      <c r="T238" s="272"/>
      <c r="U238" s="15"/>
      <c r="V238" s="15"/>
      <c r="W238" s="15"/>
      <c r="X238" s="15"/>
      <c r="Y238" s="15"/>
      <c r="Z238" s="15"/>
      <c r="AA238" s="15"/>
      <c r="AB238" s="15"/>
      <c r="AC238" s="15"/>
      <c r="AD238" s="15"/>
      <c r="AE238" s="15"/>
      <c r="AT238" s="273" t="s">
        <v>145</v>
      </c>
      <c r="AU238" s="273" t="s">
        <v>79</v>
      </c>
      <c r="AV238" s="15" t="s">
        <v>77</v>
      </c>
      <c r="AW238" s="15" t="s">
        <v>31</v>
      </c>
      <c r="AX238" s="15" t="s">
        <v>69</v>
      </c>
      <c r="AY238" s="273" t="s">
        <v>137</v>
      </c>
    </row>
    <row r="239" spans="1:51" s="13" customFormat="1" ht="12">
      <c r="A239" s="13"/>
      <c r="B239" s="231"/>
      <c r="C239" s="232"/>
      <c r="D239" s="233" t="s">
        <v>145</v>
      </c>
      <c r="E239" s="234" t="s">
        <v>19</v>
      </c>
      <c r="F239" s="235" t="s">
        <v>1681</v>
      </c>
      <c r="G239" s="232"/>
      <c r="H239" s="236">
        <v>23.96</v>
      </c>
      <c r="I239" s="237"/>
      <c r="J239" s="232"/>
      <c r="K239" s="232"/>
      <c r="L239" s="238"/>
      <c r="M239" s="239"/>
      <c r="N239" s="240"/>
      <c r="O239" s="240"/>
      <c r="P239" s="240"/>
      <c r="Q239" s="240"/>
      <c r="R239" s="240"/>
      <c r="S239" s="240"/>
      <c r="T239" s="241"/>
      <c r="U239" s="13"/>
      <c r="V239" s="13"/>
      <c r="W239" s="13"/>
      <c r="X239" s="13"/>
      <c r="Y239" s="13"/>
      <c r="Z239" s="13"/>
      <c r="AA239" s="13"/>
      <c r="AB239" s="13"/>
      <c r="AC239" s="13"/>
      <c r="AD239" s="13"/>
      <c r="AE239" s="13"/>
      <c r="AT239" s="242" t="s">
        <v>145</v>
      </c>
      <c r="AU239" s="242" t="s">
        <v>79</v>
      </c>
      <c r="AV239" s="13" t="s">
        <v>79</v>
      </c>
      <c r="AW239" s="13" t="s">
        <v>31</v>
      </c>
      <c r="AX239" s="13" t="s">
        <v>69</v>
      </c>
      <c r="AY239" s="242" t="s">
        <v>137</v>
      </c>
    </row>
    <row r="240" spans="1:51" s="15" customFormat="1" ht="12">
      <c r="A240" s="15"/>
      <c r="B240" s="264"/>
      <c r="C240" s="265"/>
      <c r="D240" s="233" t="s">
        <v>145</v>
      </c>
      <c r="E240" s="266" t="s">
        <v>19</v>
      </c>
      <c r="F240" s="267" t="s">
        <v>1537</v>
      </c>
      <c r="G240" s="265"/>
      <c r="H240" s="266" t="s">
        <v>19</v>
      </c>
      <c r="I240" s="268"/>
      <c r="J240" s="265"/>
      <c r="K240" s="265"/>
      <c r="L240" s="269"/>
      <c r="M240" s="270"/>
      <c r="N240" s="271"/>
      <c r="O240" s="271"/>
      <c r="P240" s="271"/>
      <c r="Q240" s="271"/>
      <c r="R240" s="271"/>
      <c r="S240" s="271"/>
      <c r="T240" s="272"/>
      <c r="U240" s="15"/>
      <c r="V240" s="15"/>
      <c r="W240" s="15"/>
      <c r="X240" s="15"/>
      <c r="Y240" s="15"/>
      <c r="Z240" s="15"/>
      <c r="AA240" s="15"/>
      <c r="AB240" s="15"/>
      <c r="AC240" s="15"/>
      <c r="AD240" s="15"/>
      <c r="AE240" s="15"/>
      <c r="AT240" s="273" t="s">
        <v>145</v>
      </c>
      <c r="AU240" s="273" t="s">
        <v>79</v>
      </c>
      <c r="AV240" s="15" t="s">
        <v>77</v>
      </c>
      <c r="AW240" s="15" t="s">
        <v>31</v>
      </c>
      <c r="AX240" s="15" t="s">
        <v>69</v>
      </c>
      <c r="AY240" s="273" t="s">
        <v>137</v>
      </c>
    </row>
    <row r="241" spans="1:51" s="13" customFormat="1" ht="12">
      <c r="A241" s="13"/>
      <c r="B241" s="231"/>
      <c r="C241" s="232"/>
      <c r="D241" s="233" t="s">
        <v>145</v>
      </c>
      <c r="E241" s="234" t="s">
        <v>19</v>
      </c>
      <c r="F241" s="235" t="s">
        <v>1682</v>
      </c>
      <c r="G241" s="232"/>
      <c r="H241" s="236">
        <v>31.24</v>
      </c>
      <c r="I241" s="237"/>
      <c r="J241" s="232"/>
      <c r="K241" s="232"/>
      <c r="L241" s="238"/>
      <c r="M241" s="239"/>
      <c r="N241" s="240"/>
      <c r="O241" s="240"/>
      <c r="P241" s="240"/>
      <c r="Q241" s="240"/>
      <c r="R241" s="240"/>
      <c r="S241" s="240"/>
      <c r="T241" s="241"/>
      <c r="U241" s="13"/>
      <c r="V241" s="13"/>
      <c r="W241" s="13"/>
      <c r="X241" s="13"/>
      <c r="Y241" s="13"/>
      <c r="Z241" s="13"/>
      <c r="AA241" s="13"/>
      <c r="AB241" s="13"/>
      <c r="AC241" s="13"/>
      <c r="AD241" s="13"/>
      <c r="AE241" s="13"/>
      <c r="AT241" s="242" t="s">
        <v>145</v>
      </c>
      <c r="AU241" s="242" t="s">
        <v>79</v>
      </c>
      <c r="AV241" s="13" t="s">
        <v>79</v>
      </c>
      <c r="AW241" s="13" t="s">
        <v>31</v>
      </c>
      <c r="AX241" s="13" t="s">
        <v>69</v>
      </c>
      <c r="AY241" s="242" t="s">
        <v>137</v>
      </c>
    </row>
    <row r="242" spans="1:51" s="14" customFormat="1" ht="12">
      <c r="A242" s="14"/>
      <c r="B242" s="243"/>
      <c r="C242" s="244"/>
      <c r="D242" s="233" t="s">
        <v>145</v>
      </c>
      <c r="E242" s="245" t="s">
        <v>19</v>
      </c>
      <c r="F242" s="246" t="s">
        <v>147</v>
      </c>
      <c r="G242" s="244"/>
      <c r="H242" s="247">
        <v>55.2</v>
      </c>
      <c r="I242" s="248"/>
      <c r="J242" s="244"/>
      <c r="K242" s="244"/>
      <c r="L242" s="249"/>
      <c r="M242" s="250"/>
      <c r="N242" s="251"/>
      <c r="O242" s="251"/>
      <c r="P242" s="251"/>
      <c r="Q242" s="251"/>
      <c r="R242" s="251"/>
      <c r="S242" s="251"/>
      <c r="T242" s="252"/>
      <c r="U242" s="14"/>
      <c r="V242" s="14"/>
      <c r="W242" s="14"/>
      <c r="X242" s="14"/>
      <c r="Y242" s="14"/>
      <c r="Z242" s="14"/>
      <c r="AA242" s="14"/>
      <c r="AB242" s="14"/>
      <c r="AC242" s="14"/>
      <c r="AD242" s="14"/>
      <c r="AE242" s="14"/>
      <c r="AT242" s="253" t="s">
        <v>145</v>
      </c>
      <c r="AU242" s="253" t="s">
        <v>79</v>
      </c>
      <c r="AV242" s="14" t="s">
        <v>143</v>
      </c>
      <c r="AW242" s="14" t="s">
        <v>31</v>
      </c>
      <c r="AX242" s="14" t="s">
        <v>77</v>
      </c>
      <c r="AY242" s="253" t="s">
        <v>137</v>
      </c>
    </row>
    <row r="243" spans="1:65" s="2" customFormat="1" ht="21.75" customHeight="1">
      <c r="A243" s="39"/>
      <c r="B243" s="40"/>
      <c r="C243" s="218" t="s">
        <v>351</v>
      </c>
      <c r="D243" s="218" t="s">
        <v>138</v>
      </c>
      <c r="E243" s="219" t="s">
        <v>1683</v>
      </c>
      <c r="F243" s="220" t="s">
        <v>1684</v>
      </c>
      <c r="G243" s="221" t="s">
        <v>141</v>
      </c>
      <c r="H243" s="222">
        <v>37.065</v>
      </c>
      <c r="I243" s="223"/>
      <c r="J243" s="224">
        <f>ROUND(I243*H243,2)</f>
        <v>0</v>
      </c>
      <c r="K243" s="220" t="s">
        <v>142</v>
      </c>
      <c r="L243" s="45"/>
      <c r="M243" s="225" t="s">
        <v>19</v>
      </c>
      <c r="N243" s="226" t="s">
        <v>42</v>
      </c>
      <c r="O243" s="86"/>
      <c r="P243" s="227">
        <f>O243*H243</f>
        <v>0</v>
      </c>
      <c r="Q243" s="227">
        <v>0</v>
      </c>
      <c r="R243" s="227">
        <f>Q243*H243</f>
        <v>0</v>
      </c>
      <c r="S243" s="227">
        <v>0.068</v>
      </c>
      <c r="T243" s="228">
        <f>S243*H243</f>
        <v>2.52042</v>
      </c>
      <c r="U243" s="39"/>
      <c r="V243" s="39"/>
      <c r="W243" s="39"/>
      <c r="X243" s="39"/>
      <c r="Y243" s="39"/>
      <c r="Z243" s="39"/>
      <c r="AA243" s="39"/>
      <c r="AB243" s="39"/>
      <c r="AC243" s="39"/>
      <c r="AD243" s="39"/>
      <c r="AE243" s="39"/>
      <c r="AR243" s="229" t="s">
        <v>143</v>
      </c>
      <c r="AT243" s="229" t="s">
        <v>138</v>
      </c>
      <c r="AU243" s="229" t="s">
        <v>79</v>
      </c>
      <c r="AY243" s="18" t="s">
        <v>137</v>
      </c>
      <c r="BE243" s="230">
        <f>IF(N243="základní",J243,0)</f>
        <v>0</v>
      </c>
      <c r="BF243" s="230">
        <f>IF(N243="snížená",J243,0)</f>
        <v>0</v>
      </c>
      <c r="BG243" s="230">
        <f>IF(N243="zákl. přenesená",J243,0)</f>
        <v>0</v>
      </c>
      <c r="BH243" s="230">
        <f>IF(N243="sníž. přenesená",J243,0)</f>
        <v>0</v>
      </c>
      <c r="BI243" s="230">
        <f>IF(N243="nulová",J243,0)</f>
        <v>0</v>
      </c>
      <c r="BJ243" s="18" t="s">
        <v>143</v>
      </c>
      <c r="BK243" s="230">
        <f>ROUND(I243*H243,2)</f>
        <v>0</v>
      </c>
      <c r="BL243" s="18" t="s">
        <v>143</v>
      </c>
      <c r="BM243" s="229" t="s">
        <v>1685</v>
      </c>
    </row>
    <row r="244" spans="1:51" s="15" customFormat="1" ht="12">
      <c r="A244" s="15"/>
      <c r="B244" s="264"/>
      <c r="C244" s="265"/>
      <c r="D244" s="233" t="s">
        <v>145</v>
      </c>
      <c r="E244" s="266" t="s">
        <v>19</v>
      </c>
      <c r="F244" s="267" t="s">
        <v>1583</v>
      </c>
      <c r="G244" s="265"/>
      <c r="H244" s="266" t="s">
        <v>19</v>
      </c>
      <c r="I244" s="268"/>
      <c r="J244" s="265"/>
      <c r="K244" s="265"/>
      <c r="L244" s="269"/>
      <c r="M244" s="270"/>
      <c r="N244" s="271"/>
      <c r="O244" s="271"/>
      <c r="P244" s="271"/>
      <c r="Q244" s="271"/>
      <c r="R244" s="271"/>
      <c r="S244" s="271"/>
      <c r="T244" s="272"/>
      <c r="U244" s="15"/>
      <c r="V244" s="15"/>
      <c r="W244" s="15"/>
      <c r="X244" s="15"/>
      <c r="Y244" s="15"/>
      <c r="Z244" s="15"/>
      <c r="AA244" s="15"/>
      <c r="AB244" s="15"/>
      <c r="AC244" s="15"/>
      <c r="AD244" s="15"/>
      <c r="AE244" s="15"/>
      <c r="AT244" s="273" t="s">
        <v>145</v>
      </c>
      <c r="AU244" s="273" t="s">
        <v>79</v>
      </c>
      <c r="AV244" s="15" t="s">
        <v>77</v>
      </c>
      <c r="AW244" s="15" t="s">
        <v>31</v>
      </c>
      <c r="AX244" s="15" t="s">
        <v>69</v>
      </c>
      <c r="AY244" s="273" t="s">
        <v>137</v>
      </c>
    </row>
    <row r="245" spans="1:51" s="13" customFormat="1" ht="12">
      <c r="A245" s="13"/>
      <c r="B245" s="231"/>
      <c r="C245" s="232"/>
      <c r="D245" s="233" t="s">
        <v>145</v>
      </c>
      <c r="E245" s="234" t="s">
        <v>19</v>
      </c>
      <c r="F245" s="235" t="s">
        <v>1686</v>
      </c>
      <c r="G245" s="232"/>
      <c r="H245" s="236">
        <v>14.26</v>
      </c>
      <c r="I245" s="237"/>
      <c r="J245" s="232"/>
      <c r="K245" s="232"/>
      <c r="L245" s="238"/>
      <c r="M245" s="239"/>
      <c r="N245" s="240"/>
      <c r="O245" s="240"/>
      <c r="P245" s="240"/>
      <c r="Q245" s="240"/>
      <c r="R245" s="240"/>
      <c r="S245" s="240"/>
      <c r="T245" s="241"/>
      <c r="U245" s="13"/>
      <c r="V245" s="13"/>
      <c r="W245" s="13"/>
      <c r="X245" s="13"/>
      <c r="Y245" s="13"/>
      <c r="Z245" s="13"/>
      <c r="AA245" s="13"/>
      <c r="AB245" s="13"/>
      <c r="AC245" s="13"/>
      <c r="AD245" s="13"/>
      <c r="AE245" s="13"/>
      <c r="AT245" s="242" t="s">
        <v>145</v>
      </c>
      <c r="AU245" s="242" t="s">
        <v>79</v>
      </c>
      <c r="AV245" s="13" t="s">
        <v>79</v>
      </c>
      <c r="AW245" s="13" t="s">
        <v>31</v>
      </c>
      <c r="AX245" s="13" t="s">
        <v>69</v>
      </c>
      <c r="AY245" s="242" t="s">
        <v>137</v>
      </c>
    </row>
    <row r="246" spans="1:51" s="15" customFormat="1" ht="12">
      <c r="A246" s="15"/>
      <c r="B246" s="264"/>
      <c r="C246" s="265"/>
      <c r="D246" s="233" t="s">
        <v>145</v>
      </c>
      <c r="E246" s="266" t="s">
        <v>19</v>
      </c>
      <c r="F246" s="267" t="s">
        <v>1537</v>
      </c>
      <c r="G246" s="265"/>
      <c r="H246" s="266" t="s">
        <v>19</v>
      </c>
      <c r="I246" s="268"/>
      <c r="J246" s="265"/>
      <c r="K246" s="265"/>
      <c r="L246" s="269"/>
      <c r="M246" s="270"/>
      <c r="N246" s="271"/>
      <c r="O246" s="271"/>
      <c r="P246" s="271"/>
      <c r="Q246" s="271"/>
      <c r="R246" s="271"/>
      <c r="S246" s="271"/>
      <c r="T246" s="272"/>
      <c r="U246" s="15"/>
      <c r="V246" s="15"/>
      <c r="W246" s="15"/>
      <c r="X246" s="15"/>
      <c r="Y246" s="15"/>
      <c r="Z246" s="15"/>
      <c r="AA246" s="15"/>
      <c r="AB246" s="15"/>
      <c r="AC246" s="15"/>
      <c r="AD246" s="15"/>
      <c r="AE246" s="15"/>
      <c r="AT246" s="273" t="s">
        <v>145</v>
      </c>
      <c r="AU246" s="273" t="s">
        <v>79</v>
      </c>
      <c r="AV246" s="15" t="s">
        <v>77</v>
      </c>
      <c r="AW246" s="15" t="s">
        <v>31</v>
      </c>
      <c r="AX246" s="15" t="s">
        <v>69</v>
      </c>
      <c r="AY246" s="273" t="s">
        <v>137</v>
      </c>
    </row>
    <row r="247" spans="1:51" s="13" customFormat="1" ht="12">
      <c r="A247" s="13"/>
      <c r="B247" s="231"/>
      <c r="C247" s="232"/>
      <c r="D247" s="233" t="s">
        <v>145</v>
      </c>
      <c r="E247" s="234" t="s">
        <v>19</v>
      </c>
      <c r="F247" s="235" t="s">
        <v>1687</v>
      </c>
      <c r="G247" s="232"/>
      <c r="H247" s="236">
        <v>22.805</v>
      </c>
      <c r="I247" s="237"/>
      <c r="J247" s="232"/>
      <c r="K247" s="232"/>
      <c r="L247" s="238"/>
      <c r="M247" s="239"/>
      <c r="N247" s="240"/>
      <c r="O247" s="240"/>
      <c r="P247" s="240"/>
      <c r="Q247" s="240"/>
      <c r="R247" s="240"/>
      <c r="S247" s="240"/>
      <c r="T247" s="241"/>
      <c r="U247" s="13"/>
      <c r="V247" s="13"/>
      <c r="W247" s="13"/>
      <c r="X247" s="13"/>
      <c r="Y247" s="13"/>
      <c r="Z247" s="13"/>
      <c r="AA247" s="13"/>
      <c r="AB247" s="13"/>
      <c r="AC247" s="13"/>
      <c r="AD247" s="13"/>
      <c r="AE247" s="13"/>
      <c r="AT247" s="242" t="s">
        <v>145</v>
      </c>
      <c r="AU247" s="242" t="s">
        <v>79</v>
      </c>
      <c r="AV247" s="13" t="s">
        <v>79</v>
      </c>
      <c r="AW247" s="13" t="s">
        <v>31</v>
      </c>
      <c r="AX247" s="13" t="s">
        <v>69</v>
      </c>
      <c r="AY247" s="242" t="s">
        <v>137</v>
      </c>
    </row>
    <row r="248" spans="1:51" s="14" customFormat="1" ht="12">
      <c r="A248" s="14"/>
      <c r="B248" s="243"/>
      <c r="C248" s="244"/>
      <c r="D248" s="233" t="s">
        <v>145</v>
      </c>
      <c r="E248" s="245" t="s">
        <v>19</v>
      </c>
      <c r="F248" s="246" t="s">
        <v>147</v>
      </c>
      <c r="G248" s="244"/>
      <c r="H248" s="247">
        <v>37.065</v>
      </c>
      <c r="I248" s="248"/>
      <c r="J248" s="244"/>
      <c r="K248" s="244"/>
      <c r="L248" s="249"/>
      <c r="M248" s="250"/>
      <c r="N248" s="251"/>
      <c r="O248" s="251"/>
      <c r="P248" s="251"/>
      <c r="Q248" s="251"/>
      <c r="R248" s="251"/>
      <c r="S248" s="251"/>
      <c r="T248" s="252"/>
      <c r="U248" s="14"/>
      <c r="V248" s="14"/>
      <c r="W248" s="14"/>
      <c r="X248" s="14"/>
      <c r="Y248" s="14"/>
      <c r="Z248" s="14"/>
      <c r="AA248" s="14"/>
      <c r="AB248" s="14"/>
      <c r="AC248" s="14"/>
      <c r="AD248" s="14"/>
      <c r="AE248" s="14"/>
      <c r="AT248" s="253" t="s">
        <v>145</v>
      </c>
      <c r="AU248" s="253" t="s">
        <v>79</v>
      </c>
      <c r="AV248" s="14" t="s">
        <v>143</v>
      </c>
      <c r="AW248" s="14" t="s">
        <v>31</v>
      </c>
      <c r="AX248" s="14" t="s">
        <v>77</v>
      </c>
      <c r="AY248" s="253" t="s">
        <v>137</v>
      </c>
    </row>
    <row r="249" spans="1:65" s="2" customFormat="1" ht="21.75" customHeight="1">
      <c r="A249" s="39"/>
      <c r="B249" s="40"/>
      <c r="C249" s="218" t="s">
        <v>355</v>
      </c>
      <c r="D249" s="218" t="s">
        <v>138</v>
      </c>
      <c r="E249" s="219" t="s">
        <v>1688</v>
      </c>
      <c r="F249" s="220" t="s">
        <v>1689</v>
      </c>
      <c r="G249" s="221" t="s">
        <v>141</v>
      </c>
      <c r="H249" s="222">
        <v>16.74</v>
      </c>
      <c r="I249" s="223"/>
      <c r="J249" s="224">
        <f>ROUND(I249*H249,2)</f>
        <v>0</v>
      </c>
      <c r="K249" s="220" t="s">
        <v>142</v>
      </c>
      <c r="L249" s="45"/>
      <c r="M249" s="225" t="s">
        <v>19</v>
      </c>
      <c r="N249" s="226" t="s">
        <v>42</v>
      </c>
      <c r="O249" s="86"/>
      <c r="P249" s="227">
        <f>O249*H249</f>
        <v>0</v>
      </c>
      <c r="Q249" s="227">
        <v>0</v>
      </c>
      <c r="R249" s="227">
        <f>Q249*H249</f>
        <v>0</v>
      </c>
      <c r="S249" s="227">
        <v>0.122</v>
      </c>
      <c r="T249" s="228">
        <f>S249*H249</f>
        <v>2.04228</v>
      </c>
      <c r="U249" s="39"/>
      <c r="V249" s="39"/>
      <c r="W249" s="39"/>
      <c r="X249" s="39"/>
      <c r="Y249" s="39"/>
      <c r="Z249" s="39"/>
      <c r="AA249" s="39"/>
      <c r="AB249" s="39"/>
      <c r="AC249" s="39"/>
      <c r="AD249" s="39"/>
      <c r="AE249" s="39"/>
      <c r="AR249" s="229" t="s">
        <v>143</v>
      </c>
      <c r="AT249" s="229" t="s">
        <v>138</v>
      </c>
      <c r="AU249" s="229" t="s">
        <v>79</v>
      </c>
      <c r="AY249" s="18" t="s">
        <v>137</v>
      </c>
      <c r="BE249" s="230">
        <f>IF(N249="základní",J249,0)</f>
        <v>0</v>
      </c>
      <c r="BF249" s="230">
        <f>IF(N249="snížená",J249,0)</f>
        <v>0</v>
      </c>
      <c r="BG249" s="230">
        <f>IF(N249="zákl. přenesená",J249,0)</f>
        <v>0</v>
      </c>
      <c r="BH249" s="230">
        <f>IF(N249="sníž. přenesená",J249,0)</f>
        <v>0</v>
      </c>
      <c r="BI249" s="230">
        <f>IF(N249="nulová",J249,0)</f>
        <v>0</v>
      </c>
      <c r="BJ249" s="18" t="s">
        <v>143</v>
      </c>
      <c r="BK249" s="230">
        <f>ROUND(I249*H249,2)</f>
        <v>0</v>
      </c>
      <c r="BL249" s="18" t="s">
        <v>143</v>
      </c>
      <c r="BM249" s="229" t="s">
        <v>1690</v>
      </c>
    </row>
    <row r="250" spans="1:51" s="15" customFormat="1" ht="12">
      <c r="A250" s="15"/>
      <c r="B250" s="264"/>
      <c r="C250" s="265"/>
      <c r="D250" s="233" t="s">
        <v>145</v>
      </c>
      <c r="E250" s="266" t="s">
        <v>19</v>
      </c>
      <c r="F250" s="267" t="s">
        <v>1691</v>
      </c>
      <c r="G250" s="265"/>
      <c r="H250" s="266" t="s">
        <v>19</v>
      </c>
      <c r="I250" s="268"/>
      <c r="J250" s="265"/>
      <c r="K250" s="265"/>
      <c r="L250" s="269"/>
      <c r="M250" s="270"/>
      <c r="N250" s="271"/>
      <c r="O250" s="271"/>
      <c r="P250" s="271"/>
      <c r="Q250" s="271"/>
      <c r="R250" s="271"/>
      <c r="S250" s="271"/>
      <c r="T250" s="272"/>
      <c r="U250" s="15"/>
      <c r="V250" s="15"/>
      <c r="W250" s="15"/>
      <c r="X250" s="15"/>
      <c r="Y250" s="15"/>
      <c r="Z250" s="15"/>
      <c r="AA250" s="15"/>
      <c r="AB250" s="15"/>
      <c r="AC250" s="15"/>
      <c r="AD250" s="15"/>
      <c r="AE250" s="15"/>
      <c r="AT250" s="273" t="s">
        <v>145</v>
      </c>
      <c r="AU250" s="273" t="s">
        <v>79</v>
      </c>
      <c r="AV250" s="15" t="s">
        <v>77</v>
      </c>
      <c r="AW250" s="15" t="s">
        <v>31</v>
      </c>
      <c r="AX250" s="15" t="s">
        <v>69</v>
      </c>
      <c r="AY250" s="273" t="s">
        <v>137</v>
      </c>
    </row>
    <row r="251" spans="1:51" s="13" customFormat="1" ht="12">
      <c r="A251" s="13"/>
      <c r="B251" s="231"/>
      <c r="C251" s="232"/>
      <c r="D251" s="233" t="s">
        <v>145</v>
      </c>
      <c r="E251" s="234" t="s">
        <v>19</v>
      </c>
      <c r="F251" s="235" t="s">
        <v>1692</v>
      </c>
      <c r="G251" s="232"/>
      <c r="H251" s="236">
        <v>6.48</v>
      </c>
      <c r="I251" s="237"/>
      <c r="J251" s="232"/>
      <c r="K251" s="232"/>
      <c r="L251" s="238"/>
      <c r="M251" s="239"/>
      <c r="N251" s="240"/>
      <c r="O251" s="240"/>
      <c r="P251" s="240"/>
      <c r="Q251" s="240"/>
      <c r="R251" s="240"/>
      <c r="S251" s="240"/>
      <c r="T251" s="241"/>
      <c r="U251" s="13"/>
      <c r="V251" s="13"/>
      <c r="W251" s="13"/>
      <c r="X251" s="13"/>
      <c r="Y251" s="13"/>
      <c r="Z251" s="13"/>
      <c r="AA251" s="13"/>
      <c r="AB251" s="13"/>
      <c r="AC251" s="13"/>
      <c r="AD251" s="13"/>
      <c r="AE251" s="13"/>
      <c r="AT251" s="242" t="s">
        <v>145</v>
      </c>
      <c r="AU251" s="242" t="s">
        <v>79</v>
      </c>
      <c r="AV251" s="13" t="s">
        <v>79</v>
      </c>
      <c r="AW251" s="13" t="s">
        <v>31</v>
      </c>
      <c r="AX251" s="13" t="s">
        <v>69</v>
      </c>
      <c r="AY251" s="242" t="s">
        <v>137</v>
      </c>
    </row>
    <row r="252" spans="1:51" s="15" customFormat="1" ht="12">
      <c r="A252" s="15"/>
      <c r="B252" s="264"/>
      <c r="C252" s="265"/>
      <c r="D252" s="233" t="s">
        <v>145</v>
      </c>
      <c r="E252" s="266" t="s">
        <v>19</v>
      </c>
      <c r="F252" s="267" t="s">
        <v>1693</v>
      </c>
      <c r="G252" s="265"/>
      <c r="H252" s="266" t="s">
        <v>19</v>
      </c>
      <c r="I252" s="268"/>
      <c r="J252" s="265"/>
      <c r="K252" s="265"/>
      <c r="L252" s="269"/>
      <c r="M252" s="270"/>
      <c r="N252" s="271"/>
      <c r="O252" s="271"/>
      <c r="P252" s="271"/>
      <c r="Q252" s="271"/>
      <c r="R252" s="271"/>
      <c r="S252" s="271"/>
      <c r="T252" s="272"/>
      <c r="U252" s="15"/>
      <c r="V252" s="15"/>
      <c r="W252" s="15"/>
      <c r="X252" s="15"/>
      <c r="Y252" s="15"/>
      <c r="Z252" s="15"/>
      <c r="AA252" s="15"/>
      <c r="AB252" s="15"/>
      <c r="AC252" s="15"/>
      <c r="AD252" s="15"/>
      <c r="AE252" s="15"/>
      <c r="AT252" s="273" t="s">
        <v>145</v>
      </c>
      <c r="AU252" s="273" t="s">
        <v>79</v>
      </c>
      <c r="AV252" s="15" t="s">
        <v>77</v>
      </c>
      <c r="AW252" s="15" t="s">
        <v>31</v>
      </c>
      <c r="AX252" s="15" t="s">
        <v>69</v>
      </c>
      <c r="AY252" s="273" t="s">
        <v>137</v>
      </c>
    </row>
    <row r="253" spans="1:51" s="13" customFormat="1" ht="12">
      <c r="A253" s="13"/>
      <c r="B253" s="231"/>
      <c r="C253" s="232"/>
      <c r="D253" s="233" t="s">
        <v>145</v>
      </c>
      <c r="E253" s="234" t="s">
        <v>19</v>
      </c>
      <c r="F253" s="235" t="s">
        <v>1694</v>
      </c>
      <c r="G253" s="232"/>
      <c r="H253" s="236">
        <v>10.26</v>
      </c>
      <c r="I253" s="237"/>
      <c r="J253" s="232"/>
      <c r="K253" s="232"/>
      <c r="L253" s="238"/>
      <c r="M253" s="239"/>
      <c r="N253" s="240"/>
      <c r="O253" s="240"/>
      <c r="P253" s="240"/>
      <c r="Q253" s="240"/>
      <c r="R253" s="240"/>
      <c r="S253" s="240"/>
      <c r="T253" s="241"/>
      <c r="U253" s="13"/>
      <c r="V253" s="13"/>
      <c r="W253" s="13"/>
      <c r="X253" s="13"/>
      <c r="Y253" s="13"/>
      <c r="Z253" s="13"/>
      <c r="AA253" s="13"/>
      <c r="AB253" s="13"/>
      <c r="AC253" s="13"/>
      <c r="AD253" s="13"/>
      <c r="AE253" s="13"/>
      <c r="AT253" s="242" t="s">
        <v>145</v>
      </c>
      <c r="AU253" s="242" t="s">
        <v>79</v>
      </c>
      <c r="AV253" s="13" t="s">
        <v>79</v>
      </c>
      <c r="AW253" s="13" t="s">
        <v>31</v>
      </c>
      <c r="AX253" s="13" t="s">
        <v>69</v>
      </c>
      <c r="AY253" s="242" t="s">
        <v>137</v>
      </c>
    </row>
    <row r="254" spans="1:51" s="14" customFormat="1" ht="12">
      <c r="A254" s="14"/>
      <c r="B254" s="243"/>
      <c r="C254" s="244"/>
      <c r="D254" s="233" t="s">
        <v>145</v>
      </c>
      <c r="E254" s="245" t="s">
        <v>19</v>
      </c>
      <c r="F254" s="246" t="s">
        <v>147</v>
      </c>
      <c r="G254" s="244"/>
      <c r="H254" s="247">
        <v>16.740000000000002</v>
      </c>
      <c r="I254" s="248"/>
      <c r="J254" s="244"/>
      <c r="K254" s="244"/>
      <c r="L254" s="249"/>
      <c r="M254" s="250"/>
      <c r="N254" s="251"/>
      <c r="O254" s="251"/>
      <c r="P254" s="251"/>
      <c r="Q254" s="251"/>
      <c r="R254" s="251"/>
      <c r="S254" s="251"/>
      <c r="T254" s="252"/>
      <c r="U254" s="14"/>
      <c r="V254" s="14"/>
      <c r="W254" s="14"/>
      <c r="X254" s="14"/>
      <c r="Y254" s="14"/>
      <c r="Z254" s="14"/>
      <c r="AA254" s="14"/>
      <c r="AB254" s="14"/>
      <c r="AC254" s="14"/>
      <c r="AD254" s="14"/>
      <c r="AE254" s="14"/>
      <c r="AT254" s="253" t="s">
        <v>145</v>
      </c>
      <c r="AU254" s="253" t="s">
        <v>79</v>
      </c>
      <c r="AV254" s="14" t="s">
        <v>143</v>
      </c>
      <c r="AW254" s="14" t="s">
        <v>31</v>
      </c>
      <c r="AX254" s="14" t="s">
        <v>77</v>
      </c>
      <c r="AY254" s="253" t="s">
        <v>137</v>
      </c>
    </row>
    <row r="255" spans="1:63" s="12" customFormat="1" ht="22.8" customHeight="1">
      <c r="A255" s="12"/>
      <c r="B255" s="204"/>
      <c r="C255" s="205"/>
      <c r="D255" s="206" t="s">
        <v>68</v>
      </c>
      <c r="E255" s="274" t="s">
        <v>235</v>
      </c>
      <c r="F255" s="274" t="s">
        <v>236</v>
      </c>
      <c r="G255" s="205"/>
      <c r="H255" s="205"/>
      <c r="I255" s="208"/>
      <c r="J255" s="275">
        <f>BK255</f>
        <v>0</v>
      </c>
      <c r="K255" s="205"/>
      <c r="L255" s="210"/>
      <c r="M255" s="211"/>
      <c r="N255" s="212"/>
      <c r="O255" s="212"/>
      <c r="P255" s="213">
        <f>SUM(P256:P261)</f>
        <v>0</v>
      </c>
      <c r="Q255" s="212"/>
      <c r="R255" s="213">
        <f>SUM(R256:R261)</f>
        <v>0</v>
      </c>
      <c r="S255" s="212"/>
      <c r="T255" s="214">
        <f>SUM(T256:T261)</f>
        <v>0</v>
      </c>
      <c r="U255" s="12"/>
      <c r="V255" s="12"/>
      <c r="W255" s="12"/>
      <c r="X255" s="12"/>
      <c r="Y255" s="12"/>
      <c r="Z255" s="12"/>
      <c r="AA255" s="12"/>
      <c r="AB255" s="12"/>
      <c r="AC255" s="12"/>
      <c r="AD255" s="12"/>
      <c r="AE255" s="12"/>
      <c r="AR255" s="215" t="s">
        <v>77</v>
      </c>
      <c r="AT255" s="216" t="s">
        <v>68</v>
      </c>
      <c r="AU255" s="216" t="s">
        <v>77</v>
      </c>
      <c r="AY255" s="215" t="s">
        <v>137</v>
      </c>
      <c r="BK255" s="217">
        <f>SUM(BK256:BK261)</f>
        <v>0</v>
      </c>
    </row>
    <row r="256" spans="1:65" s="2" customFormat="1" ht="21.75" customHeight="1">
      <c r="A256" s="39"/>
      <c r="B256" s="40"/>
      <c r="C256" s="218" t="s">
        <v>360</v>
      </c>
      <c r="D256" s="218" t="s">
        <v>138</v>
      </c>
      <c r="E256" s="219" t="s">
        <v>1485</v>
      </c>
      <c r="F256" s="220" t="s">
        <v>1486</v>
      </c>
      <c r="G256" s="221" t="s">
        <v>240</v>
      </c>
      <c r="H256" s="222">
        <v>21.643</v>
      </c>
      <c r="I256" s="223"/>
      <c r="J256" s="224">
        <f>ROUND(I256*H256,2)</f>
        <v>0</v>
      </c>
      <c r="K256" s="220" t="s">
        <v>142</v>
      </c>
      <c r="L256" s="45"/>
      <c r="M256" s="225" t="s">
        <v>19</v>
      </c>
      <c r="N256" s="226" t="s">
        <v>42</v>
      </c>
      <c r="O256" s="86"/>
      <c r="P256" s="227">
        <f>O256*H256</f>
        <v>0</v>
      </c>
      <c r="Q256" s="227">
        <v>0</v>
      </c>
      <c r="R256" s="227">
        <f>Q256*H256</f>
        <v>0</v>
      </c>
      <c r="S256" s="227">
        <v>0</v>
      </c>
      <c r="T256" s="228">
        <f>S256*H256</f>
        <v>0</v>
      </c>
      <c r="U256" s="39"/>
      <c r="V256" s="39"/>
      <c r="W256" s="39"/>
      <c r="X256" s="39"/>
      <c r="Y256" s="39"/>
      <c r="Z256" s="39"/>
      <c r="AA256" s="39"/>
      <c r="AB256" s="39"/>
      <c r="AC256" s="39"/>
      <c r="AD256" s="39"/>
      <c r="AE256" s="39"/>
      <c r="AR256" s="229" t="s">
        <v>143</v>
      </c>
      <c r="AT256" s="229" t="s">
        <v>138</v>
      </c>
      <c r="AU256" s="229" t="s">
        <v>79</v>
      </c>
      <c r="AY256" s="18" t="s">
        <v>137</v>
      </c>
      <c r="BE256" s="230">
        <f>IF(N256="základní",J256,0)</f>
        <v>0</v>
      </c>
      <c r="BF256" s="230">
        <f>IF(N256="snížená",J256,0)</f>
        <v>0</v>
      </c>
      <c r="BG256" s="230">
        <f>IF(N256="zákl. přenesená",J256,0)</f>
        <v>0</v>
      </c>
      <c r="BH256" s="230">
        <f>IF(N256="sníž. přenesená",J256,0)</f>
        <v>0</v>
      </c>
      <c r="BI256" s="230">
        <f>IF(N256="nulová",J256,0)</f>
        <v>0</v>
      </c>
      <c r="BJ256" s="18" t="s">
        <v>143</v>
      </c>
      <c r="BK256" s="230">
        <f>ROUND(I256*H256,2)</f>
        <v>0</v>
      </c>
      <c r="BL256" s="18" t="s">
        <v>143</v>
      </c>
      <c r="BM256" s="229" t="s">
        <v>1695</v>
      </c>
    </row>
    <row r="257" spans="1:65" s="2" customFormat="1" ht="16.5" customHeight="1">
      <c r="A257" s="39"/>
      <c r="B257" s="40"/>
      <c r="C257" s="218" t="s">
        <v>365</v>
      </c>
      <c r="D257" s="218" t="s">
        <v>138</v>
      </c>
      <c r="E257" s="219" t="s">
        <v>243</v>
      </c>
      <c r="F257" s="220" t="s">
        <v>244</v>
      </c>
      <c r="G257" s="221" t="s">
        <v>240</v>
      </c>
      <c r="H257" s="222">
        <v>21.643</v>
      </c>
      <c r="I257" s="223"/>
      <c r="J257" s="224">
        <f>ROUND(I257*H257,2)</f>
        <v>0</v>
      </c>
      <c r="K257" s="220" t="s">
        <v>142</v>
      </c>
      <c r="L257" s="45"/>
      <c r="M257" s="225" t="s">
        <v>19</v>
      </c>
      <c r="N257" s="226" t="s">
        <v>42</v>
      </c>
      <c r="O257" s="86"/>
      <c r="P257" s="227">
        <f>O257*H257</f>
        <v>0</v>
      </c>
      <c r="Q257" s="227">
        <v>0</v>
      </c>
      <c r="R257" s="227">
        <f>Q257*H257</f>
        <v>0</v>
      </c>
      <c r="S257" s="227">
        <v>0</v>
      </c>
      <c r="T257" s="228">
        <f>S257*H257</f>
        <v>0</v>
      </c>
      <c r="U257" s="39"/>
      <c r="V257" s="39"/>
      <c r="W257" s="39"/>
      <c r="X257" s="39"/>
      <c r="Y257" s="39"/>
      <c r="Z257" s="39"/>
      <c r="AA257" s="39"/>
      <c r="AB257" s="39"/>
      <c r="AC257" s="39"/>
      <c r="AD257" s="39"/>
      <c r="AE257" s="39"/>
      <c r="AR257" s="229" t="s">
        <v>143</v>
      </c>
      <c r="AT257" s="229" t="s">
        <v>138</v>
      </c>
      <c r="AU257" s="229" t="s">
        <v>79</v>
      </c>
      <c r="AY257" s="18" t="s">
        <v>137</v>
      </c>
      <c r="BE257" s="230">
        <f>IF(N257="základní",J257,0)</f>
        <v>0</v>
      </c>
      <c r="BF257" s="230">
        <f>IF(N257="snížená",J257,0)</f>
        <v>0</v>
      </c>
      <c r="BG257" s="230">
        <f>IF(N257="zákl. přenesená",J257,0)</f>
        <v>0</v>
      </c>
      <c r="BH257" s="230">
        <f>IF(N257="sníž. přenesená",J257,0)</f>
        <v>0</v>
      </c>
      <c r="BI257" s="230">
        <f>IF(N257="nulová",J257,0)</f>
        <v>0</v>
      </c>
      <c r="BJ257" s="18" t="s">
        <v>143</v>
      </c>
      <c r="BK257" s="230">
        <f>ROUND(I257*H257,2)</f>
        <v>0</v>
      </c>
      <c r="BL257" s="18" t="s">
        <v>143</v>
      </c>
      <c r="BM257" s="229" t="s">
        <v>1696</v>
      </c>
    </row>
    <row r="258" spans="1:65" s="2" customFormat="1" ht="21.75" customHeight="1">
      <c r="A258" s="39"/>
      <c r="B258" s="40"/>
      <c r="C258" s="218" t="s">
        <v>369</v>
      </c>
      <c r="D258" s="218" t="s">
        <v>138</v>
      </c>
      <c r="E258" s="219" t="s">
        <v>246</v>
      </c>
      <c r="F258" s="220" t="s">
        <v>247</v>
      </c>
      <c r="G258" s="221" t="s">
        <v>240</v>
      </c>
      <c r="H258" s="222">
        <v>865.72</v>
      </c>
      <c r="I258" s="223"/>
      <c r="J258" s="224">
        <f>ROUND(I258*H258,2)</f>
        <v>0</v>
      </c>
      <c r="K258" s="220" t="s">
        <v>142</v>
      </c>
      <c r="L258" s="45"/>
      <c r="M258" s="225" t="s">
        <v>19</v>
      </c>
      <c r="N258" s="226" t="s">
        <v>42</v>
      </c>
      <c r="O258" s="86"/>
      <c r="P258" s="227">
        <f>O258*H258</f>
        <v>0</v>
      </c>
      <c r="Q258" s="227">
        <v>0</v>
      </c>
      <c r="R258" s="227">
        <f>Q258*H258</f>
        <v>0</v>
      </c>
      <c r="S258" s="227">
        <v>0</v>
      </c>
      <c r="T258" s="228">
        <f>S258*H258</f>
        <v>0</v>
      </c>
      <c r="U258" s="39"/>
      <c r="V258" s="39"/>
      <c r="W258" s="39"/>
      <c r="X258" s="39"/>
      <c r="Y258" s="39"/>
      <c r="Z258" s="39"/>
      <c r="AA258" s="39"/>
      <c r="AB258" s="39"/>
      <c r="AC258" s="39"/>
      <c r="AD258" s="39"/>
      <c r="AE258" s="39"/>
      <c r="AR258" s="229" t="s">
        <v>143</v>
      </c>
      <c r="AT258" s="229" t="s">
        <v>138</v>
      </c>
      <c r="AU258" s="229" t="s">
        <v>79</v>
      </c>
      <c r="AY258" s="18" t="s">
        <v>137</v>
      </c>
      <c r="BE258" s="230">
        <f>IF(N258="základní",J258,0)</f>
        <v>0</v>
      </c>
      <c r="BF258" s="230">
        <f>IF(N258="snížená",J258,0)</f>
        <v>0</v>
      </c>
      <c r="BG258" s="230">
        <f>IF(N258="zákl. přenesená",J258,0)</f>
        <v>0</v>
      </c>
      <c r="BH258" s="230">
        <f>IF(N258="sníž. přenesená",J258,0)</f>
        <v>0</v>
      </c>
      <c r="BI258" s="230">
        <f>IF(N258="nulová",J258,0)</f>
        <v>0</v>
      </c>
      <c r="BJ258" s="18" t="s">
        <v>143</v>
      </c>
      <c r="BK258" s="230">
        <f>ROUND(I258*H258,2)</f>
        <v>0</v>
      </c>
      <c r="BL258" s="18" t="s">
        <v>143</v>
      </c>
      <c r="BM258" s="229" t="s">
        <v>1697</v>
      </c>
    </row>
    <row r="259" spans="1:51" s="13" customFormat="1" ht="12">
      <c r="A259" s="13"/>
      <c r="B259" s="231"/>
      <c r="C259" s="232"/>
      <c r="D259" s="233" t="s">
        <v>145</v>
      </c>
      <c r="E259" s="234" t="s">
        <v>19</v>
      </c>
      <c r="F259" s="235" t="s">
        <v>1698</v>
      </c>
      <c r="G259" s="232"/>
      <c r="H259" s="236">
        <v>865.72</v>
      </c>
      <c r="I259" s="237"/>
      <c r="J259" s="232"/>
      <c r="K259" s="232"/>
      <c r="L259" s="238"/>
      <c r="M259" s="239"/>
      <c r="N259" s="240"/>
      <c r="O259" s="240"/>
      <c r="P259" s="240"/>
      <c r="Q259" s="240"/>
      <c r="R259" s="240"/>
      <c r="S259" s="240"/>
      <c r="T259" s="241"/>
      <c r="U259" s="13"/>
      <c r="V259" s="13"/>
      <c r="W259" s="13"/>
      <c r="X259" s="13"/>
      <c r="Y259" s="13"/>
      <c r="Z259" s="13"/>
      <c r="AA259" s="13"/>
      <c r="AB259" s="13"/>
      <c r="AC259" s="13"/>
      <c r="AD259" s="13"/>
      <c r="AE259" s="13"/>
      <c r="AT259" s="242" t="s">
        <v>145</v>
      </c>
      <c r="AU259" s="242" t="s">
        <v>79</v>
      </c>
      <c r="AV259" s="13" t="s">
        <v>79</v>
      </c>
      <c r="AW259" s="13" t="s">
        <v>31</v>
      </c>
      <c r="AX259" s="13" t="s">
        <v>69</v>
      </c>
      <c r="AY259" s="242" t="s">
        <v>137</v>
      </c>
    </row>
    <row r="260" spans="1:51" s="14" customFormat="1" ht="12">
      <c r="A260" s="14"/>
      <c r="B260" s="243"/>
      <c r="C260" s="244"/>
      <c r="D260" s="233" t="s">
        <v>145</v>
      </c>
      <c r="E260" s="245" t="s">
        <v>19</v>
      </c>
      <c r="F260" s="246" t="s">
        <v>147</v>
      </c>
      <c r="G260" s="244"/>
      <c r="H260" s="247">
        <v>865.72</v>
      </c>
      <c r="I260" s="248"/>
      <c r="J260" s="244"/>
      <c r="K260" s="244"/>
      <c r="L260" s="249"/>
      <c r="M260" s="250"/>
      <c r="N260" s="251"/>
      <c r="O260" s="251"/>
      <c r="P260" s="251"/>
      <c r="Q260" s="251"/>
      <c r="R260" s="251"/>
      <c r="S260" s="251"/>
      <c r="T260" s="252"/>
      <c r="U260" s="14"/>
      <c r="V260" s="14"/>
      <c r="W260" s="14"/>
      <c r="X260" s="14"/>
      <c r="Y260" s="14"/>
      <c r="Z260" s="14"/>
      <c r="AA260" s="14"/>
      <c r="AB260" s="14"/>
      <c r="AC260" s="14"/>
      <c r="AD260" s="14"/>
      <c r="AE260" s="14"/>
      <c r="AT260" s="253" t="s">
        <v>145</v>
      </c>
      <c r="AU260" s="253" t="s">
        <v>79</v>
      </c>
      <c r="AV260" s="14" t="s">
        <v>143</v>
      </c>
      <c r="AW260" s="14" t="s">
        <v>31</v>
      </c>
      <c r="AX260" s="14" t="s">
        <v>77</v>
      </c>
      <c r="AY260" s="253" t="s">
        <v>137</v>
      </c>
    </row>
    <row r="261" spans="1:65" s="2" customFormat="1" ht="21.75" customHeight="1">
      <c r="A261" s="39"/>
      <c r="B261" s="40"/>
      <c r="C261" s="218" t="s">
        <v>374</v>
      </c>
      <c r="D261" s="218" t="s">
        <v>138</v>
      </c>
      <c r="E261" s="219" t="s">
        <v>773</v>
      </c>
      <c r="F261" s="220" t="s">
        <v>774</v>
      </c>
      <c r="G261" s="221" t="s">
        <v>240</v>
      </c>
      <c r="H261" s="222">
        <v>21.643</v>
      </c>
      <c r="I261" s="223"/>
      <c r="J261" s="224">
        <f>ROUND(I261*H261,2)</f>
        <v>0</v>
      </c>
      <c r="K261" s="220" t="s">
        <v>142</v>
      </c>
      <c r="L261" s="45"/>
      <c r="M261" s="225" t="s">
        <v>19</v>
      </c>
      <c r="N261" s="226" t="s">
        <v>42</v>
      </c>
      <c r="O261" s="86"/>
      <c r="P261" s="227">
        <f>O261*H261</f>
        <v>0</v>
      </c>
      <c r="Q261" s="227">
        <v>0</v>
      </c>
      <c r="R261" s="227">
        <f>Q261*H261</f>
        <v>0</v>
      </c>
      <c r="S261" s="227">
        <v>0</v>
      </c>
      <c r="T261" s="228">
        <f>S261*H261</f>
        <v>0</v>
      </c>
      <c r="U261" s="39"/>
      <c r="V261" s="39"/>
      <c r="W261" s="39"/>
      <c r="X261" s="39"/>
      <c r="Y261" s="39"/>
      <c r="Z261" s="39"/>
      <c r="AA261" s="39"/>
      <c r="AB261" s="39"/>
      <c r="AC261" s="39"/>
      <c r="AD261" s="39"/>
      <c r="AE261" s="39"/>
      <c r="AR261" s="229" t="s">
        <v>143</v>
      </c>
      <c r="AT261" s="229" t="s">
        <v>138</v>
      </c>
      <c r="AU261" s="229" t="s">
        <v>79</v>
      </c>
      <c r="AY261" s="18" t="s">
        <v>137</v>
      </c>
      <c r="BE261" s="230">
        <f>IF(N261="základní",J261,0)</f>
        <v>0</v>
      </c>
      <c r="BF261" s="230">
        <f>IF(N261="snížená",J261,0)</f>
        <v>0</v>
      </c>
      <c r="BG261" s="230">
        <f>IF(N261="zákl. přenesená",J261,0)</f>
        <v>0</v>
      </c>
      <c r="BH261" s="230">
        <f>IF(N261="sníž. přenesená",J261,0)</f>
        <v>0</v>
      </c>
      <c r="BI261" s="230">
        <f>IF(N261="nulová",J261,0)</f>
        <v>0</v>
      </c>
      <c r="BJ261" s="18" t="s">
        <v>143</v>
      </c>
      <c r="BK261" s="230">
        <f>ROUND(I261*H261,2)</f>
        <v>0</v>
      </c>
      <c r="BL261" s="18" t="s">
        <v>143</v>
      </c>
      <c r="BM261" s="229" t="s">
        <v>1699</v>
      </c>
    </row>
    <row r="262" spans="1:63" s="12" customFormat="1" ht="22.8" customHeight="1">
      <c r="A262" s="12"/>
      <c r="B262" s="204"/>
      <c r="C262" s="205"/>
      <c r="D262" s="206" t="s">
        <v>68</v>
      </c>
      <c r="E262" s="274" t="s">
        <v>255</v>
      </c>
      <c r="F262" s="274" t="s">
        <v>256</v>
      </c>
      <c r="G262" s="205"/>
      <c r="H262" s="205"/>
      <c r="I262" s="208"/>
      <c r="J262" s="275">
        <f>BK262</f>
        <v>0</v>
      </c>
      <c r="K262" s="205"/>
      <c r="L262" s="210"/>
      <c r="M262" s="211"/>
      <c r="N262" s="212"/>
      <c r="O262" s="212"/>
      <c r="P262" s="213">
        <f>P263</f>
        <v>0</v>
      </c>
      <c r="Q262" s="212"/>
      <c r="R262" s="213">
        <f>R263</f>
        <v>0</v>
      </c>
      <c r="S262" s="212"/>
      <c r="T262" s="214">
        <f>T263</f>
        <v>0</v>
      </c>
      <c r="U262" s="12"/>
      <c r="V262" s="12"/>
      <c r="W262" s="12"/>
      <c r="X262" s="12"/>
      <c r="Y262" s="12"/>
      <c r="Z262" s="12"/>
      <c r="AA262" s="12"/>
      <c r="AB262" s="12"/>
      <c r="AC262" s="12"/>
      <c r="AD262" s="12"/>
      <c r="AE262" s="12"/>
      <c r="AR262" s="215" t="s">
        <v>77</v>
      </c>
      <c r="AT262" s="216" t="s">
        <v>68</v>
      </c>
      <c r="AU262" s="216" t="s">
        <v>77</v>
      </c>
      <c r="AY262" s="215" t="s">
        <v>137</v>
      </c>
      <c r="BK262" s="217">
        <f>BK263</f>
        <v>0</v>
      </c>
    </row>
    <row r="263" spans="1:65" s="2" customFormat="1" ht="21.75" customHeight="1">
      <c r="A263" s="39"/>
      <c r="B263" s="40"/>
      <c r="C263" s="218" t="s">
        <v>378</v>
      </c>
      <c r="D263" s="218" t="s">
        <v>138</v>
      </c>
      <c r="E263" s="219" t="s">
        <v>1700</v>
      </c>
      <c r="F263" s="220" t="s">
        <v>1701</v>
      </c>
      <c r="G263" s="221" t="s">
        <v>240</v>
      </c>
      <c r="H263" s="222">
        <v>11.744</v>
      </c>
      <c r="I263" s="223"/>
      <c r="J263" s="224">
        <f>ROUND(I263*H263,2)</f>
        <v>0</v>
      </c>
      <c r="K263" s="220" t="s">
        <v>142</v>
      </c>
      <c r="L263" s="45"/>
      <c r="M263" s="225" t="s">
        <v>19</v>
      </c>
      <c r="N263" s="226" t="s">
        <v>42</v>
      </c>
      <c r="O263" s="86"/>
      <c r="P263" s="227">
        <f>O263*H263</f>
        <v>0</v>
      </c>
      <c r="Q263" s="227">
        <v>0</v>
      </c>
      <c r="R263" s="227">
        <f>Q263*H263</f>
        <v>0</v>
      </c>
      <c r="S263" s="227">
        <v>0</v>
      </c>
      <c r="T263" s="228">
        <f>S263*H263</f>
        <v>0</v>
      </c>
      <c r="U263" s="39"/>
      <c r="V263" s="39"/>
      <c r="W263" s="39"/>
      <c r="X263" s="39"/>
      <c r="Y263" s="39"/>
      <c r="Z263" s="39"/>
      <c r="AA263" s="39"/>
      <c r="AB263" s="39"/>
      <c r="AC263" s="39"/>
      <c r="AD263" s="39"/>
      <c r="AE263" s="39"/>
      <c r="AR263" s="229" t="s">
        <v>143</v>
      </c>
      <c r="AT263" s="229" t="s">
        <v>138</v>
      </c>
      <c r="AU263" s="229" t="s">
        <v>79</v>
      </c>
      <c r="AY263" s="18" t="s">
        <v>137</v>
      </c>
      <c r="BE263" s="230">
        <f>IF(N263="základní",J263,0)</f>
        <v>0</v>
      </c>
      <c r="BF263" s="230">
        <f>IF(N263="snížená",J263,0)</f>
        <v>0</v>
      </c>
      <c r="BG263" s="230">
        <f>IF(N263="zákl. přenesená",J263,0)</f>
        <v>0</v>
      </c>
      <c r="BH263" s="230">
        <f>IF(N263="sníž. přenesená",J263,0)</f>
        <v>0</v>
      </c>
      <c r="BI263" s="230">
        <f>IF(N263="nulová",J263,0)</f>
        <v>0</v>
      </c>
      <c r="BJ263" s="18" t="s">
        <v>143</v>
      </c>
      <c r="BK263" s="230">
        <f>ROUND(I263*H263,2)</f>
        <v>0</v>
      </c>
      <c r="BL263" s="18" t="s">
        <v>143</v>
      </c>
      <c r="BM263" s="229" t="s">
        <v>1702</v>
      </c>
    </row>
    <row r="264" spans="1:63" s="12" customFormat="1" ht="25.9" customHeight="1">
      <c r="A264" s="12"/>
      <c r="B264" s="204"/>
      <c r="C264" s="205"/>
      <c r="D264" s="206" t="s">
        <v>68</v>
      </c>
      <c r="E264" s="207" t="s">
        <v>261</v>
      </c>
      <c r="F264" s="207" t="s">
        <v>262</v>
      </c>
      <c r="G264" s="205"/>
      <c r="H264" s="205"/>
      <c r="I264" s="208"/>
      <c r="J264" s="209">
        <f>BK264</f>
        <v>0</v>
      </c>
      <c r="K264" s="205"/>
      <c r="L264" s="210"/>
      <c r="M264" s="211"/>
      <c r="N264" s="212"/>
      <c r="O264" s="212"/>
      <c r="P264" s="213">
        <f>P265+P276+P290+P301+P318+P363+P366+P373+P381+P393+P395+P408+P449+P456</f>
        <v>0</v>
      </c>
      <c r="Q264" s="212"/>
      <c r="R264" s="213">
        <f>R265+R276+R290+R301+R318+R363+R366+R373+R381+R393+R395+R408+R449+R456</f>
        <v>2.6068355951999997</v>
      </c>
      <c r="S264" s="212"/>
      <c r="T264" s="214">
        <f>T265+T276+T290+T301+T318+T363+T366+T373+T381+T393+T395+T408+T449+T456</f>
        <v>0.321225</v>
      </c>
      <c r="U264" s="12"/>
      <c r="V264" s="12"/>
      <c r="W264" s="12"/>
      <c r="X264" s="12"/>
      <c r="Y264" s="12"/>
      <c r="Z264" s="12"/>
      <c r="AA264" s="12"/>
      <c r="AB264" s="12"/>
      <c r="AC264" s="12"/>
      <c r="AD264" s="12"/>
      <c r="AE264" s="12"/>
      <c r="AR264" s="215" t="s">
        <v>79</v>
      </c>
      <c r="AT264" s="216" t="s">
        <v>68</v>
      </c>
      <c r="AU264" s="216" t="s">
        <v>69</v>
      </c>
      <c r="AY264" s="215" t="s">
        <v>137</v>
      </c>
      <c r="BK264" s="217">
        <f>BK265+BK276+BK290+BK301+BK318+BK363+BK366+BK373+BK381+BK393+BK395+BK408+BK449+BK456</f>
        <v>0</v>
      </c>
    </row>
    <row r="265" spans="1:63" s="12" customFormat="1" ht="22.8" customHeight="1">
      <c r="A265" s="12"/>
      <c r="B265" s="204"/>
      <c r="C265" s="205"/>
      <c r="D265" s="206" t="s">
        <v>68</v>
      </c>
      <c r="E265" s="274" t="s">
        <v>1703</v>
      </c>
      <c r="F265" s="274" t="s">
        <v>1704</v>
      </c>
      <c r="G265" s="205"/>
      <c r="H265" s="205"/>
      <c r="I265" s="208"/>
      <c r="J265" s="275">
        <f>BK265</f>
        <v>0</v>
      </c>
      <c r="K265" s="205"/>
      <c r="L265" s="210"/>
      <c r="M265" s="211"/>
      <c r="N265" s="212"/>
      <c r="O265" s="212"/>
      <c r="P265" s="213">
        <f>SUM(P266:P275)</f>
        <v>0</v>
      </c>
      <c r="Q265" s="212"/>
      <c r="R265" s="213">
        <f>SUM(R266:R275)</f>
        <v>0.063612</v>
      </c>
      <c r="S265" s="212"/>
      <c r="T265" s="214">
        <f>SUM(T266:T275)</f>
        <v>0</v>
      </c>
      <c r="U265" s="12"/>
      <c r="V265" s="12"/>
      <c r="W265" s="12"/>
      <c r="X265" s="12"/>
      <c r="Y265" s="12"/>
      <c r="Z265" s="12"/>
      <c r="AA265" s="12"/>
      <c r="AB265" s="12"/>
      <c r="AC265" s="12"/>
      <c r="AD265" s="12"/>
      <c r="AE265" s="12"/>
      <c r="AR265" s="215" t="s">
        <v>79</v>
      </c>
      <c r="AT265" s="216" t="s">
        <v>68</v>
      </c>
      <c r="AU265" s="216" t="s">
        <v>77</v>
      </c>
      <c r="AY265" s="215" t="s">
        <v>137</v>
      </c>
      <c r="BK265" s="217">
        <f>SUM(BK266:BK275)</f>
        <v>0</v>
      </c>
    </row>
    <row r="266" spans="1:65" s="2" customFormat="1" ht="16.5" customHeight="1">
      <c r="A266" s="39"/>
      <c r="B266" s="40"/>
      <c r="C266" s="218" t="s">
        <v>382</v>
      </c>
      <c r="D266" s="218" t="s">
        <v>138</v>
      </c>
      <c r="E266" s="219" t="s">
        <v>1705</v>
      </c>
      <c r="F266" s="220" t="s">
        <v>1706</v>
      </c>
      <c r="G266" s="221" t="s">
        <v>141</v>
      </c>
      <c r="H266" s="222">
        <v>16.74</v>
      </c>
      <c r="I266" s="223"/>
      <c r="J266" s="224">
        <f>ROUND(I266*H266,2)</f>
        <v>0</v>
      </c>
      <c r="K266" s="220" t="s">
        <v>142</v>
      </c>
      <c r="L266" s="45"/>
      <c r="M266" s="225" t="s">
        <v>19</v>
      </c>
      <c r="N266" s="226" t="s">
        <v>42</v>
      </c>
      <c r="O266" s="86"/>
      <c r="P266" s="227">
        <f>O266*H266</f>
        <v>0</v>
      </c>
      <c r="Q266" s="227">
        <v>0</v>
      </c>
      <c r="R266" s="227">
        <f>Q266*H266</f>
        <v>0</v>
      </c>
      <c r="S266" s="227">
        <v>0</v>
      </c>
      <c r="T266" s="228">
        <f>S266*H266</f>
        <v>0</v>
      </c>
      <c r="U266" s="39"/>
      <c r="V266" s="39"/>
      <c r="W266" s="39"/>
      <c r="X266" s="39"/>
      <c r="Y266" s="39"/>
      <c r="Z266" s="39"/>
      <c r="AA266" s="39"/>
      <c r="AB266" s="39"/>
      <c r="AC266" s="39"/>
      <c r="AD266" s="39"/>
      <c r="AE266" s="39"/>
      <c r="AR266" s="229" t="s">
        <v>218</v>
      </c>
      <c r="AT266" s="229" t="s">
        <v>138</v>
      </c>
      <c r="AU266" s="229" t="s">
        <v>79</v>
      </c>
      <c r="AY266" s="18" t="s">
        <v>137</v>
      </c>
      <c r="BE266" s="230">
        <f>IF(N266="základní",J266,0)</f>
        <v>0</v>
      </c>
      <c r="BF266" s="230">
        <f>IF(N266="snížená",J266,0)</f>
        <v>0</v>
      </c>
      <c r="BG266" s="230">
        <f>IF(N266="zákl. přenesená",J266,0)</f>
        <v>0</v>
      </c>
      <c r="BH266" s="230">
        <f>IF(N266="sníž. přenesená",J266,0)</f>
        <v>0</v>
      </c>
      <c r="BI266" s="230">
        <f>IF(N266="nulová",J266,0)</f>
        <v>0</v>
      </c>
      <c r="BJ266" s="18" t="s">
        <v>143</v>
      </c>
      <c r="BK266" s="230">
        <f>ROUND(I266*H266,2)</f>
        <v>0</v>
      </c>
      <c r="BL266" s="18" t="s">
        <v>218</v>
      </c>
      <c r="BM266" s="229" t="s">
        <v>1707</v>
      </c>
    </row>
    <row r="267" spans="1:51" s="15" customFormat="1" ht="12">
      <c r="A267" s="15"/>
      <c r="B267" s="264"/>
      <c r="C267" s="265"/>
      <c r="D267" s="233" t="s">
        <v>145</v>
      </c>
      <c r="E267" s="266" t="s">
        <v>19</v>
      </c>
      <c r="F267" s="267" t="s">
        <v>1708</v>
      </c>
      <c r="G267" s="265"/>
      <c r="H267" s="266" t="s">
        <v>19</v>
      </c>
      <c r="I267" s="268"/>
      <c r="J267" s="265"/>
      <c r="K267" s="265"/>
      <c r="L267" s="269"/>
      <c r="M267" s="270"/>
      <c r="N267" s="271"/>
      <c r="O267" s="271"/>
      <c r="P267" s="271"/>
      <c r="Q267" s="271"/>
      <c r="R267" s="271"/>
      <c r="S267" s="271"/>
      <c r="T267" s="272"/>
      <c r="U267" s="15"/>
      <c r="V267" s="15"/>
      <c r="W267" s="15"/>
      <c r="X267" s="15"/>
      <c r="Y267" s="15"/>
      <c r="Z267" s="15"/>
      <c r="AA267" s="15"/>
      <c r="AB267" s="15"/>
      <c r="AC267" s="15"/>
      <c r="AD267" s="15"/>
      <c r="AE267" s="15"/>
      <c r="AT267" s="273" t="s">
        <v>145</v>
      </c>
      <c r="AU267" s="273" t="s">
        <v>79</v>
      </c>
      <c r="AV267" s="15" t="s">
        <v>77</v>
      </c>
      <c r="AW267" s="15" t="s">
        <v>31</v>
      </c>
      <c r="AX267" s="15" t="s">
        <v>69</v>
      </c>
      <c r="AY267" s="273" t="s">
        <v>137</v>
      </c>
    </row>
    <row r="268" spans="1:51" s="13" customFormat="1" ht="12">
      <c r="A268" s="13"/>
      <c r="B268" s="231"/>
      <c r="C268" s="232"/>
      <c r="D268" s="233" t="s">
        <v>145</v>
      </c>
      <c r="E268" s="234" t="s">
        <v>19</v>
      </c>
      <c r="F268" s="235" t="s">
        <v>1692</v>
      </c>
      <c r="G268" s="232"/>
      <c r="H268" s="236">
        <v>6.48</v>
      </c>
      <c r="I268" s="237"/>
      <c r="J268" s="232"/>
      <c r="K268" s="232"/>
      <c r="L268" s="238"/>
      <c r="M268" s="239"/>
      <c r="N268" s="240"/>
      <c r="O268" s="240"/>
      <c r="P268" s="240"/>
      <c r="Q268" s="240"/>
      <c r="R268" s="240"/>
      <c r="S268" s="240"/>
      <c r="T268" s="241"/>
      <c r="U268" s="13"/>
      <c r="V268" s="13"/>
      <c r="W268" s="13"/>
      <c r="X268" s="13"/>
      <c r="Y268" s="13"/>
      <c r="Z268" s="13"/>
      <c r="AA268" s="13"/>
      <c r="AB268" s="13"/>
      <c r="AC268" s="13"/>
      <c r="AD268" s="13"/>
      <c r="AE268" s="13"/>
      <c r="AT268" s="242" t="s">
        <v>145</v>
      </c>
      <c r="AU268" s="242" t="s">
        <v>79</v>
      </c>
      <c r="AV268" s="13" t="s">
        <v>79</v>
      </c>
      <c r="AW268" s="13" t="s">
        <v>31</v>
      </c>
      <c r="AX268" s="13" t="s">
        <v>69</v>
      </c>
      <c r="AY268" s="242" t="s">
        <v>137</v>
      </c>
    </row>
    <row r="269" spans="1:51" s="15" customFormat="1" ht="12">
      <c r="A269" s="15"/>
      <c r="B269" s="264"/>
      <c r="C269" s="265"/>
      <c r="D269" s="233" t="s">
        <v>145</v>
      </c>
      <c r="E269" s="266" t="s">
        <v>19</v>
      </c>
      <c r="F269" s="267" t="s">
        <v>1709</v>
      </c>
      <c r="G269" s="265"/>
      <c r="H269" s="266" t="s">
        <v>19</v>
      </c>
      <c r="I269" s="268"/>
      <c r="J269" s="265"/>
      <c r="K269" s="265"/>
      <c r="L269" s="269"/>
      <c r="M269" s="270"/>
      <c r="N269" s="271"/>
      <c r="O269" s="271"/>
      <c r="P269" s="271"/>
      <c r="Q269" s="271"/>
      <c r="R269" s="271"/>
      <c r="S269" s="271"/>
      <c r="T269" s="272"/>
      <c r="U269" s="15"/>
      <c r="V269" s="15"/>
      <c r="W269" s="15"/>
      <c r="X269" s="15"/>
      <c r="Y269" s="15"/>
      <c r="Z269" s="15"/>
      <c r="AA269" s="15"/>
      <c r="AB269" s="15"/>
      <c r="AC269" s="15"/>
      <c r="AD269" s="15"/>
      <c r="AE269" s="15"/>
      <c r="AT269" s="273" t="s">
        <v>145</v>
      </c>
      <c r="AU269" s="273" t="s">
        <v>79</v>
      </c>
      <c r="AV269" s="15" t="s">
        <v>77</v>
      </c>
      <c r="AW269" s="15" t="s">
        <v>31</v>
      </c>
      <c r="AX269" s="15" t="s">
        <v>69</v>
      </c>
      <c r="AY269" s="273" t="s">
        <v>137</v>
      </c>
    </row>
    <row r="270" spans="1:51" s="13" customFormat="1" ht="12">
      <c r="A270" s="13"/>
      <c r="B270" s="231"/>
      <c r="C270" s="232"/>
      <c r="D270" s="233" t="s">
        <v>145</v>
      </c>
      <c r="E270" s="234" t="s">
        <v>19</v>
      </c>
      <c r="F270" s="235" t="s">
        <v>1694</v>
      </c>
      <c r="G270" s="232"/>
      <c r="H270" s="236">
        <v>10.26</v>
      </c>
      <c r="I270" s="237"/>
      <c r="J270" s="232"/>
      <c r="K270" s="232"/>
      <c r="L270" s="238"/>
      <c r="M270" s="239"/>
      <c r="N270" s="240"/>
      <c r="O270" s="240"/>
      <c r="P270" s="240"/>
      <c r="Q270" s="240"/>
      <c r="R270" s="240"/>
      <c r="S270" s="240"/>
      <c r="T270" s="241"/>
      <c r="U270" s="13"/>
      <c r="V270" s="13"/>
      <c r="W270" s="13"/>
      <c r="X270" s="13"/>
      <c r="Y270" s="13"/>
      <c r="Z270" s="13"/>
      <c r="AA270" s="13"/>
      <c r="AB270" s="13"/>
      <c r="AC270" s="13"/>
      <c r="AD270" s="13"/>
      <c r="AE270" s="13"/>
      <c r="AT270" s="242" t="s">
        <v>145</v>
      </c>
      <c r="AU270" s="242" t="s">
        <v>79</v>
      </c>
      <c r="AV270" s="13" t="s">
        <v>79</v>
      </c>
      <c r="AW270" s="13" t="s">
        <v>31</v>
      </c>
      <c r="AX270" s="13" t="s">
        <v>69</v>
      </c>
      <c r="AY270" s="242" t="s">
        <v>137</v>
      </c>
    </row>
    <row r="271" spans="1:51" s="14" customFormat="1" ht="12">
      <c r="A271" s="14"/>
      <c r="B271" s="243"/>
      <c r="C271" s="244"/>
      <c r="D271" s="233" t="s">
        <v>145</v>
      </c>
      <c r="E271" s="245" t="s">
        <v>19</v>
      </c>
      <c r="F271" s="246" t="s">
        <v>147</v>
      </c>
      <c r="G271" s="244"/>
      <c r="H271" s="247">
        <v>16.740000000000002</v>
      </c>
      <c r="I271" s="248"/>
      <c r="J271" s="244"/>
      <c r="K271" s="244"/>
      <c r="L271" s="249"/>
      <c r="M271" s="250"/>
      <c r="N271" s="251"/>
      <c r="O271" s="251"/>
      <c r="P271" s="251"/>
      <c r="Q271" s="251"/>
      <c r="R271" s="251"/>
      <c r="S271" s="251"/>
      <c r="T271" s="252"/>
      <c r="U271" s="14"/>
      <c r="V271" s="14"/>
      <c r="W271" s="14"/>
      <c r="X271" s="14"/>
      <c r="Y271" s="14"/>
      <c r="Z271" s="14"/>
      <c r="AA271" s="14"/>
      <c r="AB271" s="14"/>
      <c r="AC271" s="14"/>
      <c r="AD271" s="14"/>
      <c r="AE271" s="14"/>
      <c r="AT271" s="253" t="s">
        <v>145</v>
      </c>
      <c r="AU271" s="253" t="s">
        <v>79</v>
      </c>
      <c r="AV271" s="14" t="s">
        <v>143</v>
      </c>
      <c r="AW271" s="14" t="s">
        <v>31</v>
      </c>
      <c r="AX271" s="14" t="s">
        <v>77</v>
      </c>
      <c r="AY271" s="253" t="s">
        <v>137</v>
      </c>
    </row>
    <row r="272" spans="1:65" s="2" customFormat="1" ht="16.5" customHeight="1">
      <c r="A272" s="39"/>
      <c r="B272" s="40"/>
      <c r="C272" s="254" t="s">
        <v>386</v>
      </c>
      <c r="D272" s="254" t="s">
        <v>154</v>
      </c>
      <c r="E272" s="255" t="s">
        <v>1710</v>
      </c>
      <c r="F272" s="256" t="s">
        <v>1711</v>
      </c>
      <c r="G272" s="257" t="s">
        <v>1078</v>
      </c>
      <c r="H272" s="258">
        <v>1.674</v>
      </c>
      <c r="I272" s="259"/>
      <c r="J272" s="260">
        <f>ROUND(I272*H272,2)</f>
        <v>0</v>
      </c>
      <c r="K272" s="256" t="s">
        <v>19</v>
      </c>
      <c r="L272" s="261"/>
      <c r="M272" s="262" t="s">
        <v>19</v>
      </c>
      <c r="N272" s="263" t="s">
        <v>42</v>
      </c>
      <c r="O272" s="86"/>
      <c r="P272" s="227">
        <f>O272*H272</f>
        <v>0</v>
      </c>
      <c r="Q272" s="227">
        <v>0.001</v>
      </c>
      <c r="R272" s="227">
        <f>Q272*H272</f>
        <v>0.001674</v>
      </c>
      <c r="S272" s="227">
        <v>0</v>
      </c>
      <c r="T272" s="228">
        <f>S272*H272</f>
        <v>0</v>
      </c>
      <c r="U272" s="39"/>
      <c r="V272" s="39"/>
      <c r="W272" s="39"/>
      <c r="X272" s="39"/>
      <c r="Y272" s="39"/>
      <c r="Z272" s="39"/>
      <c r="AA272" s="39"/>
      <c r="AB272" s="39"/>
      <c r="AC272" s="39"/>
      <c r="AD272" s="39"/>
      <c r="AE272" s="39"/>
      <c r="AR272" s="229" t="s">
        <v>281</v>
      </c>
      <c r="AT272" s="229" t="s">
        <v>154</v>
      </c>
      <c r="AU272" s="229" t="s">
        <v>79</v>
      </c>
      <c r="AY272" s="18" t="s">
        <v>137</v>
      </c>
      <c r="BE272" s="230">
        <f>IF(N272="základní",J272,0)</f>
        <v>0</v>
      </c>
      <c r="BF272" s="230">
        <f>IF(N272="snížená",J272,0)</f>
        <v>0</v>
      </c>
      <c r="BG272" s="230">
        <f>IF(N272="zákl. přenesená",J272,0)</f>
        <v>0</v>
      </c>
      <c r="BH272" s="230">
        <f>IF(N272="sníž. přenesená",J272,0)</f>
        <v>0</v>
      </c>
      <c r="BI272" s="230">
        <f>IF(N272="nulová",J272,0)</f>
        <v>0</v>
      </c>
      <c r="BJ272" s="18" t="s">
        <v>143</v>
      </c>
      <c r="BK272" s="230">
        <f>ROUND(I272*H272,2)</f>
        <v>0</v>
      </c>
      <c r="BL272" s="18" t="s">
        <v>218</v>
      </c>
      <c r="BM272" s="229" t="s">
        <v>1712</v>
      </c>
    </row>
    <row r="273" spans="1:65" s="2" customFormat="1" ht="21.75" customHeight="1">
      <c r="A273" s="39"/>
      <c r="B273" s="40"/>
      <c r="C273" s="218" t="s">
        <v>390</v>
      </c>
      <c r="D273" s="218" t="s">
        <v>138</v>
      </c>
      <c r="E273" s="219" t="s">
        <v>1713</v>
      </c>
      <c r="F273" s="220" t="s">
        <v>1714</v>
      </c>
      <c r="G273" s="221" t="s">
        <v>141</v>
      </c>
      <c r="H273" s="222">
        <v>16.74</v>
      </c>
      <c r="I273" s="223"/>
      <c r="J273" s="224">
        <f>ROUND(I273*H273,2)</f>
        <v>0</v>
      </c>
      <c r="K273" s="220" t="s">
        <v>142</v>
      </c>
      <c r="L273" s="45"/>
      <c r="M273" s="225" t="s">
        <v>19</v>
      </c>
      <c r="N273" s="226" t="s">
        <v>42</v>
      </c>
      <c r="O273" s="86"/>
      <c r="P273" s="227">
        <f>O273*H273</f>
        <v>0</v>
      </c>
      <c r="Q273" s="227">
        <v>0</v>
      </c>
      <c r="R273" s="227">
        <f>Q273*H273</f>
        <v>0</v>
      </c>
      <c r="S273" s="227">
        <v>0</v>
      </c>
      <c r="T273" s="228">
        <f>S273*H273</f>
        <v>0</v>
      </c>
      <c r="U273" s="39"/>
      <c r="V273" s="39"/>
      <c r="W273" s="39"/>
      <c r="X273" s="39"/>
      <c r="Y273" s="39"/>
      <c r="Z273" s="39"/>
      <c r="AA273" s="39"/>
      <c r="AB273" s="39"/>
      <c r="AC273" s="39"/>
      <c r="AD273" s="39"/>
      <c r="AE273" s="39"/>
      <c r="AR273" s="229" t="s">
        <v>218</v>
      </c>
      <c r="AT273" s="229" t="s">
        <v>138</v>
      </c>
      <c r="AU273" s="229" t="s">
        <v>79</v>
      </c>
      <c r="AY273" s="18" t="s">
        <v>137</v>
      </c>
      <c r="BE273" s="230">
        <f>IF(N273="základní",J273,0)</f>
        <v>0</v>
      </c>
      <c r="BF273" s="230">
        <f>IF(N273="snížená",J273,0)</f>
        <v>0</v>
      </c>
      <c r="BG273" s="230">
        <f>IF(N273="zákl. přenesená",J273,0)</f>
        <v>0</v>
      </c>
      <c r="BH273" s="230">
        <f>IF(N273="sníž. přenesená",J273,0)</f>
        <v>0</v>
      </c>
      <c r="BI273" s="230">
        <f>IF(N273="nulová",J273,0)</f>
        <v>0</v>
      </c>
      <c r="BJ273" s="18" t="s">
        <v>143</v>
      </c>
      <c r="BK273" s="230">
        <f>ROUND(I273*H273,2)</f>
        <v>0</v>
      </c>
      <c r="BL273" s="18" t="s">
        <v>218</v>
      </c>
      <c r="BM273" s="229" t="s">
        <v>1715</v>
      </c>
    </row>
    <row r="274" spans="1:65" s="2" customFormat="1" ht="16.5" customHeight="1">
      <c r="A274" s="39"/>
      <c r="B274" s="40"/>
      <c r="C274" s="254" t="s">
        <v>394</v>
      </c>
      <c r="D274" s="254" t="s">
        <v>154</v>
      </c>
      <c r="E274" s="255" t="s">
        <v>1716</v>
      </c>
      <c r="F274" s="256" t="s">
        <v>1717</v>
      </c>
      <c r="G274" s="257" t="s">
        <v>1078</v>
      </c>
      <c r="H274" s="258">
        <v>61.938</v>
      </c>
      <c r="I274" s="259"/>
      <c r="J274" s="260">
        <f>ROUND(I274*H274,2)</f>
        <v>0</v>
      </c>
      <c r="K274" s="256" t="s">
        <v>19</v>
      </c>
      <c r="L274" s="261"/>
      <c r="M274" s="262" t="s">
        <v>19</v>
      </c>
      <c r="N274" s="263" t="s">
        <v>42</v>
      </c>
      <c r="O274" s="86"/>
      <c r="P274" s="227">
        <f>O274*H274</f>
        <v>0</v>
      </c>
      <c r="Q274" s="227">
        <v>0.001</v>
      </c>
      <c r="R274" s="227">
        <f>Q274*H274</f>
        <v>0.06193800000000001</v>
      </c>
      <c r="S274" s="227">
        <v>0</v>
      </c>
      <c r="T274" s="228">
        <f>S274*H274</f>
        <v>0</v>
      </c>
      <c r="U274" s="39"/>
      <c r="V274" s="39"/>
      <c r="W274" s="39"/>
      <c r="X274" s="39"/>
      <c r="Y274" s="39"/>
      <c r="Z274" s="39"/>
      <c r="AA274" s="39"/>
      <c r="AB274" s="39"/>
      <c r="AC274" s="39"/>
      <c r="AD274" s="39"/>
      <c r="AE274" s="39"/>
      <c r="AR274" s="229" t="s">
        <v>281</v>
      </c>
      <c r="AT274" s="229" t="s">
        <v>154</v>
      </c>
      <c r="AU274" s="229" t="s">
        <v>79</v>
      </c>
      <c r="AY274" s="18" t="s">
        <v>137</v>
      </c>
      <c r="BE274" s="230">
        <f>IF(N274="základní",J274,0)</f>
        <v>0</v>
      </c>
      <c r="BF274" s="230">
        <f>IF(N274="snížená",J274,0)</f>
        <v>0</v>
      </c>
      <c r="BG274" s="230">
        <f>IF(N274="zákl. přenesená",J274,0)</f>
        <v>0</v>
      </c>
      <c r="BH274" s="230">
        <f>IF(N274="sníž. přenesená",J274,0)</f>
        <v>0</v>
      </c>
      <c r="BI274" s="230">
        <f>IF(N274="nulová",J274,0)</f>
        <v>0</v>
      </c>
      <c r="BJ274" s="18" t="s">
        <v>143</v>
      </c>
      <c r="BK274" s="230">
        <f>ROUND(I274*H274,2)</f>
        <v>0</v>
      </c>
      <c r="BL274" s="18" t="s">
        <v>218</v>
      </c>
      <c r="BM274" s="229" t="s">
        <v>1718</v>
      </c>
    </row>
    <row r="275" spans="1:65" s="2" customFormat="1" ht="21.75" customHeight="1">
      <c r="A275" s="39"/>
      <c r="B275" s="40"/>
      <c r="C275" s="218" t="s">
        <v>400</v>
      </c>
      <c r="D275" s="218" t="s">
        <v>138</v>
      </c>
      <c r="E275" s="219" t="s">
        <v>1719</v>
      </c>
      <c r="F275" s="220" t="s">
        <v>1720</v>
      </c>
      <c r="G275" s="221" t="s">
        <v>240</v>
      </c>
      <c r="H275" s="222">
        <v>0.064</v>
      </c>
      <c r="I275" s="223"/>
      <c r="J275" s="224">
        <f>ROUND(I275*H275,2)</f>
        <v>0</v>
      </c>
      <c r="K275" s="220" t="s">
        <v>142</v>
      </c>
      <c r="L275" s="45"/>
      <c r="M275" s="225" t="s">
        <v>19</v>
      </c>
      <c r="N275" s="226" t="s">
        <v>42</v>
      </c>
      <c r="O275" s="86"/>
      <c r="P275" s="227">
        <f>O275*H275</f>
        <v>0</v>
      </c>
      <c r="Q275" s="227">
        <v>0</v>
      </c>
      <c r="R275" s="227">
        <f>Q275*H275</f>
        <v>0</v>
      </c>
      <c r="S275" s="227">
        <v>0</v>
      </c>
      <c r="T275" s="228">
        <f>S275*H275</f>
        <v>0</v>
      </c>
      <c r="U275" s="39"/>
      <c r="V275" s="39"/>
      <c r="W275" s="39"/>
      <c r="X275" s="39"/>
      <c r="Y275" s="39"/>
      <c r="Z275" s="39"/>
      <c r="AA275" s="39"/>
      <c r="AB275" s="39"/>
      <c r="AC275" s="39"/>
      <c r="AD275" s="39"/>
      <c r="AE275" s="39"/>
      <c r="AR275" s="229" t="s">
        <v>218</v>
      </c>
      <c r="AT275" s="229" t="s">
        <v>138</v>
      </c>
      <c r="AU275" s="229" t="s">
        <v>79</v>
      </c>
      <c r="AY275" s="18" t="s">
        <v>137</v>
      </c>
      <c r="BE275" s="230">
        <f>IF(N275="základní",J275,0)</f>
        <v>0</v>
      </c>
      <c r="BF275" s="230">
        <f>IF(N275="snížená",J275,0)</f>
        <v>0</v>
      </c>
      <c r="BG275" s="230">
        <f>IF(N275="zákl. přenesená",J275,0)</f>
        <v>0</v>
      </c>
      <c r="BH275" s="230">
        <f>IF(N275="sníž. přenesená",J275,0)</f>
        <v>0</v>
      </c>
      <c r="BI275" s="230">
        <f>IF(N275="nulová",J275,0)</f>
        <v>0</v>
      </c>
      <c r="BJ275" s="18" t="s">
        <v>143</v>
      </c>
      <c r="BK275" s="230">
        <f>ROUND(I275*H275,2)</f>
        <v>0</v>
      </c>
      <c r="BL275" s="18" t="s">
        <v>218</v>
      </c>
      <c r="BM275" s="229" t="s">
        <v>1721</v>
      </c>
    </row>
    <row r="276" spans="1:63" s="12" customFormat="1" ht="22.8" customHeight="1">
      <c r="A276" s="12"/>
      <c r="B276" s="204"/>
      <c r="C276" s="205"/>
      <c r="D276" s="206" t="s">
        <v>68</v>
      </c>
      <c r="E276" s="274" t="s">
        <v>1722</v>
      </c>
      <c r="F276" s="274" t="s">
        <v>1723</v>
      </c>
      <c r="G276" s="205"/>
      <c r="H276" s="205"/>
      <c r="I276" s="208"/>
      <c r="J276" s="275">
        <f>BK276</f>
        <v>0</v>
      </c>
      <c r="K276" s="205"/>
      <c r="L276" s="210"/>
      <c r="M276" s="211"/>
      <c r="N276" s="212"/>
      <c r="O276" s="212"/>
      <c r="P276" s="213">
        <f>SUM(P277:P289)</f>
        <v>0</v>
      </c>
      <c r="Q276" s="212"/>
      <c r="R276" s="213">
        <f>SUM(R277:R289)</f>
        <v>0.09853200000000001</v>
      </c>
      <c r="S276" s="212"/>
      <c r="T276" s="214">
        <f>SUM(T277:T289)</f>
        <v>0</v>
      </c>
      <c r="U276" s="12"/>
      <c r="V276" s="12"/>
      <c r="W276" s="12"/>
      <c r="X276" s="12"/>
      <c r="Y276" s="12"/>
      <c r="Z276" s="12"/>
      <c r="AA276" s="12"/>
      <c r="AB276" s="12"/>
      <c r="AC276" s="12"/>
      <c r="AD276" s="12"/>
      <c r="AE276" s="12"/>
      <c r="AR276" s="215" t="s">
        <v>79</v>
      </c>
      <c r="AT276" s="216" t="s">
        <v>68</v>
      </c>
      <c r="AU276" s="216" t="s">
        <v>77</v>
      </c>
      <c r="AY276" s="215" t="s">
        <v>137</v>
      </c>
      <c r="BK276" s="217">
        <f>SUM(BK277:BK289)</f>
        <v>0</v>
      </c>
    </row>
    <row r="277" spans="1:65" s="2" customFormat="1" ht="21.75" customHeight="1">
      <c r="A277" s="39"/>
      <c r="B277" s="40"/>
      <c r="C277" s="218" t="s">
        <v>407</v>
      </c>
      <c r="D277" s="218" t="s">
        <v>138</v>
      </c>
      <c r="E277" s="219" t="s">
        <v>1724</v>
      </c>
      <c r="F277" s="220" t="s">
        <v>1725</v>
      </c>
      <c r="G277" s="221" t="s">
        <v>141</v>
      </c>
      <c r="H277" s="222">
        <v>21</v>
      </c>
      <c r="I277" s="223"/>
      <c r="J277" s="224">
        <f>ROUND(I277*H277,2)</f>
        <v>0</v>
      </c>
      <c r="K277" s="220" t="s">
        <v>142</v>
      </c>
      <c r="L277" s="45"/>
      <c r="M277" s="225" t="s">
        <v>19</v>
      </c>
      <c r="N277" s="226" t="s">
        <v>42</v>
      </c>
      <c r="O277" s="86"/>
      <c r="P277" s="227">
        <f>O277*H277</f>
        <v>0</v>
      </c>
      <c r="Q277" s="227">
        <v>0.0008</v>
      </c>
      <c r="R277" s="227">
        <f>Q277*H277</f>
        <v>0.016800000000000002</v>
      </c>
      <c r="S277" s="227">
        <v>0</v>
      </c>
      <c r="T277" s="228">
        <f>S277*H277</f>
        <v>0</v>
      </c>
      <c r="U277" s="39"/>
      <c r="V277" s="39"/>
      <c r="W277" s="39"/>
      <c r="X277" s="39"/>
      <c r="Y277" s="39"/>
      <c r="Z277" s="39"/>
      <c r="AA277" s="39"/>
      <c r="AB277" s="39"/>
      <c r="AC277" s="39"/>
      <c r="AD277" s="39"/>
      <c r="AE277" s="39"/>
      <c r="AR277" s="229" t="s">
        <v>218</v>
      </c>
      <c r="AT277" s="229" t="s">
        <v>138</v>
      </c>
      <c r="AU277" s="229" t="s">
        <v>79</v>
      </c>
      <c r="AY277" s="18" t="s">
        <v>137</v>
      </c>
      <c r="BE277" s="230">
        <f>IF(N277="základní",J277,0)</f>
        <v>0</v>
      </c>
      <c r="BF277" s="230">
        <f>IF(N277="snížená",J277,0)</f>
        <v>0</v>
      </c>
      <c r="BG277" s="230">
        <f>IF(N277="zákl. přenesená",J277,0)</f>
        <v>0</v>
      </c>
      <c r="BH277" s="230">
        <f>IF(N277="sníž. přenesená",J277,0)</f>
        <v>0</v>
      </c>
      <c r="BI277" s="230">
        <f>IF(N277="nulová",J277,0)</f>
        <v>0</v>
      </c>
      <c r="BJ277" s="18" t="s">
        <v>143</v>
      </c>
      <c r="BK277" s="230">
        <f>ROUND(I277*H277,2)</f>
        <v>0</v>
      </c>
      <c r="BL277" s="18" t="s">
        <v>218</v>
      </c>
      <c r="BM277" s="229" t="s">
        <v>1726</v>
      </c>
    </row>
    <row r="278" spans="1:51" s="13" customFormat="1" ht="12">
      <c r="A278" s="13"/>
      <c r="B278" s="231"/>
      <c r="C278" s="232"/>
      <c r="D278" s="233" t="s">
        <v>145</v>
      </c>
      <c r="E278" s="234" t="s">
        <v>19</v>
      </c>
      <c r="F278" s="235" t="s">
        <v>1727</v>
      </c>
      <c r="G278" s="232"/>
      <c r="H278" s="236">
        <v>21</v>
      </c>
      <c r="I278" s="237"/>
      <c r="J278" s="232"/>
      <c r="K278" s="232"/>
      <c r="L278" s="238"/>
      <c r="M278" s="239"/>
      <c r="N278" s="240"/>
      <c r="O278" s="240"/>
      <c r="P278" s="240"/>
      <c r="Q278" s="240"/>
      <c r="R278" s="240"/>
      <c r="S278" s="240"/>
      <c r="T278" s="241"/>
      <c r="U278" s="13"/>
      <c r="V278" s="13"/>
      <c r="W278" s="13"/>
      <c r="X278" s="13"/>
      <c r="Y278" s="13"/>
      <c r="Z278" s="13"/>
      <c r="AA278" s="13"/>
      <c r="AB278" s="13"/>
      <c r="AC278" s="13"/>
      <c r="AD278" s="13"/>
      <c r="AE278" s="13"/>
      <c r="AT278" s="242" t="s">
        <v>145</v>
      </c>
      <c r="AU278" s="242" t="s">
        <v>79</v>
      </c>
      <c r="AV278" s="13" t="s">
        <v>79</v>
      </c>
      <c r="AW278" s="13" t="s">
        <v>31</v>
      </c>
      <c r="AX278" s="13" t="s">
        <v>69</v>
      </c>
      <c r="AY278" s="242" t="s">
        <v>137</v>
      </c>
    </row>
    <row r="279" spans="1:51" s="14" customFormat="1" ht="12">
      <c r="A279" s="14"/>
      <c r="B279" s="243"/>
      <c r="C279" s="244"/>
      <c r="D279" s="233" t="s">
        <v>145</v>
      </c>
      <c r="E279" s="245" t="s">
        <v>19</v>
      </c>
      <c r="F279" s="246" t="s">
        <v>147</v>
      </c>
      <c r="G279" s="244"/>
      <c r="H279" s="247">
        <v>21</v>
      </c>
      <c r="I279" s="248"/>
      <c r="J279" s="244"/>
      <c r="K279" s="244"/>
      <c r="L279" s="249"/>
      <c r="M279" s="250"/>
      <c r="N279" s="251"/>
      <c r="O279" s="251"/>
      <c r="P279" s="251"/>
      <c r="Q279" s="251"/>
      <c r="R279" s="251"/>
      <c r="S279" s="251"/>
      <c r="T279" s="252"/>
      <c r="U279" s="14"/>
      <c r="V279" s="14"/>
      <c r="W279" s="14"/>
      <c r="X279" s="14"/>
      <c r="Y279" s="14"/>
      <c r="Z279" s="14"/>
      <c r="AA279" s="14"/>
      <c r="AB279" s="14"/>
      <c r="AC279" s="14"/>
      <c r="AD279" s="14"/>
      <c r="AE279" s="14"/>
      <c r="AT279" s="253" t="s">
        <v>145</v>
      </c>
      <c r="AU279" s="253" t="s">
        <v>79</v>
      </c>
      <c r="AV279" s="14" t="s">
        <v>143</v>
      </c>
      <c r="AW279" s="14" t="s">
        <v>31</v>
      </c>
      <c r="AX279" s="14" t="s">
        <v>77</v>
      </c>
      <c r="AY279" s="253" t="s">
        <v>137</v>
      </c>
    </row>
    <row r="280" spans="1:65" s="2" customFormat="1" ht="21.75" customHeight="1">
      <c r="A280" s="39"/>
      <c r="B280" s="40"/>
      <c r="C280" s="218" t="s">
        <v>411</v>
      </c>
      <c r="D280" s="218" t="s">
        <v>138</v>
      </c>
      <c r="E280" s="219" t="s">
        <v>1728</v>
      </c>
      <c r="F280" s="220" t="s">
        <v>1729</v>
      </c>
      <c r="G280" s="221" t="s">
        <v>141</v>
      </c>
      <c r="H280" s="222">
        <v>168</v>
      </c>
      <c r="I280" s="223"/>
      <c r="J280" s="224">
        <f>ROUND(I280*H280,2)</f>
        <v>0</v>
      </c>
      <c r="K280" s="220" t="s">
        <v>142</v>
      </c>
      <c r="L280" s="45"/>
      <c r="M280" s="225" t="s">
        <v>19</v>
      </c>
      <c r="N280" s="226" t="s">
        <v>42</v>
      </c>
      <c r="O280" s="86"/>
      <c r="P280" s="227">
        <f>O280*H280</f>
        <v>0</v>
      </c>
      <c r="Q280" s="227">
        <v>0.0004</v>
      </c>
      <c r="R280" s="227">
        <f>Q280*H280</f>
        <v>0.06720000000000001</v>
      </c>
      <c r="S280" s="227">
        <v>0</v>
      </c>
      <c r="T280" s="228">
        <f>S280*H280</f>
        <v>0</v>
      </c>
      <c r="U280" s="39"/>
      <c r="V280" s="39"/>
      <c r="W280" s="39"/>
      <c r="X280" s="39"/>
      <c r="Y280" s="39"/>
      <c r="Z280" s="39"/>
      <c r="AA280" s="39"/>
      <c r="AB280" s="39"/>
      <c r="AC280" s="39"/>
      <c r="AD280" s="39"/>
      <c r="AE280" s="39"/>
      <c r="AR280" s="229" t="s">
        <v>218</v>
      </c>
      <c r="AT280" s="229" t="s">
        <v>138</v>
      </c>
      <c r="AU280" s="229" t="s">
        <v>79</v>
      </c>
      <c r="AY280" s="18" t="s">
        <v>137</v>
      </c>
      <c r="BE280" s="230">
        <f>IF(N280="základní",J280,0)</f>
        <v>0</v>
      </c>
      <c r="BF280" s="230">
        <f>IF(N280="snížená",J280,0)</f>
        <v>0</v>
      </c>
      <c r="BG280" s="230">
        <f>IF(N280="zákl. přenesená",J280,0)</f>
        <v>0</v>
      </c>
      <c r="BH280" s="230">
        <f>IF(N280="sníž. přenesená",J280,0)</f>
        <v>0</v>
      </c>
      <c r="BI280" s="230">
        <f>IF(N280="nulová",J280,0)</f>
        <v>0</v>
      </c>
      <c r="BJ280" s="18" t="s">
        <v>143</v>
      </c>
      <c r="BK280" s="230">
        <f>ROUND(I280*H280,2)</f>
        <v>0</v>
      </c>
      <c r="BL280" s="18" t="s">
        <v>218</v>
      </c>
      <c r="BM280" s="229" t="s">
        <v>1730</v>
      </c>
    </row>
    <row r="281" spans="1:51" s="13" customFormat="1" ht="12">
      <c r="A281" s="13"/>
      <c r="B281" s="231"/>
      <c r="C281" s="232"/>
      <c r="D281" s="233" t="s">
        <v>145</v>
      </c>
      <c r="E281" s="234" t="s">
        <v>19</v>
      </c>
      <c r="F281" s="235" t="s">
        <v>1731</v>
      </c>
      <c r="G281" s="232"/>
      <c r="H281" s="236">
        <v>168</v>
      </c>
      <c r="I281" s="237"/>
      <c r="J281" s="232"/>
      <c r="K281" s="232"/>
      <c r="L281" s="238"/>
      <c r="M281" s="239"/>
      <c r="N281" s="240"/>
      <c r="O281" s="240"/>
      <c r="P281" s="240"/>
      <c r="Q281" s="240"/>
      <c r="R281" s="240"/>
      <c r="S281" s="240"/>
      <c r="T281" s="241"/>
      <c r="U281" s="13"/>
      <c r="V281" s="13"/>
      <c r="W281" s="13"/>
      <c r="X281" s="13"/>
      <c r="Y281" s="13"/>
      <c r="Z281" s="13"/>
      <c r="AA281" s="13"/>
      <c r="AB281" s="13"/>
      <c r="AC281" s="13"/>
      <c r="AD281" s="13"/>
      <c r="AE281" s="13"/>
      <c r="AT281" s="242" t="s">
        <v>145</v>
      </c>
      <c r="AU281" s="242" t="s">
        <v>79</v>
      </c>
      <c r="AV281" s="13" t="s">
        <v>79</v>
      </c>
      <c r="AW281" s="13" t="s">
        <v>31</v>
      </c>
      <c r="AX281" s="13" t="s">
        <v>69</v>
      </c>
      <c r="AY281" s="242" t="s">
        <v>137</v>
      </c>
    </row>
    <row r="282" spans="1:51" s="14" customFormat="1" ht="12">
      <c r="A282" s="14"/>
      <c r="B282" s="243"/>
      <c r="C282" s="244"/>
      <c r="D282" s="233" t="s">
        <v>145</v>
      </c>
      <c r="E282" s="245" t="s">
        <v>19</v>
      </c>
      <c r="F282" s="246" t="s">
        <v>147</v>
      </c>
      <c r="G282" s="244"/>
      <c r="H282" s="247">
        <v>168</v>
      </c>
      <c r="I282" s="248"/>
      <c r="J282" s="244"/>
      <c r="K282" s="244"/>
      <c r="L282" s="249"/>
      <c r="M282" s="250"/>
      <c r="N282" s="251"/>
      <c r="O282" s="251"/>
      <c r="P282" s="251"/>
      <c r="Q282" s="251"/>
      <c r="R282" s="251"/>
      <c r="S282" s="251"/>
      <c r="T282" s="252"/>
      <c r="U282" s="14"/>
      <c r="V282" s="14"/>
      <c r="W282" s="14"/>
      <c r="X282" s="14"/>
      <c r="Y282" s="14"/>
      <c r="Z282" s="14"/>
      <c r="AA282" s="14"/>
      <c r="AB282" s="14"/>
      <c r="AC282" s="14"/>
      <c r="AD282" s="14"/>
      <c r="AE282" s="14"/>
      <c r="AT282" s="253" t="s">
        <v>145</v>
      </c>
      <c r="AU282" s="253" t="s">
        <v>79</v>
      </c>
      <c r="AV282" s="14" t="s">
        <v>143</v>
      </c>
      <c r="AW282" s="14" t="s">
        <v>31</v>
      </c>
      <c r="AX282" s="14" t="s">
        <v>77</v>
      </c>
      <c r="AY282" s="253" t="s">
        <v>137</v>
      </c>
    </row>
    <row r="283" spans="1:65" s="2" customFormat="1" ht="21.75" customHeight="1">
      <c r="A283" s="39"/>
      <c r="B283" s="40"/>
      <c r="C283" s="218" t="s">
        <v>416</v>
      </c>
      <c r="D283" s="218" t="s">
        <v>138</v>
      </c>
      <c r="E283" s="219" t="s">
        <v>1732</v>
      </c>
      <c r="F283" s="220" t="s">
        <v>1733</v>
      </c>
      <c r="G283" s="221" t="s">
        <v>141</v>
      </c>
      <c r="H283" s="222">
        <v>21</v>
      </c>
      <c r="I283" s="223"/>
      <c r="J283" s="224">
        <f>ROUND(I283*H283,2)</f>
        <v>0</v>
      </c>
      <c r="K283" s="220" t="s">
        <v>142</v>
      </c>
      <c r="L283" s="45"/>
      <c r="M283" s="225" t="s">
        <v>19</v>
      </c>
      <c r="N283" s="226" t="s">
        <v>42</v>
      </c>
      <c r="O283" s="86"/>
      <c r="P283" s="227">
        <f>O283*H283</f>
        <v>0</v>
      </c>
      <c r="Q283" s="227">
        <v>1.05E-05</v>
      </c>
      <c r="R283" s="227">
        <f>Q283*H283</f>
        <v>0.0002205</v>
      </c>
      <c r="S283" s="227">
        <v>0</v>
      </c>
      <c r="T283" s="228">
        <f>S283*H283</f>
        <v>0</v>
      </c>
      <c r="U283" s="39"/>
      <c r="V283" s="39"/>
      <c r="W283" s="39"/>
      <c r="X283" s="39"/>
      <c r="Y283" s="39"/>
      <c r="Z283" s="39"/>
      <c r="AA283" s="39"/>
      <c r="AB283" s="39"/>
      <c r="AC283" s="39"/>
      <c r="AD283" s="39"/>
      <c r="AE283" s="39"/>
      <c r="AR283" s="229" t="s">
        <v>218</v>
      </c>
      <c r="AT283" s="229" t="s">
        <v>138</v>
      </c>
      <c r="AU283" s="229" t="s">
        <v>79</v>
      </c>
      <c r="AY283" s="18" t="s">
        <v>137</v>
      </c>
      <c r="BE283" s="230">
        <f>IF(N283="základní",J283,0)</f>
        <v>0</v>
      </c>
      <c r="BF283" s="230">
        <f>IF(N283="snížená",J283,0)</f>
        <v>0</v>
      </c>
      <c r="BG283" s="230">
        <f>IF(N283="zákl. přenesená",J283,0)</f>
        <v>0</v>
      </c>
      <c r="BH283" s="230">
        <f>IF(N283="sníž. přenesená",J283,0)</f>
        <v>0</v>
      </c>
      <c r="BI283" s="230">
        <f>IF(N283="nulová",J283,0)</f>
        <v>0</v>
      </c>
      <c r="BJ283" s="18" t="s">
        <v>143</v>
      </c>
      <c r="BK283" s="230">
        <f>ROUND(I283*H283,2)</f>
        <v>0</v>
      </c>
      <c r="BL283" s="18" t="s">
        <v>218</v>
      </c>
      <c r="BM283" s="229" t="s">
        <v>1734</v>
      </c>
    </row>
    <row r="284" spans="1:65" s="2" customFormat="1" ht="16.5" customHeight="1">
      <c r="A284" s="39"/>
      <c r="B284" s="40"/>
      <c r="C284" s="254" t="s">
        <v>420</v>
      </c>
      <c r="D284" s="254" t="s">
        <v>154</v>
      </c>
      <c r="E284" s="255" t="s">
        <v>1735</v>
      </c>
      <c r="F284" s="256" t="s">
        <v>1736</v>
      </c>
      <c r="G284" s="257" t="s">
        <v>141</v>
      </c>
      <c r="H284" s="258">
        <v>23.1</v>
      </c>
      <c r="I284" s="259"/>
      <c r="J284" s="260">
        <f>ROUND(I284*H284,2)</f>
        <v>0</v>
      </c>
      <c r="K284" s="256" t="s">
        <v>142</v>
      </c>
      <c r="L284" s="261"/>
      <c r="M284" s="262" t="s">
        <v>19</v>
      </c>
      <c r="N284" s="263" t="s">
        <v>42</v>
      </c>
      <c r="O284" s="86"/>
      <c r="P284" s="227">
        <f>O284*H284</f>
        <v>0</v>
      </c>
      <c r="Q284" s="227">
        <v>0.0005</v>
      </c>
      <c r="R284" s="227">
        <f>Q284*H284</f>
        <v>0.011550000000000001</v>
      </c>
      <c r="S284" s="227">
        <v>0</v>
      </c>
      <c r="T284" s="228">
        <f>S284*H284</f>
        <v>0</v>
      </c>
      <c r="U284" s="39"/>
      <c r="V284" s="39"/>
      <c r="W284" s="39"/>
      <c r="X284" s="39"/>
      <c r="Y284" s="39"/>
      <c r="Z284" s="39"/>
      <c r="AA284" s="39"/>
      <c r="AB284" s="39"/>
      <c r="AC284" s="39"/>
      <c r="AD284" s="39"/>
      <c r="AE284" s="39"/>
      <c r="AR284" s="229" t="s">
        <v>281</v>
      </c>
      <c r="AT284" s="229" t="s">
        <v>154</v>
      </c>
      <c r="AU284" s="229" t="s">
        <v>79</v>
      </c>
      <c r="AY284" s="18" t="s">
        <v>137</v>
      </c>
      <c r="BE284" s="230">
        <f>IF(N284="základní",J284,0)</f>
        <v>0</v>
      </c>
      <c r="BF284" s="230">
        <f>IF(N284="snížená",J284,0)</f>
        <v>0</v>
      </c>
      <c r="BG284" s="230">
        <f>IF(N284="zákl. přenesená",J284,0)</f>
        <v>0</v>
      </c>
      <c r="BH284" s="230">
        <f>IF(N284="sníž. přenesená",J284,0)</f>
        <v>0</v>
      </c>
      <c r="BI284" s="230">
        <f>IF(N284="nulová",J284,0)</f>
        <v>0</v>
      </c>
      <c r="BJ284" s="18" t="s">
        <v>143</v>
      </c>
      <c r="BK284" s="230">
        <f>ROUND(I284*H284,2)</f>
        <v>0</v>
      </c>
      <c r="BL284" s="18" t="s">
        <v>218</v>
      </c>
      <c r="BM284" s="229" t="s">
        <v>1737</v>
      </c>
    </row>
    <row r="285" spans="1:51" s="13" customFormat="1" ht="12">
      <c r="A285" s="13"/>
      <c r="B285" s="231"/>
      <c r="C285" s="232"/>
      <c r="D285" s="233" t="s">
        <v>145</v>
      </c>
      <c r="E285" s="234" t="s">
        <v>19</v>
      </c>
      <c r="F285" s="235" t="s">
        <v>1738</v>
      </c>
      <c r="G285" s="232"/>
      <c r="H285" s="236">
        <v>23.1</v>
      </c>
      <c r="I285" s="237"/>
      <c r="J285" s="232"/>
      <c r="K285" s="232"/>
      <c r="L285" s="238"/>
      <c r="M285" s="239"/>
      <c r="N285" s="240"/>
      <c r="O285" s="240"/>
      <c r="P285" s="240"/>
      <c r="Q285" s="240"/>
      <c r="R285" s="240"/>
      <c r="S285" s="240"/>
      <c r="T285" s="241"/>
      <c r="U285" s="13"/>
      <c r="V285" s="13"/>
      <c r="W285" s="13"/>
      <c r="X285" s="13"/>
      <c r="Y285" s="13"/>
      <c r="Z285" s="13"/>
      <c r="AA285" s="13"/>
      <c r="AB285" s="13"/>
      <c r="AC285" s="13"/>
      <c r="AD285" s="13"/>
      <c r="AE285" s="13"/>
      <c r="AT285" s="242" t="s">
        <v>145</v>
      </c>
      <c r="AU285" s="242" t="s">
        <v>79</v>
      </c>
      <c r="AV285" s="13" t="s">
        <v>79</v>
      </c>
      <c r="AW285" s="13" t="s">
        <v>31</v>
      </c>
      <c r="AX285" s="13" t="s">
        <v>69</v>
      </c>
      <c r="AY285" s="242" t="s">
        <v>137</v>
      </c>
    </row>
    <row r="286" spans="1:51" s="14" customFormat="1" ht="12">
      <c r="A286" s="14"/>
      <c r="B286" s="243"/>
      <c r="C286" s="244"/>
      <c r="D286" s="233" t="s">
        <v>145</v>
      </c>
      <c r="E286" s="245" t="s">
        <v>19</v>
      </c>
      <c r="F286" s="246" t="s">
        <v>147</v>
      </c>
      <c r="G286" s="244"/>
      <c r="H286" s="247">
        <v>23.1</v>
      </c>
      <c r="I286" s="248"/>
      <c r="J286" s="244"/>
      <c r="K286" s="244"/>
      <c r="L286" s="249"/>
      <c r="M286" s="250"/>
      <c r="N286" s="251"/>
      <c r="O286" s="251"/>
      <c r="P286" s="251"/>
      <c r="Q286" s="251"/>
      <c r="R286" s="251"/>
      <c r="S286" s="251"/>
      <c r="T286" s="252"/>
      <c r="U286" s="14"/>
      <c r="V286" s="14"/>
      <c r="W286" s="14"/>
      <c r="X286" s="14"/>
      <c r="Y286" s="14"/>
      <c r="Z286" s="14"/>
      <c r="AA286" s="14"/>
      <c r="AB286" s="14"/>
      <c r="AC286" s="14"/>
      <c r="AD286" s="14"/>
      <c r="AE286" s="14"/>
      <c r="AT286" s="253" t="s">
        <v>145</v>
      </c>
      <c r="AU286" s="253" t="s">
        <v>79</v>
      </c>
      <c r="AV286" s="14" t="s">
        <v>143</v>
      </c>
      <c r="AW286" s="14" t="s">
        <v>31</v>
      </c>
      <c r="AX286" s="14" t="s">
        <v>77</v>
      </c>
      <c r="AY286" s="253" t="s">
        <v>137</v>
      </c>
    </row>
    <row r="287" spans="1:65" s="2" customFormat="1" ht="21.75" customHeight="1">
      <c r="A287" s="39"/>
      <c r="B287" s="40"/>
      <c r="C287" s="218" t="s">
        <v>427</v>
      </c>
      <c r="D287" s="218" t="s">
        <v>138</v>
      </c>
      <c r="E287" s="219" t="s">
        <v>1732</v>
      </c>
      <c r="F287" s="220" t="s">
        <v>1733</v>
      </c>
      <c r="G287" s="221" t="s">
        <v>141</v>
      </c>
      <c r="H287" s="222">
        <v>21</v>
      </c>
      <c r="I287" s="223"/>
      <c r="J287" s="224">
        <f>ROUND(I287*H287,2)</f>
        <v>0</v>
      </c>
      <c r="K287" s="220" t="s">
        <v>142</v>
      </c>
      <c r="L287" s="45"/>
      <c r="M287" s="225" t="s">
        <v>19</v>
      </c>
      <c r="N287" s="226" t="s">
        <v>42</v>
      </c>
      <c r="O287" s="86"/>
      <c r="P287" s="227">
        <f>O287*H287</f>
        <v>0</v>
      </c>
      <c r="Q287" s="227">
        <v>1.05E-05</v>
      </c>
      <c r="R287" s="227">
        <f>Q287*H287</f>
        <v>0.0002205</v>
      </c>
      <c r="S287" s="227">
        <v>0</v>
      </c>
      <c r="T287" s="228">
        <f>S287*H287</f>
        <v>0</v>
      </c>
      <c r="U287" s="39"/>
      <c r="V287" s="39"/>
      <c r="W287" s="39"/>
      <c r="X287" s="39"/>
      <c r="Y287" s="39"/>
      <c r="Z287" s="39"/>
      <c r="AA287" s="39"/>
      <c r="AB287" s="39"/>
      <c r="AC287" s="39"/>
      <c r="AD287" s="39"/>
      <c r="AE287" s="39"/>
      <c r="AR287" s="229" t="s">
        <v>218</v>
      </c>
      <c r="AT287" s="229" t="s">
        <v>138</v>
      </c>
      <c r="AU287" s="229" t="s">
        <v>79</v>
      </c>
      <c r="AY287" s="18" t="s">
        <v>137</v>
      </c>
      <c r="BE287" s="230">
        <f>IF(N287="základní",J287,0)</f>
        <v>0</v>
      </c>
      <c r="BF287" s="230">
        <f>IF(N287="snížená",J287,0)</f>
        <v>0</v>
      </c>
      <c r="BG287" s="230">
        <f>IF(N287="zákl. přenesená",J287,0)</f>
        <v>0</v>
      </c>
      <c r="BH287" s="230">
        <f>IF(N287="sníž. přenesená",J287,0)</f>
        <v>0</v>
      </c>
      <c r="BI287" s="230">
        <f>IF(N287="nulová",J287,0)</f>
        <v>0</v>
      </c>
      <c r="BJ287" s="18" t="s">
        <v>143</v>
      </c>
      <c r="BK287" s="230">
        <f>ROUND(I287*H287,2)</f>
        <v>0</v>
      </c>
      <c r="BL287" s="18" t="s">
        <v>218</v>
      </c>
      <c r="BM287" s="229" t="s">
        <v>1739</v>
      </c>
    </row>
    <row r="288" spans="1:65" s="2" customFormat="1" ht="16.5" customHeight="1">
      <c r="A288" s="39"/>
      <c r="B288" s="40"/>
      <c r="C288" s="254" t="s">
        <v>431</v>
      </c>
      <c r="D288" s="254" t="s">
        <v>154</v>
      </c>
      <c r="E288" s="255" t="s">
        <v>1740</v>
      </c>
      <c r="F288" s="256" t="s">
        <v>1741</v>
      </c>
      <c r="G288" s="257" t="s">
        <v>141</v>
      </c>
      <c r="H288" s="258">
        <v>23.1</v>
      </c>
      <c r="I288" s="259"/>
      <c r="J288" s="260">
        <f>ROUND(I288*H288,2)</f>
        <v>0</v>
      </c>
      <c r="K288" s="256" t="s">
        <v>142</v>
      </c>
      <c r="L288" s="261"/>
      <c r="M288" s="262" t="s">
        <v>19</v>
      </c>
      <c r="N288" s="263" t="s">
        <v>42</v>
      </c>
      <c r="O288" s="86"/>
      <c r="P288" s="227">
        <f>O288*H288</f>
        <v>0</v>
      </c>
      <c r="Q288" s="227">
        <v>0.00011</v>
      </c>
      <c r="R288" s="227">
        <f>Q288*H288</f>
        <v>0.0025410000000000003</v>
      </c>
      <c r="S288" s="227">
        <v>0</v>
      </c>
      <c r="T288" s="228">
        <f>S288*H288</f>
        <v>0</v>
      </c>
      <c r="U288" s="39"/>
      <c r="V288" s="39"/>
      <c r="W288" s="39"/>
      <c r="X288" s="39"/>
      <c r="Y288" s="39"/>
      <c r="Z288" s="39"/>
      <c r="AA288" s="39"/>
      <c r="AB288" s="39"/>
      <c r="AC288" s="39"/>
      <c r="AD288" s="39"/>
      <c r="AE288" s="39"/>
      <c r="AR288" s="229" t="s">
        <v>281</v>
      </c>
      <c r="AT288" s="229" t="s">
        <v>154</v>
      </c>
      <c r="AU288" s="229" t="s">
        <v>79</v>
      </c>
      <c r="AY288" s="18" t="s">
        <v>137</v>
      </c>
      <c r="BE288" s="230">
        <f>IF(N288="základní",J288,0)</f>
        <v>0</v>
      </c>
      <c r="BF288" s="230">
        <f>IF(N288="snížená",J288,0)</f>
        <v>0</v>
      </c>
      <c r="BG288" s="230">
        <f>IF(N288="zákl. přenesená",J288,0)</f>
        <v>0</v>
      </c>
      <c r="BH288" s="230">
        <f>IF(N288="sníž. přenesená",J288,0)</f>
        <v>0</v>
      </c>
      <c r="BI288" s="230">
        <f>IF(N288="nulová",J288,0)</f>
        <v>0</v>
      </c>
      <c r="BJ288" s="18" t="s">
        <v>143</v>
      </c>
      <c r="BK288" s="230">
        <f>ROUND(I288*H288,2)</f>
        <v>0</v>
      </c>
      <c r="BL288" s="18" t="s">
        <v>218</v>
      </c>
      <c r="BM288" s="229" t="s">
        <v>1742</v>
      </c>
    </row>
    <row r="289" spans="1:65" s="2" customFormat="1" ht="21.75" customHeight="1">
      <c r="A289" s="39"/>
      <c r="B289" s="40"/>
      <c r="C289" s="218" t="s">
        <v>435</v>
      </c>
      <c r="D289" s="218" t="s">
        <v>138</v>
      </c>
      <c r="E289" s="219" t="s">
        <v>1743</v>
      </c>
      <c r="F289" s="220" t="s">
        <v>1744</v>
      </c>
      <c r="G289" s="221" t="s">
        <v>240</v>
      </c>
      <c r="H289" s="222">
        <v>0.099</v>
      </c>
      <c r="I289" s="223"/>
      <c r="J289" s="224">
        <f>ROUND(I289*H289,2)</f>
        <v>0</v>
      </c>
      <c r="K289" s="220" t="s">
        <v>142</v>
      </c>
      <c r="L289" s="45"/>
      <c r="M289" s="225" t="s">
        <v>19</v>
      </c>
      <c r="N289" s="226" t="s">
        <v>42</v>
      </c>
      <c r="O289" s="86"/>
      <c r="P289" s="227">
        <f>O289*H289</f>
        <v>0</v>
      </c>
      <c r="Q289" s="227">
        <v>0</v>
      </c>
      <c r="R289" s="227">
        <f>Q289*H289</f>
        <v>0</v>
      </c>
      <c r="S289" s="227">
        <v>0</v>
      </c>
      <c r="T289" s="228">
        <f>S289*H289</f>
        <v>0</v>
      </c>
      <c r="U289" s="39"/>
      <c r="V289" s="39"/>
      <c r="W289" s="39"/>
      <c r="X289" s="39"/>
      <c r="Y289" s="39"/>
      <c r="Z289" s="39"/>
      <c r="AA289" s="39"/>
      <c r="AB289" s="39"/>
      <c r="AC289" s="39"/>
      <c r="AD289" s="39"/>
      <c r="AE289" s="39"/>
      <c r="AR289" s="229" t="s">
        <v>218</v>
      </c>
      <c r="AT289" s="229" t="s">
        <v>138</v>
      </c>
      <c r="AU289" s="229" t="s">
        <v>79</v>
      </c>
      <c r="AY289" s="18" t="s">
        <v>137</v>
      </c>
      <c r="BE289" s="230">
        <f>IF(N289="základní",J289,0)</f>
        <v>0</v>
      </c>
      <c r="BF289" s="230">
        <f>IF(N289="snížená",J289,0)</f>
        <v>0</v>
      </c>
      <c r="BG289" s="230">
        <f>IF(N289="zákl. přenesená",J289,0)</f>
        <v>0</v>
      </c>
      <c r="BH289" s="230">
        <f>IF(N289="sníž. přenesená",J289,0)</f>
        <v>0</v>
      </c>
      <c r="BI289" s="230">
        <f>IF(N289="nulová",J289,0)</f>
        <v>0</v>
      </c>
      <c r="BJ289" s="18" t="s">
        <v>143</v>
      </c>
      <c r="BK289" s="230">
        <f>ROUND(I289*H289,2)</f>
        <v>0</v>
      </c>
      <c r="BL289" s="18" t="s">
        <v>218</v>
      </c>
      <c r="BM289" s="229" t="s">
        <v>1745</v>
      </c>
    </row>
    <row r="290" spans="1:63" s="12" customFormat="1" ht="22.8" customHeight="1">
      <c r="A290" s="12"/>
      <c r="B290" s="204"/>
      <c r="C290" s="205"/>
      <c r="D290" s="206" t="s">
        <v>68</v>
      </c>
      <c r="E290" s="274" t="s">
        <v>1501</v>
      </c>
      <c r="F290" s="274" t="s">
        <v>1502</v>
      </c>
      <c r="G290" s="205"/>
      <c r="H290" s="205"/>
      <c r="I290" s="208"/>
      <c r="J290" s="275">
        <f>BK290</f>
        <v>0</v>
      </c>
      <c r="K290" s="205"/>
      <c r="L290" s="210"/>
      <c r="M290" s="211"/>
      <c r="N290" s="212"/>
      <c r="O290" s="212"/>
      <c r="P290" s="213">
        <f>SUM(P291:P300)</f>
        <v>0</v>
      </c>
      <c r="Q290" s="212"/>
      <c r="R290" s="213">
        <f>SUM(R291:R300)</f>
        <v>0.08817667499999998</v>
      </c>
      <c r="S290" s="212"/>
      <c r="T290" s="214">
        <f>SUM(T291:T300)</f>
        <v>0</v>
      </c>
      <c r="U290" s="12"/>
      <c r="V290" s="12"/>
      <c r="W290" s="12"/>
      <c r="X290" s="12"/>
      <c r="Y290" s="12"/>
      <c r="Z290" s="12"/>
      <c r="AA290" s="12"/>
      <c r="AB290" s="12"/>
      <c r="AC290" s="12"/>
      <c r="AD290" s="12"/>
      <c r="AE290" s="12"/>
      <c r="AR290" s="215" t="s">
        <v>79</v>
      </c>
      <c r="AT290" s="216" t="s">
        <v>68</v>
      </c>
      <c r="AU290" s="216" t="s">
        <v>77</v>
      </c>
      <c r="AY290" s="215" t="s">
        <v>137</v>
      </c>
      <c r="BK290" s="217">
        <f>SUM(BK291:BK300)</f>
        <v>0</v>
      </c>
    </row>
    <row r="291" spans="1:65" s="2" customFormat="1" ht="16.5" customHeight="1">
      <c r="A291" s="39"/>
      <c r="B291" s="40"/>
      <c r="C291" s="218" t="s">
        <v>439</v>
      </c>
      <c r="D291" s="218" t="s">
        <v>138</v>
      </c>
      <c r="E291" s="219" t="s">
        <v>1506</v>
      </c>
      <c r="F291" s="220" t="s">
        <v>1507</v>
      </c>
      <c r="G291" s="221" t="s">
        <v>150</v>
      </c>
      <c r="H291" s="222">
        <v>3.5</v>
      </c>
      <c r="I291" s="223"/>
      <c r="J291" s="224">
        <f>ROUND(I291*H291,2)</f>
        <v>0</v>
      </c>
      <c r="K291" s="220" t="s">
        <v>142</v>
      </c>
      <c r="L291" s="45"/>
      <c r="M291" s="225" t="s">
        <v>19</v>
      </c>
      <c r="N291" s="226" t="s">
        <v>42</v>
      </c>
      <c r="O291" s="86"/>
      <c r="P291" s="227">
        <f>O291*H291</f>
        <v>0</v>
      </c>
      <c r="Q291" s="227">
        <v>0.01232225</v>
      </c>
      <c r="R291" s="227">
        <f>Q291*H291</f>
        <v>0.043127874999999996</v>
      </c>
      <c r="S291" s="227">
        <v>0</v>
      </c>
      <c r="T291" s="228">
        <f>S291*H291</f>
        <v>0</v>
      </c>
      <c r="U291" s="39"/>
      <c r="V291" s="39"/>
      <c r="W291" s="39"/>
      <c r="X291" s="39"/>
      <c r="Y291" s="39"/>
      <c r="Z291" s="39"/>
      <c r="AA291" s="39"/>
      <c r="AB291" s="39"/>
      <c r="AC291" s="39"/>
      <c r="AD291" s="39"/>
      <c r="AE291" s="39"/>
      <c r="AR291" s="229" t="s">
        <v>218</v>
      </c>
      <c r="AT291" s="229" t="s">
        <v>138</v>
      </c>
      <c r="AU291" s="229" t="s">
        <v>79</v>
      </c>
      <c r="AY291" s="18" t="s">
        <v>137</v>
      </c>
      <c r="BE291" s="230">
        <f>IF(N291="základní",J291,0)</f>
        <v>0</v>
      </c>
      <c r="BF291" s="230">
        <f>IF(N291="snížená",J291,0)</f>
        <v>0</v>
      </c>
      <c r="BG291" s="230">
        <f>IF(N291="zákl. přenesená",J291,0)</f>
        <v>0</v>
      </c>
      <c r="BH291" s="230">
        <f>IF(N291="sníž. přenesená",J291,0)</f>
        <v>0</v>
      </c>
      <c r="BI291" s="230">
        <f>IF(N291="nulová",J291,0)</f>
        <v>0</v>
      </c>
      <c r="BJ291" s="18" t="s">
        <v>143</v>
      </c>
      <c r="BK291" s="230">
        <f>ROUND(I291*H291,2)</f>
        <v>0</v>
      </c>
      <c r="BL291" s="18" t="s">
        <v>218</v>
      </c>
      <c r="BM291" s="229" t="s">
        <v>1746</v>
      </c>
    </row>
    <row r="292" spans="1:65" s="2" customFormat="1" ht="16.5" customHeight="1">
      <c r="A292" s="39"/>
      <c r="B292" s="40"/>
      <c r="C292" s="218" t="s">
        <v>444</v>
      </c>
      <c r="D292" s="218" t="s">
        <v>138</v>
      </c>
      <c r="E292" s="219" t="s">
        <v>1747</v>
      </c>
      <c r="F292" s="220" t="s">
        <v>1748</v>
      </c>
      <c r="G292" s="221" t="s">
        <v>150</v>
      </c>
      <c r="H292" s="222">
        <v>13</v>
      </c>
      <c r="I292" s="223"/>
      <c r="J292" s="224">
        <f>ROUND(I292*H292,2)</f>
        <v>0</v>
      </c>
      <c r="K292" s="220" t="s">
        <v>142</v>
      </c>
      <c r="L292" s="45"/>
      <c r="M292" s="225" t="s">
        <v>19</v>
      </c>
      <c r="N292" s="226" t="s">
        <v>42</v>
      </c>
      <c r="O292" s="86"/>
      <c r="P292" s="227">
        <f>O292*H292</f>
        <v>0</v>
      </c>
      <c r="Q292" s="227">
        <v>0.0020099</v>
      </c>
      <c r="R292" s="227">
        <f>Q292*H292</f>
        <v>0.026128699999999998</v>
      </c>
      <c r="S292" s="227">
        <v>0</v>
      </c>
      <c r="T292" s="228">
        <f>S292*H292</f>
        <v>0</v>
      </c>
      <c r="U292" s="39"/>
      <c r="V292" s="39"/>
      <c r="W292" s="39"/>
      <c r="X292" s="39"/>
      <c r="Y292" s="39"/>
      <c r="Z292" s="39"/>
      <c r="AA292" s="39"/>
      <c r="AB292" s="39"/>
      <c r="AC292" s="39"/>
      <c r="AD292" s="39"/>
      <c r="AE292" s="39"/>
      <c r="AR292" s="229" t="s">
        <v>218</v>
      </c>
      <c r="AT292" s="229" t="s">
        <v>138</v>
      </c>
      <c r="AU292" s="229" t="s">
        <v>79</v>
      </c>
      <c r="AY292" s="18" t="s">
        <v>137</v>
      </c>
      <c r="BE292" s="230">
        <f>IF(N292="základní",J292,0)</f>
        <v>0</v>
      </c>
      <c r="BF292" s="230">
        <f>IF(N292="snížená",J292,0)</f>
        <v>0</v>
      </c>
      <c r="BG292" s="230">
        <f>IF(N292="zákl. přenesená",J292,0)</f>
        <v>0</v>
      </c>
      <c r="BH292" s="230">
        <f>IF(N292="sníž. přenesená",J292,0)</f>
        <v>0</v>
      </c>
      <c r="BI292" s="230">
        <f>IF(N292="nulová",J292,0)</f>
        <v>0</v>
      </c>
      <c r="BJ292" s="18" t="s">
        <v>143</v>
      </c>
      <c r="BK292" s="230">
        <f>ROUND(I292*H292,2)</f>
        <v>0</v>
      </c>
      <c r="BL292" s="18" t="s">
        <v>218</v>
      </c>
      <c r="BM292" s="229" t="s">
        <v>1749</v>
      </c>
    </row>
    <row r="293" spans="1:65" s="2" customFormat="1" ht="16.5" customHeight="1">
      <c r="A293" s="39"/>
      <c r="B293" s="40"/>
      <c r="C293" s="218" t="s">
        <v>448</v>
      </c>
      <c r="D293" s="218" t="s">
        <v>138</v>
      </c>
      <c r="E293" s="219" t="s">
        <v>1750</v>
      </c>
      <c r="F293" s="220" t="s">
        <v>1751</v>
      </c>
      <c r="G293" s="221" t="s">
        <v>150</v>
      </c>
      <c r="H293" s="222">
        <v>5</v>
      </c>
      <c r="I293" s="223"/>
      <c r="J293" s="224">
        <f>ROUND(I293*H293,2)</f>
        <v>0</v>
      </c>
      <c r="K293" s="220" t="s">
        <v>142</v>
      </c>
      <c r="L293" s="45"/>
      <c r="M293" s="225" t="s">
        <v>19</v>
      </c>
      <c r="N293" s="226" t="s">
        <v>42</v>
      </c>
      <c r="O293" s="86"/>
      <c r="P293" s="227">
        <f>O293*H293</f>
        <v>0</v>
      </c>
      <c r="Q293" s="227">
        <v>0.0004765</v>
      </c>
      <c r="R293" s="227">
        <f>Q293*H293</f>
        <v>0.0023825</v>
      </c>
      <c r="S293" s="227">
        <v>0</v>
      </c>
      <c r="T293" s="228">
        <f>S293*H293</f>
        <v>0</v>
      </c>
      <c r="U293" s="39"/>
      <c r="V293" s="39"/>
      <c r="W293" s="39"/>
      <c r="X293" s="39"/>
      <c r="Y293" s="39"/>
      <c r="Z293" s="39"/>
      <c r="AA293" s="39"/>
      <c r="AB293" s="39"/>
      <c r="AC293" s="39"/>
      <c r="AD293" s="39"/>
      <c r="AE293" s="39"/>
      <c r="AR293" s="229" t="s">
        <v>218</v>
      </c>
      <c r="AT293" s="229" t="s">
        <v>138</v>
      </c>
      <c r="AU293" s="229" t="s">
        <v>79</v>
      </c>
      <c r="AY293" s="18" t="s">
        <v>137</v>
      </c>
      <c r="BE293" s="230">
        <f>IF(N293="základní",J293,0)</f>
        <v>0</v>
      </c>
      <c r="BF293" s="230">
        <f>IF(N293="snížená",J293,0)</f>
        <v>0</v>
      </c>
      <c r="BG293" s="230">
        <f>IF(N293="zákl. přenesená",J293,0)</f>
        <v>0</v>
      </c>
      <c r="BH293" s="230">
        <f>IF(N293="sníž. přenesená",J293,0)</f>
        <v>0</v>
      </c>
      <c r="BI293" s="230">
        <f>IF(N293="nulová",J293,0)</f>
        <v>0</v>
      </c>
      <c r="BJ293" s="18" t="s">
        <v>143</v>
      </c>
      <c r="BK293" s="230">
        <f>ROUND(I293*H293,2)</f>
        <v>0</v>
      </c>
      <c r="BL293" s="18" t="s">
        <v>218</v>
      </c>
      <c r="BM293" s="229" t="s">
        <v>1752</v>
      </c>
    </row>
    <row r="294" spans="1:65" s="2" customFormat="1" ht="16.5" customHeight="1">
      <c r="A294" s="39"/>
      <c r="B294" s="40"/>
      <c r="C294" s="218" t="s">
        <v>454</v>
      </c>
      <c r="D294" s="218" t="s">
        <v>138</v>
      </c>
      <c r="E294" s="219" t="s">
        <v>1753</v>
      </c>
      <c r="F294" s="220" t="s">
        <v>1754</v>
      </c>
      <c r="G294" s="221" t="s">
        <v>150</v>
      </c>
      <c r="H294" s="222">
        <v>4</v>
      </c>
      <c r="I294" s="223"/>
      <c r="J294" s="224">
        <f>ROUND(I294*H294,2)</f>
        <v>0</v>
      </c>
      <c r="K294" s="220" t="s">
        <v>142</v>
      </c>
      <c r="L294" s="45"/>
      <c r="M294" s="225" t="s">
        <v>19</v>
      </c>
      <c r="N294" s="226" t="s">
        <v>42</v>
      </c>
      <c r="O294" s="86"/>
      <c r="P294" s="227">
        <f>O294*H294</f>
        <v>0</v>
      </c>
      <c r="Q294" s="227">
        <v>0.0022362</v>
      </c>
      <c r="R294" s="227">
        <f>Q294*H294</f>
        <v>0.0089448</v>
      </c>
      <c r="S294" s="227">
        <v>0</v>
      </c>
      <c r="T294" s="228">
        <f>S294*H294</f>
        <v>0</v>
      </c>
      <c r="U294" s="39"/>
      <c r="V294" s="39"/>
      <c r="W294" s="39"/>
      <c r="X294" s="39"/>
      <c r="Y294" s="39"/>
      <c r="Z294" s="39"/>
      <c r="AA294" s="39"/>
      <c r="AB294" s="39"/>
      <c r="AC294" s="39"/>
      <c r="AD294" s="39"/>
      <c r="AE294" s="39"/>
      <c r="AR294" s="229" t="s">
        <v>218</v>
      </c>
      <c r="AT294" s="229" t="s">
        <v>138</v>
      </c>
      <c r="AU294" s="229" t="s">
        <v>79</v>
      </c>
      <c r="AY294" s="18" t="s">
        <v>137</v>
      </c>
      <c r="BE294" s="230">
        <f>IF(N294="základní",J294,0)</f>
        <v>0</v>
      </c>
      <c r="BF294" s="230">
        <f>IF(N294="snížená",J294,0)</f>
        <v>0</v>
      </c>
      <c r="BG294" s="230">
        <f>IF(N294="zákl. přenesená",J294,0)</f>
        <v>0</v>
      </c>
      <c r="BH294" s="230">
        <f>IF(N294="sníž. přenesená",J294,0)</f>
        <v>0</v>
      </c>
      <c r="BI294" s="230">
        <f>IF(N294="nulová",J294,0)</f>
        <v>0</v>
      </c>
      <c r="BJ294" s="18" t="s">
        <v>143</v>
      </c>
      <c r="BK294" s="230">
        <f>ROUND(I294*H294,2)</f>
        <v>0</v>
      </c>
      <c r="BL294" s="18" t="s">
        <v>218</v>
      </c>
      <c r="BM294" s="229" t="s">
        <v>1755</v>
      </c>
    </row>
    <row r="295" spans="1:65" s="2" customFormat="1" ht="16.5" customHeight="1">
      <c r="A295" s="39"/>
      <c r="B295" s="40"/>
      <c r="C295" s="218" t="s">
        <v>458</v>
      </c>
      <c r="D295" s="218" t="s">
        <v>138</v>
      </c>
      <c r="E295" s="219" t="s">
        <v>1756</v>
      </c>
      <c r="F295" s="220" t="s">
        <v>1757</v>
      </c>
      <c r="G295" s="221" t="s">
        <v>150</v>
      </c>
      <c r="H295" s="222">
        <v>4</v>
      </c>
      <c r="I295" s="223"/>
      <c r="J295" s="224">
        <f>ROUND(I295*H295,2)</f>
        <v>0</v>
      </c>
      <c r="K295" s="220" t="s">
        <v>142</v>
      </c>
      <c r="L295" s="45"/>
      <c r="M295" s="225" t="s">
        <v>19</v>
      </c>
      <c r="N295" s="226" t="s">
        <v>42</v>
      </c>
      <c r="O295" s="86"/>
      <c r="P295" s="227">
        <f>O295*H295</f>
        <v>0</v>
      </c>
      <c r="Q295" s="227">
        <v>0.0018982</v>
      </c>
      <c r="R295" s="227">
        <f>Q295*H295</f>
        <v>0.0075928</v>
      </c>
      <c r="S295" s="227">
        <v>0</v>
      </c>
      <c r="T295" s="228">
        <f>S295*H295</f>
        <v>0</v>
      </c>
      <c r="U295" s="39"/>
      <c r="V295" s="39"/>
      <c r="W295" s="39"/>
      <c r="X295" s="39"/>
      <c r="Y295" s="39"/>
      <c r="Z295" s="39"/>
      <c r="AA295" s="39"/>
      <c r="AB295" s="39"/>
      <c r="AC295" s="39"/>
      <c r="AD295" s="39"/>
      <c r="AE295" s="39"/>
      <c r="AR295" s="229" t="s">
        <v>218</v>
      </c>
      <c r="AT295" s="229" t="s">
        <v>138</v>
      </c>
      <c r="AU295" s="229" t="s">
        <v>79</v>
      </c>
      <c r="AY295" s="18" t="s">
        <v>137</v>
      </c>
      <c r="BE295" s="230">
        <f>IF(N295="základní",J295,0)</f>
        <v>0</v>
      </c>
      <c r="BF295" s="230">
        <f>IF(N295="snížená",J295,0)</f>
        <v>0</v>
      </c>
      <c r="BG295" s="230">
        <f>IF(N295="zákl. přenesená",J295,0)</f>
        <v>0</v>
      </c>
      <c r="BH295" s="230">
        <f>IF(N295="sníž. přenesená",J295,0)</f>
        <v>0</v>
      </c>
      <c r="BI295" s="230">
        <f>IF(N295="nulová",J295,0)</f>
        <v>0</v>
      </c>
      <c r="BJ295" s="18" t="s">
        <v>143</v>
      </c>
      <c r="BK295" s="230">
        <f>ROUND(I295*H295,2)</f>
        <v>0</v>
      </c>
      <c r="BL295" s="18" t="s">
        <v>218</v>
      </c>
      <c r="BM295" s="229" t="s">
        <v>1758</v>
      </c>
    </row>
    <row r="296" spans="1:65" s="2" customFormat="1" ht="16.5" customHeight="1">
      <c r="A296" s="39"/>
      <c r="B296" s="40"/>
      <c r="C296" s="218" t="s">
        <v>462</v>
      </c>
      <c r="D296" s="218" t="s">
        <v>138</v>
      </c>
      <c r="E296" s="219" t="s">
        <v>1759</v>
      </c>
      <c r="F296" s="220" t="s">
        <v>1760</v>
      </c>
      <c r="G296" s="221" t="s">
        <v>268</v>
      </c>
      <c r="H296" s="222">
        <v>4</v>
      </c>
      <c r="I296" s="223"/>
      <c r="J296" s="224">
        <f>ROUND(I296*H296,2)</f>
        <v>0</v>
      </c>
      <c r="K296" s="220" t="s">
        <v>142</v>
      </c>
      <c r="L296" s="45"/>
      <c r="M296" s="225" t="s">
        <v>19</v>
      </c>
      <c r="N296" s="226" t="s">
        <v>42</v>
      </c>
      <c r="O296" s="86"/>
      <c r="P296" s="227">
        <f>O296*H296</f>
        <v>0</v>
      </c>
      <c r="Q296" s="227">
        <v>0</v>
      </c>
      <c r="R296" s="227">
        <f>Q296*H296</f>
        <v>0</v>
      </c>
      <c r="S296" s="227">
        <v>0</v>
      </c>
      <c r="T296" s="228">
        <f>S296*H296</f>
        <v>0</v>
      </c>
      <c r="U296" s="39"/>
      <c r="V296" s="39"/>
      <c r="W296" s="39"/>
      <c r="X296" s="39"/>
      <c r="Y296" s="39"/>
      <c r="Z296" s="39"/>
      <c r="AA296" s="39"/>
      <c r="AB296" s="39"/>
      <c r="AC296" s="39"/>
      <c r="AD296" s="39"/>
      <c r="AE296" s="39"/>
      <c r="AR296" s="229" t="s">
        <v>218</v>
      </c>
      <c r="AT296" s="229" t="s">
        <v>138</v>
      </c>
      <c r="AU296" s="229" t="s">
        <v>79</v>
      </c>
      <c r="AY296" s="18" t="s">
        <v>137</v>
      </c>
      <c r="BE296" s="230">
        <f>IF(N296="základní",J296,0)</f>
        <v>0</v>
      </c>
      <c r="BF296" s="230">
        <f>IF(N296="snížená",J296,0)</f>
        <v>0</v>
      </c>
      <c r="BG296" s="230">
        <f>IF(N296="zákl. přenesená",J296,0)</f>
        <v>0</v>
      </c>
      <c r="BH296" s="230">
        <f>IF(N296="sníž. přenesená",J296,0)</f>
        <v>0</v>
      </c>
      <c r="BI296" s="230">
        <f>IF(N296="nulová",J296,0)</f>
        <v>0</v>
      </c>
      <c r="BJ296" s="18" t="s">
        <v>143</v>
      </c>
      <c r="BK296" s="230">
        <f>ROUND(I296*H296,2)</f>
        <v>0</v>
      </c>
      <c r="BL296" s="18" t="s">
        <v>218</v>
      </c>
      <c r="BM296" s="229" t="s">
        <v>1761</v>
      </c>
    </row>
    <row r="297" spans="1:65" s="2" customFormat="1" ht="16.5" customHeight="1">
      <c r="A297" s="39"/>
      <c r="B297" s="40"/>
      <c r="C297" s="218" t="s">
        <v>399</v>
      </c>
      <c r="D297" s="218" t="s">
        <v>138</v>
      </c>
      <c r="E297" s="219" t="s">
        <v>1762</v>
      </c>
      <c r="F297" s="220" t="s">
        <v>1763</v>
      </c>
      <c r="G297" s="221" t="s">
        <v>268</v>
      </c>
      <c r="H297" s="222">
        <v>4</v>
      </c>
      <c r="I297" s="223"/>
      <c r="J297" s="224">
        <f>ROUND(I297*H297,2)</f>
        <v>0</v>
      </c>
      <c r="K297" s="220" t="s">
        <v>142</v>
      </c>
      <c r="L297" s="45"/>
      <c r="M297" s="225" t="s">
        <v>19</v>
      </c>
      <c r="N297" s="226" t="s">
        <v>42</v>
      </c>
      <c r="O297" s="86"/>
      <c r="P297" s="227">
        <f>O297*H297</f>
        <v>0</v>
      </c>
      <c r="Q297" s="227">
        <v>0</v>
      </c>
      <c r="R297" s="227">
        <f>Q297*H297</f>
        <v>0</v>
      </c>
      <c r="S297" s="227">
        <v>0</v>
      </c>
      <c r="T297" s="228">
        <f>S297*H297</f>
        <v>0</v>
      </c>
      <c r="U297" s="39"/>
      <c r="V297" s="39"/>
      <c r="W297" s="39"/>
      <c r="X297" s="39"/>
      <c r="Y297" s="39"/>
      <c r="Z297" s="39"/>
      <c r="AA297" s="39"/>
      <c r="AB297" s="39"/>
      <c r="AC297" s="39"/>
      <c r="AD297" s="39"/>
      <c r="AE297" s="39"/>
      <c r="AR297" s="229" t="s">
        <v>218</v>
      </c>
      <c r="AT297" s="229" t="s">
        <v>138</v>
      </c>
      <c r="AU297" s="229" t="s">
        <v>79</v>
      </c>
      <c r="AY297" s="18" t="s">
        <v>137</v>
      </c>
      <c r="BE297" s="230">
        <f>IF(N297="základní",J297,0)</f>
        <v>0</v>
      </c>
      <c r="BF297" s="230">
        <f>IF(N297="snížená",J297,0)</f>
        <v>0</v>
      </c>
      <c r="BG297" s="230">
        <f>IF(N297="zákl. přenesená",J297,0)</f>
        <v>0</v>
      </c>
      <c r="BH297" s="230">
        <f>IF(N297="sníž. přenesená",J297,0)</f>
        <v>0</v>
      </c>
      <c r="BI297" s="230">
        <f>IF(N297="nulová",J297,0)</f>
        <v>0</v>
      </c>
      <c r="BJ297" s="18" t="s">
        <v>143</v>
      </c>
      <c r="BK297" s="230">
        <f>ROUND(I297*H297,2)</f>
        <v>0</v>
      </c>
      <c r="BL297" s="18" t="s">
        <v>218</v>
      </c>
      <c r="BM297" s="229" t="s">
        <v>1764</v>
      </c>
    </row>
    <row r="298" spans="1:65" s="2" customFormat="1" ht="16.5" customHeight="1">
      <c r="A298" s="39"/>
      <c r="B298" s="40"/>
      <c r="C298" s="218" t="s">
        <v>470</v>
      </c>
      <c r="D298" s="218" t="s">
        <v>138</v>
      </c>
      <c r="E298" s="219" t="s">
        <v>1765</v>
      </c>
      <c r="F298" s="220" t="s">
        <v>1766</v>
      </c>
      <c r="G298" s="221" t="s">
        <v>150</v>
      </c>
      <c r="H298" s="222">
        <v>22</v>
      </c>
      <c r="I298" s="223"/>
      <c r="J298" s="224">
        <f>ROUND(I298*H298,2)</f>
        <v>0</v>
      </c>
      <c r="K298" s="220" t="s">
        <v>142</v>
      </c>
      <c r="L298" s="45"/>
      <c r="M298" s="225" t="s">
        <v>19</v>
      </c>
      <c r="N298" s="226" t="s">
        <v>42</v>
      </c>
      <c r="O298" s="86"/>
      <c r="P298" s="227">
        <f>O298*H298</f>
        <v>0</v>
      </c>
      <c r="Q298" s="227">
        <v>0</v>
      </c>
      <c r="R298" s="227">
        <f>Q298*H298</f>
        <v>0</v>
      </c>
      <c r="S298" s="227">
        <v>0</v>
      </c>
      <c r="T298" s="228">
        <f>S298*H298</f>
        <v>0</v>
      </c>
      <c r="U298" s="39"/>
      <c r="V298" s="39"/>
      <c r="W298" s="39"/>
      <c r="X298" s="39"/>
      <c r="Y298" s="39"/>
      <c r="Z298" s="39"/>
      <c r="AA298" s="39"/>
      <c r="AB298" s="39"/>
      <c r="AC298" s="39"/>
      <c r="AD298" s="39"/>
      <c r="AE298" s="39"/>
      <c r="AR298" s="229" t="s">
        <v>218</v>
      </c>
      <c r="AT298" s="229" t="s">
        <v>138</v>
      </c>
      <c r="AU298" s="229" t="s">
        <v>79</v>
      </c>
      <c r="AY298" s="18" t="s">
        <v>137</v>
      </c>
      <c r="BE298" s="230">
        <f>IF(N298="základní",J298,0)</f>
        <v>0</v>
      </c>
      <c r="BF298" s="230">
        <f>IF(N298="snížená",J298,0)</f>
        <v>0</v>
      </c>
      <c r="BG298" s="230">
        <f>IF(N298="zákl. přenesená",J298,0)</f>
        <v>0</v>
      </c>
      <c r="BH298" s="230">
        <f>IF(N298="sníž. přenesená",J298,0)</f>
        <v>0</v>
      </c>
      <c r="BI298" s="230">
        <f>IF(N298="nulová",J298,0)</f>
        <v>0</v>
      </c>
      <c r="BJ298" s="18" t="s">
        <v>143</v>
      </c>
      <c r="BK298" s="230">
        <f>ROUND(I298*H298,2)</f>
        <v>0</v>
      </c>
      <c r="BL298" s="18" t="s">
        <v>218</v>
      </c>
      <c r="BM298" s="229" t="s">
        <v>1767</v>
      </c>
    </row>
    <row r="299" spans="1:65" s="2" customFormat="1" ht="16.5" customHeight="1">
      <c r="A299" s="39"/>
      <c r="B299" s="40"/>
      <c r="C299" s="218" t="s">
        <v>474</v>
      </c>
      <c r="D299" s="218" t="s">
        <v>138</v>
      </c>
      <c r="E299" s="219" t="s">
        <v>1768</v>
      </c>
      <c r="F299" s="220" t="s">
        <v>1769</v>
      </c>
      <c r="G299" s="221" t="s">
        <v>150</v>
      </c>
      <c r="H299" s="222">
        <v>3.5</v>
      </c>
      <c r="I299" s="223"/>
      <c r="J299" s="224">
        <f>ROUND(I299*H299,2)</f>
        <v>0</v>
      </c>
      <c r="K299" s="220" t="s">
        <v>142</v>
      </c>
      <c r="L299" s="45"/>
      <c r="M299" s="225" t="s">
        <v>19</v>
      </c>
      <c r="N299" s="226" t="s">
        <v>42</v>
      </c>
      <c r="O299" s="86"/>
      <c r="P299" s="227">
        <f>O299*H299</f>
        <v>0</v>
      </c>
      <c r="Q299" s="227">
        <v>0</v>
      </c>
      <c r="R299" s="227">
        <f>Q299*H299</f>
        <v>0</v>
      </c>
      <c r="S299" s="227">
        <v>0</v>
      </c>
      <c r="T299" s="228">
        <f>S299*H299</f>
        <v>0</v>
      </c>
      <c r="U299" s="39"/>
      <c r="V299" s="39"/>
      <c r="W299" s="39"/>
      <c r="X299" s="39"/>
      <c r="Y299" s="39"/>
      <c r="Z299" s="39"/>
      <c r="AA299" s="39"/>
      <c r="AB299" s="39"/>
      <c r="AC299" s="39"/>
      <c r="AD299" s="39"/>
      <c r="AE299" s="39"/>
      <c r="AR299" s="229" t="s">
        <v>218</v>
      </c>
      <c r="AT299" s="229" t="s">
        <v>138</v>
      </c>
      <c r="AU299" s="229" t="s">
        <v>79</v>
      </c>
      <c r="AY299" s="18" t="s">
        <v>137</v>
      </c>
      <c r="BE299" s="230">
        <f>IF(N299="základní",J299,0)</f>
        <v>0</v>
      </c>
      <c r="BF299" s="230">
        <f>IF(N299="snížená",J299,0)</f>
        <v>0</v>
      </c>
      <c r="BG299" s="230">
        <f>IF(N299="zákl. přenesená",J299,0)</f>
        <v>0</v>
      </c>
      <c r="BH299" s="230">
        <f>IF(N299="sníž. přenesená",J299,0)</f>
        <v>0</v>
      </c>
      <c r="BI299" s="230">
        <f>IF(N299="nulová",J299,0)</f>
        <v>0</v>
      </c>
      <c r="BJ299" s="18" t="s">
        <v>143</v>
      </c>
      <c r="BK299" s="230">
        <f>ROUND(I299*H299,2)</f>
        <v>0</v>
      </c>
      <c r="BL299" s="18" t="s">
        <v>218</v>
      </c>
      <c r="BM299" s="229" t="s">
        <v>1770</v>
      </c>
    </row>
    <row r="300" spans="1:65" s="2" customFormat="1" ht="21.75" customHeight="1">
      <c r="A300" s="39"/>
      <c r="B300" s="40"/>
      <c r="C300" s="218" t="s">
        <v>478</v>
      </c>
      <c r="D300" s="218" t="s">
        <v>138</v>
      </c>
      <c r="E300" s="219" t="s">
        <v>1771</v>
      </c>
      <c r="F300" s="220" t="s">
        <v>1772</v>
      </c>
      <c r="G300" s="221" t="s">
        <v>403</v>
      </c>
      <c r="H300" s="279"/>
      <c r="I300" s="223"/>
      <c r="J300" s="224">
        <f>ROUND(I300*H300,2)</f>
        <v>0</v>
      </c>
      <c r="K300" s="220" t="s">
        <v>142</v>
      </c>
      <c r="L300" s="45"/>
      <c r="M300" s="225" t="s">
        <v>19</v>
      </c>
      <c r="N300" s="226" t="s">
        <v>42</v>
      </c>
      <c r="O300" s="86"/>
      <c r="P300" s="227">
        <f>O300*H300</f>
        <v>0</v>
      </c>
      <c r="Q300" s="227">
        <v>0</v>
      </c>
      <c r="R300" s="227">
        <f>Q300*H300</f>
        <v>0</v>
      </c>
      <c r="S300" s="227">
        <v>0</v>
      </c>
      <c r="T300" s="228">
        <f>S300*H300</f>
        <v>0</v>
      </c>
      <c r="U300" s="39"/>
      <c r="V300" s="39"/>
      <c r="W300" s="39"/>
      <c r="X300" s="39"/>
      <c r="Y300" s="39"/>
      <c r="Z300" s="39"/>
      <c r="AA300" s="39"/>
      <c r="AB300" s="39"/>
      <c r="AC300" s="39"/>
      <c r="AD300" s="39"/>
      <c r="AE300" s="39"/>
      <c r="AR300" s="229" t="s">
        <v>218</v>
      </c>
      <c r="AT300" s="229" t="s">
        <v>138</v>
      </c>
      <c r="AU300" s="229" t="s">
        <v>79</v>
      </c>
      <c r="AY300" s="18" t="s">
        <v>137</v>
      </c>
      <c r="BE300" s="230">
        <f>IF(N300="základní",J300,0)</f>
        <v>0</v>
      </c>
      <c r="BF300" s="230">
        <f>IF(N300="snížená",J300,0)</f>
        <v>0</v>
      </c>
      <c r="BG300" s="230">
        <f>IF(N300="zákl. přenesená",J300,0)</f>
        <v>0</v>
      </c>
      <c r="BH300" s="230">
        <f>IF(N300="sníž. přenesená",J300,0)</f>
        <v>0</v>
      </c>
      <c r="BI300" s="230">
        <f>IF(N300="nulová",J300,0)</f>
        <v>0</v>
      </c>
      <c r="BJ300" s="18" t="s">
        <v>143</v>
      </c>
      <c r="BK300" s="230">
        <f>ROUND(I300*H300,2)</f>
        <v>0</v>
      </c>
      <c r="BL300" s="18" t="s">
        <v>218</v>
      </c>
      <c r="BM300" s="229" t="s">
        <v>1773</v>
      </c>
    </row>
    <row r="301" spans="1:63" s="12" customFormat="1" ht="22.8" customHeight="1">
      <c r="A301" s="12"/>
      <c r="B301" s="204"/>
      <c r="C301" s="205"/>
      <c r="D301" s="206" t="s">
        <v>68</v>
      </c>
      <c r="E301" s="274" t="s">
        <v>1774</v>
      </c>
      <c r="F301" s="274" t="s">
        <v>1775</v>
      </c>
      <c r="G301" s="205"/>
      <c r="H301" s="205"/>
      <c r="I301" s="208"/>
      <c r="J301" s="275">
        <f>BK301</f>
        <v>0</v>
      </c>
      <c r="K301" s="205"/>
      <c r="L301" s="210"/>
      <c r="M301" s="211"/>
      <c r="N301" s="212"/>
      <c r="O301" s="212"/>
      <c r="P301" s="213">
        <f>SUM(P302:P317)</f>
        <v>0</v>
      </c>
      <c r="Q301" s="212"/>
      <c r="R301" s="213">
        <f>SUM(R302:R317)</f>
        <v>0.041289123000000004</v>
      </c>
      <c r="S301" s="212"/>
      <c r="T301" s="214">
        <f>SUM(T302:T317)</f>
        <v>0</v>
      </c>
      <c r="U301" s="12"/>
      <c r="V301" s="12"/>
      <c r="W301" s="12"/>
      <c r="X301" s="12"/>
      <c r="Y301" s="12"/>
      <c r="Z301" s="12"/>
      <c r="AA301" s="12"/>
      <c r="AB301" s="12"/>
      <c r="AC301" s="12"/>
      <c r="AD301" s="12"/>
      <c r="AE301" s="12"/>
      <c r="AR301" s="215" t="s">
        <v>79</v>
      </c>
      <c r="AT301" s="216" t="s">
        <v>68</v>
      </c>
      <c r="AU301" s="216" t="s">
        <v>77</v>
      </c>
      <c r="AY301" s="215" t="s">
        <v>137</v>
      </c>
      <c r="BK301" s="217">
        <f>SUM(BK302:BK317)</f>
        <v>0</v>
      </c>
    </row>
    <row r="302" spans="1:65" s="2" customFormat="1" ht="16.5" customHeight="1">
      <c r="A302" s="39"/>
      <c r="B302" s="40"/>
      <c r="C302" s="218" t="s">
        <v>484</v>
      </c>
      <c r="D302" s="218" t="s">
        <v>138</v>
      </c>
      <c r="E302" s="219" t="s">
        <v>1776</v>
      </c>
      <c r="F302" s="220" t="s">
        <v>1777</v>
      </c>
      <c r="G302" s="221" t="s">
        <v>150</v>
      </c>
      <c r="H302" s="222">
        <v>22</v>
      </c>
      <c r="I302" s="223"/>
      <c r="J302" s="224">
        <f>ROUND(I302*H302,2)</f>
        <v>0</v>
      </c>
      <c r="K302" s="220" t="s">
        <v>142</v>
      </c>
      <c r="L302" s="45"/>
      <c r="M302" s="225" t="s">
        <v>19</v>
      </c>
      <c r="N302" s="226" t="s">
        <v>42</v>
      </c>
      <c r="O302" s="86"/>
      <c r="P302" s="227">
        <f>O302*H302</f>
        <v>0</v>
      </c>
      <c r="Q302" s="227">
        <v>0.00084934</v>
      </c>
      <c r="R302" s="227">
        <f>Q302*H302</f>
        <v>0.01868548</v>
      </c>
      <c r="S302" s="227">
        <v>0</v>
      </c>
      <c r="T302" s="228">
        <f>S302*H302</f>
        <v>0</v>
      </c>
      <c r="U302" s="39"/>
      <c r="V302" s="39"/>
      <c r="W302" s="39"/>
      <c r="X302" s="39"/>
      <c r="Y302" s="39"/>
      <c r="Z302" s="39"/>
      <c r="AA302" s="39"/>
      <c r="AB302" s="39"/>
      <c r="AC302" s="39"/>
      <c r="AD302" s="39"/>
      <c r="AE302" s="39"/>
      <c r="AR302" s="229" t="s">
        <v>218</v>
      </c>
      <c r="AT302" s="229" t="s">
        <v>138</v>
      </c>
      <c r="AU302" s="229" t="s">
        <v>79</v>
      </c>
      <c r="AY302" s="18" t="s">
        <v>137</v>
      </c>
      <c r="BE302" s="230">
        <f>IF(N302="základní",J302,0)</f>
        <v>0</v>
      </c>
      <c r="BF302" s="230">
        <f>IF(N302="snížená",J302,0)</f>
        <v>0</v>
      </c>
      <c r="BG302" s="230">
        <f>IF(N302="zákl. přenesená",J302,0)</f>
        <v>0</v>
      </c>
      <c r="BH302" s="230">
        <f>IF(N302="sníž. přenesená",J302,0)</f>
        <v>0</v>
      </c>
      <c r="BI302" s="230">
        <f>IF(N302="nulová",J302,0)</f>
        <v>0</v>
      </c>
      <c r="BJ302" s="18" t="s">
        <v>143</v>
      </c>
      <c r="BK302" s="230">
        <f>ROUND(I302*H302,2)</f>
        <v>0</v>
      </c>
      <c r="BL302" s="18" t="s">
        <v>218</v>
      </c>
      <c r="BM302" s="229" t="s">
        <v>1778</v>
      </c>
    </row>
    <row r="303" spans="1:65" s="2" customFormat="1" ht="16.5" customHeight="1">
      <c r="A303" s="39"/>
      <c r="B303" s="40"/>
      <c r="C303" s="218" t="s">
        <v>488</v>
      </c>
      <c r="D303" s="218" t="s">
        <v>138</v>
      </c>
      <c r="E303" s="219" t="s">
        <v>1779</v>
      </c>
      <c r="F303" s="220" t="s">
        <v>1780</v>
      </c>
      <c r="G303" s="221" t="s">
        <v>150</v>
      </c>
      <c r="H303" s="222">
        <v>5</v>
      </c>
      <c r="I303" s="223"/>
      <c r="J303" s="224">
        <f>ROUND(I303*H303,2)</f>
        <v>0</v>
      </c>
      <c r="K303" s="220" t="s">
        <v>142</v>
      </c>
      <c r="L303" s="45"/>
      <c r="M303" s="225" t="s">
        <v>19</v>
      </c>
      <c r="N303" s="226" t="s">
        <v>42</v>
      </c>
      <c r="O303" s="86"/>
      <c r="P303" s="227">
        <f>O303*H303</f>
        <v>0</v>
      </c>
      <c r="Q303" s="227">
        <v>0.001158348</v>
      </c>
      <c r="R303" s="227">
        <f>Q303*H303</f>
        <v>0.00579174</v>
      </c>
      <c r="S303" s="227">
        <v>0</v>
      </c>
      <c r="T303" s="228">
        <f>S303*H303</f>
        <v>0</v>
      </c>
      <c r="U303" s="39"/>
      <c r="V303" s="39"/>
      <c r="W303" s="39"/>
      <c r="X303" s="39"/>
      <c r="Y303" s="39"/>
      <c r="Z303" s="39"/>
      <c r="AA303" s="39"/>
      <c r="AB303" s="39"/>
      <c r="AC303" s="39"/>
      <c r="AD303" s="39"/>
      <c r="AE303" s="39"/>
      <c r="AR303" s="229" t="s">
        <v>218</v>
      </c>
      <c r="AT303" s="229" t="s">
        <v>138</v>
      </c>
      <c r="AU303" s="229" t="s">
        <v>79</v>
      </c>
      <c r="AY303" s="18" t="s">
        <v>137</v>
      </c>
      <c r="BE303" s="230">
        <f>IF(N303="základní",J303,0)</f>
        <v>0</v>
      </c>
      <c r="BF303" s="230">
        <f>IF(N303="snížená",J303,0)</f>
        <v>0</v>
      </c>
      <c r="BG303" s="230">
        <f>IF(N303="zákl. přenesená",J303,0)</f>
        <v>0</v>
      </c>
      <c r="BH303" s="230">
        <f>IF(N303="sníž. přenesená",J303,0)</f>
        <v>0</v>
      </c>
      <c r="BI303" s="230">
        <f>IF(N303="nulová",J303,0)</f>
        <v>0</v>
      </c>
      <c r="BJ303" s="18" t="s">
        <v>143</v>
      </c>
      <c r="BK303" s="230">
        <f>ROUND(I303*H303,2)</f>
        <v>0</v>
      </c>
      <c r="BL303" s="18" t="s">
        <v>218</v>
      </c>
      <c r="BM303" s="229" t="s">
        <v>1781</v>
      </c>
    </row>
    <row r="304" spans="1:65" s="2" customFormat="1" ht="16.5" customHeight="1">
      <c r="A304" s="39"/>
      <c r="B304" s="40"/>
      <c r="C304" s="218" t="s">
        <v>492</v>
      </c>
      <c r="D304" s="218" t="s">
        <v>138</v>
      </c>
      <c r="E304" s="219" t="s">
        <v>1782</v>
      </c>
      <c r="F304" s="220" t="s">
        <v>1783</v>
      </c>
      <c r="G304" s="221" t="s">
        <v>783</v>
      </c>
      <c r="H304" s="222">
        <v>1</v>
      </c>
      <c r="I304" s="223"/>
      <c r="J304" s="224">
        <f>ROUND(I304*H304,2)</f>
        <v>0</v>
      </c>
      <c r="K304" s="220" t="s">
        <v>142</v>
      </c>
      <c r="L304" s="45"/>
      <c r="M304" s="225" t="s">
        <v>19</v>
      </c>
      <c r="N304" s="226" t="s">
        <v>42</v>
      </c>
      <c r="O304" s="86"/>
      <c r="P304" s="227">
        <f>O304*H304</f>
        <v>0</v>
      </c>
      <c r="Q304" s="227">
        <v>0</v>
      </c>
      <c r="R304" s="227">
        <f>Q304*H304</f>
        <v>0</v>
      </c>
      <c r="S304" s="227">
        <v>0</v>
      </c>
      <c r="T304" s="228">
        <f>S304*H304</f>
        <v>0</v>
      </c>
      <c r="U304" s="39"/>
      <c r="V304" s="39"/>
      <c r="W304" s="39"/>
      <c r="X304" s="39"/>
      <c r="Y304" s="39"/>
      <c r="Z304" s="39"/>
      <c r="AA304" s="39"/>
      <c r="AB304" s="39"/>
      <c r="AC304" s="39"/>
      <c r="AD304" s="39"/>
      <c r="AE304" s="39"/>
      <c r="AR304" s="229" t="s">
        <v>218</v>
      </c>
      <c r="AT304" s="229" t="s">
        <v>138</v>
      </c>
      <c r="AU304" s="229" t="s">
        <v>79</v>
      </c>
      <c r="AY304" s="18" t="s">
        <v>137</v>
      </c>
      <c r="BE304" s="230">
        <f>IF(N304="základní",J304,0)</f>
        <v>0</v>
      </c>
      <c r="BF304" s="230">
        <f>IF(N304="snížená",J304,0)</f>
        <v>0</v>
      </c>
      <c r="BG304" s="230">
        <f>IF(N304="zákl. přenesená",J304,0)</f>
        <v>0</v>
      </c>
      <c r="BH304" s="230">
        <f>IF(N304="sníž. přenesená",J304,0)</f>
        <v>0</v>
      </c>
      <c r="BI304" s="230">
        <f>IF(N304="nulová",J304,0)</f>
        <v>0</v>
      </c>
      <c r="BJ304" s="18" t="s">
        <v>143</v>
      </c>
      <c r="BK304" s="230">
        <f>ROUND(I304*H304,2)</f>
        <v>0</v>
      </c>
      <c r="BL304" s="18" t="s">
        <v>218</v>
      </c>
      <c r="BM304" s="229" t="s">
        <v>1784</v>
      </c>
    </row>
    <row r="305" spans="1:65" s="2" customFormat="1" ht="21.75" customHeight="1">
      <c r="A305" s="39"/>
      <c r="B305" s="40"/>
      <c r="C305" s="218" t="s">
        <v>496</v>
      </c>
      <c r="D305" s="218" t="s">
        <v>138</v>
      </c>
      <c r="E305" s="219" t="s">
        <v>1785</v>
      </c>
      <c r="F305" s="220" t="s">
        <v>1786</v>
      </c>
      <c r="G305" s="221" t="s">
        <v>150</v>
      </c>
      <c r="H305" s="222">
        <v>22</v>
      </c>
      <c r="I305" s="223"/>
      <c r="J305" s="224">
        <f>ROUND(I305*H305,2)</f>
        <v>0</v>
      </c>
      <c r="K305" s="220" t="s">
        <v>142</v>
      </c>
      <c r="L305" s="45"/>
      <c r="M305" s="225" t="s">
        <v>19</v>
      </c>
      <c r="N305" s="226" t="s">
        <v>42</v>
      </c>
      <c r="O305" s="86"/>
      <c r="P305" s="227">
        <f>O305*H305</f>
        <v>0</v>
      </c>
      <c r="Q305" s="227">
        <v>4.662E-05</v>
      </c>
      <c r="R305" s="227">
        <f>Q305*H305</f>
        <v>0.00102564</v>
      </c>
      <c r="S305" s="227">
        <v>0</v>
      </c>
      <c r="T305" s="228">
        <f>S305*H305</f>
        <v>0</v>
      </c>
      <c r="U305" s="39"/>
      <c r="V305" s="39"/>
      <c r="W305" s="39"/>
      <c r="X305" s="39"/>
      <c r="Y305" s="39"/>
      <c r="Z305" s="39"/>
      <c r="AA305" s="39"/>
      <c r="AB305" s="39"/>
      <c r="AC305" s="39"/>
      <c r="AD305" s="39"/>
      <c r="AE305" s="39"/>
      <c r="AR305" s="229" t="s">
        <v>218</v>
      </c>
      <c r="AT305" s="229" t="s">
        <v>138</v>
      </c>
      <c r="AU305" s="229" t="s">
        <v>79</v>
      </c>
      <c r="AY305" s="18" t="s">
        <v>137</v>
      </c>
      <c r="BE305" s="230">
        <f>IF(N305="základní",J305,0)</f>
        <v>0</v>
      </c>
      <c r="BF305" s="230">
        <f>IF(N305="snížená",J305,0)</f>
        <v>0</v>
      </c>
      <c r="BG305" s="230">
        <f>IF(N305="zákl. přenesená",J305,0)</f>
        <v>0</v>
      </c>
      <c r="BH305" s="230">
        <f>IF(N305="sníž. přenesená",J305,0)</f>
        <v>0</v>
      </c>
      <c r="BI305" s="230">
        <f>IF(N305="nulová",J305,0)</f>
        <v>0</v>
      </c>
      <c r="BJ305" s="18" t="s">
        <v>143</v>
      </c>
      <c r="BK305" s="230">
        <f>ROUND(I305*H305,2)</f>
        <v>0</v>
      </c>
      <c r="BL305" s="18" t="s">
        <v>218</v>
      </c>
      <c r="BM305" s="229" t="s">
        <v>1787</v>
      </c>
    </row>
    <row r="306" spans="1:65" s="2" customFormat="1" ht="21.75" customHeight="1">
      <c r="A306" s="39"/>
      <c r="B306" s="40"/>
      <c r="C306" s="218" t="s">
        <v>500</v>
      </c>
      <c r="D306" s="218" t="s">
        <v>138</v>
      </c>
      <c r="E306" s="219" t="s">
        <v>1788</v>
      </c>
      <c r="F306" s="220" t="s">
        <v>1789</v>
      </c>
      <c r="G306" s="221" t="s">
        <v>150</v>
      </c>
      <c r="H306" s="222">
        <v>5</v>
      </c>
      <c r="I306" s="223"/>
      <c r="J306" s="224">
        <f>ROUND(I306*H306,2)</f>
        <v>0</v>
      </c>
      <c r="K306" s="220" t="s">
        <v>142</v>
      </c>
      <c r="L306" s="45"/>
      <c r="M306" s="225" t="s">
        <v>19</v>
      </c>
      <c r="N306" s="226" t="s">
        <v>42</v>
      </c>
      <c r="O306" s="86"/>
      <c r="P306" s="227">
        <f>O306*H306</f>
        <v>0</v>
      </c>
      <c r="Q306" s="227">
        <v>6.74E-05</v>
      </c>
      <c r="R306" s="227">
        <f>Q306*H306</f>
        <v>0.000337</v>
      </c>
      <c r="S306" s="227">
        <v>0</v>
      </c>
      <c r="T306" s="228">
        <f>S306*H306</f>
        <v>0</v>
      </c>
      <c r="U306" s="39"/>
      <c r="V306" s="39"/>
      <c r="W306" s="39"/>
      <c r="X306" s="39"/>
      <c r="Y306" s="39"/>
      <c r="Z306" s="39"/>
      <c r="AA306" s="39"/>
      <c r="AB306" s="39"/>
      <c r="AC306" s="39"/>
      <c r="AD306" s="39"/>
      <c r="AE306" s="39"/>
      <c r="AR306" s="229" t="s">
        <v>218</v>
      </c>
      <c r="AT306" s="229" t="s">
        <v>138</v>
      </c>
      <c r="AU306" s="229" t="s">
        <v>79</v>
      </c>
      <c r="AY306" s="18" t="s">
        <v>137</v>
      </c>
      <c r="BE306" s="230">
        <f>IF(N306="základní",J306,0)</f>
        <v>0</v>
      </c>
      <c r="BF306" s="230">
        <f>IF(N306="snížená",J306,0)</f>
        <v>0</v>
      </c>
      <c r="BG306" s="230">
        <f>IF(N306="zákl. přenesená",J306,0)</f>
        <v>0</v>
      </c>
      <c r="BH306" s="230">
        <f>IF(N306="sníž. přenesená",J306,0)</f>
        <v>0</v>
      </c>
      <c r="BI306" s="230">
        <f>IF(N306="nulová",J306,0)</f>
        <v>0</v>
      </c>
      <c r="BJ306" s="18" t="s">
        <v>143</v>
      </c>
      <c r="BK306" s="230">
        <f>ROUND(I306*H306,2)</f>
        <v>0</v>
      </c>
      <c r="BL306" s="18" t="s">
        <v>218</v>
      </c>
      <c r="BM306" s="229" t="s">
        <v>1790</v>
      </c>
    </row>
    <row r="307" spans="1:65" s="2" customFormat="1" ht="16.5" customHeight="1">
      <c r="A307" s="39"/>
      <c r="B307" s="40"/>
      <c r="C307" s="218" t="s">
        <v>505</v>
      </c>
      <c r="D307" s="218" t="s">
        <v>138</v>
      </c>
      <c r="E307" s="219" t="s">
        <v>1791</v>
      </c>
      <c r="F307" s="220" t="s">
        <v>1792</v>
      </c>
      <c r="G307" s="221" t="s">
        <v>268</v>
      </c>
      <c r="H307" s="222">
        <v>6</v>
      </c>
      <c r="I307" s="223"/>
      <c r="J307" s="224">
        <f>ROUND(I307*H307,2)</f>
        <v>0</v>
      </c>
      <c r="K307" s="220" t="s">
        <v>142</v>
      </c>
      <c r="L307" s="45"/>
      <c r="M307" s="225" t="s">
        <v>19</v>
      </c>
      <c r="N307" s="226" t="s">
        <v>42</v>
      </c>
      <c r="O307" s="86"/>
      <c r="P307" s="227">
        <f>O307*H307</f>
        <v>0</v>
      </c>
      <c r="Q307" s="227">
        <v>0</v>
      </c>
      <c r="R307" s="227">
        <f>Q307*H307</f>
        <v>0</v>
      </c>
      <c r="S307" s="227">
        <v>0</v>
      </c>
      <c r="T307" s="228">
        <f>S307*H307</f>
        <v>0</v>
      </c>
      <c r="U307" s="39"/>
      <c r="V307" s="39"/>
      <c r="W307" s="39"/>
      <c r="X307" s="39"/>
      <c r="Y307" s="39"/>
      <c r="Z307" s="39"/>
      <c r="AA307" s="39"/>
      <c r="AB307" s="39"/>
      <c r="AC307" s="39"/>
      <c r="AD307" s="39"/>
      <c r="AE307" s="39"/>
      <c r="AR307" s="229" t="s">
        <v>218</v>
      </c>
      <c r="AT307" s="229" t="s">
        <v>138</v>
      </c>
      <c r="AU307" s="229" t="s">
        <v>79</v>
      </c>
      <c r="AY307" s="18" t="s">
        <v>137</v>
      </c>
      <c r="BE307" s="230">
        <f>IF(N307="základní",J307,0)</f>
        <v>0</v>
      </c>
      <c r="BF307" s="230">
        <f>IF(N307="snížená",J307,0)</f>
        <v>0</v>
      </c>
      <c r="BG307" s="230">
        <f>IF(N307="zákl. přenesená",J307,0)</f>
        <v>0</v>
      </c>
      <c r="BH307" s="230">
        <f>IF(N307="sníž. přenesená",J307,0)</f>
        <v>0</v>
      </c>
      <c r="BI307" s="230">
        <f>IF(N307="nulová",J307,0)</f>
        <v>0</v>
      </c>
      <c r="BJ307" s="18" t="s">
        <v>143</v>
      </c>
      <c r="BK307" s="230">
        <f>ROUND(I307*H307,2)</f>
        <v>0</v>
      </c>
      <c r="BL307" s="18" t="s">
        <v>218</v>
      </c>
      <c r="BM307" s="229" t="s">
        <v>1793</v>
      </c>
    </row>
    <row r="308" spans="1:65" s="2" customFormat="1" ht="16.5" customHeight="1">
      <c r="A308" s="39"/>
      <c r="B308" s="40"/>
      <c r="C308" s="218" t="s">
        <v>510</v>
      </c>
      <c r="D308" s="218" t="s">
        <v>138</v>
      </c>
      <c r="E308" s="219" t="s">
        <v>1794</v>
      </c>
      <c r="F308" s="220" t="s">
        <v>1795</v>
      </c>
      <c r="G308" s="221" t="s">
        <v>268</v>
      </c>
      <c r="H308" s="222">
        <v>6</v>
      </c>
      <c r="I308" s="223"/>
      <c r="J308" s="224">
        <f>ROUND(I308*H308,2)</f>
        <v>0</v>
      </c>
      <c r="K308" s="220" t="s">
        <v>142</v>
      </c>
      <c r="L308" s="45"/>
      <c r="M308" s="225" t="s">
        <v>19</v>
      </c>
      <c r="N308" s="226" t="s">
        <v>42</v>
      </c>
      <c r="O308" s="86"/>
      <c r="P308" s="227">
        <f>O308*H308</f>
        <v>0</v>
      </c>
      <c r="Q308" s="227">
        <v>0.0001260485</v>
      </c>
      <c r="R308" s="227">
        <f>Q308*H308</f>
        <v>0.0007562910000000001</v>
      </c>
      <c r="S308" s="227">
        <v>0</v>
      </c>
      <c r="T308" s="228">
        <f>S308*H308</f>
        <v>0</v>
      </c>
      <c r="U308" s="39"/>
      <c r="V308" s="39"/>
      <c r="W308" s="39"/>
      <c r="X308" s="39"/>
      <c r="Y308" s="39"/>
      <c r="Z308" s="39"/>
      <c r="AA308" s="39"/>
      <c r="AB308" s="39"/>
      <c r="AC308" s="39"/>
      <c r="AD308" s="39"/>
      <c r="AE308" s="39"/>
      <c r="AR308" s="229" t="s">
        <v>218</v>
      </c>
      <c r="AT308" s="229" t="s">
        <v>138</v>
      </c>
      <c r="AU308" s="229" t="s">
        <v>79</v>
      </c>
      <c r="AY308" s="18" t="s">
        <v>137</v>
      </c>
      <c r="BE308" s="230">
        <f>IF(N308="základní",J308,0)</f>
        <v>0</v>
      </c>
      <c r="BF308" s="230">
        <f>IF(N308="snížená",J308,0)</f>
        <v>0</v>
      </c>
      <c r="BG308" s="230">
        <f>IF(N308="zákl. přenesená",J308,0)</f>
        <v>0</v>
      </c>
      <c r="BH308" s="230">
        <f>IF(N308="sníž. přenesená",J308,0)</f>
        <v>0</v>
      </c>
      <c r="BI308" s="230">
        <f>IF(N308="nulová",J308,0)</f>
        <v>0</v>
      </c>
      <c r="BJ308" s="18" t="s">
        <v>143</v>
      </c>
      <c r="BK308" s="230">
        <f>ROUND(I308*H308,2)</f>
        <v>0</v>
      </c>
      <c r="BL308" s="18" t="s">
        <v>218</v>
      </c>
      <c r="BM308" s="229" t="s">
        <v>1796</v>
      </c>
    </row>
    <row r="309" spans="1:65" s="2" customFormat="1" ht="16.5" customHeight="1">
      <c r="A309" s="39"/>
      <c r="B309" s="40"/>
      <c r="C309" s="218" t="s">
        <v>769</v>
      </c>
      <c r="D309" s="218" t="s">
        <v>138</v>
      </c>
      <c r="E309" s="219" t="s">
        <v>1797</v>
      </c>
      <c r="F309" s="220" t="s">
        <v>1798</v>
      </c>
      <c r="G309" s="221" t="s">
        <v>1799</v>
      </c>
      <c r="H309" s="222">
        <v>3</v>
      </c>
      <c r="I309" s="223"/>
      <c r="J309" s="224">
        <f>ROUND(I309*H309,2)</f>
        <v>0</v>
      </c>
      <c r="K309" s="220" t="s">
        <v>142</v>
      </c>
      <c r="L309" s="45"/>
      <c r="M309" s="225" t="s">
        <v>19</v>
      </c>
      <c r="N309" s="226" t="s">
        <v>42</v>
      </c>
      <c r="O309" s="86"/>
      <c r="P309" s="227">
        <f>O309*H309</f>
        <v>0</v>
      </c>
      <c r="Q309" s="227">
        <v>0.000252097</v>
      </c>
      <c r="R309" s="227">
        <f>Q309*H309</f>
        <v>0.0007562910000000001</v>
      </c>
      <c r="S309" s="227">
        <v>0</v>
      </c>
      <c r="T309" s="228">
        <f>S309*H309</f>
        <v>0</v>
      </c>
      <c r="U309" s="39"/>
      <c r="V309" s="39"/>
      <c r="W309" s="39"/>
      <c r="X309" s="39"/>
      <c r="Y309" s="39"/>
      <c r="Z309" s="39"/>
      <c r="AA309" s="39"/>
      <c r="AB309" s="39"/>
      <c r="AC309" s="39"/>
      <c r="AD309" s="39"/>
      <c r="AE309" s="39"/>
      <c r="AR309" s="229" t="s">
        <v>218</v>
      </c>
      <c r="AT309" s="229" t="s">
        <v>138</v>
      </c>
      <c r="AU309" s="229" t="s">
        <v>79</v>
      </c>
      <c r="AY309" s="18" t="s">
        <v>137</v>
      </c>
      <c r="BE309" s="230">
        <f>IF(N309="základní",J309,0)</f>
        <v>0</v>
      </c>
      <c r="BF309" s="230">
        <f>IF(N309="snížená",J309,0)</f>
        <v>0</v>
      </c>
      <c r="BG309" s="230">
        <f>IF(N309="zákl. přenesená",J309,0)</f>
        <v>0</v>
      </c>
      <c r="BH309" s="230">
        <f>IF(N309="sníž. přenesená",J309,0)</f>
        <v>0</v>
      </c>
      <c r="BI309" s="230">
        <f>IF(N309="nulová",J309,0)</f>
        <v>0</v>
      </c>
      <c r="BJ309" s="18" t="s">
        <v>143</v>
      </c>
      <c r="BK309" s="230">
        <f>ROUND(I309*H309,2)</f>
        <v>0</v>
      </c>
      <c r="BL309" s="18" t="s">
        <v>218</v>
      </c>
      <c r="BM309" s="229" t="s">
        <v>1800</v>
      </c>
    </row>
    <row r="310" spans="1:65" s="2" customFormat="1" ht="21.75" customHeight="1">
      <c r="A310" s="39"/>
      <c r="B310" s="40"/>
      <c r="C310" s="218" t="s">
        <v>772</v>
      </c>
      <c r="D310" s="218" t="s">
        <v>138</v>
      </c>
      <c r="E310" s="219" t="s">
        <v>1801</v>
      </c>
      <c r="F310" s="220" t="s">
        <v>1802</v>
      </c>
      <c r="G310" s="221" t="s">
        <v>268</v>
      </c>
      <c r="H310" s="222">
        <v>2</v>
      </c>
      <c r="I310" s="223"/>
      <c r="J310" s="224">
        <f>ROUND(I310*H310,2)</f>
        <v>0</v>
      </c>
      <c r="K310" s="220" t="s">
        <v>142</v>
      </c>
      <c r="L310" s="45"/>
      <c r="M310" s="225" t="s">
        <v>19</v>
      </c>
      <c r="N310" s="226" t="s">
        <v>42</v>
      </c>
      <c r="O310" s="86"/>
      <c r="P310" s="227">
        <f>O310*H310</f>
        <v>0</v>
      </c>
      <c r="Q310" s="227">
        <v>0.00011</v>
      </c>
      <c r="R310" s="227">
        <f>Q310*H310</f>
        <v>0.00022</v>
      </c>
      <c r="S310" s="227">
        <v>0</v>
      </c>
      <c r="T310" s="228">
        <f>S310*H310</f>
        <v>0</v>
      </c>
      <c r="U310" s="39"/>
      <c r="V310" s="39"/>
      <c r="W310" s="39"/>
      <c r="X310" s="39"/>
      <c r="Y310" s="39"/>
      <c r="Z310" s="39"/>
      <c r="AA310" s="39"/>
      <c r="AB310" s="39"/>
      <c r="AC310" s="39"/>
      <c r="AD310" s="39"/>
      <c r="AE310" s="39"/>
      <c r="AR310" s="229" t="s">
        <v>218</v>
      </c>
      <c r="AT310" s="229" t="s">
        <v>138</v>
      </c>
      <c r="AU310" s="229" t="s">
        <v>79</v>
      </c>
      <c r="AY310" s="18" t="s">
        <v>137</v>
      </c>
      <c r="BE310" s="230">
        <f>IF(N310="základní",J310,0)</f>
        <v>0</v>
      </c>
      <c r="BF310" s="230">
        <f>IF(N310="snížená",J310,0)</f>
        <v>0</v>
      </c>
      <c r="BG310" s="230">
        <f>IF(N310="zákl. přenesená",J310,0)</f>
        <v>0</v>
      </c>
      <c r="BH310" s="230">
        <f>IF(N310="sníž. přenesená",J310,0)</f>
        <v>0</v>
      </c>
      <c r="BI310" s="230">
        <f>IF(N310="nulová",J310,0)</f>
        <v>0</v>
      </c>
      <c r="BJ310" s="18" t="s">
        <v>143</v>
      </c>
      <c r="BK310" s="230">
        <f>ROUND(I310*H310,2)</f>
        <v>0</v>
      </c>
      <c r="BL310" s="18" t="s">
        <v>218</v>
      </c>
      <c r="BM310" s="229" t="s">
        <v>1803</v>
      </c>
    </row>
    <row r="311" spans="1:65" s="2" customFormat="1" ht="16.5" customHeight="1">
      <c r="A311" s="39"/>
      <c r="B311" s="40"/>
      <c r="C311" s="218" t="s">
        <v>776</v>
      </c>
      <c r="D311" s="218" t="s">
        <v>138</v>
      </c>
      <c r="E311" s="219" t="s">
        <v>1804</v>
      </c>
      <c r="F311" s="220" t="s">
        <v>1805</v>
      </c>
      <c r="G311" s="221" t="s">
        <v>268</v>
      </c>
      <c r="H311" s="222">
        <v>2</v>
      </c>
      <c r="I311" s="223"/>
      <c r="J311" s="224">
        <f>ROUND(I311*H311,2)</f>
        <v>0</v>
      </c>
      <c r="K311" s="220" t="s">
        <v>142</v>
      </c>
      <c r="L311" s="45"/>
      <c r="M311" s="225" t="s">
        <v>19</v>
      </c>
      <c r="N311" s="226" t="s">
        <v>42</v>
      </c>
      <c r="O311" s="86"/>
      <c r="P311" s="227">
        <f>O311*H311</f>
        <v>0</v>
      </c>
      <c r="Q311" s="227">
        <v>0.0003300485</v>
      </c>
      <c r="R311" s="227">
        <f>Q311*H311</f>
        <v>0.000660097</v>
      </c>
      <c r="S311" s="227">
        <v>0</v>
      </c>
      <c r="T311" s="228">
        <f>S311*H311</f>
        <v>0</v>
      </c>
      <c r="U311" s="39"/>
      <c r="V311" s="39"/>
      <c r="W311" s="39"/>
      <c r="X311" s="39"/>
      <c r="Y311" s="39"/>
      <c r="Z311" s="39"/>
      <c r="AA311" s="39"/>
      <c r="AB311" s="39"/>
      <c r="AC311" s="39"/>
      <c r="AD311" s="39"/>
      <c r="AE311" s="39"/>
      <c r="AR311" s="229" t="s">
        <v>218</v>
      </c>
      <c r="AT311" s="229" t="s">
        <v>138</v>
      </c>
      <c r="AU311" s="229" t="s">
        <v>79</v>
      </c>
      <c r="AY311" s="18" t="s">
        <v>137</v>
      </c>
      <c r="BE311" s="230">
        <f>IF(N311="základní",J311,0)</f>
        <v>0</v>
      </c>
      <c r="BF311" s="230">
        <f>IF(N311="snížená",J311,0)</f>
        <v>0</v>
      </c>
      <c r="BG311" s="230">
        <f>IF(N311="zákl. přenesená",J311,0)</f>
        <v>0</v>
      </c>
      <c r="BH311" s="230">
        <f>IF(N311="sníž. přenesená",J311,0)</f>
        <v>0</v>
      </c>
      <c r="BI311" s="230">
        <f>IF(N311="nulová",J311,0)</f>
        <v>0</v>
      </c>
      <c r="BJ311" s="18" t="s">
        <v>143</v>
      </c>
      <c r="BK311" s="230">
        <f>ROUND(I311*H311,2)</f>
        <v>0</v>
      </c>
      <c r="BL311" s="18" t="s">
        <v>218</v>
      </c>
      <c r="BM311" s="229" t="s">
        <v>1806</v>
      </c>
    </row>
    <row r="312" spans="1:65" s="2" customFormat="1" ht="16.5" customHeight="1">
      <c r="A312" s="39"/>
      <c r="B312" s="40"/>
      <c r="C312" s="218" t="s">
        <v>780</v>
      </c>
      <c r="D312" s="218" t="s">
        <v>138</v>
      </c>
      <c r="E312" s="219" t="s">
        <v>1807</v>
      </c>
      <c r="F312" s="220" t="s">
        <v>1808</v>
      </c>
      <c r="G312" s="221" t="s">
        <v>268</v>
      </c>
      <c r="H312" s="222">
        <v>1</v>
      </c>
      <c r="I312" s="223"/>
      <c r="J312" s="224">
        <f>ROUND(I312*H312,2)</f>
        <v>0</v>
      </c>
      <c r="K312" s="220" t="s">
        <v>142</v>
      </c>
      <c r="L312" s="45"/>
      <c r="M312" s="225" t="s">
        <v>19</v>
      </c>
      <c r="N312" s="226" t="s">
        <v>42</v>
      </c>
      <c r="O312" s="86"/>
      <c r="P312" s="227">
        <f>O312*H312</f>
        <v>0</v>
      </c>
      <c r="Q312" s="227">
        <v>0.0001200485</v>
      </c>
      <c r="R312" s="227">
        <f>Q312*H312</f>
        <v>0.0001200485</v>
      </c>
      <c r="S312" s="227">
        <v>0</v>
      </c>
      <c r="T312" s="228">
        <f>S312*H312</f>
        <v>0</v>
      </c>
      <c r="U312" s="39"/>
      <c r="V312" s="39"/>
      <c r="W312" s="39"/>
      <c r="X312" s="39"/>
      <c r="Y312" s="39"/>
      <c r="Z312" s="39"/>
      <c r="AA312" s="39"/>
      <c r="AB312" s="39"/>
      <c r="AC312" s="39"/>
      <c r="AD312" s="39"/>
      <c r="AE312" s="39"/>
      <c r="AR312" s="229" t="s">
        <v>218</v>
      </c>
      <c r="AT312" s="229" t="s">
        <v>138</v>
      </c>
      <c r="AU312" s="229" t="s">
        <v>79</v>
      </c>
      <c r="AY312" s="18" t="s">
        <v>137</v>
      </c>
      <c r="BE312" s="230">
        <f>IF(N312="základní",J312,0)</f>
        <v>0</v>
      </c>
      <c r="BF312" s="230">
        <f>IF(N312="snížená",J312,0)</f>
        <v>0</v>
      </c>
      <c r="BG312" s="230">
        <f>IF(N312="zákl. přenesená",J312,0)</f>
        <v>0</v>
      </c>
      <c r="BH312" s="230">
        <f>IF(N312="sníž. přenesená",J312,0)</f>
        <v>0</v>
      </c>
      <c r="BI312" s="230">
        <f>IF(N312="nulová",J312,0)</f>
        <v>0</v>
      </c>
      <c r="BJ312" s="18" t="s">
        <v>143</v>
      </c>
      <c r="BK312" s="230">
        <f>ROUND(I312*H312,2)</f>
        <v>0</v>
      </c>
      <c r="BL312" s="18" t="s">
        <v>218</v>
      </c>
      <c r="BM312" s="229" t="s">
        <v>1809</v>
      </c>
    </row>
    <row r="313" spans="1:65" s="2" customFormat="1" ht="16.5" customHeight="1">
      <c r="A313" s="39"/>
      <c r="B313" s="40"/>
      <c r="C313" s="218" t="s">
        <v>786</v>
      </c>
      <c r="D313" s="218" t="s">
        <v>138</v>
      </c>
      <c r="E313" s="219" t="s">
        <v>1810</v>
      </c>
      <c r="F313" s="220" t="s">
        <v>1811</v>
      </c>
      <c r="G313" s="221" t="s">
        <v>268</v>
      </c>
      <c r="H313" s="222">
        <v>5</v>
      </c>
      <c r="I313" s="223"/>
      <c r="J313" s="224">
        <f>ROUND(I313*H313,2)</f>
        <v>0</v>
      </c>
      <c r="K313" s="220" t="s">
        <v>142</v>
      </c>
      <c r="L313" s="45"/>
      <c r="M313" s="225" t="s">
        <v>19</v>
      </c>
      <c r="N313" s="226" t="s">
        <v>42</v>
      </c>
      <c r="O313" s="86"/>
      <c r="P313" s="227">
        <f>O313*H313</f>
        <v>0</v>
      </c>
      <c r="Q313" s="227">
        <v>0.0001000485</v>
      </c>
      <c r="R313" s="227">
        <f>Q313*H313</f>
        <v>0.0005002425</v>
      </c>
      <c r="S313" s="227">
        <v>0</v>
      </c>
      <c r="T313" s="228">
        <f>S313*H313</f>
        <v>0</v>
      </c>
      <c r="U313" s="39"/>
      <c r="V313" s="39"/>
      <c r="W313" s="39"/>
      <c r="X313" s="39"/>
      <c r="Y313" s="39"/>
      <c r="Z313" s="39"/>
      <c r="AA313" s="39"/>
      <c r="AB313" s="39"/>
      <c r="AC313" s="39"/>
      <c r="AD313" s="39"/>
      <c r="AE313" s="39"/>
      <c r="AR313" s="229" t="s">
        <v>218</v>
      </c>
      <c r="AT313" s="229" t="s">
        <v>138</v>
      </c>
      <c r="AU313" s="229" t="s">
        <v>79</v>
      </c>
      <c r="AY313" s="18" t="s">
        <v>137</v>
      </c>
      <c r="BE313" s="230">
        <f>IF(N313="základní",J313,0)</f>
        <v>0</v>
      </c>
      <c r="BF313" s="230">
        <f>IF(N313="snížená",J313,0)</f>
        <v>0</v>
      </c>
      <c r="BG313" s="230">
        <f>IF(N313="zákl. přenesená",J313,0)</f>
        <v>0</v>
      </c>
      <c r="BH313" s="230">
        <f>IF(N313="sníž. přenesená",J313,0)</f>
        <v>0</v>
      </c>
      <c r="BI313" s="230">
        <f>IF(N313="nulová",J313,0)</f>
        <v>0</v>
      </c>
      <c r="BJ313" s="18" t="s">
        <v>143</v>
      </c>
      <c r="BK313" s="230">
        <f>ROUND(I313*H313,2)</f>
        <v>0</v>
      </c>
      <c r="BL313" s="18" t="s">
        <v>218</v>
      </c>
      <c r="BM313" s="229" t="s">
        <v>1812</v>
      </c>
    </row>
    <row r="314" spans="1:65" s="2" customFormat="1" ht="16.5" customHeight="1">
      <c r="A314" s="39"/>
      <c r="B314" s="40"/>
      <c r="C314" s="218" t="s">
        <v>790</v>
      </c>
      <c r="D314" s="218" t="s">
        <v>138</v>
      </c>
      <c r="E314" s="219" t="s">
        <v>1813</v>
      </c>
      <c r="F314" s="220" t="s">
        <v>1814</v>
      </c>
      <c r="G314" s="221" t="s">
        <v>268</v>
      </c>
      <c r="H314" s="222">
        <v>1</v>
      </c>
      <c r="I314" s="223"/>
      <c r="J314" s="224">
        <f>ROUND(I314*H314,2)</f>
        <v>0</v>
      </c>
      <c r="K314" s="220" t="s">
        <v>142</v>
      </c>
      <c r="L314" s="45"/>
      <c r="M314" s="225" t="s">
        <v>19</v>
      </c>
      <c r="N314" s="226" t="s">
        <v>42</v>
      </c>
      <c r="O314" s="86"/>
      <c r="P314" s="227">
        <f>O314*H314</f>
        <v>0</v>
      </c>
      <c r="Q314" s="227">
        <v>0.001475103</v>
      </c>
      <c r="R314" s="227">
        <f>Q314*H314</f>
        <v>0.001475103</v>
      </c>
      <c r="S314" s="227">
        <v>0</v>
      </c>
      <c r="T314" s="228">
        <f>S314*H314</f>
        <v>0</v>
      </c>
      <c r="U314" s="39"/>
      <c r="V314" s="39"/>
      <c r="W314" s="39"/>
      <c r="X314" s="39"/>
      <c r="Y314" s="39"/>
      <c r="Z314" s="39"/>
      <c r="AA314" s="39"/>
      <c r="AB314" s="39"/>
      <c r="AC314" s="39"/>
      <c r="AD314" s="39"/>
      <c r="AE314" s="39"/>
      <c r="AR314" s="229" t="s">
        <v>218</v>
      </c>
      <c r="AT314" s="229" t="s">
        <v>138</v>
      </c>
      <c r="AU314" s="229" t="s">
        <v>79</v>
      </c>
      <c r="AY314" s="18" t="s">
        <v>137</v>
      </c>
      <c r="BE314" s="230">
        <f>IF(N314="základní",J314,0)</f>
        <v>0</v>
      </c>
      <c r="BF314" s="230">
        <f>IF(N314="snížená",J314,0)</f>
        <v>0</v>
      </c>
      <c r="BG314" s="230">
        <f>IF(N314="zákl. přenesená",J314,0)</f>
        <v>0</v>
      </c>
      <c r="BH314" s="230">
        <f>IF(N314="sníž. přenesená",J314,0)</f>
        <v>0</v>
      </c>
      <c r="BI314" s="230">
        <f>IF(N314="nulová",J314,0)</f>
        <v>0</v>
      </c>
      <c r="BJ314" s="18" t="s">
        <v>143</v>
      </c>
      <c r="BK314" s="230">
        <f>ROUND(I314*H314,2)</f>
        <v>0</v>
      </c>
      <c r="BL314" s="18" t="s">
        <v>218</v>
      </c>
      <c r="BM314" s="229" t="s">
        <v>1815</v>
      </c>
    </row>
    <row r="315" spans="1:65" s="2" customFormat="1" ht="21.75" customHeight="1">
      <c r="A315" s="39"/>
      <c r="B315" s="40"/>
      <c r="C315" s="218" t="s">
        <v>796</v>
      </c>
      <c r="D315" s="218" t="s">
        <v>138</v>
      </c>
      <c r="E315" s="219" t="s">
        <v>1816</v>
      </c>
      <c r="F315" s="220" t="s">
        <v>1817</v>
      </c>
      <c r="G315" s="221" t="s">
        <v>150</v>
      </c>
      <c r="H315" s="222">
        <v>27</v>
      </c>
      <c r="I315" s="223"/>
      <c r="J315" s="224">
        <f>ROUND(I315*H315,2)</f>
        <v>0</v>
      </c>
      <c r="K315" s="220" t="s">
        <v>142</v>
      </c>
      <c r="L315" s="45"/>
      <c r="M315" s="225" t="s">
        <v>19</v>
      </c>
      <c r="N315" s="226" t="s">
        <v>42</v>
      </c>
      <c r="O315" s="86"/>
      <c r="P315" s="227">
        <f>O315*H315</f>
        <v>0</v>
      </c>
      <c r="Q315" s="227">
        <v>0.00039597</v>
      </c>
      <c r="R315" s="227">
        <f>Q315*H315</f>
        <v>0.01069119</v>
      </c>
      <c r="S315" s="227">
        <v>0</v>
      </c>
      <c r="T315" s="228">
        <f>S315*H315</f>
        <v>0</v>
      </c>
      <c r="U315" s="39"/>
      <c r="V315" s="39"/>
      <c r="W315" s="39"/>
      <c r="X315" s="39"/>
      <c r="Y315" s="39"/>
      <c r="Z315" s="39"/>
      <c r="AA315" s="39"/>
      <c r="AB315" s="39"/>
      <c r="AC315" s="39"/>
      <c r="AD315" s="39"/>
      <c r="AE315" s="39"/>
      <c r="AR315" s="229" t="s">
        <v>218</v>
      </c>
      <c r="AT315" s="229" t="s">
        <v>138</v>
      </c>
      <c r="AU315" s="229" t="s">
        <v>79</v>
      </c>
      <c r="AY315" s="18" t="s">
        <v>137</v>
      </c>
      <c r="BE315" s="230">
        <f>IF(N315="základní",J315,0)</f>
        <v>0</v>
      </c>
      <c r="BF315" s="230">
        <f>IF(N315="snížená",J315,0)</f>
        <v>0</v>
      </c>
      <c r="BG315" s="230">
        <f>IF(N315="zákl. přenesená",J315,0)</f>
        <v>0</v>
      </c>
      <c r="BH315" s="230">
        <f>IF(N315="sníž. přenesená",J315,0)</f>
        <v>0</v>
      </c>
      <c r="BI315" s="230">
        <f>IF(N315="nulová",J315,0)</f>
        <v>0</v>
      </c>
      <c r="BJ315" s="18" t="s">
        <v>143</v>
      </c>
      <c r="BK315" s="230">
        <f>ROUND(I315*H315,2)</f>
        <v>0</v>
      </c>
      <c r="BL315" s="18" t="s">
        <v>218</v>
      </c>
      <c r="BM315" s="229" t="s">
        <v>1818</v>
      </c>
    </row>
    <row r="316" spans="1:65" s="2" customFormat="1" ht="16.5" customHeight="1">
      <c r="A316" s="39"/>
      <c r="B316" s="40"/>
      <c r="C316" s="218" t="s">
        <v>801</v>
      </c>
      <c r="D316" s="218" t="s">
        <v>138</v>
      </c>
      <c r="E316" s="219" t="s">
        <v>1819</v>
      </c>
      <c r="F316" s="220" t="s">
        <v>1820</v>
      </c>
      <c r="G316" s="221" t="s">
        <v>150</v>
      </c>
      <c r="H316" s="222">
        <v>27</v>
      </c>
      <c r="I316" s="223"/>
      <c r="J316" s="224">
        <f>ROUND(I316*H316,2)</f>
        <v>0</v>
      </c>
      <c r="K316" s="220" t="s">
        <v>142</v>
      </c>
      <c r="L316" s="45"/>
      <c r="M316" s="225" t="s">
        <v>19</v>
      </c>
      <c r="N316" s="226" t="s">
        <v>42</v>
      </c>
      <c r="O316" s="86"/>
      <c r="P316" s="227">
        <f>O316*H316</f>
        <v>0</v>
      </c>
      <c r="Q316" s="227">
        <v>1E-05</v>
      </c>
      <c r="R316" s="227">
        <f>Q316*H316</f>
        <v>0.00027</v>
      </c>
      <c r="S316" s="227">
        <v>0</v>
      </c>
      <c r="T316" s="228">
        <f>S316*H316</f>
        <v>0</v>
      </c>
      <c r="U316" s="39"/>
      <c r="V316" s="39"/>
      <c r="W316" s="39"/>
      <c r="X316" s="39"/>
      <c r="Y316" s="39"/>
      <c r="Z316" s="39"/>
      <c r="AA316" s="39"/>
      <c r="AB316" s="39"/>
      <c r="AC316" s="39"/>
      <c r="AD316" s="39"/>
      <c r="AE316" s="39"/>
      <c r="AR316" s="229" t="s">
        <v>218</v>
      </c>
      <c r="AT316" s="229" t="s">
        <v>138</v>
      </c>
      <c r="AU316" s="229" t="s">
        <v>79</v>
      </c>
      <c r="AY316" s="18" t="s">
        <v>137</v>
      </c>
      <c r="BE316" s="230">
        <f>IF(N316="základní",J316,0)</f>
        <v>0</v>
      </c>
      <c r="BF316" s="230">
        <f>IF(N316="snížená",J316,0)</f>
        <v>0</v>
      </c>
      <c r="BG316" s="230">
        <f>IF(N316="zákl. přenesená",J316,0)</f>
        <v>0</v>
      </c>
      <c r="BH316" s="230">
        <f>IF(N316="sníž. přenesená",J316,0)</f>
        <v>0</v>
      </c>
      <c r="BI316" s="230">
        <f>IF(N316="nulová",J316,0)</f>
        <v>0</v>
      </c>
      <c r="BJ316" s="18" t="s">
        <v>143</v>
      </c>
      <c r="BK316" s="230">
        <f>ROUND(I316*H316,2)</f>
        <v>0</v>
      </c>
      <c r="BL316" s="18" t="s">
        <v>218</v>
      </c>
      <c r="BM316" s="229" t="s">
        <v>1821</v>
      </c>
    </row>
    <row r="317" spans="1:65" s="2" customFormat="1" ht="21.75" customHeight="1">
      <c r="A317" s="39"/>
      <c r="B317" s="40"/>
      <c r="C317" s="218" t="s">
        <v>805</v>
      </c>
      <c r="D317" s="218" t="s">
        <v>138</v>
      </c>
      <c r="E317" s="219" t="s">
        <v>1822</v>
      </c>
      <c r="F317" s="220" t="s">
        <v>1823</v>
      </c>
      <c r="G317" s="221" t="s">
        <v>403</v>
      </c>
      <c r="H317" s="279"/>
      <c r="I317" s="223"/>
      <c r="J317" s="224">
        <f>ROUND(I317*H317,2)</f>
        <v>0</v>
      </c>
      <c r="K317" s="220" t="s">
        <v>142</v>
      </c>
      <c r="L317" s="45"/>
      <c r="M317" s="225" t="s">
        <v>19</v>
      </c>
      <c r="N317" s="226" t="s">
        <v>42</v>
      </c>
      <c r="O317" s="86"/>
      <c r="P317" s="227">
        <f>O317*H317</f>
        <v>0</v>
      </c>
      <c r="Q317" s="227">
        <v>0</v>
      </c>
      <c r="R317" s="227">
        <f>Q317*H317</f>
        <v>0</v>
      </c>
      <c r="S317" s="227">
        <v>0</v>
      </c>
      <c r="T317" s="228">
        <f>S317*H317</f>
        <v>0</v>
      </c>
      <c r="U317" s="39"/>
      <c r="V317" s="39"/>
      <c r="W317" s="39"/>
      <c r="X317" s="39"/>
      <c r="Y317" s="39"/>
      <c r="Z317" s="39"/>
      <c r="AA317" s="39"/>
      <c r="AB317" s="39"/>
      <c r="AC317" s="39"/>
      <c r="AD317" s="39"/>
      <c r="AE317" s="39"/>
      <c r="AR317" s="229" t="s">
        <v>218</v>
      </c>
      <c r="AT317" s="229" t="s">
        <v>138</v>
      </c>
      <c r="AU317" s="229" t="s">
        <v>79</v>
      </c>
      <c r="AY317" s="18" t="s">
        <v>137</v>
      </c>
      <c r="BE317" s="230">
        <f>IF(N317="základní",J317,0)</f>
        <v>0</v>
      </c>
      <c r="BF317" s="230">
        <f>IF(N317="snížená",J317,0)</f>
        <v>0</v>
      </c>
      <c r="BG317" s="230">
        <f>IF(N317="zákl. přenesená",J317,0)</f>
        <v>0</v>
      </c>
      <c r="BH317" s="230">
        <f>IF(N317="sníž. přenesená",J317,0)</f>
        <v>0</v>
      </c>
      <c r="BI317" s="230">
        <f>IF(N317="nulová",J317,0)</f>
        <v>0</v>
      </c>
      <c r="BJ317" s="18" t="s">
        <v>143</v>
      </c>
      <c r="BK317" s="230">
        <f>ROUND(I317*H317,2)</f>
        <v>0</v>
      </c>
      <c r="BL317" s="18" t="s">
        <v>218</v>
      </c>
      <c r="BM317" s="229" t="s">
        <v>1824</v>
      </c>
    </row>
    <row r="318" spans="1:63" s="12" customFormat="1" ht="22.8" customHeight="1">
      <c r="A318" s="12"/>
      <c r="B318" s="204"/>
      <c r="C318" s="205"/>
      <c r="D318" s="206" t="s">
        <v>68</v>
      </c>
      <c r="E318" s="274" t="s">
        <v>778</v>
      </c>
      <c r="F318" s="274" t="s">
        <v>779</v>
      </c>
      <c r="G318" s="205"/>
      <c r="H318" s="205"/>
      <c r="I318" s="208"/>
      <c r="J318" s="275">
        <f>BK318</f>
        <v>0</v>
      </c>
      <c r="K318" s="205"/>
      <c r="L318" s="210"/>
      <c r="M318" s="211"/>
      <c r="N318" s="212"/>
      <c r="O318" s="212"/>
      <c r="P318" s="213">
        <f>SUM(P319:P362)</f>
        <v>0</v>
      </c>
      <c r="Q318" s="212"/>
      <c r="R318" s="213">
        <f>SUM(R319:R362)</f>
        <v>0.13257957180000002</v>
      </c>
      <c r="S318" s="212"/>
      <c r="T318" s="214">
        <f>SUM(T319:T362)</f>
        <v>0.14289</v>
      </c>
      <c r="U318" s="12"/>
      <c r="V318" s="12"/>
      <c r="W318" s="12"/>
      <c r="X318" s="12"/>
      <c r="Y318" s="12"/>
      <c r="Z318" s="12"/>
      <c r="AA318" s="12"/>
      <c r="AB318" s="12"/>
      <c r="AC318" s="12"/>
      <c r="AD318" s="12"/>
      <c r="AE318" s="12"/>
      <c r="AR318" s="215" t="s">
        <v>79</v>
      </c>
      <c r="AT318" s="216" t="s">
        <v>68</v>
      </c>
      <c r="AU318" s="216" t="s">
        <v>77</v>
      </c>
      <c r="AY318" s="215" t="s">
        <v>137</v>
      </c>
      <c r="BK318" s="217">
        <f>SUM(BK319:BK362)</f>
        <v>0</v>
      </c>
    </row>
    <row r="319" spans="1:65" s="2" customFormat="1" ht="16.5" customHeight="1">
      <c r="A319" s="39"/>
      <c r="B319" s="40"/>
      <c r="C319" s="218" t="s">
        <v>811</v>
      </c>
      <c r="D319" s="218" t="s">
        <v>138</v>
      </c>
      <c r="E319" s="219" t="s">
        <v>1825</v>
      </c>
      <c r="F319" s="220" t="s">
        <v>1826</v>
      </c>
      <c r="G319" s="221" t="s">
        <v>783</v>
      </c>
      <c r="H319" s="222">
        <v>4</v>
      </c>
      <c r="I319" s="223"/>
      <c r="J319" s="224">
        <f>ROUND(I319*H319,2)</f>
        <v>0</v>
      </c>
      <c r="K319" s="220" t="s">
        <v>142</v>
      </c>
      <c r="L319" s="45"/>
      <c r="M319" s="225" t="s">
        <v>19</v>
      </c>
      <c r="N319" s="226" t="s">
        <v>42</v>
      </c>
      <c r="O319" s="86"/>
      <c r="P319" s="227">
        <f>O319*H319</f>
        <v>0</v>
      </c>
      <c r="Q319" s="227">
        <v>0</v>
      </c>
      <c r="R319" s="227">
        <f>Q319*H319</f>
        <v>0</v>
      </c>
      <c r="S319" s="227">
        <v>0.01933</v>
      </c>
      <c r="T319" s="228">
        <f>S319*H319</f>
        <v>0.07732</v>
      </c>
      <c r="U319" s="39"/>
      <c r="V319" s="39"/>
      <c r="W319" s="39"/>
      <c r="X319" s="39"/>
      <c r="Y319" s="39"/>
      <c r="Z319" s="39"/>
      <c r="AA319" s="39"/>
      <c r="AB319" s="39"/>
      <c r="AC319" s="39"/>
      <c r="AD319" s="39"/>
      <c r="AE319" s="39"/>
      <c r="AR319" s="229" t="s">
        <v>218</v>
      </c>
      <c r="AT319" s="229" t="s">
        <v>138</v>
      </c>
      <c r="AU319" s="229" t="s">
        <v>79</v>
      </c>
      <c r="AY319" s="18" t="s">
        <v>137</v>
      </c>
      <c r="BE319" s="230">
        <f>IF(N319="základní",J319,0)</f>
        <v>0</v>
      </c>
      <c r="BF319" s="230">
        <f>IF(N319="snížená",J319,0)</f>
        <v>0</v>
      </c>
      <c r="BG319" s="230">
        <f>IF(N319="zákl. přenesená",J319,0)</f>
        <v>0</v>
      </c>
      <c r="BH319" s="230">
        <f>IF(N319="sníž. přenesená",J319,0)</f>
        <v>0</v>
      </c>
      <c r="BI319" s="230">
        <f>IF(N319="nulová",J319,0)</f>
        <v>0</v>
      </c>
      <c r="BJ319" s="18" t="s">
        <v>143</v>
      </c>
      <c r="BK319" s="230">
        <f>ROUND(I319*H319,2)</f>
        <v>0</v>
      </c>
      <c r="BL319" s="18" t="s">
        <v>218</v>
      </c>
      <c r="BM319" s="229" t="s">
        <v>1827</v>
      </c>
    </row>
    <row r="320" spans="1:65" s="2" customFormat="1" ht="16.5" customHeight="1">
      <c r="A320" s="39"/>
      <c r="B320" s="40"/>
      <c r="C320" s="218" t="s">
        <v>815</v>
      </c>
      <c r="D320" s="218" t="s">
        <v>138</v>
      </c>
      <c r="E320" s="219" t="s">
        <v>1828</v>
      </c>
      <c r="F320" s="220" t="s">
        <v>1829</v>
      </c>
      <c r="G320" s="221" t="s">
        <v>783</v>
      </c>
      <c r="H320" s="222">
        <v>1</v>
      </c>
      <c r="I320" s="223"/>
      <c r="J320" s="224">
        <f>ROUND(I320*H320,2)</f>
        <v>0</v>
      </c>
      <c r="K320" s="220" t="s">
        <v>142</v>
      </c>
      <c r="L320" s="45"/>
      <c r="M320" s="225" t="s">
        <v>19</v>
      </c>
      <c r="N320" s="226" t="s">
        <v>42</v>
      </c>
      <c r="O320" s="86"/>
      <c r="P320" s="227">
        <f>O320*H320</f>
        <v>0</v>
      </c>
      <c r="Q320" s="227">
        <v>0</v>
      </c>
      <c r="R320" s="227">
        <f>Q320*H320</f>
        <v>0</v>
      </c>
      <c r="S320" s="227">
        <v>0.01946</v>
      </c>
      <c r="T320" s="228">
        <f>S320*H320</f>
        <v>0.01946</v>
      </c>
      <c r="U320" s="39"/>
      <c r="V320" s="39"/>
      <c r="W320" s="39"/>
      <c r="X320" s="39"/>
      <c r="Y320" s="39"/>
      <c r="Z320" s="39"/>
      <c r="AA320" s="39"/>
      <c r="AB320" s="39"/>
      <c r="AC320" s="39"/>
      <c r="AD320" s="39"/>
      <c r="AE320" s="39"/>
      <c r="AR320" s="229" t="s">
        <v>218</v>
      </c>
      <c r="AT320" s="229" t="s">
        <v>138</v>
      </c>
      <c r="AU320" s="229" t="s">
        <v>79</v>
      </c>
      <c r="AY320" s="18" t="s">
        <v>137</v>
      </c>
      <c r="BE320" s="230">
        <f>IF(N320="základní",J320,0)</f>
        <v>0</v>
      </c>
      <c r="BF320" s="230">
        <f>IF(N320="snížená",J320,0)</f>
        <v>0</v>
      </c>
      <c r="BG320" s="230">
        <f>IF(N320="zákl. přenesená",J320,0)</f>
        <v>0</v>
      </c>
      <c r="BH320" s="230">
        <f>IF(N320="sníž. přenesená",J320,0)</f>
        <v>0</v>
      </c>
      <c r="BI320" s="230">
        <f>IF(N320="nulová",J320,0)</f>
        <v>0</v>
      </c>
      <c r="BJ320" s="18" t="s">
        <v>143</v>
      </c>
      <c r="BK320" s="230">
        <f>ROUND(I320*H320,2)</f>
        <v>0</v>
      </c>
      <c r="BL320" s="18" t="s">
        <v>218</v>
      </c>
      <c r="BM320" s="229" t="s">
        <v>1830</v>
      </c>
    </row>
    <row r="321" spans="1:65" s="2" customFormat="1" ht="21.75" customHeight="1">
      <c r="A321" s="39"/>
      <c r="B321" s="40"/>
      <c r="C321" s="218" t="s">
        <v>819</v>
      </c>
      <c r="D321" s="218" t="s">
        <v>138</v>
      </c>
      <c r="E321" s="219" t="s">
        <v>1831</v>
      </c>
      <c r="F321" s="220" t="s">
        <v>1832</v>
      </c>
      <c r="G321" s="221" t="s">
        <v>783</v>
      </c>
      <c r="H321" s="222">
        <v>1</v>
      </c>
      <c r="I321" s="223"/>
      <c r="J321" s="224">
        <f>ROUND(I321*H321,2)</f>
        <v>0</v>
      </c>
      <c r="K321" s="220" t="s">
        <v>142</v>
      </c>
      <c r="L321" s="45"/>
      <c r="M321" s="225" t="s">
        <v>19</v>
      </c>
      <c r="N321" s="226" t="s">
        <v>42</v>
      </c>
      <c r="O321" s="86"/>
      <c r="P321" s="227">
        <f>O321*H321</f>
        <v>0</v>
      </c>
      <c r="Q321" s="227">
        <v>0.0303445455</v>
      </c>
      <c r="R321" s="227">
        <f>Q321*H321</f>
        <v>0.0303445455</v>
      </c>
      <c r="S321" s="227">
        <v>0</v>
      </c>
      <c r="T321" s="228">
        <f>S321*H321</f>
        <v>0</v>
      </c>
      <c r="U321" s="39"/>
      <c r="V321" s="39"/>
      <c r="W321" s="39"/>
      <c r="X321" s="39"/>
      <c r="Y321" s="39"/>
      <c r="Z321" s="39"/>
      <c r="AA321" s="39"/>
      <c r="AB321" s="39"/>
      <c r="AC321" s="39"/>
      <c r="AD321" s="39"/>
      <c r="AE321" s="39"/>
      <c r="AR321" s="229" t="s">
        <v>218</v>
      </c>
      <c r="AT321" s="229" t="s">
        <v>138</v>
      </c>
      <c r="AU321" s="229" t="s">
        <v>79</v>
      </c>
      <c r="AY321" s="18" t="s">
        <v>137</v>
      </c>
      <c r="BE321" s="230">
        <f>IF(N321="základní",J321,0)</f>
        <v>0</v>
      </c>
      <c r="BF321" s="230">
        <f>IF(N321="snížená",J321,0)</f>
        <v>0</v>
      </c>
      <c r="BG321" s="230">
        <f>IF(N321="zákl. přenesená",J321,0)</f>
        <v>0</v>
      </c>
      <c r="BH321" s="230">
        <f>IF(N321="sníž. přenesená",J321,0)</f>
        <v>0</v>
      </c>
      <c r="BI321" s="230">
        <f>IF(N321="nulová",J321,0)</f>
        <v>0</v>
      </c>
      <c r="BJ321" s="18" t="s">
        <v>143</v>
      </c>
      <c r="BK321" s="230">
        <f>ROUND(I321*H321,2)</f>
        <v>0</v>
      </c>
      <c r="BL321" s="18" t="s">
        <v>218</v>
      </c>
      <c r="BM321" s="229" t="s">
        <v>1833</v>
      </c>
    </row>
    <row r="322" spans="1:65" s="2" customFormat="1" ht="16.5" customHeight="1">
      <c r="A322" s="39"/>
      <c r="B322" s="40"/>
      <c r="C322" s="218" t="s">
        <v>823</v>
      </c>
      <c r="D322" s="218" t="s">
        <v>138</v>
      </c>
      <c r="E322" s="219" t="s">
        <v>781</v>
      </c>
      <c r="F322" s="220" t="s">
        <v>782</v>
      </c>
      <c r="G322" s="221" t="s">
        <v>783</v>
      </c>
      <c r="H322" s="222">
        <v>1</v>
      </c>
      <c r="I322" s="223"/>
      <c r="J322" s="224">
        <f>ROUND(I322*H322,2)</f>
        <v>0</v>
      </c>
      <c r="K322" s="220" t="s">
        <v>142</v>
      </c>
      <c r="L322" s="45"/>
      <c r="M322" s="225" t="s">
        <v>19</v>
      </c>
      <c r="N322" s="226" t="s">
        <v>42</v>
      </c>
      <c r="O322" s="86"/>
      <c r="P322" s="227">
        <f>O322*H322</f>
        <v>0</v>
      </c>
      <c r="Q322" s="227">
        <v>0</v>
      </c>
      <c r="R322" s="227">
        <f>Q322*H322</f>
        <v>0</v>
      </c>
      <c r="S322" s="227">
        <v>0.0435</v>
      </c>
      <c r="T322" s="228">
        <f>S322*H322</f>
        <v>0.0435</v>
      </c>
      <c r="U322" s="39"/>
      <c r="V322" s="39"/>
      <c r="W322" s="39"/>
      <c r="X322" s="39"/>
      <c r="Y322" s="39"/>
      <c r="Z322" s="39"/>
      <c r="AA322" s="39"/>
      <c r="AB322" s="39"/>
      <c r="AC322" s="39"/>
      <c r="AD322" s="39"/>
      <c r="AE322" s="39"/>
      <c r="AR322" s="229" t="s">
        <v>218</v>
      </c>
      <c r="AT322" s="229" t="s">
        <v>138</v>
      </c>
      <c r="AU322" s="229" t="s">
        <v>79</v>
      </c>
      <c r="AY322" s="18" t="s">
        <v>137</v>
      </c>
      <c r="BE322" s="230">
        <f>IF(N322="základní",J322,0)</f>
        <v>0</v>
      </c>
      <c r="BF322" s="230">
        <f>IF(N322="snížená",J322,0)</f>
        <v>0</v>
      </c>
      <c r="BG322" s="230">
        <f>IF(N322="zákl. přenesená",J322,0)</f>
        <v>0</v>
      </c>
      <c r="BH322" s="230">
        <f>IF(N322="sníž. přenesená",J322,0)</f>
        <v>0</v>
      </c>
      <c r="BI322" s="230">
        <f>IF(N322="nulová",J322,0)</f>
        <v>0</v>
      </c>
      <c r="BJ322" s="18" t="s">
        <v>143</v>
      </c>
      <c r="BK322" s="230">
        <f>ROUND(I322*H322,2)</f>
        <v>0</v>
      </c>
      <c r="BL322" s="18" t="s">
        <v>218</v>
      </c>
      <c r="BM322" s="229" t="s">
        <v>1834</v>
      </c>
    </row>
    <row r="323" spans="1:65" s="2" customFormat="1" ht="16.5" customHeight="1">
      <c r="A323" s="39"/>
      <c r="B323" s="40"/>
      <c r="C323" s="218" t="s">
        <v>827</v>
      </c>
      <c r="D323" s="218" t="s">
        <v>138</v>
      </c>
      <c r="E323" s="219" t="s">
        <v>1835</v>
      </c>
      <c r="F323" s="220" t="s">
        <v>1836</v>
      </c>
      <c r="G323" s="221" t="s">
        <v>783</v>
      </c>
      <c r="H323" s="222">
        <v>1</v>
      </c>
      <c r="I323" s="223"/>
      <c r="J323" s="224">
        <f>ROUND(I323*H323,2)</f>
        <v>0</v>
      </c>
      <c r="K323" s="220" t="s">
        <v>142</v>
      </c>
      <c r="L323" s="45"/>
      <c r="M323" s="225" t="s">
        <v>19</v>
      </c>
      <c r="N323" s="226" t="s">
        <v>42</v>
      </c>
      <c r="O323" s="86"/>
      <c r="P323" s="227">
        <f>O323*H323</f>
        <v>0</v>
      </c>
      <c r="Q323" s="227">
        <v>0</v>
      </c>
      <c r="R323" s="227">
        <f>Q323*H323</f>
        <v>0</v>
      </c>
      <c r="S323" s="227">
        <v>0.00176</v>
      </c>
      <c r="T323" s="228">
        <f>S323*H323</f>
        <v>0.00176</v>
      </c>
      <c r="U323" s="39"/>
      <c r="V323" s="39"/>
      <c r="W323" s="39"/>
      <c r="X323" s="39"/>
      <c r="Y323" s="39"/>
      <c r="Z323" s="39"/>
      <c r="AA323" s="39"/>
      <c r="AB323" s="39"/>
      <c r="AC323" s="39"/>
      <c r="AD323" s="39"/>
      <c r="AE323" s="39"/>
      <c r="AR323" s="229" t="s">
        <v>218</v>
      </c>
      <c r="AT323" s="229" t="s">
        <v>138</v>
      </c>
      <c r="AU323" s="229" t="s">
        <v>79</v>
      </c>
      <c r="AY323" s="18" t="s">
        <v>137</v>
      </c>
      <c r="BE323" s="230">
        <f>IF(N323="základní",J323,0)</f>
        <v>0</v>
      </c>
      <c r="BF323" s="230">
        <f>IF(N323="snížená",J323,0)</f>
        <v>0</v>
      </c>
      <c r="BG323" s="230">
        <f>IF(N323="zákl. přenesená",J323,0)</f>
        <v>0</v>
      </c>
      <c r="BH323" s="230">
        <f>IF(N323="sníž. přenesená",J323,0)</f>
        <v>0</v>
      </c>
      <c r="BI323" s="230">
        <f>IF(N323="nulová",J323,0)</f>
        <v>0</v>
      </c>
      <c r="BJ323" s="18" t="s">
        <v>143</v>
      </c>
      <c r="BK323" s="230">
        <f>ROUND(I323*H323,2)</f>
        <v>0</v>
      </c>
      <c r="BL323" s="18" t="s">
        <v>218</v>
      </c>
      <c r="BM323" s="229" t="s">
        <v>1837</v>
      </c>
    </row>
    <row r="324" spans="1:65" s="2" customFormat="1" ht="16.5" customHeight="1">
      <c r="A324" s="39"/>
      <c r="B324" s="40"/>
      <c r="C324" s="218" t="s">
        <v>831</v>
      </c>
      <c r="D324" s="218" t="s">
        <v>138</v>
      </c>
      <c r="E324" s="219" t="s">
        <v>1838</v>
      </c>
      <c r="F324" s="220" t="s">
        <v>1839</v>
      </c>
      <c r="G324" s="221" t="s">
        <v>268</v>
      </c>
      <c r="H324" s="222">
        <v>1</v>
      </c>
      <c r="I324" s="223"/>
      <c r="J324" s="224">
        <f>ROUND(I324*H324,2)</f>
        <v>0</v>
      </c>
      <c r="K324" s="220" t="s">
        <v>142</v>
      </c>
      <c r="L324" s="45"/>
      <c r="M324" s="225" t="s">
        <v>19</v>
      </c>
      <c r="N324" s="226" t="s">
        <v>42</v>
      </c>
      <c r="O324" s="86"/>
      <c r="P324" s="227">
        <f>O324*H324</f>
        <v>0</v>
      </c>
      <c r="Q324" s="227">
        <v>0</v>
      </c>
      <c r="R324" s="227">
        <f>Q324*H324</f>
        <v>0</v>
      </c>
      <c r="S324" s="227">
        <v>0.00085</v>
      </c>
      <c r="T324" s="228">
        <f>S324*H324</f>
        <v>0.00085</v>
      </c>
      <c r="U324" s="39"/>
      <c r="V324" s="39"/>
      <c r="W324" s="39"/>
      <c r="X324" s="39"/>
      <c r="Y324" s="39"/>
      <c r="Z324" s="39"/>
      <c r="AA324" s="39"/>
      <c r="AB324" s="39"/>
      <c r="AC324" s="39"/>
      <c r="AD324" s="39"/>
      <c r="AE324" s="39"/>
      <c r="AR324" s="229" t="s">
        <v>218</v>
      </c>
      <c r="AT324" s="229" t="s">
        <v>138</v>
      </c>
      <c r="AU324" s="229" t="s">
        <v>79</v>
      </c>
      <c r="AY324" s="18" t="s">
        <v>137</v>
      </c>
      <c r="BE324" s="230">
        <f>IF(N324="základní",J324,0)</f>
        <v>0</v>
      </c>
      <c r="BF324" s="230">
        <f>IF(N324="snížená",J324,0)</f>
        <v>0</v>
      </c>
      <c r="BG324" s="230">
        <f>IF(N324="zákl. přenesená",J324,0)</f>
        <v>0</v>
      </c>
      <c r="BH324" s="230">
        <f>IF(N324="sníž. přenesená",J324,0)</f>
        <v>0</v>
      </c>
      <c r="BI324" s="230">
        <f>IF(N324="nulová",J324,0)</f>
        <v>0</v>
      </c>
      <c r="BJ324" s="18" t="s">
        <v>143</v>
      </c>
      <c r="BK324" s="230">
        <f>ROUND(I324*H324,2)</f>
        <v>0</v>
      </c>
      <c r="BL324" s="18" t="s">
        <v>218</v>
      </c>
      <c r="BM324" s="229" t="s">
        <v>1840</v>
      </c>
    </row>
    <row r="325" spans="1:65" s="2" customFormat="1" ht="16.5" customHeight="1">
      <c r="A325" s="39"/>
      <c r="B325" s="40"/>
      <c r="C325" s="218" t="s">
        <v>836</v>
      </c>
      <c r="D325" s="218" t="s">
        <v>138</v>
      </c>
      <c r="E325" s="219" t="s">
        <v>1841</v>
      </c>
      <c r="F325" s="220" t="s">
        <v>1842</v>
      </c>
      <c r="G325" s="221" t="s">
        <v>268</v>
      </c>
      <c r="H325" s="222">
        <v>2</v>
      </c>
      <c r="I325" s="223"/>
      <c r="J325" s="224">
        <f>ROUND(I325*H325,2)</f>
        <v>0</v>
      </c>
      <c r="K325" s="220" t="s">
        <v>142</v>
      </c>
      <c r="L325" s="45"/>
      <c r="M325" s="225" t="s">
        <v>19</v>
      </c>
      <c r="N325" s="226" t="s">
        <v>42</v>
      </c>
      <c r="O325" s="86"/>
      <c r="P325" s="227">
        <f>O325*H325</f>
        <v>0</v>
      </c>
      <c r="Q325" s="227">
        <v>0.0024688363</v>
      </c>
      <c r="R325" s="227">
        <f>Q325*H325</f>
        <v>0.0049376726</v>
      </c>
      <c r="S325" s="227">
        <v>0</v>
      </c>
      <c r="T325" s="228">
        <f>S325*H325</f>
        <v>0</v>
      </c>
      <c r="U325" s="39"/>
      <c r="V325" s="39"/>
      <c r="W325" s="39"/>
      <c r="X325" s="39"/>
      <c r="Y325" s="39"/>
      <c r="Z325" s="39"/>
      <c r="AA325" s="39"/>
      <c r="AB325" s="39"/>
      <c r="AC325" s="39"/>
      <c r="AD325" s="39"/>
      <c r="AE325" s="39"/>
      <c r="AR325" s="229" t="s">
        <v>218</v>
      </c>
      <c r="AT325" s="229" t="s">
        <v>138</v>
      </c>
      <c r="AU325" s="229" t="s">
        <v>79</v>
      </c>
      <c r="AY325" s="18" t="s">
        <v>137</v>
      </c>
      <c r="BE325" s="230">
        <f>IF(N325="základní",J325,0)</f>
        <v>0</v>
      </c>
      <c r="BF325" s="230">
        <f>IF(N325="snížená",J325,0)</f>
        <v>0</v>
      </c>
      <c r="BG325" s="230">
        <f>IF(N325="zákl. přenesená",J325,0)</f>
        <v>0</v>
      </c>
      <c r="BH325" s="230">
        <f>IF(N325="sníž. přenesená",J325,0)</f>
        <v>0</v>
      </c>
      <c r="BI325" s="230">
        <f>IF(N325="nulová",J325,0)</f>
        <v>0</v>
      </c>
      <c r="BJ325" s="18" t="s">
        <v>143</v>
      </c>
      <c r="BK325" s="230">
        <f>ROUND(I325*H325,2)</f>
        <v>0</v>
      </c>
      <c r="BL325" s="18" t="s">
        <v>218</v>
      </c>
      <c r="BM325" s="229" t="s">
        <v>1843</v>
      </c>
    </row>
    <row r="326" spans="1:65" s="2" customFormat="1" ht="16.5" customHeight="1">
      <c r="A326" s="39"/>
      <c r="B326" s="40"/>
      <c r="C326" s="254" t="s">
        <v>840</v>
      </c>
      <c r="D326" s="254" t="s">
        <v>154</v>
      </c>
      <c r="E326" s="255" t="s">
        <v>1844</v>
      </c>
      <c r="F326" s="256" t="s">
        <v>1845</v>
      </c>
      <c r="G326" s="257" t="s">
        <v>268</v>
      </c>
      <c r="H326" s="258">
        <v>1</v>
      </c>
      <c r="I326" s="259"/>
      <c r="J326" s="260">
        <f>ROUND(I326*H326,2)</f>
        <v>0</v>
      </c>
      <c r="K326" s="256" t="s">
        <v>142</v>
      </c>
      <c r="L326" s="261"/>
      <c r="M326" s="262" t="s">
        <v>19</v>
      </c>
      <c r="N326" s="263" t="s">
        <v>42</v>
      </c>
      <c r="O326" s="86"/>
      <c r="P326" s="227">
        <f>O326*H326</f>
        <v>0</v>
      </c>
      <c r="Q326" s="227">
        <v>0.014</v>
      </c>
      <c r="R326" s="227">
        <f>Q326*H326</f>
        <v>0.014</v>
      </c>
      <c r="S326" s="227">
        <v>0</v>
      </c>
      <c r="T326" s="228">
        <f>S326*H326</f>
        <v>0</v>
      </c>
      <c r="U326" s="39"/>
      <c r="V326" s="39"/>
      <c r="W326" s="39"/>
      <c r="X326" s="39"/>
      <c r="Y326" s="39"/>
      <c r="Z326" s="39"/>
      <c r="AA326" s="39"/>
      <c r="AB326" s="39"/>
      <c r="AC326" s="39"/>
      <c r="AD326" s="39"/>
      <c r="AE326" s="39"/>
      <c r="AR326" s="229" t="s">
        <v>281</v>
      </c>
      <c r="AT326" s="229" t="s">
        <v>154</v>
      </c>
      <c r="AU326" s="229" t="s">
        <v>79</v>
      </c>
      <c r="AY326" s="18" t="s">
        <v>137</v>
      </c>
      <c r="BE326" s="230">
        <f>IF(N326="základní",J326,0)</f>
        <v>0</v>
      </c>
      <c r="BF326" s="230">
        <f>IF(N326="snížená",J326,0)</f>
        <v>0</v>
      </c>
      <c r="BG326" s="230">
        <f>IF(N326="zákl. přenesená",J326,0)</f>
        <v>0</v>
      </c>
      <c r="BH326" s="230">
        <f>IF(N326="sníž. přenesená",J326,0)</f>
        <v>0</v>
      </c>
      <c r="BI326" s="230">
        <f>IF(N326="nulová",J326,0)</f>
        <v>0</v>
      </c>
      <c r="BJ326" s="18" t="s">
        <v>143</v>
      </c>
      <c r="BK326" s="230">
        <f>ROUND(I326*H326,2)</f>
        <v>0</v>
      </c>
      <c r="BL326" s="18" t="s">
        <v>218</v>
      </c>
      <c r="BM326" s="229" t="s">
        <v>1846</v>
      </c>
    </row>
    <row r="327" spans="1:65" s="2" customFormat="1" ht="16.5" customHeight="1">
      <c r="A327" s="39"/>
      <c r="B327" s="40"/>
      <c r="C327" s="254" t="s">
        <v>224</v>
      </c>
      <c r="D327" s="254" t="s">
        <v>154</v>
      </c>
      <c r="E327" s="255" t="s">
        <v>1847</v>
      </c>
      <c r="F327" s="256" t="s">
        <v>1848</v>
      </c>
      <c r="G327" s="257" t="s">
        <v>268</v>
      </c>
      <c r="H327" s="258">
        <v>1</v>
      </c>
      <c r="I327" s="259"/>
      <c r="J327" s="260">
        <f>ROUND(I327*H327,2)</f>
        <v>0</v>
      </c>
      <c r="K327" s="256" t="s">
        <v>142</v>
      </c>
      <c r="L327" s="261"/>
      <c r="M327" s="262" t="s">
        <v>19</v>
      </c>
      <c r="N327" s="263" t="s">
        <v>42</v>
      </c>
      <c r="O327" s="86"/>
      <c r="P327" s="227">
        <f>O327*H327</f>
        <v>0</v>
      </c>
      <c r="Q327" s="227">
        <v>0.018</v>
      </c>
      <c r="R327" s="227">
        <f>Q327*H327</f>
        <v>0.018</v>
      </c>
      <c r="S327" s="227">
        <v>0</v>
      </c>
      <c r="T327" s="228">
        <f>S327*H327</f>
        <v>0</v>
      </c>
      <c r="U327" s="39"/>
      <c r="V327" s="39"/>
      <c r="W327" s="39"/>
      <c r="X327" s="39"/>
      <c r="Y327" s="39"/>
      <c r="Z327" s="39"/>
      <c r="AA327" s="39"/>
      <c r="AB327" s="39"/>
      <c r="AC327" s="39"/>
      <c r="AD327" s="39"/>
      <c r="AE327" s="39"/>
      <c r="AR327" s="229" t="s">
        <v>281</v>
      </c>
      <c r="AT327" s="229" t="s">
        <v>154</v>
      </c>
      <c r="AU327" s="229" t="s">
        <v>79</v>
      </c>
      <c r="AY327" s="18" t="s">
        <v>137</v>
      </c>
      <c r="BE327" s="230">
        <f>IF(N327="základní",J327,0)</f>
        <v>0</v>
      </c>
      <c r="BF327" s="230">
        <f>IF(N327="snížená",J327,0)</f>
        <v>0</v>
      </c>
      <c r="BG327" s="230">
        <f>IF(N327="zákl. přenesená",J327,0)</f>
        <v>0</v>
      </c>
      <c r="BH327" s="230">
        <f>IF(N327="sníž. přenesená",J327,0)</f>
        <v>0</v>
      </c>
      <c r="BI327" s="230">
        <f>IF(N327="nulová",J327,0)</f>
        <v>0</v>
      </c>
      <c r="BJ327" s="18" t="s">
        <v>143</v>
      </c>
      <c r="BK327" s="230">
        <f>ROUND(I327*H327,2)</f>
        <v>0</v>
      </c>
      <c r="BL327" s="18" t="s">
        <v>218</v>
      </c>
      <c r="BM327" s="229" t="s">
        <v>1849</v>
      </c>
    </row>
    <row r="328" spans="1:65" s="2" customFormat="1" ht="16.5" customHeight="1">
      <c r="A328" s="39"/>
      <c r="B328" s="40"/>
      <c r="C328" s="218" t="s">
        <v>847</v>
      </c>
      <c r="D328" s="218" t="s">
        <v>138</v>
      </c>
      <c r="E328" s="219" t="s">
        <v>1850</v>
      </c>
      <c r="F328" s="220" t="s">
        <v>1851</v>
      </c>
      <c r="G328" s="221" t="s">
        <v>783</v>
      </c>
      <c r="H328" s="222">
        <v>2</v>
      </c>
      <c r="I328" s="223"/>
      <c r="J328" s="224">
        <f>ROUND(I328*H328,2)</f>
        <v>0</v>
      </c>
      <c r="K328" s="220" t="s">
        <v>142</v>
      </c>
      <c r="L328" s="45"/>
      <c r="M328" s="225" t="s">
        <v>19</v>
      </c>
      <c r="N328" s="226" t="s">
        <v>42</v>
      </c>
      <c r="O328" s="86"/>
      <c r="P328" s="227">
        <f>O328*H328</f>
        <v>0</v>
      </c>
      <c r="Q328" s="227">
        <v>0.0097793132</v>
      </c>
      <c r="R328" s="227">
        <f>Q328*H328</f>
        <v>0.0195586264</v>
      </c>
      <c r="S328" s="227">
        <v>0</v>
      </c>
      <c r="T328" s="228">
        <f>S328*H328</f>
        <v>0</v>
      </c>
      <c r="U328" s="39"/>
      <c r="V328" s="39"/>
      <c r="W328" s="39"/>
      <c r="X328" s="39"/>
      <c r="Y328" s="39"/>
      <c r="Z328" s="39"/>
      <c r="AA328" s="39"/>
      <c r="AB328" s="39"/>
      <c r="AC328" s="39"/>
      <c r="AD328" s="39"/>
      <c r="AE328" s="39"/>
      <c r="AR328" s="229" t="s">
        <v>218</v>
      </c>
      <c r="AT328" s="229" t="s">
        <v>138</v>
      </c>
      <c r="AU328" s="229" t="s">
        <v>79</v>
      </c>
      <c r="AY328" s="18" t="s">
        <v>137</v>
      </c>
      <c r="BE328" s="230">
        <f>IF(N328="základní",J328,0)</f>
        <v>0</v>
      </c>
      <c r="BF328" s="230">
        <f>IF(N328="snížená",J328,0)</f>
        <v>0</v>
      </c>
      <c r="BG328" s="230">
        <f>IF(N328="zákl. přenesená",J328,0)</f>
        <v>0</v>
      </c>
      <c r="BH328" s="230">
        <f>IF(N328="sníž. přenesená",J328,0)</f>
        <v>0</v>
      </c>
      <c r="BI328" s="230">
        <f>IF(N328="nulová",J328,0)</f>
        <v>0</v>
      </c>
      <c r="BJ328" s="18" t="s">
        <v>143</v>
      </c>
      <c r="BK328" s="230">
        <f>ROUND(I328*H328,2)</f>
        <v>0</v>
      </c>
      <c r="BL328" s="18" t="s">
        <v>218</v>
      </c>
      <c r="BM328" s="229" t="s">
        <v>1852</v>
      </c>
    </row>
    <row r="329" spans="1:65" s="2" customFormat="1" ht="16.5" customHeight="1">
      <c r="A329" s="39"/>
      <c r="B329" s="40"/>
      <c r="C329" s="218" t="s">
        <v>852</v>
      </c>
      <c r="D329" s="218" t="s">
        <v>138</v>
      </c>
      <c r="E329" s="219" t="s">
        <v>1853</v>
      </c>
      <c r="F329" s="220" t="s">
        <v>1854</v>
      </c>
      <c r="G329" s="221" t="s">
        <v>783</v>
      </c>
      <c r="H329" s="222">
        <v>2</v>
      </c>
      <c r="I329" s="223"/>
      <c r="J329" s="224">
        <f>ROUND(I329*H329,2)</f>
        <v>0</v>
      </c>
      <c r="K329" s="220" t="s">
        <v>142</v>
      </c>
      <c r="L329" s="45"/>
      <c r="M329" s="225" t="s">
        <v>19</v>
      </c>
      <c r="N329" s="226" t="s">
        <v>42</v>
      </c>
      <c r="O329" s="86"/>
      <c r="P329" s="227">
        <f>O329*H329</f>
        <v>0</v>
      </c>
      <c r="Q329" s="227">
        <v>0.0003125</v>
      </c>
      <c r="R329" s="227">
        <f>Q329*H329</f>
        <v>0.000625</v>
      </c>
      <c r="S329" s="227">
        <v>0</v>
      </c>
      <c r="T329" s="228">
        <f>S329*H329</f>
        <v>0</v>
      </c>
      <c r="U329" s="39"/>
      <c r="V329" s="39"/>
      <c r="W329" s="39"/>
      <c r="X329" s="39"/>
      <c r="Y329" s="39"/>
      <c r="Z329" s="39"/>
      <c r="AA329" s="39"/>
      <c r="AB329" s="39"/>
      <c r="AC329" s="39"/>
      <c r="AD329" s="39"/>
      <c r="AE329" s="39"/>
      <c r="AR329" s="229" t="s">
        <v>218</v>
      </c>
      <c r="AT329" s="229" t="s">
        <v>138</v>
      </c>
      <c r="AU329" s="229" t="s">
        <v>79</v>
      </c>
      <c r="AY329" s="18" t="s">
        <v>137</v>
      </c>
      <c r="BE329" s="230">
        <f>IF(N329="základní",J329,0)</f>
        <v>0</v>
      </c>
      <c r="BF329" s="230">
        <f>IF(N329="snížená",J329,0)</f>
        <v>0</v>
      </c>
      <c r="BG329" s="230">
        <f>IF(N329="zákl. přenesená",J329,0)</f>
        <v>0</v>
      </c>
      <c r="BH329" s="230">
        <f>IF(N329="sníž. přenesená",J329,0)</f>
        <v>0</v>
      </c>
      <c r="BI329" s="230">
        <f>IF(N329="nulová",J329,0)</f>
        <v>0</v>
      </c>
      <c r="BJ329" s="18" t="s">
        <v>143</v>
      </c>
      <c r="BK329" s="230">
        <f>ROUND(I329*H329,2)</f>
        <v>0</v>
      </c>
      <c r="BL329" s="18" t="s">
        <v>218</v>
      </c>
      <c r="BM329" s="229" t="s">
        <v>1855</v>
      </c>
    </row>
    <row r="330" spans="1:65" s="2" customFormat="1" ht="16.5" customHeight="1">
      <c r="A330" s="39"/>
      <c r="B330" s="40"/>
      <c r="C330" s="254" t="s">
        <v>856</v>
      </c>
      <c r="D330" s="254" t="s">
        <v>154</v>
      </c>
      <c r="E330" s="255" t="s">
        <v>1856</v>
      </c>
      <c r="F330" s="256" t="s">
        <v>1857</v>
      </c>
      <c r="G330" s="257" t="s">
        <v>268</v>
      </c>
      <c r="H330" s="258">
        <v>2</v>
      </c>
      <c r="I330" s="259"/>
      <c r="J330" s="260">
        <f>ROUND(I330*H330,2)</f>
        <v>0</v>
      </c>
      <c r="K330" s="256" t="s">
        <v>142</v>
      </c>
      <c r="L330" s="261"/>
      <c r="M330" s="262" t="s">
        <v>19</v>
      </c>
      <c r="N330" s="263" t="s">
        <v>42</v>
      </c>
      <c r="O330" s="86"/>
      <c r="P330" s="227">
        <f>O330*H330</f>
        <v>0</v>
      </c>
      <c r="Q330" s="227">
        <v>0.01</v>
      </c>
      <c r="R330" s="227">
        <f>Q330*H330</f>
        <v>0.02</v>
      </c>
      <c r="S330" s="227">
        <v>0</v>
      </c>
      <c r="T330" s="228">
        <f>S330*H330</f>
        <v>0</v>
      </c>
      <c r="U330" s="39"/>
      <c r="V330" s="39"/>
      <c r="W330" s="39"/>
      <c r="X330" s="39"/>
      <c r="Y330" s="39"/>
      <c r="Z330" s="39"/>
      <c r="AA330" s="39"/>
      <c r="AB330" s="39"/>
      <c r="AC330" s="39"/>
      <c r="AD330" s="39"/>
      <c r="AE330" s="39"/>
      <c r="AR330" s="229" t="s">
        <v>281</v>
      </c>
      <c r="AT330" s="229" t="s">
        <v>154</v>
      </c>
      <c r="AU330" s="229" t="s">
        <v>79</v>
      </c>
      <c r="AY330" s="18" t="s">
        <v>137</v>
      </c>
      <c r="BE330" s="230">
        <f>IF(N330="základní",J330,0)</f>
        <v>0</v>
      </c>
      <c r="BF330" s="230">
        <f>IF(N330="snížená",J330,0)</f>
        <v>0</v>
      </c>
      <c r="BG330" s="230">
        <f>IF(N330="zákl. přenesená",J330,0)</f>
        <v>0</v>
      </c>
      <c r="BH330" s="230">
        <f>IF(N330="sníž. přenesená",J330,0)</f>
        <v>0</v>
      </c>
      <c r="BI330" s="230">
        <f>IF(N330="nulová",J330,0)</f>
        <v>0</v>
      </c>
      <c r="BJ330" s="18" t="s">
        <v>143</v>
      </c>
      <c r="BK330" s="230">
        <f>ROUND(I330*H330,2)</f>
        <v>0</v>
      </c>
      <c r="BL330" s="18" t="s">
        <v>218</v>
      </c>
      <c r="BM330" s="229" t="s">
        <v>1858</v>
      </c>
    </row>
    <row r="331" spans="1:65" s="2" customFormat="1" ht="16.5" customHeight="1">
      <c r="A331" s="39"/>
      <c r="B331" s="40"/>
      <c r="C331" s="218" t="s">
        <v>858</v>
      </c>
      <c r="D331" s="218" t="s">
        <v>138</v>
      </c>
      <c r="E331" s="219" t="s">
        <v>1859</v>
      </c>
      <c r="F331" s="220" t="s">
        <v>1860</v>
      </c>
      <c r="G331" s="221" t="s">
        <v>783</v>
      </c>
      <c r="H331" s="222">
        <v>2</v>
      </c>
      <c r="I331" s="223"/>
      <c r="J331" s="224">
        <f>ROUND(I331*H331,2)</f>
        <v>0</v>
      </c>
      <c r="K331" s="220" t="s">
        <v>142</v>
      </c>
      <c r="L331" s="45"/>
      <c r="M331" s="225" t="s">
        <v>19</v>
      </c>
      <c r="N331" s="226" t="s">
        <v>42</v>
      </c>
      <c r="O331" s="86"/>
      <c r="P331" s="227">
        <f>O331*H331</f>
        <v>0</v>
      </c>
      <c r="Q331" s="227">
        <v>0.002540097</v>
      </c>
      <c r="R331" s="227">
        <f>Q331*H331</f>
        <v>0.005080194</v>
      </c>
      <c r="S331" s="227">
        <v>0</v>
      </c>
      <c r="T331" s="228">
        <f>S331*H331</f>
        <v>0</v>
      </c>
      <c r="U331" s="39"/>
      <c r="V331" s="39"/>
      <c r="W331" s="39"/>
      <c r="X331" s="39"/>
      <c r="Y331" s="39"/>
      <c r="Z331" s="39"/>
      <c r="AA331" s="39"/>
      <c r="AB331" s="39"/>
      <c r="AC331" s="39"/>
      <c r="AD331" s="39"/>
      <c r="AE331" s="39"/>
      <c r="AR331" s="229" t="s">
        <v>218</v>
      </c>
      <c r="AT331" s="229" t="s">
        <v>138</v>
      </c>
      <c r="AU331" s="229" t="s">
        <v>79</v>
      </c>
      <c r="AY331" s="18" t="s">
        <v>137</v>
      </c>
      <c r="BE331" s="230">
        <f>IF(N331="základní",J331,0)</f>
        <v>0</v>
      </c>
      <c r="BF331" s="230">
        <f>IF(N331="snížená",J331,0)</f>
        <v>0</v>
      </c>
      <c r="BG331" s="230">
        <f>IF(N331="zákl. přenesená",J331,0)</f>
        <v>0</v>
      </c>
      <c r="BH331" s="230">
        <f>IF(N331="sníž. přenesená",J331,0)</f>
        <v>0</v>
      </c>
      <c r="BI331" s="230">
        <f>IF(N331="nulová",J331,0)</f>
        <v>0</v>
      </c>
      <c r="BJ331" s="18" t="s">
        <v>143</v>
      </c>
      <c r="BK331" s="230">
        <f>ROUND(I331*H331,2)</f>
        <v>0</v>
      </c>
      <c r="BL331" s="18" t="s">
        <v>218</v>
      </c>
      <c r="BM331" s="229" t="s">
        <v>1861</v>
      </c>
    </row>
    <row r="332" spans="1:65" s="2" customFormat="1" ht="16.5" customHeight="1">
      <c r="A332" s="39"/>
      <c r="B332" s="40"/>
      <c r="C332" s="218" t="s">
        <v>862</v>
      </c>
      <c r="D332" s="218" t="s">
        <v>138</v>
      </c>
      <c r="E332" s="219" t="s">
        <v>1862</v>
      </c>
      <c r="F332" s="220" t="s">
        <v>1863</v>
      </c>
      <c r="G332" s="221" t="s">
        <v>783</v>
      </c>
      <c r="H332" s="222">
        <v>1</v>
      </c>
      <c r="I332" s="223"/>
      <c r="J332" s="224">
        <f>ROUND(I332*H332,2)</f>
        <v>0</v>
      </c>
      <c r="K332" s="220" t="s">
        <v>142</v>
      </c>
      <c r="L332" s="45"/>
      <c r="M332" s="225" t="s">
        <v>19</v>
      </c>
      <c r="N332" s="226" t="s">
        <v>42</v>
      </c>
      <c r="O332" s="86"/>
      <c r="P332" s="227">
        <f>O332*H332</f>
        <v>0</v>
      </c>
      <c r="Q332" s="227">
        <v>0.0005182</v>
      </c>
      <c r="R332" s="227">
        <f>Q332*H332</f>
        <v>0.0005182</v>
      </c>
      <c r="S332" s="227">
        <v>0</v>
      </c>
      <c r="T332" s="228">
        <f>S332*H332</f>
        <v>0</v>
      </c>
      <c r="U332" s="39"/>
      <c r="V332" s="39"/>
      <c r="W332" s="39"/>
      <c r="X332" s="39"/>
      <c r="Y332" s="39"/>
      <c r="Z332" s="39"/>
      <c r="AA332" s="39"/>
      <c r="AB332" s="39"/>
      <c r="AC332" s="39"/>
      <c r="AD332" s="39"/>
      <c r="AE332" s="39"/>
      <c r="AR332" s="229" t="s">
        <v>218</v>
      </c>
      <c r="AT332" s="229" t="s">
        <v>138</v>
      </c>
      <c r="AU332" s="229" t="s">
        <v>79</v>
      </c>
      <c r="AY332" s="18" t="s">
        <v>137</v>
      </c>
      <c r="BE332" s="230">
        <f>IF(N332="základní",J332,0)</f>
        <v>0</v>
      </c>
      <c r="BF332" s="230">
        <f>IF(N332="snížená",J332,0)</f>
        <v>0</v>
      </c>
      <c r="BG332" s="230">
        <f>IF(N332="zákl. přenesená",J332,0)</f>
        <v>0</v>
      </c>
      <c r="BH332" s="230">
        <f>IF(N332="sníž. přenesená",J332,0)</f>
        <v>0</v>
      </c>
      <c r="BI332" s="230">
        <f>IF(N332="nulová",J332,0)</f>
        <v>0</v>
      </c>
      <c r="BJ332" s="18" t="s">
        <v>143</v>
      </c>
      <c r="BK332" s="230">
        <f>ROUND(I332*H332,2)</f>
        <v>0</v>
      </c>
      <c r="BL332" s="18" t="s">
        <v>218</v>
      </c>
      <c r="BM332" s="229" t="s">
        <v>1864</v>
      </c>
    </row>
    <row r="333" spans="1:65" s="2" customFormat="1" ht="16.5" customHeight="1">
      <c r="A333" s="39"/>
      <c r="B333" s="40"/>
      <c r="C333" s="218" t="s">
        <v>866</v>
      </c>
      <c r="D333" s="218" t="s">
        <v>138</v>
      </c>
      <c r="E333" s="219" t="s">
        <v>1865</v>
      </c>
      <c r="F333" s="220" t="s">
        <v>1866</v>
      </c>
      <c r="G333" s="221" t="s">
        <v>783</v>
      </c>
      <c r="H333" s="222">
        <v>2</v>
      </c>
      <c r="I333" s="223"/>
      <c r="J333" s="224">
        <f>ROUND(I333*H333,2)</f>
        <v>0</v>
      </c>
      <c r="K333" s="220" t="s">
        <v>142</v>
      </c>
      <c r="L333" s="45"/>
      <c r="M333" s="225" t="s">
        <v>19</v>
      </c>
      <c r="N333" s="226" t="s">
        <v>42</v>
      </c>
      <c r="O333" s="86"/>
      <c r="P333" s="227">
        <f>O333*H333</f>
        <v>0</v>
      </c>
      <c r="Q333" s="227">
        <v>0.0005182</v>
      </c>
      <c r="R333" s="227">
        <f>Q333*H333</f>
        <v>0.0010364</v>
      </c>
      <c r="S333" s="227">
        <v>0</v>
      </c>
      <c r="T333" s="228">
        <f>S333*H333</f>
        <v>0</v>
      </c>
      <c r="U333" s="39"/>
      <c r="V333" s="39"/>
      <c r="W333" s="39"/>
      <c r="X333" s="39"/>
      <c r="Y333" s="39"/>
      <c r="Z333" s="39"/>
      <c r="AA333" s="39"/>
      <c r="AB333" s="39"/>
      <c r="AC333" s="39"/>
      <c r="AD333" s="39"/>
      <c r="AE333" s="39"/>
      <c r="AR333" s="229" t="s">
        <v>218</v>
      </c>
      <c r="AT333" s="229" t="s">
        <v>138</v>
      </c>
      <c r="AU333" s="229" t="s">
        <v>79</v>
      </c>
      <c r="AY333" s="18" t="s">
        <v>137</v>
      </c>
      <c r="BE333" s="230">
        <f>IF(N333="základní",J333,0)</f>
        <v>0</v>
      </c>
      <c r="BF333" s="230">
        <f>IF(N333="snížená",J333,0)</f>
        <v>0</v>
      </c>
      <c r="BG333" s="230">
        <f>IF(N333="zákl. přenesená",J333,0)</f>
        <v>0</v>
      </c>
      <c r="BH333" s="230">
        <f>IF(N333="sníž. přenesená",J333,0)</f>
        <v>0</v>
      </c>
      <c r="BI333" s="230">
        <f>IF(N333="nulová",J333,0)</f>
        <v>0</v>
      </c>
      <c r="BJ333" s="18" t="s">
        <v>143</v>
      </c>
      <c r="BK333" s="230">
        <f>ROUND(I333*H333,2)</f>
        <v>0</v>
      </c>
      <c r="BL333" s="18" t="s">
        <v>218</v>
      </c>
      <c r="BM333" s="229" t="s">
        <v>1867</v>
      </c>
    </row>
    <row r="334" spans="1:65" s="2" customFormat="1" ht="16.5" customHeight="1">
      <c r="A334" s="39"/>
      <c r="B334" s="40"/>
      <c r="C334" s="254" t="s">
        <v>870</v>
      </c>
      <c r="D334" s="254" t="s">
        <v>154</v>
      </c>
      <c r="E334" s="255" t="s">
        <v>1868</v>
      </c>
      <c r="F334" s="256" t="s">
        <v>1869</v>
      </c>
      <c r="G334" s="257" t="s">
        <v>268</v>
      </c>
      <c r="H334" s="258">
        <v>2</v>
      </c>
      <c r="I334" s="259"/>
      <c r="J334" s="260">
        <f>ROUND(I334*H334,2)</f>
        <v>0</v>
      </c>
      <c r="K334" s="256" t="s">
        <v>312</v>
      </c>
      <c r="L334" s="261"/>
      <c r="M334" s="262" t="s">
        <v>19</v>
      </c>
      <c r="N334" s="263" t="s">
        <v>42</v>
      </c>
      <c r="O334" s="86"/>
      <c r="P334" s="227">
        <f>O334*H334</f>
        <v>0</v>
      </c>
      <c r="Q334" s="227">
        <v>0</v>
      </c>
      <c r="R334" s="227">
        <f>Q334*H334</f>
        <v>0</v>
      </c>
      <c r="S334" s="227">
        <v>0</v>
      </c>
      <c r="T334" s="228">
        <f>S334*H334</f>
        <v>0</v>
      </c>
      <c r="U334" s="39"/>
      <c r="V334" s="39"/>
      <c r="W334" s="39"/>
      <c r="X334" s="39"/>
      <c r="Y334" s="39"/>
      <c r="Z334" s="39"/>
      <c r="AA334" s="39"/>
      <c r="AB334" s="39"/>
      <c r="AC334" s="39"/>
      <c r="AD334" s="39"/>
      <c r="AE334" s="39"/>
      <c r="AR334" s="229" t="s">
        <v>281</v>
      </c>
      <c r="AT334" s="229" t="s">
        <v>154</v>
      </c>
      <c r="AU334" s="229" t="s">
        <v>79</v>
      </c>
      <c r="AY334" s="18" t="s">
        <v>137</v>
      </c>
      <c r="BE334" s="230">
        <f>IF(N334="základní",J334,0)</f>
        <v>0</v>
      </c>
      <c r="BF334" s="230">
        <f>IF(N334="snížená",J334,0)</f>
        <v>0</v>
      </c>
      <c r="BG334" s="230">
        <f>IF(N334="zákl. přenesená",J334,0)</f>
        <v>0</v>
      </c>
      <c r="BH334" s="230">
        <f>IF(N334="sníž. přenesená",J334,0)</f>
        <v>0</v>
      </c>
      <c r="BI334" s="230">
        <f>IF(N334="nulová",J334,0)</f>
        <v>0</v>
      </c>
      <c r="BJ334" s="18" t="s">
        <v>143</v>
      </c>
      <c r="BK334" s="230">
        <f>ROUND(I334*H334,2)</f>
        <v>0</v>
      </c>
      <c r="BL334" s="18" t="s">
        <v>218</v>
      </c>
      <c r="BM334" s="229" t="s">
        <v>1870</v>
      </c>
    </row>
    <row r="335" spans="1:51" s="13" customFormat="1" ht="12">
      <c r="A335" s="13"/>
      <c r="B335" s="231"/>
      <c r="C335" s="232"/>
      <c r="D335" s="233" t="s">
        <v>145</v>
      </c>
      <c r="E335" s="234" t="s">
        <v>19</v>
      </c>
      <c r="F335" s="235" t="s">
        <v>1871</v>
      </c>
      <c r="G335" s="232"/>
      <c r="H335" s="236">
        <v>2</v>
      </c>
      <c r="I335" s="237"/>
      <c r="J335" s="232"/>
      <c r="K335" s="232"/>
      <c r="L335" s="238"/>
      <c r="M335" s="239"/>
      <c r="N335" s="240"/>
      <c r="O335" s="240"/>
      <c r="P335" s="240"/>
      <c r="Q335" s="240"/>
      <c r="R335" s="240"/>
      <c r="S335" s="240"/>
      <c r="T335" s="241"/>
      <c r="U335" s="13"/>
      <c r="V335" s="13"/>
      <c r="W335" s="13"/>
      <c r="X335" s="13"/>
      <c r="Y335" s="13"/>
      <c r="Z335" s="13"/>
      <c r="AA335" s="13"/>
      <c r="AB335" s="13"/>
      <c r="AC335" s="13"/>
      <c r="AD335" s="13"/>
      <c r="AE335" s="13"/>
      <c r="AT335" s="242" t="s">
        <v>145</v>
      </c>
      <c r="AU335" s="242" t="s">
        <v>79</v>
      </c>
      <c r="AV335" s="13" t="s">
        <v>79</v>
      </c>
      <c r="AW335" s="13" t="s">
        <v>31</v>
      </c>
      <c r="AX335" s="13" t="s">
        <v>69</v>
      </c>
      <c r="AY335" s="242" t="s">
        <v>137</v>
      </c>
    </row>
    <row r="336" spans="1:51" s="14" customFormat="1" ht="12">
      <c r="A336" s="14"/>
      <c r="B336" s="243"/>
      <c r="C336" s="244"/>
      <c r="D336" s="233" t="s">
        <v>145</v>
      </c>
      <c r="E336" s="245" t="s">
        <v>19</v>
      </c>
      <c r="F336" s="246" t="s">
        <v>147</v>
      </c>
      <c r="G336" s="244"/>
      <c r="H336" s="247">
        <v>2</v>
      </c>
      <c r="I336" s="248"/>
      <c r="J336" s="244"/>
      <c r="K336" s="244"/>
      <c r="L336" s="249"/>
      <c r="M336" s="250"/>
      <c r="N336" s="251"/>
      <c r="O336" s="251"/>
      <c r="P336" s="251"/>
      <c r="Q336" s="251"/>
      <c r="R336" s="251"/>
      <c r="S336" s="251"/>
      <c r="T336" s="252"/>
      <c r="U336" s="14"/>
      <c r="V336" s="14"/>
      <c r="W336" s="14"/>
      <c r="X336" s="14"/>
      <c r="Y336" s="14"/>
      <c r="Z336" s="14"/>
      <c r="AA336" s="14"/>
      <c r="AB336" s="14"/>
      <c r="AC336" s="14"/>
      <c r="AD336" s="14"/>
      <c r="AE336" s="14"/>
      <c r="AT336" s="253" t="s">
        <v>145</v>
      </c>
      <c r="AU336" s="253" t="s">
        <v>79</v>
      </c>
      <c r="AV336" s="14" t="s">
        <v>143</v>
      </c>
      <c r="AW336" s="14" t="s">
        <v>31</v>
      </c>
      <c r="AX336" s="14" t="s">
        <v>77</v>
      </c>
      <c r="AY336" s="253" t="s">
        <v>137</v>
      </c>
    </row>
    <row r="337" spans="1:65" s="2" customFormat="1" ht="16.5" customHeight="1">
      <c r="A337" s="39"/>
      <c r="B337" s="40"/>
      <c r="C337" s="254" t="s">
        <v>874</v>
      </c>
      <c r="D337" s="254" t="s">
        <v>154</v>
      </c>
      <c r="E337" s="255" t="s">
        <v>1872</v>
      </c>
      <c r="F337" s="256" t="s">
        <v>1873</v>
      </c>
      <c r="G337" s="257" t="s">
        <v>268</v>
      </c>
      <c r="H337" s="258">
        <v>1</v>
      </c>
      <c r="I337" s="259"/>
      <c r="J337" s="260">
        <f>ROUND(I337*H337,2)</f>
        <v>0</v>
      </c>
      <c r="K337" s="256" t="s">
        <v>312</v>
      </c>
      <c r="L337" s="261"/>
      <c r="M337" s="262" t="s">
        <v>19</v>
      </c>
      <c r="N337" s="263" t="s">
        <v>42</v>
      </c>
      <c r="O337" s="86"/>
      <c r="P337" s="227">
        <f>O337*H337</f>
        <v>0</v>
      </c>
      <c r="Q337" s="227">
        <v>0</v>
      </c>
      <c r="R337" s="227">
        <f>Q337*H337</f>
        <v>0</v>
      </c>
      <c r="S337" s="227">
        <v>0</v>
      </c>
      <c r="T337" s="228">
        <f>S337*H337</f>
        <v>0</v>
      </c>
      <c r="U337" s="39"/>
      <c r="V337" s="39"/>
      <c r="W337" s="39"/>
      <c r="X337" s="39"/>
      <c r="Y337" s="39"/>
      <c r="Z337" s="39"/>
      <c r="AA337" s="39"/>
      <c r="AB337" s="39"/>
      <c r="AC337" s="39"/>
      <c r="AD337" s="39"/>
      <c r="AE337" s="39"/>
      <c r="AR337" s="229" t="s">
        <v>281</v>
      </c>
      <c r="AT337" s="229" t="s">
        <v>154</v>
      </c>
      <c r="AU337" s="229" t="s">
        <v>79</v>
      </c>
      <c r="AY337" s="18" t="s">
        <v>137</v>
      </c>
      <c r="BE337" s="230">
        <f>IF(N337="základní",J337,0)</f>
        <v>0</v>
      </c>
      <c r="BF337" s="230">
        <f>IF(N337="snížená",J337,0)</f>
        <v>0</v>
      </c>
      <c r="BG337" s="230">
        <f>IF(N337="zákl. přenesená",J337,0)</f>
        <v>0</v>
      </c>
      <c r="BH337" s="230">
        <f>IF(N337="sníž. přenesená",J337,0)</f>
        <v>0</v>
      </c>
      <c r="BI337" s="230">
        <f>IF(N337="nulová",J337,0)</f>
        <v>0</v>
      </c>
      <c r="BJ337" s="18" t="s">
        <v>143</v>
      </c>
      <c r="BK337" s="230">
        <f>ROUND(I337*H337,2)</f>
        <v>0</v>
      </c>
      <c r="BL337" s="18" t="s">
        <v>218</v>
      </c>
      <c r="BM337" s="229" t="s">
        <v>1874</v>
      </c>
    </row>
    <row r="338" spans="1:51" s="13" customFormat="1" ht="12">
      <c r="A338" s="13"/>
      <c r="B338" s="231"/>
      <c r="C338" s="232"/>
      <c r="D338" s="233" t="s">
        <v>145</v>
      </c>
      <c r="E338" s="234" t="s">
        <v>19</v>
      </c>
      <c r="F338" s="235" t="s">
        <v>1875</v>
      </c>
      <c r="G338" s="232"/>
      <c r="H338" s="236">
        <v>1</v>
      </c>
      <c r="I338" s="237"/>
      <c r="J338" s="232"/>
      <c r="K338" s="232"/>
      <c r="L338" s="238"/>
      <c r="M338" s="239"/>
      <c r="N338" s="240"/>
      <c r="O338" s="240"/>
      <c r="P338" s="240"/>
      <c r="Q338" s="240"/>
      <c r="R338" s="240"/>
      <c r="S338" s="240"/>
      <c r="T338" s="241"/>
      <c r="U338" s="13"/>
      <c r="V338" s="13"/>
      <c r="W338" s="13"/>
      <c r="X338" s="13"/>
      <c r="Y338" s="13"/>
      <c r="Z338" s="13"/>
      <c r="AA338" s="13"/>
      <c r="AB338" s="13"/>
      <c r="AC338" s="13"/>
      <c r="AD338" s="13"/>
      <c r="AE338" s="13"/>
      <c r="AT338" s="242" t="s">
        <v>145</v>
      </c>
      <c r="AU338" s="242" t="s">
        <v>79</v>
      </c>
      <c r="AV338" s="13" t="s">
        <v>79</v>
      </c>
      <c r="AW338" s="13" t="s">
        <v>31</v>
      </c>
      <c r="AX338" s="13" t="s">
        <v>69</v>
      </c>
      <c r="AY338" s="242" t="s">
        <v>137</v>
      </c>
    </row>
    <row r="339" spans="1:51" s="14" customFormat="1" ht="12">
      <c r="A339" s="14"/>
      <c r="B339" s="243"/>
      <c r="C339" s="244"/>
      <c r="D339" s="233" t="s">
        <v>145</v>
      </c>
      <c r="E339" s="245" t="s">
        <v>19</v>
      </c>
      <c r="F339" s="246" t="s">
        <v>147</v>
      </c>
      <c r="G339" s="244"/>
      <c r="H339" s="247">
        <v>1</v>
      </c>
      <c r="I339" s="248"/>
      <c r="J339" s="244"/>
      <c r="K339" s="244"/>
      <c r="L339" s="249"/>
      <c r="M339" s="250"/>
      <c r="N339" s="251"/>
      <c r="O339" s="251"/>
      <c r="P339" s="251"/>
      <c r="Q339" s="251"/>
      <c r="R339" s="251"/>
      <c r="S339" s="251"/>
      <c r="T339" s="252"/>
      <c r="U339" s="14"/>
      <c r="V339" s="14"/>
      <c r="W339" s="14"/>
      <c r="X339" s="14"/>
      <c r="Y339" s="14"/>
      <c r="Z339" s="14"/>
      <c r="AA339" s="14"/>
      <c r="AB339" s="14"/>
      <c r="AC339" s="14"/>
      <c r="AD339" s="14"/>
      <c r="AE339" s="14"/>
      <c r="AT339" s="253" t="s">
        <v>145</v>
      </c>
      <c r="AU339" s="253" t="s">
        <v>79</v>
      </c>
      <c r="AV339" s="14" t="s">
        <v>143</v>
      </c>
      <c r="AW339" s="14" t="s">
        <v>31</v>
      </c>
      <c r="AX339" s="14" t="s">
        <v>77</v>
      </c>
      <c r="AY339" s="253" t="s">
        <v>137</v>
      </c>
    </row>
    <row r="340" spans="1:65" s="2" customFormat="1" ht="16.5" customHeight="1">
      <c r="A340" s="39"/>
      <c r="B340" s="40"/>
      <c r="C340" s="254" t="s">
        <v>878</v>
      </c>
      <c r="D340" s="254" t="s">
        <v>154</v>
      </c>
      <c r="E340" s="255" t="s">
        <v>1876</v>
      </c>
      <c r="F340" s="256" t="s">
        <v>1877</v>
      </c>
      <c r="G340" s="257" t="s">
        <v>268</v>
      </c>
      <c r="H340" s="258">
        <v>1</v>
      </c>
      <c r="I340" s="259"/>
      <c r="J340" s="260">
        <f>ROUND(I340*H340,2)</f>
        <v>0</v>
      </c>
      <c r="K340" s="256" t="s">
        <v>312</v>
      </c>
      <c r="L340" s="261"/>
      <c r="M340" s="262" t="s">
        <v>19</v>
      </c>
      <c r="N340" s="263" t="s">
        <v>42</v>
      </c>
      <c r="O340" s="86"/>
      <c r="P340" s="227">
        <f>O340*H340</f>
        <v>0</v>
      </c>
      <c r="Q340" s="227">
        <v>0</v>
      </c>
      <c r="R340" s="227">
        <f>Q340*H340</f>
        <v>0</v>
      </c>
      <c r="S340" s="227">
        <v>0</v>
      </c>
      <c r="T340" s="228">
        <f>S340*H340</f>
        <v>0</v>
      </c>
      <c r="U340" s="39"/>
      <c r="V340" s="39"/>
      <c r="W340" s="39"/>
      <c r="X340" s="39"/>
      <c r="Y340" s="39"/>
      <c r="Z340" s="39"/>
      <c r="AA340" s="39"/>
      <c r="AB340" s="39"/>
      <c r="AC340" s="39"/>
      <c r="AD340" s="39"/>
      <c r="AE340" s="39"/>
      <c r="AR340" s="229" t="s">
        <v>281</v>
      </c>
      <c r="AT340" s="229" t="s">
        <v>154</v>
      </c>
      <c r="AU340" s="229" t="s">
        <v>79</v>
      </c>
      <c r="AY340" s="18" t="s">
        <v>137</v>
      </c>
      <c r="BE340" s="230">
        <f>IF(N340="základní",J340,0)</f>
        <v>0</v>
      </c>
      <c r="BF340" s="230">
        <f>IF(N340="snížená",J340,0)</f>
        <v>0</v>
      </c>
      <c r="BG340" s="230">
        <f>IF(N340="zákl. přenesená",J340,0)</f>
        <v>0</v>
      </c>
      <c r="BH340" s="230">
        <f>IF(N340="sníž. přenesená",J340,0)</f>
        <v>0</v>
      </c>
      <c r="BI340" s="230">
        <f>IF(N340="nulová",J340,0)</f>
        <v>0</v>
      </c>
      <c r="BJ340" s="18" t="s">
        <v>143</v>
      </c>
      <c r="BK340" s="230">
        <f>ROUND(I340*H340,2)</f>
        <v>0</v>
      </c>
      <c r="BL340" s="18" t="s">
        <v>218</v>
      </c>
      <c r="BM340" s="229" t="s">
        <v>1878</v>
      </c>
    </row>
    <row r="341" spans="1:51" s="13" customFormat="1" ht="12">
      <c r="A341" s="13"/>
      <c r="B341" s="231"/>
      <c r="C341" s="232"/>
      <c r="D341" s="233" t="s">
        <v>145</v>
      </c>
      <c r="E341" s="234" t="s">
        <v>19</v>
      </c>
      <c r="F341" s="235" t="s">
        <v>1875</v>
      </c>
      <c r="G341" s="232"/>
      <c r="H341" s="236">
        <v>1</v>
      </c>
      <c r="I341" s="237"/>
      <c r="J341" s="232"/>
      <c r="K341" s="232"/>
      <c r="L341" s="238"/>
      <c r="M341" s="239"/>
      <c r="N341" s="240"/>
      <c r="O341" s="240"/>
      <c r="P341" s="240"/>
      <c r="Q341" s="240"/>
      <c r="R341" s="240"/>
      <c r="S341" s="240"/>
      <c r="T341" s="241"/>
      <c r="U341" s="13"/>
      <c r="V341" s="13"/>
      <c r="W341" s="13"/>
      <c r="X341" s="13"/>
      <c r="Y341" s="13"/>
      <c r="Z341" s="13"/>
      <c r="AA341" s="13"/>
      <c r="AB341" s="13"/>
      <c r="AC341" s="13"/>
      <c r="AD341" s="13"/>
      <c r="AE341" s="13"/>
      <c r="AT341" s="242" t="s">
        <v>145</v>
      </c>
      <c r="AU341" s="242" t="s">
        <v>79</v>
      </c>
      <c r="AV341" s="13" t="s">
        <v>79</v>
      </c>
      <c r="AW341" s="13" t="s">
        <v>31</v>
      </c>
      <c r="AX341" s="13" t="s">
        <v>69</v>
      </c>
      <c r="AY341" s="242" t="s">
        <v>137</v>
      </c>
    </row>
    <row r="342" spans="1:51" s="14" customFormat="1" ht="12">
      <c r="A342" s="14"/>
      <c r="B342" s="243"/>
      <c r="C342" s="244"/>
      <c r="D342" s="233" t="s">
        <v>145</v>
      </c>
      <c r="E342" s="245" t="s">
        <v>19</v>
      </c>
      <c r="F342" s="246" t="s">
        <v>147</v>
      </c>
      <c r="G342" s="244"/>
      <c r="H342" s="247">
        <v>1</v>
      </c>
      <c r="I342" s="248"/>
      <c r="J342" s="244"/>
      <c r="K342" s="244"/>
      <c r="L342" s="249"/>
      <c r="M342" s="250"/>
      <c r="N342" s="251"/>
      <c r="O342" s="251"/>
      <c r="P342" s="251"/>
      <c r="Q342" s="251"/>
      <c r="R342" s="251"/>
      <c r="S342" s="251"/>
      <c r="T342" s="252"/>
      <c r="U342" s="14"/>
      <c r="V342" s="14"/>
      <c r="W342" s="14"/>
      <c r="X342" s="14"/>
      <c r="Y342" s="14"/>
      <c r="Z342" s="14"/>
      <c r="AA342" s="14"/>
      <c r="AB342" s="14"/>
      <c r="AC342" s="14"/>
      <c r="AD342" s="14"/>
      <c r="AE342" s="14"/>
      <c r="AT342" s="253" t="s">
        <v>145</v>
      </c>
      <c r="AU342" s="253" t="s">
        <v>79</v>
      </c>
      <c r="AV342" s="14" t="s">
        <v>143</v>
      </c>
      <c r="AW342" s="14" t="s">
        <v>31</v>
      </c>
      <c r="AX342" s="14" t="s">
        <v>77</v>
      </c>
      <c r="AY342" s="253" t="s">
        <v>137</v>
      </c>
    </row>
    <row r="343" spans="1:65" s="2" customFormat="1" ht="16.5" customHeight="1">
      <c r="A343" s="39"/>
      <c r="B343" s="40"/>
      <c r="C343" s="254" t="s">
        <v>882</v>
      </c>
      <c r="D343" s="254" t="s">
        <v>154</v>
      </c>
      <c r="E343" s="255" t="s">
        <v>1879</v>
      </c>
      <c r="F343" s="256" t="s">
        <v>1880</v>
      </c>
      <c r="G343" s="257" t="s">
        <v>268</v>
      </c>
      <c r="H343" s="258">
        <v>2</v>
      </c>
      <c r="I343" s="259"/>
      <c r="J343" s="260">
        <f>ROUND(I343*H343,2)</f>
        <v>0</v>
      </c>
      <c r="K343" s="256" t="s">
        <v>312</v>
      </c>
      <c r="L343" s="261"/>
      <c r="M343" s="262" t="s">
        <v>19</v>
      </c>
      <c r="N343" s="263" t="s">
        <v>42</v>
      </c>
      <c r="O343" s="86"/>
      <c r="P343" s="227">
        <f>O343*H343</f>
        <v>0</v>
      </c>
      <c r="Q343" s="227">
        <v>0</v>
      </c>
      <c r="R343" s="227">
        <f>Q343*H343</f>
        <v>0</v>
      </c>
      <c r="S343" s="227">
        <v>0</v>
      </c>
      <c r="T343" s="228">
        <f>S343*H343</f>
        <v>0</v>
      </c>
      <c r="U343" s="39"/>
      <c r="V343" s="39"/>
      <c r="W343" s="39"/>
      <c r="X343" s="39"/>
      <c r="Y343" s="39"/>
      <c r="Z343" s="39"/>
      <c r="AA343" s="39"/>
      <c r="AB343" s="39"/>
      <c r="AC343" s="39"/>
      <c r="AD343" s="39"/>
      <c r="AE343" s="39"/>
      <c r="AR343" s="229" t="s">
        <v>281</v>
      </c>
      <c r="AT343" s="229" t="s">
        <v>154</v>
      </c>
      <c r="AU343" s="229" t="s">
        <v>79</v>
      </c>
      <c r="AY343" s="18" t="s">
        <v>137</v>
      </c>
      <c r="BE343" s="230">
        <f>IF(N343="základní",J343,0)</f>
        <v>0</v>
      </c>
      <c r="BF343" s="230">
        <f>IF(N343="snížená",J343,0)</f>
        <v>0</v>
      </c>
      <c r="BG343" s="230">
        <f>IF(N343="zákl. přenesená",J343,0)</f>
        <v>0</v>
      </c>
      <c r="BH343" s="230">
        <f>IF(N343="sníž. přenesená",J343,0)</f>
        <v>0</v>
      </c>
      <c r="BI343" s="230">
        <f>IF(N343="nulová",J343,0)</f>
        <v>0</v>
      </c>
      <c r="BJ343" s="18" t="s">
        <v>143</v>
      </c>
      <c r="BK343" s="230">
        <f>ROUND(I343*H343,2)</f>
        <v>0</v>
      </c>
      <c r="BL343" s="18" t="s">
        <v>218</v>
      </c>
      <c r="BM343" s="229" t="s">
        <v>1881</v>
      </c>
    </row>
    <row r="344" spans="1:51" s="13" customFormat="1" ht="12">
      <c r="A344" s="13"/>
      <c r="B344" s="231"/>
      <c r="C344" s="232"/>
      <c r="D344" s="233" t="s">
        <v>145</v>
      </c>
      <c r="E344" s="234" t="s">
        <v>19</v>
      </c>
      <c r="F344" s="235" t="s">
        <v>1871</v>
      </c>
      <c r="G344" s="232"/>
      <c r="H344" s="236">
        <v>2</v>
      </c>
      <c r="I344" s="237"/>
      <c r="J344" s="232"/>
      <c r="K344" s="232"/>
      <c r="L344" s="238"/>
      <c r="M344" s="239"/>
      <c r="N344" s="240"/>
      <c r="O344" s="240"/>
      <c r="P344" s="240"/>
      <c r="Q344" s="240"/>
      <c r="R344" s="240"/>
      <c r="S344" s="240"/>
      <c r="T344" s="241"/>
      <c r="U344" s="13"/>
      <c r="V344" s="13"/>
      <c r="W344" s="13"/>
      <c r="X344" s="13"/>
      <c r="Y344" s="13"/>
      <c r="Z344" s="13"/>
      <c r="AA344" s="13"/>
      <c r="AB344" s="13"/>
      <c r="AC344" s="13"/>
      <c r="AD344" s="13"/>
      <c r="AE344" s="13"/>
      <c r="AT344" s="242" t="s">
        <v>145</v>
      </c>
      <c r="AU344" s="242" t="s">
        <v>79</v>
      </c>
      <c r="AV344" s="13" t="s">
        <v>79</v>
      </c>
      <c r="AW344" s="13" t="s">
        <v>31</v>
      </c>
      <c r="AX344" s="13" t="s">
        <v>69</v>
      </c>
      <c r="AY344" s="242" t="s">
        <v>137</v>
      </c>
    </row>
    <row r="345" spans="1:51" s="14" customFormat="1" ht="12">
      <c r="A345" s="14"/>
      <c r="B345" s="243"/>
      <c r="C345" s="244"/>
      <c r="D345" s="233" t="s">
        <v>145</v>
      </c>
      <c r="E345" s="245" t="s">
        <v>19</v>
      </c>
      <c r="F345" s="246" t="s">
        <v>147</v>
      </c>
      <c r="G345" s="244"/>
      <c r="H345" s="247">
        <v>2</v>
      </c>
      <c r="I345" s="248"/>
      <c r="J345" s="244"/>
      <c r="K345" s="244"/>
      <c r="L345" s="249"/>
      <c r="M345" s="250"/>
      <c r="N345" s="251"/>
      <c r="O345" s="251"/>
      <c r="P345" s="251"/>
      <c r="Q345" s="251"/>
      <c r="R345" s="251"/>
      <c r="S345" s="251"/>
      <c r="T345" s="252"/>
      <c r="U345" s="14"/>
      <c r="V345" s="14"/>
      <c r="W345" s="14"/>
      <c r="X345" s="14"/>
      <c r="Y345" s="14"/>
      <c r="Z345" s="14"/>
      <c r="AA345" s="14"/>
      <c r="AB345" s="14"/>
      <c r="AC345" s="14"/>
      <c r="AD345" s="14"/>
      <c r="AE345" s="14"/>
      <c r="AT345" s="253" t="s">
        <v>145</v>
      </c>
      <c r="AU345" s="253" t="s">
        <v>79</v>
      </c>
      <c r="AV345" s="14" t="s">
        <v>143</v>
      </c>
      <c r="AW345" s="14" t="s">
        <v>31</v>
      </c>
      <c r="AX345" s="14" t="s">
        <v>77</v>
      </c>
      <c r="AY345" s="253" t="s">
        <v>137</v>
      </c>
    </row>
    <row r="346" spans="1:65" s="2" customFormat="1" ht="16.5" customHeight="1">
      <c r="A346" s="39"/>
      <c r="B346" s="40"/>
      <c r="C346" s="254" t="s">
        <v>886</v>
      </c>
      <c r="D346" s="254" t="s">
        <v>154</v>
      </c>
      <c r="E346" s="255" t="s">
        <v>1882</v>
      </c>
      <c r="F346" s="256" t="s">
        <v>1883</v>
      </c>
      <c r="G346" s="257" t="s">
        <v>268</v>
      </c>
      <c r="H346" s="258">
        <v>1</v>
      </c>
      <c r="I346" s="259"/>
      <c r="J346" s="260">
        <f>ROUND(I346*H346,2)</f>
        <v>0</v>
      </c>
      <c r="K346" s="256" t="s">
        <v>312</v>
      </c>
      <c r="L346" s="261"/>
      <c r="M346" s="262" t="s">
        <v>19</v>
      </c>
      <c r="N346" s="263" t="s">
        <v>42</v>
      </c>
      <c r="O346" s="86"/>
      <c r="P346" s="227">
        <f>O346*H346</f>
        <v>0</v>
      </c>
      <c r="Q346" s="227">
        <v>0</v>
      </c>
      <c r="R346" s="227">
        <f>Q346*H346</f>
        <v>0</v>
      </c>
      <c r="S346" s="227">
        <v>0</v>
      </c>
      <c r="T346" s="228">
        <f>S346*H346</f>
        <v>0</v>
      </c>
      <c r="U346" s="39"/>
      <c r="V346" s="39"/>
      <c r="W346" s="39"/>
      <c r="X346" s="39"/>
      <c r="Y346" s="39"/>
      <c r="Z346" s="39"/>
      <c r="AA346" s="39"/>
      <c r="AB346" s="39"/>
      <c r="AC346" s="39"/>
      <c r="AD346" s="39"/>
      <c r="AE346" s="39"/>
      <c r="AR346" s="229" t="s">
        <v>281</v>
      </c>
      <c r="AT346" s="229" t="s">
        <v>154</v>
      </c>
      <c r="AU346" s="229" t="s">
        <v>79</v>
      </c>
      <c r="AY346" s="18" t="s">
        <v>137</v>
      </c>
      <c r="BE346" s="230">
        <f>IF(N346="základní",J346,0)</f>
        <v>0</v>
      </c>
      <c r="BF346" s="230">
        <f>IF(N346="snížená",J346,0)</f>
        <v>0</v>
      </c>
      <c r="BG346" s="230">
        <f>IF(N346="zákl. přenesená",J346,0)</f>
        <v>0</v>
      </c>
      <c r="BH346" s="230">
        <f>IF(N346="sníž. přenesená",J346,0)</f>
        <v>0</v>
      </c>
      <c r="BI346" s="230">
        <f>IF(N346="nulová",J346,0)</f>
        <v>0</v>
      </c>
      <c r="BJ346" s="18" t="s">
        <v>143</v>
      </c>
      <c r="BK346" s="230">
        <f>ROUND(I346*H346,2)</f>
        <v>0</v>
      </c>
      <c r="BL346" s="18" t="s">
        <v>218</v>
      </c>
      <c r="BM346" s="229" t="s">
        <v>1884</v>
      </c>
    </row>
    <row r="347" spans="1:51" s="13" customFormat="1" ht="12">
      <c r="A347" s="13"/>
      <c r="B347" s="231"/>
      <c r="C347" s="232"/>
      <c r="D347" s="233" t="s">
        <v>145</v>
      </c>
      <c r="E347" s="234" t="s">
        <v>19</v>
      </c>
      <c r="F347" s="235" t="s">
        <v>1875</v>
      </c>
      <c r="G347" s="232"/>
      <c r="H347" s="236">
        <v>1</v>
      </c>
      <c r="I347" s="237"/>
      <c r="J347" s="232"/>
      <c r="K347" s="232"/>
      <c r="L347" s="238"/>
      <c r="M347" s="239"/>
      <c r="N347" s="240"/>
      <c r="O347" s="240"/>
      <c r="P347" s="240"/>
      <c r="Q347" s="240"/>
      <c r="R347" s="240"/>
      <c r="S347" s="240"/>
      <c r="T347" s="241"/>
      <c r="U347" s="13"/>
      <c r="V347" s="13"/>
      <c r="W347" s="13"/>
      <c r="X347" s="13"/>
      <c r="Y347" s="13"/>
      <c r="Z347" s="13"/>
      <c r="AA347" s="13"/>
      <c r="AB347" s="13"/>
      <c r="AC347" s="13"/>
      <c r="AD347" s="13"/>
      <c r="AE347" s="13"/>
      <c r="AT347" s="242" t="s">
        <v>145</v>
      </c>
      <c r="AU347" s="242" t="s">
        <v>79</v>
      </c>
      <c r="AV347" s="13" t="s">
        <v>79</v>
      </c>
      <c r="AW347" s="13" t="s">
        <v>31</v>
      </c>
      <c r="AX347" s="13" t="s">
        <v>69</v>
      </c>
      <c r="AY347" s="242" t="s">
        <v>137</v>
      </c>
    </row>
    <row r="348" spans="1:51" s="14" customFormat="1" ht="12">
      <c r="A348" s="14"/>
      <c r="B348" s="243"/>
      <c r="C348" s="244"/>
      <c r="D348" s="233" t="s">
        <v>145</v>
      </c>
      <c r="E348" s="245" t="s">
        <v>19</v>
      </c>
      <c r="F348" s="246" t="s">
        <v>147</v>
      </c>
      <c r="G348" s="244"/>
      <c r="H348" s="247">
        <v>1</v>
      </c>
      <c r="I348" s="248"/>
      <c r="J348" s="244"/>
      <c r="K348" s="244"/>
      <c r="L348" s="249"/>
      <c r="M348" s="250"/>
      <c r="N348" s="251"/>
      <c r="O348" s="251"/>
      <c r="P348" s="251"/>
      <c r="Q348" s="251"/>
      <c r="R348" s="251"/>
      <c r="S348" s="251"/>
      <c r="T348" s="252"/>
      <c r="U348" s="14"/>
      <c r="V348" s="14"/>
      <c r="W348" s="14"/>
      <c r="X348" s="14"/>
      <c r="Y348" s="14"/>
      <c r="Z348" s="14"/>
      <c r="AA348" s="14"/>
      <c r="AB348" s="14"/>
      <c r="AC348" s="14"/>
      <c r="AD348" s="14"/>
      <c r="AE348" s="14"/>
      <c r="AT348" s="253" t="s">
        <v>145</v>
      </c>
      <c r="AU348" s="253" t="s">
        <v>79</v>
      </c>
      <c r="AV348" s="14" t="s">
        <v>143</v>
      </c>
      <c r="AW348" s="14" t="s">
        <v>31</v>
      </c>
      <c r="AX348" s="14" t="s">
        <v>77</v>
      </c>
      <c r="AY348" s="253" t="s">
        <v>137</v>
      </c>
    </row>
    <row r="349" spans="1:65" s="2" customFormat="1" ht="16.5" customHeight="1">
      <c r="A349" s="39"/>
      <c r="B349" s="40"/>
      <c r="C349" s="254" t="s">
        <v>890</v>
      </c>
      <c r="D349" s="254" t="s">
        <v>154</v>
      </c>
      <c r="E349" s="255" t="s">
        <v>1885</v>
      </c>
      <c r="F349" s="256" t="s">
        <v>1886</v>
      </c>
      <c r="G349" s="257" t="s">
        <v>268</v>
      </c>
      <c r="H349" s="258">
        <v>1</v>
      </c>
      <c r="I349" s="259"/>
      <c r="J349" s="260">
        <f>ROUND(I349*H349,2)</f>
        <v>0</v>
      </c>
      <c r="K349" s="256" t="s">
        <v>312</v>
      </c>
      <c r="L349" s="261"/>
      <c r="M349" s="262" t="s">
        <v>19</v>
      </c>
      <c r="N349" s="263" t="s">
        <v>42</v>
      </c>
      <c r="O349" s="86"/>
      <c r="P349" s="227">
        <f>O349*H349</f>
        <v>0</v>
      </c>
      <c r="Q349" s="227">
        <v>0</v>
      </c>
      <c r="R349" s="227">
        <f>Q349*H349</f>
        <v>0</v>
      </c>
      <c r="S349" s="227">
        <v>0</v>
      </c>
      <c r="T349" s="228">
        <f>S349*H349</f>
        <v>0</v>
      </c>
      <c r="U349" s="39"/>
      <c r="V349" s="39"/>
      <c r="W349" s="39"/>
      <c r="X349" s="39"/>
      <c r="Y349" s="39"/>
      <c r="Z349" s="39"/>
      <c r="AA349" s="39"/>
      <c r="AB349" s="39"/>
      <c r="AC349" s="39"/>
      <c r="AD349" s="39"/>
      <c r="AE349" s="39"/>
      <c r="AR349" s="229" t="s">
        <v>281</v>
      </c>
      <c r="AT349" s="229" t="s">
        <v>154</v>
      </c>
      <c r="AU349" s="229" t="s">
        <v>79</v>
      </c>
      <c r="AY349" s="18" t="s">
        <v>137</v>
      </c>
      <c r="BE349" s="230">
        <f>IF(N349="základní",J349,0)</f>
        <v>0</v>
      </c>
      <c r="BF349" s="230">
        <f>IF(N349="snížená",J349,0)</f>
        <v>0</v>
      </c>
      <c r="BG349" s="230">
        <f>IF(N349="zákl. přenesená",J349,0)</f>
        <v>0</v>
      </c>
      <c r="BH349" s="230">
        <f>IF(N349="sníž. přenesená",J349,0)</f>
        <v>0</v>
      </c>
      <c r="BI349" s="230">
        <f>IF(N349="nulová",J349,0)</f>
        <v>0</v>
      </c>
      <c r="BJ349" s="18" t="s">
        <v>143</v>
      </c>
      <c r="BK349" s="230">
        <f>ROUND(I349*H349,2)</f>
        <v>0</v>
      </c>
      <c r="BL349" s="18" t="s">
        <v>218</v>
      </c>
      <c r="BM349" s="229" t="s">
        <v>1887</v>
      </c>
    </row>
    <row r="350" spans="1:65" s="2" customFormat="1" ht="16.5" customHeight="1">
      <c r="A350" s="39"/>
      <c r="B350" s="40"/>
      <c r="C350" s="254" t="s">
        <v>895</v>
      </c>
      <c r="D350" s="254" t="s">
        <v>154</v>
      </c>
      <c r="E350" s="255" t="s">
        <v>1888</v>
      </c>
      <c r="F350" s="256" t="s">
        <v>1889</v>
      </c>
      <c r="G350" s="257" t="s">
        <v>268</v>
      </c>
      <c r="H350" s="258">
        <v>1</v>
      </c>
      <c r="I350" s="259"/>
      <c r="J350" s="260">
        <f>ROUND(I350*H350,2)</f>
        <v>0</v>
      </c>
      <c r="K350" s="256" t="s">
        <v>312</v>
      </c>
      <c r="L350" s="261"/>
      <c r="M350" s="262" t="s">
        <v>19</v>
      </c>
      <c r="N350" s="263" t="s">
        <v>42</v>
      </c>
      <c r="O350" s="86"/>
      <c r="P350" s="227">
        <f>O350*H350</f>
        <v>0</v>
      </c>
      <c r="Q350" s="227">
        <v>0</v>
      </c>
      <c r="R350" s="227">
        <f>Q350*H350</f>
        <v>0</v>
      </c>
      <c r="S350" s="227">
        <v>0</v>
      </c>
      <c r="T350" s="228">
        <f>S350*H350</f>
        <v>0</v>
      </c>
      <c r="U350" s="39"/>
      <c r="V350" s="39"/>
      <c r="W350" s="39"/>
      <c r="X350" s="39"/>
      <c r="Y350" s="39"/>
      <c r="Z350" s="39"/>
      <c r="AA350" s="39"/>
      <c r="AB350" s="39"/>
      <c r="AC350" s="39"/>
      <c r="AD350" s="39"/>
      <c r="AE350" s="39"/>
      <c r="AR350" s="229" t="s">
        <v>281</v>
      </c>
      <c r="AT350" s="229" t="s">
        <v>154</v>
      </c>
      <c r="AU350" s="229" t="s">
        <v>79</v>
      </c>
      <c r="AY350" s="18" t="s">
        <v>137</v>
      </c>
      <c r="BE350" s="230">
        <f>IF(N350="základní",J350,0)</f>
        <v>0</v>
      </c>
      <c r="BF350" s="230">
        <f>IF(N350="snížená",J350,0)</f>
        <v>0</v>
      </c>
      <c r="BG350" s="230">
        <f>IF(N350="zákl. přenesená",J350,0)</f>
        <v>0</v>
      </c>
      <c r="BH350" s="230">
        <f>IF(N350="sníž. přenesená",J350,0)</f>
        <v>0</v>
      </c>
      <c r="BI350" s="230">
        <f>IF(N350="nulová",J350,0)</f>
        <v>0</v>
      </c>
      <c r="BJ350" s="18" t="s">
        <v>143</v>
      </c>
      <c r="BK350" s="230">
        <f>ROUND(I350*H350,2)</f>
        <v>0</v>
      </c>
      <c r="BL350" s="18" t="s">
        <v>218</v>
      </c>
      <c r="BM350" s="229" t="s">
        <v>1890</v>
      </c>
    </row>
    <row r="351" spans="1:65" s="2" customFormat="1" ht="16.5" customHeight="1">
      <c r="A351" s="39"/>
      <c r="B351" s="40"/>
      <c r="C351" s="254" t="s">
        <v>899</v>
      </c>
      <c r="D351" s="254" t="s">
        <v>154</v>
      </c>
      <c r="E351" s="255" t="s">
        <v>1891</v>
      </c>
      <c r="F351" s="256" t="s">
        <v>1892</v>
      </c>
      <c r="G351" s="257" t="s">
        <v>268</v>
      </c>
      <c r="H351" s="258">
        <v>2</v>
      </c>
      <c r="I351" s="259"/>
      <c r="J351" s="260">
        <f>ROUND(I351*H351,2)</f>
        <v>0</v>
      </c>
      <c r="K351" s="256" t="s">
        <v>19</v>
      </c>
      <c r="L351" s="261"/>
      <c r="M351" s="262" t="s">
        <v>19</v>
      </c>
      <c r="N351" s="263" t="s">
        <v>42</v>
      </c>
      <c r="O351" s="86"/>
      <c r="P351" s="227">
        <f>O351*H351</f>
        <v>0</v>
      </c>
      <c r="Q351" s="227">
        <v>0.0005</v>
      </c>
      <c r="R351" s="227">
        <f>Q351*H351</f>
        <v>0.001</v>
      </c>
      <c r="S351" s="227">
        <v>0</v>
      </c>
      <c r="T351" s="228">
        <f>S351*H351</f>
        <v>0</v>
      </c>
      <c r="U351" s="39"/>
      <c r="V351" s="39"/>
      <c r="W351" s="39"/>
      <c r="X351" s="39"/>
      <c r="Y351" s="39"/>
      <c r="Z351" s="39"/>
      <c r="AA351" s="39"/>
      <c r="AB351" s="39"/>
      <c r="AC351" s="39"/>
      <c r="AD351" s="39"/>
      <c r="AE351" s="39"/>
      <c r="AR351" s="229" t="s">
        <v>281</v>
      </c>
      <c r="AT351" s="229" t="s">
        <v>154</v>
      </c>
      <c r="AU351" s="229" t="s">
        <v>79</v>
      </c>
      <c r="AY351" s="18" t="s">
        <v>137</v>
      </c>
      <c r="BE351" s="230">
        <f>IF(N351="základní",J351,0)</f>
        <v>0</v>
      </c>
      <c r="BF351" s="230">
        <f>IF(N351="snížená",J351,0)</f>
        <v>0</v>
      </c>
      <c r="BG351" s="230">
        <f>IF(N351="zákl. přenesená",J351,0)</f>
        <v>0</v>
      </c>
      <c r="BH351" s="230">
        <f>IF(N351="sníž. přenesená",J351,0)</f>
        <v>0</v>
      </c>
      <c r="BI351" s="230">
        <f>IF(N351="nulová",J351,0)</f>
        <v>0</v>
      </c>
      <c r="BJ351" s="18" t="s">
        <v>143</v>
      </c>
      <c r="BK351" s="230">
        <f>ROUND(I351*H351,2)</f>
        <v>0</v>
      </c>
      <c r="BL351" s="18" t="s">
        <v>218</v>
      </c>
      <c r="BM351" s="229" t="s">
        <v>1893</v>
      </c>
    </row>
    <row r="352" spans="1:51" s="13" customFormat="1" ht="12">
      <c r="A352" s="13"/>
      <c r="B352" s="231"/>
      <c r="C352" s="232"/>
      <c r="D352" s="233" t="s">
        <v>145</v>
      </c>
      <c r="E352" s="234" t="s">
        <v>19</v>
      </c>
      <c r="F352" s="235" t="s">
        <v>1871</v>
      </c>
      <c r="G352" s="232"/>
      <c r="H352" s="236">
        <v>2</v>
      </c>
      <c r="I352" s="237"/>
      <c r="J352" s="232"/>
      <c r="K352" s="232"/>
      <c r="L352" s="238"/>
      <c r="M352" s="239"/>
      <c r="N352" s="240"/>
      <c r="O352" s="240"/>
      <c r="P352" s="240"/>
      <c r="Q352" s="240"/>
      <c r="R352" s="240"/>
      <c r="S352" s="240"/>
      <c r="T352" s="241"/>
      <c r="U352" s="13"/>
      <c r="V352" s="13"/>
      <c r="W352" s="13"/>
      <c r="X352" s="13"/>
      <c r="Y352" s="13"/>
      <c r="Z352" s="13"/>
      <c r="AA352" s="13"/>
      <c r="AB352" s="13"/>
      <c r="AC352" s="13"/>
      <c r="AD352" s="13"/>
      <c r="AE352" s="13"/>
      <c r="AT352" s="242" t="s">
        <v>145</v>
      </c>
      <c r="AU352" s="242" t="s">
        <v>79</v>
      </c>
      <c r="AV352" s="13" t="s">
        <v>79</v>
      </c>
      <c r="AW352" s="13" t="s">
        <v>31</v>
      </c>
      <c r="AX352" s="13" t="s">
        <v>69</v>
      </c>
      <c r="AY352" s="242" t="s">
        <v>137</v>
      </c>
    </row>
    <row r="353" spans="1:51" s="14" customFormat="1" ht="12">
      <c r="A353" s="14"/>
      <c r="B353" s="243"/>
      <c r="C353" s="244"/>
      <c r="D353" s="233" t="s">
        <v>145</v>
      </c>
      <c r="E353" s="245" t="s">
        <v>19</v>
      </c>
      <c r="F353" s="246" t="s">
        <v>147</v>
      </c>
      <c r="G353" s="244"/>
      <c r="H353" s="247">
        <v>2</v>
      </c>
      <c r="I353" s="248"/>
      <c r="J353" s="244"/>
      <c r="K353" s="244"/>
      <c r="L353" s="249"/>
      <c r="M353" s="250"/>
      <c r="N353" s="251"/>
      <c r="O353" s="251"/>
      <c r="P353" s="251"/>
      <c r="Q353" s="251"/>
      <c r="R353" s="251"/>
      <c r="S353" s="251"/>
      <c r="T353" s="252"/>
      <c r="U353" s="14"/>
      <c r="V353" s="14"/>
      <c r="W353" s="14"/>
      <c r="X353" s="14"/>
      <c r="Y353" s="14"/>
      <c r="Z353" s="14"/>
      <c r="AA353" s="14"/>
      <c r="AB353" s="14"/>
      <c r="AC353" s="14"/>
      <c r="AD353" s="14"/>
      <c r="AE353" s="14"/>
      <c r="AT353" s="253" t="s">
        <v>145</v>
      </c>
      <c r="AU353" s="253" t="s">
        <v>79</v>
      </c>
      <c r="AV353" s="14" t="s">
        <v>143</v>
      </c>
      <c r="AW353" s="14" t="s">
        <v>31</v>
      </c>
      <c r="AX353" s="14" t="s">
        <v>77</v>
      </c>
      <c r="AY353" s="253" t="s">
        <v>137</v>
      </c>
    </row>
    <row r="354" spans="1:65" s="2" customFormat="1" ht="16.5" customHeight="1">
      <c r="A354" s="39"/>
      <c r="B354" s="40"/>
      <c r="C354" s="218" t="s">
        <v>903</v>
      </c>
      <c r="D354" s="218" t="s">
        <v>138</v>
      </c>
      <c r="E354" s="219" t="s">
        <v>1894</v>
      </c>
      <c r="F354" s="220" t="s">
        <v>1895</v>
      </c>
      <c r="G354" s="221" t="s">
        <v>783</v>
      </c>
      <c r="H354" s="222">
        <v>1</v>
      </c>
      <c r="I354" s="223"/>
      <c r="J354" s="224">
        <f>ROUND(I354*H354,2)</f>
        <v>0</v>
      </c>
      <c r="K354" s="220" t="s">
        <v>142</v>
      </c>
      <c r="L354" s="45"/>
      <c r="M354" s="225" t="s">
        <v>19</v>
      </c>
      <c r="N354" s="226" t="s">
        <v>42</v>
      </c>
      <c r="O354" s="86"/>
      <c r="P354" s="227">
        <f>O354*H354</f>
        <v>0</v>
      </c>
      <c r="Q354" s="227">
        <v>0.0147488363</v>
      </c>
      <c r="R354" s="227">
        <f>Q354*H354</f>
        <v>0.0147488363</v>
      </c>
      <c r="S354" s="227">
        <v>0</v>
      </c>
      <c r="T354" s="228">
        <f>S354*H354</f>
        <v>0</v>
      </c>
      <c r="U354" s="39"/>
      <c r="V354" s="39"/>
      <c r="W354" s="39"/>
      <c r="X354" s="39"/>
      <c r="Y354" s="39"/>
      <c r="Z354" s="39"/>
      <c r="AA354" s="39"/>
      <c r="AB354" s="39"/>
      <c r="AC354" s="39"/>
      <c r="AD354" s="39"/>
      <c r="AE354" s="39"/>
      <c r="AR354" s="229" t="s">
        <v>218</v>
      </c>
      <c r="AT354" s="229" t="s">
        <v>138</v>
      </c>
      <c r="AU354" s="229" t="s">
        <v>79</v>
      </c>
      <c r="AY354" s="18" t="s">
        <v>137</v>
      </c>
      <c r="BE354" s="230">
        <f>IF(N354="základní",J354,0)</f>
        <v>0</v>
      </c>
      <c r="BF354" s="230">
        <f>IF(N354="snížená",J354,0)</f>
        <v>0</v>
      </c>
      <c r="BG354" s="230">
        <f>IF(N354="zákl. přenesená",J354,0)</f>
        <v>0</v>
      </c>
      <c r="BH354" s="230">
        <f>IF(N354="sníž. přenesená",J354,0)</f>
        <v>0</v>
      </c>
      <c r="BI354" s="230">
        <f>IF(N354="nulová",J354,0)</f>
        <v>0</v>
      </c>
      <c r="BJ354" s="18" t="s">
        <v>143</v>
      </c>
      <c r="BK354" s="230">
        <f>ROUND(I354*H354,2)</f>
        <v>0</v>
      </c>
      <c r="BL354" s="18" t="s">
        <v>218</v>
      </c>
      <c r="BM354" s="229" t="s">
        <v>1896</v>
      </c>
    </row>
    <row r="355" spans="1:65" s="2" customFormat="1" ht="16.5" customHeight="1">
      <c r="A355" s="39"/>
      <c r="B355" s="40"/>
      <c r="C355" s="218" t="s">
        <v>907</v>
      </c>
      <c r="D355" s="218" t="s">
        <v>138</v>
      </c>
      <c r="E355" s="219" t="s">
        <v>1897</v>
      </c>
      <c r="F355" s="220" t="s">
        <v>1898</v>
      </c>
      <c r="G355" s="221" t="s">
        <v>783</v>
      </c>
      <c r="H355" s="222">
        <v>1</v>
      </c>
      <c r="I355" s="223"/>
      <c r="J355" s="224">
        <f>ROUND(I355*H355,2)</f>
        <v>0</v>
      </c>
      <c r="K355" s="220" t="s">
        <v>142</v>
      </c>
      <c r="L355" s="45"/>
      <c r="M355" s="225" t="s">
        <v>19</v>
      </c>
      <c r="N355" s="226" t="s">
        <v>42</v>
      </c>
      <c r="O355" s="86"/>
      <c r="P355" s="227">
        <f>O355*H355</f>
        <v>0</v>
      </c>
      <c r="Q355" s="227">
        <v>0.001720097</v>
      </c>
      <c r="R355" s="227">
        <f>Q355*H355</f>
        <v>0.001720097</v>
      </c>
      <c r="S355" s="227">
        <v>0</v>
      </c>
      <c r="T355" s="228">
        <f>S355*H355</f>
        <v>0</v>
      </c>
      <c r="U355" s="39"/>
      <c r="V355" s="39"/>
      <c r="W355" s="39"/>
      <c r="X355" s="39"/>
      <c r="Y355" s="39"/>
      <c r="Z355" s="39"/>
      <c r="AA355" s="39"/>
      <c r="AB355" s="39"/>
      <c r="AC355" s="39"/>
      <c r="AD355" s="39"/>
      <c r="AE355" s="39"/>
      <c r="AR355" s="229" t="s">
        <v>218</v>
      </c>
      <c r="AT355" s="229" t="s">
        <v>138</v>
      </c>
      <c r="AU355" s="229" t="s">
        <v>79</v>
      </c>
      <c r="AY355" s="18" t="s">
        <v>137</v>
      </c>
      <c r="BE355" s="230">
        <f>IF(N355="základní",J355,0)</f>
        <v>0</v>
      </c>
      <c r="BF355" s="230">
        <f>IF(N355="snížená",J355,0)</f>
        <v>0</v>
      </c>
      <c r="BG355" s="230">
        <f>IF(N355="zákl. přenesená",J355,0)</f>
        <v>0</v>
      </c>
      <c r="BH355" s="230">
        <f>IF(N355="sníž. přenesená",J355,0)</f>
        <v>0</v>
      </c>
      <c r="BI355" s="230">
        <f>IF(N355="nulová",J355,0)</f>
        <v>0</v>
      </c>
      <c r="BJ355" s="18" t="s">
        <v>143</v>
      </c>
      <c r="BK355" s="230">
        <f>ROUND(I355*H355,2)</f>
        <v>0</v>
      </c>
      <c r="BL355" s="18" t="s">
        <v>218</v>
      </c>
      <c r="BM355" s="229" t="s">
        <v>1899</v>
      </c>
    </row>
    <row r="356" spans="1:65" s="2" customFormat="1" ht="21.75" customHeight="1">
      <c r="A356" s="39"/>
      <c r="B356" s="40"/>
      <c r="C356" s="218" t="s">
        <v>911</v>
      </c>
      <c r="D356" s="218" t="s">
        <v>138</v>
      </c>
      <c r="E356" s="219" t="s">
        <v>1900</v>
      </c>
      <c r="F356" s="220" t="s">
        <v>1901</v>
      </c>
      <c r="G356" s="221" t="s">
        <v>240</v>
      </c>
      <c r="H356" s="222">
        <v>16.082</v>
      </c>
      <c r="I356" s="223"/>
      <c r="J356" s="224">
        <f>ROUND(I356*H356,2)</f>
        <v>0</v>
      </c>
      <c r="K356" s="220" t="s">
        <v>142</v>
      </c>
      <c r="L356" s="45"/>
      <c r="M356" s="225" t="s">
        <v>19</v>
      </c>
      <c r="N356" s="226" t="s">
        <v>42</v>
      </c>
      <c r="O356" s="86"/>
      <c r="P356" s="227">
        <f>O356*H356</f>
        <v>0</v>
      </c>
      <c r="Q356" s="227">
        <v>0</v>
      </c>
      <c r="R356" s="227">
        <f>Q356*H356</f>
        <v>0</v>
      </c>
      <c r="S356" s="227">
        <v>0</v>
      </c>
      <c r="T356" s="228">
        <f>S356*H356</f>
        <v>0</v>
      </c>
      <c r="U356" s="39"/>
      <c r="V356" s="39"/>
      <c r="W356" s="39"/>
      <c r="X356" s="39"/>
      <c r="Y356" s="39"/>
      <c r="Z356" s="39"/>
      <c r="AA356" s="39"/>
      <c r="AB356" s="39"/>
      <c r="AC356" s="39"/>
      <c r="AD356" s="39"/>
      <c r="AE356" s="39"/>
      <c r="AR356" s="229" t="s">
        <v>218</v>
      </c>
      <c r="AT356" s="229" t="s">
        <v>138</v>
      </c>
      <c r="AU356" s="229" t="s">
        <v>79</v>
      </c>
      <c r="AY356" s="18" t="s">
        <v>137</v>
      </c>
      <c r="BE356" s="230">
        <f>IF(N356="základní",J356,0)</f>
        <v>0</v>
      </c>
      <c r="BF356" s="230">
        <f>IF(N356="snížená",J356,0)</f>
        <v>0</v>
      </c>
      <c r="BG356" s="230">
        <f>IF(N356="zákl. přenesená",J356,0)</f>
        <v>0</v>
      </c>
      <c r="BH356" s="230">
        <f>IF(N356="sníž. přenesená",J356,0)</f>
        <v>0</v>
      </c>
      <c r="BI356" s="230">
        <f>IF(N356="nulová",J356,0)</f>
        <v>0</v>
      </c>
      <c r="BJ356" s="18" t="s">
        <v>143</v>
      </c>
      <c r="BK356" s="230">
        <f>ROUND(I356*H356,2)</f>
        <v>0</v>
      </c>
      <c r="BL356" s="18" t="s">
        <v>218</v>
      </c>
      <c r="BM356" s="229" t="s">
        <v>1902</v>
      </c>
    </row>
    <row r="357" spans="1:65" s="2" customFormat="1" ht="16.5" customHeight="1">
      <c r="A357" s="39"/>
      <c r="B357" s="40"/>
      <c r="C357" s="218" t="s">
        <v>915</v>
      </c>
      <c r="D357" s="218" t="s">
        <v>138</v>
      </c>
      <c r="E357" s="219" t="s">
        <v>1903</v>
      </c>
      <c r="F357" s="220" t="s">
        <v>1904</v>
      </c>
      <c r="G357" s="221" t="s">
        <v>268</v>
      </c>
      <c r="H357" s="222">
        <v>2</v>
      </c>
      <c r="I357" s="223"/>
      <c r="J357" s="224">
        <f>ROUND(I357*H357,2)</f>
        <v>0</v>
      </c>
      <c r="K357" s="220" t="s">
        <v>142</v>
      </c>
      <c r="L357" s="45"/>
      <c r="M357" s="225" t="s">
        <v>19</v>
      </c>
      <c r="N357" s="226" t="s">
        <v>42</v>
      </c>
      <c r="O357" s="86"/>
      <c r="P357" s="227">
        <f>O357*H357</f>
        <v>0</v>
      </c>
      <c r="Q357" s="227">
        <v>0.000225</v>
      </c>
      <c r="R357" s="227">
        <f>Q357*H357</f>
        <v>0.00045</v>
      </c>
      <c r="S357" s="227">
        <v>0</v>
      </c>
      <c r="T357" s="228">
        <f>S357*H357</f>
        <v>0</v>
      </c>
      <c r="U357" s="39"/>
      <c r="V357" s="39"/>
      <c r="W357" s="39"/>
      <c r="X357" s="39"/>
      <c r="Y357" s="39"/>
      <c r="Z357" s="39"/>
      <c r="AA357" s="39"/>
      <c r="AB357" s="39"/>
      <c r="AC357" s="39"/>
      <c r="AD357" s="39"/>
      <c r="AE357" s="39"/>
      <c r="AR357" s="229" t="s">
        <v>218</v>
      </c>
      <c r="AT357" s="229" t="s">
        <v>138</v>
      </c>
      <c r="AU357" s="229" t="s">
        <v>79</v>
      </c>
      <c r="AY357" s="18" t="s">
        <v>137</v>
      </c>
      <c r="BE357" s="230">
        <f>IF(N357="základní",J357,0)</f>
        <v>0</v>
      </c>
      <c r="BF357" s="230">
        <f>IF(N357="snížená",J357,0)</f>
        <v>0</v>
      </c>
      <c r="BG357" s="230">
        <f>IF(N357="zákl. přenesená",J357,0)</f>
        <v>0</v>
      </c>
      <c r="BH357" s="230">
        <f>IF(N357="sníž. přenesená",J357,0)</f>
        <v>0</v>
      </c>
      <c r="BI357" s="230">
        <f>IF(N357="nulová",J357,0)</f>
        <v>0</v>
      </c>
      <c r="BJ357" s="18" t="s">
        <v>143</v>
      </c>
      <c r="BK357" s="230">
        <f>ROUND(I357*H357,2)</f>
        <v>0</v>
      </c>
      <c r="BL357" s="18" t="s">
        <v>218</v>
      </c>
      <c r="BM357" s="229" t="s">
        <v>1905</v>
      </c>
    </row>
    <row r="358" spans="1:65" s="2" customFormat="1" ht="16.5" customHeight="1">
      <c r="A358" s="39"/>
      <c r="B358" s="40"/>
      <c r="C358" s="218" t="s">
        <v>919</v>
      </c>
      <c r="D358" s="218" t="s">
        <v>138</v>
      </c>
      <c r="E358" s="219" t="s">
        <v>1906</v>
      </c>
      <c r="F358" s="220" t="s">
        <v>1907</v>
      </c>
      <c r="G358" s="221" t="s">
        <v>268</v>
      </c>
      <c r="H358" s="222">
        <v>1</v>
      </c>
      <c r="I358" s="223"/>
      <c r="J358" s="224">
        <f>ROUND(I358*H358,2)</f>
        <v>0</v>
      </c>
      <c r="K358" s="220" t="s">
        <v>142</v>
      </c>
      <c r="L358" s="45"/>
      <c r="M358" s="225" t="s">
        <v>19</v>
      </c>
      <c r="N358" s="226" t="s">
        <v>42</v>
      </c>
      <c r="O358" s="86"/>
      <c r="P358" s="227">
        <f>O358*H358</f>
        <v>0</v>
      </c>
      <c r="Q358" s="227">
        <v>0</v>
      </c>
      <c r="R358" s="227">
        <f>Q358*H358</f>
        <v>0</v>
      </c>
      <c r="S358" s="227">
        <v>0</v>
      </c>
      <c r="T358" s="228">
        <f>S358*H358</f>
        <v>0</v>
      </c>
      <c r="U358" s="39"/>
      <c r="V358" s="39"/>
      <c r="W358" s="39"/>
      <c r="X358" s="39"/>
      <c r="Y358" s="39"/>
      <c r="Z358" s="39"/>
      <c r="AA358" s="39"/>
      <c r="AB358" s="39"/>
      <c r="AC358" s="39"/>
      <c r="AD358" s="39"/>
      <c r="AE358" s="39"/>
      <c r="AR358" s="229" t="s">
        <v>218</v>
      </c>
      <c r="AT358" s="229" t="s">
        <v>138</v>
      </c>
      <c r="AU358" s="229" t="s">
        <v>79</v>
      </c>
      <c r="AY358" s="18" t="s">
        <v>137</v>
      </c>
      <c r="BE358" s="230">
        <f>IF(N358="základní",J358,0)</f>
        <v>0</v>
      </c>
      <c r="BF358" s="230">
        <f>IF(N358="snížená",J358,0)</f>
        <v>0</v>
      </c>
      <c r="BG358" s="230">
        <f>IF(N358="zákl. přenesená",J358,0)</f>
        <v>0</v>
      </c>
      <c r="BH358" s="230">
        <f>IF(N358="sníž. přenesená",J358,0)</f>
        <v>0</v>
      </c>
      <c r="BI358" s="230">
        <f>IF(N358="nulová",J358,0)</f>
        <v>0</v>
      </c>
      <c r="BJ358" s="18" t="s">
        <v>143</v>
      </c>
      <c r="BK358" s="230">
        <f>ROUND(I358*H358,2)</f>
        <v>0</v>
      </c>
      <c r="BL358" s="18" t="s">
        <v>218</v>
      </c>
      <c r="BM358" s="229" t="s">
        <v>1908</v>
      </c>
    </row>
    <row r="359" spans="1:65" s="2" customFormat="1" ht="16.5" customHeight="1">
      <c r="A359" s="39"/>
      <c r="B359" s="40"/>
      <c r="C359" s="254" t="s">
        <v>923</v>
      </c>
      <c r="D359" s="254" t="s">
        <v>154</v>
      </c>
      <c r="E359" s="255" t="s">
        <v>1909</v>
      </c>
      <c r="F359" s="256" t="s">
        <v>1910</v>
      </c>
      <c r="G359" s="257" t="s">
        <v>268</v>
      </c>
      <c r="H359" s="258">
        <v>1</v>
      </c>
      <c r="I359" s="259"/>
      <c r="J359" s="260">
        <f>ROUND(I359*H359,2)</f>
        <v>0</v>
      </c>
      <c r="K359" s="256" t="s">
        <v>312</v>
      </c>
      <c r="L359" s="261"/>
      <c r="M359" s="262" t="s">
        <v>19</v>
      </c>
      <c r="N359" s="263" t="s">
        <v>42</v>
      </c>
      <c r="O359" s="86"/>
      <c r="P359" s="227">
        <f>O359*H359</f>
        <v>0</v>
      </c>
      <c r="Q359" s="227">
        <v>0</v>
      </c>
      <c r="R359" s="227">
        <f>Q359*H359</f>
        <v>0</v>
      </c>
      <c r="S359" s="227">
        <v>0</v>
      </c>
      <c r="T359" s="228">
        <f>S359*H359</f>
        <v>0</v>
      </c>
      <c r="U359" s="39"/>
      <c r="V359" s="39"/>
      <c r="W359" s="39"/>
      <c r="X359" s="39"/>
      <c r="Y359" s="39"/>
      <c r="Z359" s="39"/>
      <c r="AA359" s="39"/>
      <c r="AB359" s="39"/>
      <c r="AC359" s="39"/>
      <c r="AD359" s="39"/>
      <c r="AE359" s="39"/>
      <c r="AR359" s="229" t="s">
        <v>281</v>
      </c>
      <c r="AT359" s="229" t="s">
        <v>154</v>
      </c>
      <c r="AU359" s="229" t="s">
        <v>79</v>
      </c>
      <c r="AY359" s="18" t="s">
        <v>137</v>
      </c>
      <c r="BE359" s="230">
        <f>IF(N359="základní",J359,0)</f>
        <v>0</v>
      </c>
      <c r="BF359" s="230">
        <f>IF(N359="snížená",J359,0)</f>
        <v>0</v>
      </c>
      <c r="BG359" s="230">
        <f>IF(N359="zákl. přenesená",J359,0)</f>
        <v>0</v>
      </c>
      <c r="BH359" s="230">
        <f>IF(N359="sníž. přenesená",J359,0)</f>
        <v>0</v>
      </c>
      <c r="BI359" s="230">
        <f>IF(N359="nulová",J359,0)</f>
        <v>0</v>
      </c>
      <c r="BJ359" s="18" t="s">
        <v>143</v>
      </c>
      <c r="BK359" s="230">
        <f>ROUND(I359*H359,2)</f>
        <v>0</v>
      </c>
      <c r="BL359" s="18" t="s">
        <v>218</v>
      </c>
      <c r="BM359" s="229" t="s">
        <v>1911</v>
      </c>
    </row>
    <row r="360" spans="1:65" s="2" customFormat="1" ht="16.5" customHeight="1">
      <c r="A360" s="39"/>
      <c r="B360" s="40"/>
      <c r="C360" s="218" t="s">
        <v>927</v>
      </c>
      <c r="D360" s="218" t="s">
        <v>138</v>
      </c>
      <c r="E360" s="219" t="s">
        <v>1912</v>
      </c>
      <c r="F360" s="220" t="s">
        <v>1913</v>
      </c>
      <c r="G360" s="221" t="s">
        <v>268</v>
      </c>
      <c r="H360" s="222">
        <v>1</v>
      </c>
      <c r="I360" s="223"/>
      <c r="J360" s="224">
        <f>ROUND(I360*H360,2)</f>
        <v>0</v>
      </c>
      <c r="K360" s="220" t="s">
        <v>142</v>
      </c>
      <c r="L360" s="45"/>
      <c r="M360" s="225" t="s">
        <v>19</v>
      </c>
      <c r="N360" s="226" t="s">
        <v>42</v>
      </c>
      <c r="O360" s="86"/>
      <c r="P360" s="227">
        <f>O360*H360</f>
        <v>0</v>
      </c>
      <c r="Q360" s="227">
        <v>0</v>
      </c>
      <c r="R360" s="227">
        <f>Q360*H360</f>
        <v>0</v>
      </c>
      <c r="S360" s="227">
        <v>0</v>
      </c>
      <c r="T360" s="228">
        <f>S360*H360</f>
        <v>0</v>
      </c>
      <c r="U360" s="39"/>
      <c r="V360" s="39"/>
      <c r="W360" s="39"/>
      <c r="X360" s="39"/>
      <c r="Y360" s="39"/>
      <c r="Z360" s="39"/>
      <c r="AA360" s="39"/>
      <c r="AB360" s="39"/>
      <c r="AC360" s="39"/>
      <c r="AD360" s="39"/>
      <c r="AE360" s="39"/>
      <c r="AR360" s="229" t="s">
        <v>218</v>
      </c>
      <c r="AT360" s="229" t="s">
        <v>138</v>
      </c>
      <c r="AU360" s="229" t="s">
        <v>79</v>
      </c>
      <c r="AY360" s="18" t="s">
        <v>137</v>
      </c>
      <c r="BE360" s="230">
        <f>IF(N360="základní",J360,0)</f>
        <v>0</v>
      </c>
      <c r="BF360" s="230">
        <f>IF(N360="snížená",J360,0)</f>
        <v>0</v>
      </c>
      <c r="BG360" s="230">
        <f>IF(N360="zákl. přenesená",J360,0)</f>
        <v>0</v>
      </c>
      <c r="BH360" s="230">
        <f>IF(N360="sníž. přenesená",J360,0)</f>
        <v>0</v>
      </c>
      <c r="BI360" s="230">
        <f>IF(N360="nulová",J360,0)</f>
        <v>0</v>
      </c>
      <c r="BJ360" s="18" t="s">
        <v>143</v>
      </c>
      <c r="BK360" s="230">
        <f>ROUND(I360*H360,2)</f>
        <v>0</v>
      </c>
      <c r="BL360" s="18" t="s">
        <v>218</v>
      </c>
      <c r="BM360" s="229" t="s">
        <v>1914</v>
      </c>
    </row>
    <row r="361" spans="1:65" s="2" customFormat="1" ht="16.5" customHeight="1">
      <c r="A361" s="39"/>
      <c r="B361" s="40"/>
      <c r="C361" s="254" t="s">
        <v>931</v>
      </c>
      <c r="D361" s="254" t="s">
        <v>154</v>
      </c>
      <c r="E361" s="255" t="s">
        <v>1915</v>
      </c>
      <c r="F361" s="256" t="s">
        <v>1916</v>
      </c>
      <c r="G361" s="257" t="s">
        <v>268</v>
      </c>
      <c r="H361" s="258">
        <v>1</v>
      </c>
      <c r="I361" s="259"/>
      <c r="J361" s="260">
        <f>ROUND(I361*H361,2)</f>
        <v>0</v>
      </c>
      <c r="K361" s="256" t="s">
        <v>142</v>
      </c>
      <c r="L361" s="261"/>
      <c r="M361" s="262" t="s">
        <v>19</v>
      </c>
      <c r="N361" s="263" t="s">
        <v>42</v>
      </c>
      <c r="O361" s="86"/>
      <c r="P361" s="227">
        <f>O361*H361</f>
        <v>0</v>
      </c>
      <c r="Q361" s="227">
        <v>0.00056</v>
      </c>
      <c r="R361" s="227">
        <f>Q361*H361</f>
        <v>0.00056</v>
      </c>
      <c r="S361" s="227">
        <v>0</v>
      </c>
      <c r="T361" s="228">
        <f>S361*H361</f>
        <v>0</v>
      </c>
      <c r="U361" s="39"/>
      <c r="V361" s="39"/>
      <c r="W361" s="39"/>
      <c r="X361" s="39"/>
      <c r="Y361" s="39"/>
      <c r="Z361" s="39"/>
      <c r="AA361" s="39"/>
      <c r="AB361" s="39"/>
      <c r="AC361" s="39"/>
      <c r="AD361" s="39"/>
      <c r="AE361" s="39"/>
      <c r="AR361" s="229" t="s">
        <v>281</v>
      </c>
      <c r="AT361" s="229" t="s">
        <v>154</v>
      </c>
      <c r="AU361" s="229" t="s">
        <v>79</v>
      </c>
      <c r="AY361" s="18" t="s">
        <v>137</v>
      </c>
      <c r="BE361" s="230">
        <f>IF(N361="základní",J361,0)</f>
        <v>0</v>
      </c>
      <c r="BF361" s="230">
        <f>IF(N361="snížená",J361,0)</f>
        <v>0</v>
      </c>
      <c r="BG361" s="230">
        <f>IF(N361="zákl. přenesená",J361,0)</f>
        <v>0</v>
      </c>
      <c r="BH361" s="230">
        <f>IF(N361="sníž. přenesená",J361,0)</f>
        <v>0</v>
      </c>
      <c r="BI361" s="230">
        <f>IF(N361="nulová",J361,0)</f>
        <v>0</v>
      </c>
      <c r="BJ361" s="18" t="s">
        <v>143</v>
      </c>
      <c r="BK361" s="230">
        <f>ROUND(I361*H361,2)</f>
        <v>0</v>
      </c>
      <c r="BL361" s="18" t="s">
        <v>218</v>
      </c>
      <c r="BM361" s="229" t="s">
        <v>1917</v>
      </c>
    </row>
    <row r="362" spans="1:65" s="2" customFormat="1" ht="21.75" customHeight="1">
      <c r="A362" s="39"/>
      <c r="B362" s="40"/>
      <c r="C362" s="218" t="s">
        <v>935</v>
      </c>
      <c r="D362" s="218" t="s">
        <v>138</v>
      </c>
      <c r="E362" s="219" t="s">
        <v>791</v>
      </c>
      <c r="F362" s="220" t="s">
        <v>792</v>
      </c>
      <c r="G362" s="221" t="s">
        <v>403</v>
      </c>
      <c r="H362" s="279"/>
      <c r="I362" s="223"/>
      <c r="J362" s="224">
        <f>ROUND(I362*H362,2)</f>
        <v>0</v>
      </c>
      <c r="K362" s="220" t="s">
        <v>142</v>
      </c>
      <c r="L362" s="45"/>
      <c r="M362" s="225" t="s">
        <v>19</v>
      </c>
      <c r="N362" s="226" t="s">
        <v>42</v>
      </c>
      <c r="O362" s="86"/>
      <c r="P362" s="227">
        <f>O362*H362</f>
        <v>0</v>
      </c>
      <c r="Q362" s="227">
        <v>0</v>
      </c>
      <c r="R362" s="227">
        <f>Q362*H362</f>
        <v>0</v>
      </c>
      <c r="S362" s="227">
        <v>0</v>
      </c>
      <c r="T362" s="228">
        <f>S362*H362</f>
        <v>0</v>
      </c>
      <c r="U362" s="39"/>
      <c r="V362" s="39"/>
      <c r="W362" s="39"/>
      <c r="X362" s="39"/>
      <c r="Y362" s="39"/>
      <c r="Z362" s="39"/>
      <c r="AA362" s="39"/>
      <c r="AB362" s="39"/>
      <c r="AC362" s="39"/>
      <c r="AD362" s="39"/>
      <c r="AE362" s="39"/>
      <c r="AR362" s="229" t="s">
        <v>218</v>
      </c>
      <c r="AT362" s="229" t="s">
        <v>138</v>
      </c>
      <c r="AU362" s="229" t="s">
        <v>79</v>
      </c>
      <c r="AY362" s="18" t="s">
        <v>137</v>
      </c>
      <c r="BE362" s="230">
        <f>IF(N362="základní",J362,0)</f>
        <v>0</v>
      </c>
      <c r="BF362" s="230">
        <f>IF(N362="snížená",J362,0)</f>
        <v>0</v>
      </c>
      <c r="BG362" s="230">
        <f>IF(N362="zákl. přenesená",J362,0)</f>
        <v>0</v>
      </c>
      <c r="BH362" s="230">
        <f>IF(N362="sníž. přenesená",J362,0)</f>
        <v>0</v>
      </c>
      <c r="BI362" s="230">
        <f>IF(N362="nulová",J362,0)</f>
        <v>0</v>
      </c>
      <c r="BJ362" s="18" t="s">
        <v>143</v>
      </c>
      <c r="BK362" s="230">
        <f>ROUND(I362*H362,2)</f>
        <v>0</v>
      </c>
      <c r="BL362" s="18" t="s">
        <v>218</v>
      </c>
      <c r="BM362" s="229" t="s">
        <v>1918</v>
      </c>
    </row>
    <row r="363" spans="1:63" s="12" customFormat="1" ht="22.8" customHeight="1">
      <c r="A363" s="12"/>
      <c r="B363" s="204"/>
      <c r="C363" s="205"/>
      <c r="D363" s="206" t="s">
        <v>68</v>
      </c>
      <c r="E363" s="274" t="s">
        <v>1919</v>
      </c>
      <c r="F363" s="274" t="s">
        <v>1920</v>
      </c>
      <c r="G363" s="205"/>
      <c r="H363" s="205"/>
      <c r="I363" s="208"/>
      <c r="J363" s="275">
        <f>BK363</f>
        <v>0</v>
      </c>
      <c r="K363" s="205"/>
      <c r="L363" s="210"/>
      <c r="M363" s="211"/>
      <c r="N363" s="212"/>
      <c r="O363" s="212"/>
      <c r="P363" s="213">
        <f>SUM(P364:P365)</f>
        <v>0</v>
      </c>
      <c r="Q363" s="212"/>
      <c r="R363" s="213">
        <f>SUM(R364:R365)</f>
        <v>0.0184</v>
      </c>
      <c r="S363" s="212"/>
      <c r="T363" s="214">
        <f>SUM(T364:T365)</f>
        <v>0</v>
      </c>
      <c r="U363" s="12"/>
      <c r="V363" s="12"/>
      <c r="W363" s="12"/>
      <c r="X363" s="12"/>
      <c r="Y363" s="12"/>
      <c r="Z363" s="12"/>
      <c r="AA363" s="12"/>
      <c r="AB363" s="12"/>
      <c r="AC363" s="12"/>
      <c r="AD363" s="12"/>
      <c r="AE363" s="12"/>
      <c r="AR363" s="215" t="s">
        <v>79</v>
      </c>
      <c r="AT363" s="216" t="s">
        <v>68</v>
      </c>
      <c r="AU363" s="216" t="s">
        <v>77</v>
      </c>
      <c r="AY363" s="215" t="s">
        <v>137</v>
      </c>
      <c r="BK363" s="217">
        <f>SUM(BK364:BK365)</f>
        <v>0</v>
      </c>
    </row>
    <row r="364" spans="1:65" s="2" customFormat="1" ht="21.75" customHeight="1">
      <c r="A364" s="39"/>
      <c r="B364" s="40"/>
      <c r="C364" s="218" t="s">
        <v>939</v>
      </c>
      <c r="D364" s="218" t="s">
        <v>138</v>
      </c>
      <c r="E364" s="219" t="s">
        <v>1921</v>
      </c>
      <c r="F364" s="220" t="s">
        <v>1922</v>
      </c>
      <c r="G364" s="221" t="s">
        <v>783</v>
      </c>
      <c r="H364" s="222">
        <v>2</v>
      </c>
      <c r="I364" s="223"/>
      <c r="J364" s="224">
        <f>ROUND(I364*H364,2)</f>
        <v>0</v>
      </c>
      <c r="K364" s="220" t="s">
        <v>142</v>
      </c>
      <c r="L364" s="45"/>
      <c r="M364" s="225" t="s">
        <v>19</v>
      </c>
      <c r="N364" s="226" t="s">
        <v>42</v>
      </c>
      <c r="O364" s="86"/>
      <c r="P364" s="227">
        <f>O364*H364</f>
        <v>0</v>
      </c>
      <c r="Q364" s="227">
        <v>0.0092</v>
      </c>
      <c r="R364" s="227">
        <f>Q364*H364</f>
        <v>0.0184</v>
      </c>
      <c r="S364" s="227">
        <v>0</v>
      </c>
      <c r="T364" s="228">
        <f>S364*H364</f>
        <v>0</v>
      </c>
      <c r="U364" s="39"/>
      <c r="V364" s="39"/>
      <c r="W364" s="39"/>
      <c r="X364" s="39"/>
      <c r="Y364" s="39"/>
      <c r="Z364" s="39"/>
      <c r="AA364" s="39"/>
      <c r="AB364" s="39"/>
      <c r="AC364" s="39"/>
      <c r="AD364" s="39"/>
      <c r="AE364" s="39"/>
      <c r="AR364" s="229" t="s">
        <v>218</v>
      </c>
      <c r="AT364" s="229" t="s">
        <v>138</v>
      </c>
      <c r="AU364" s="229" t="s">
        <v>79</v>
      </c>
      <c r="AY364" s="18" t="s">
        <v>137</v>
      </c>
      <c r="BE364" s="230">
        <f>IF(N364="základní",J364,0)</f>
        <v>0</v>
      </c>
      <c r="BF364" s="230">
        <f>IF(N364="snížená",J364,0)</f>
        <v>0</v>
      </c>
      <c r="BG364" s="230">
        <f>IF(N364="zákl. přenesená",J364,0)</f>
        <v>0</v>
      </c>
      <c r="BH364" s="230">
        <f>IF(N364="sníž. přenesená",J364,0)</f>
        <v>0</v>
      </c>
      <c r="BI364" s="230">
        <f>IF(N364="nulová",J364,0)</f>
        <v>0</v>
      </c>
      <c r="BJ364" s="18" t="s">
        <v>143</v>
      </c>
      <c r="BK364" s="230">
        <f>ROUND(I364*H364,2)</f>
        <v>0</v>
      </c>
      <c r="BL364" s="18" t="s">
        <v>218</v>
      </c>
      <c r="BM364" s="229" t="s">
        <v>1923</v>
      </c>
    </row>
    <row r="365" spans="1:65" s="2" customFormat="1" ht="21.75" customHeight="1">
      <c r="A365" s="39"/>
      <c r="B365" s="40"/>
      <c r="C365" s="218" t="s">
        <v>945</v>
      </c>
      <c r="D365" s="218" t="s">
        <v>138</v>
      </c>
      <c r="E365" s="219" t="s">
        <v>1924</v>
      </c>
      <c r="F365" s="220" t="s">
        <v>1925</v>
      </c>
      <c r="G365" s="221" t="s">
        <v>403</v>
      </c>
      <c r="H365" s="279"/>
      <c r="I365" s="223"/>
      <c r="J365" s="224">
        <f>ROUND(I365*H365,2)</f>
        <v>0</v>
      </c>
      <c r="K365" s="220" t="s">
        <v>142</v>
      </c>
      <c r="L365" s="45"/>
      <c r="M365" s="225" t="s">
        <v>19</v>
      </c>
      <c r="N365" s="226" t="s">
        <v>42</v>
      </c>
      <c r="O365" s="86"/>
      <c r="P365" s="227">
        <f>O365*H365</f>
        <v>0</v>
      </c>
      <c r="Q365" s="227">
        <v>0</v>
      </c>
      <c r="R365" s="227">
        <f>Q365*H365</f>
        <v>0</v>
      </c>
      <c r="S365" s="227">
        <v>0</v>
      </c>
      <c r="T365" s="228">
        <f>S365*H365</f>
        <v>0</v>
      </c>
      <c r="U365" s="39"/>
      <c r="V365" s="39"/>
      <c r="W365" s="39"/>
      <c r="X365" s="39"/>
      <c r="Y365" s="39"/>
      <c r="Z365" s="39"/>
      <c r="AA365" s="39"/>
      <c r="AB365" s="39"/>
      <c r="AC365" s="39"/>
      <c r="AD365" s="39"/>
      <c r="AE365" s="39"/>
      <c r="AR365" s="229" t="s">
        <v>218</v>
      </c>
      <c r="AT365" s="229" t="s">
        <v>138</v>
      </c>
      <c r="AU365" s="229" t="s">
        <v>79</v>
      </c>
      <c r="AY365" s="18" t="s">
        <v>137</v>
      </c>
      <c r="BE365" s="230">
        <f>IF(N365="základní",J365,0)</f>
        <v>0</v>
      </c>
      <c r="BF365" s="230">
        <f>IF(N365="snížená",J365,0)</f>
        <v>0</v>
      </c>
      <c r="BG365" s="230">
        <f>IF(N365="zákl. přenesená",J365,0)</f>
        <v>0</v>
      </c>
      <c r="BH365" s="230">
        <f>IF(N365="sníž. přenesená",J365,0)</f>
        <v>0</v>
      </c>
      <c r="BI365" s="230">
        <f>IF(N365="nulová",J365,0)</f>
        <v>0</v>
      </c>
      <c r="BJ365" s="18" t="s">
        <v>143</v>
      </c>
      <c r="BK365" s="230">
        <f>ROUND(I365*H365,2)</f>
        <v>0</v>
      </c>
      <c r="BL365" s="18" t="s">
        <v>218</v>
      </c>
      <c r="BM365" s="229" t="s">
        <v>1926</v>
      </c>
    </row>
    <row r="366" spans="1:63" s="12" customFormat="1" ht="22.8" customHeight="1">
      <c r="A366" s="12"/>
      <c r="B366" s="204"/>
      <c r="C366" s="205"/>
      <c r="D366" s="206" t="s">
        <v>68</v>
      </c>
      <c r="E366" s="274" t="s">
        <v>969</v>
      </c>
      <c r="F366" s="274" t="s">
        <v>970</v>
      </c>
      <c r="G366" s="205"/>
      <c r="H366" s="205"/>
      <c r="I366" s="208"/>
      <c r="J366" s="275">
        <f>BK366</f>
        <v>0</v>
      </c>
      <c r="K366" s="205"/>
      <c r="L366" s="210"/>
      <c r="M366" s="211"/>
      <c r="N366" s="212"/>
      <c r="O366" s="212"/>
      <c r="P366" s="213">
        <f>SUM(P367:P372)</f>
        <v>0</v>
      </c>
      <c r="Q366" s="212"/>
      <c r="R366" s="213">
        <f>SUM(R367:R372)</f>
        <v>0.006500000000000001</v>
      </c>
      <c r="S366" s="212"/>
      <c r="T366" s="214">
        <f>SUM(T367:T372)</f>
        <v>0</v>
      </c>
      <c r="U366" s="12"/>
      <c r="V366" s="12"/>
      <c r="W366" s="12"/>
      <c r="X366" s="12"/>
      <c r="Y366" s="12"/>
      <c r="Z366" s="12"/>
      <c r="AA366" s="12"/>
      <c r="AB366" s="12"/>
      <c r="AC366" s="12"/>
      <c r="AD366" s="12"/>
      <c r="AE366" s="12"/>
      <c r="AR366" s="215" t="s">
        <v>79</v>
      </c>
      <c r="AT366" s="216" t="s">
        <v>68</v>
      </c>
      <c r="AU366" s="216" t="s">
        <v>77</v>
      </c>
      <c r="AY366" s="215" t="s">
        <v>137</v>
      </c>
      <c r="BK366" s="217">
        <f>SUM(BK367:BK372)</f>
        <v>0</v>
      </c>
    </row>
    <row r="367" spans="1:65" s="2" customFormat="1" ht="16.5" customHeight="1">
      <c r="A367" s="39"/>
      <c r="B367" s="40"/>
      <c r="C367" s="218" t="s">
        <v>949</v>
      </c>
      <c r="D367" s="218" t="s">
        <v>138</v>
      </c>
      <c r="E367" s="219" t="s">
        <v>1927</v>
      </c>
      <c r="F367" s="220" t="s">
        <v>1928</v>
      </c>
      <c r="G367" s="221" t="s">
        <v>268</v>
      </c>
      <c r="H367" s="222">
        <v>2</v>
      </c>
      <c r="I367" s="223"/>
      <c r="J367" s="224">
        <f>ROUND(I367*H367,2)</f>
        <v>0</v>
      </c>
      <c r="K367" s="220" t="s">
        <v>142</v>
      </c>
      <c r="L367" s="45"/>
      <c r="M367" s="225" t="s">
        <v>19</v>
      </c>
      <c r="N367" s="226" t="s">
        <v>42</v>
      </c>
      <c r="O367" s="86"/>
      <c r="P367" s="227">
        <f>O367*H367</f>
        <v>0</v>
      </c>
      <c r="Q367" s="227">
        <v>0</v>
      </c>
      <c r="R367" s="227">
        <f>Q367*H367</f>
        <v>0</v>
      </c>
      <c r="S367" s="227">
        <v>0</v>
      </c>
      <c r="T367" s="228">
        <f>S367*H367</f>
        <v>0</v>
      </c>
      <c r="U367" s="39"/>
      <c r="V367" s="39"/>
      <c r="W367" s="39"/>
      <c r="X367" s="39"/>
      <c r="Y367" s="39"/>
      <c r="Z367" s="39"/>
      <c r="AA367" s="39"/>
      <c r="AB367" s="39"/>
      <c r="AC367" s="39"/>
      <c r="AD367" s="39"/>
      <c r="AE367" s="39"/>
      <c r="AR367" s="229" t="s">
        <v>218</v>
      </c>
      <c r="AT367" s="229" t="s">
        <v>138</v>
      </c>
      <c r="AU367" s="229" t="s">
        <v>79</v>
      </c>
      <c r="AY367" s="18" t="s">
        <v>137</v>
      </c>
      <c r="BE367" s="230">
        <f>IF(N367="základní",J367,0)</f>
        <v>0</v>
      </c>
      <c r="BF367" s="230">
        <f>IF(N367="snížená",J367,0)</f>
        <v>0</v>
      </c>
      <c r="BG367" s="230">
        <f>IF(N367="zákl. přenesená",J367,0)</f>
        <v>0</v>
      </c>
      <c r="BH367" s="230">
        <f>IF(N367="sníž. přenesená",J367,0)</f>
        <v>0</v>
      </c>
      <c r="BI367" s="230">
        <f>IF(N367="nulová",J367,0)</f>
        <v>0</v>
      </c>
      <c r="BJ367" s="18" t="s">
        <v>143</v>
      </c>
      <c r="BK367" s="230">
        <f>ROUND(I367*H367,2)</f>
        <v>0</v>
      </c>
      <c r="BL367" s="18" t="s">
        <v>218</v>
      </c>
      <c r="BM367" s="229" t="s">
        <v>1929</v>
      </c>
    </row>
    <row r="368" spans="1:65" s="2" customFormat="1" ht="16.5" customHeight="1">
      <c r="A368" s="39"/>
      <c r="B368" s="40"/>
      <c r="C368" s="254" t="s">
        <v>953</v>
      </c>
      <c r="D368" s="254" t="s">
        <v>154</v>
      </c>
      <c r="E368" s="255" t="s">
        <v>1930</v>
      </c>
      <c r="F368" s="256" t="s">
        <v>1931</v>
      </c>
      <c r="G368" s="257" t="s">
        <v>268</v>
      </c>
      <c r="H368" s="258">
        <v>2</v>
      </c>
      <c r="I368" s="259"/>
      <c r="J368" s="260">
        <f>ROUND(I368*H368,2)</f>
        <v>0</v>
      </c>
      <c r="K368" s="256" t="s">
        <v>142</v>
      </c>
      <c r="L368" s="261"/>
      <c r="M368" s="262" t="s">
        <v>19</v>
      </c>
      <c r="N368" s="263" t="s">
        <v>42</v>
      </c>
      <c r="O368" s="86"/>
      <c r="P368" s="227">
        <f>O368*H368</f>
        <v>0</v>
      </c>
      <c r="Q368" s="227">
        <v>0.0004</v>
      </c>
      <c r="R368" s="227">
        <f>Q368*H368</f>
        <v>0.0008</v>
      </c>
      <c r="S368" s="227">
        <v>0</v>
      </c>
      <c r="T368" s="228">
        <f>S368*H368</f>
        <v>0</v>
      </c>
      <c r="U368" s="39"/>
      <c r="V368" s="39"/>
      <c r="W368" s="39"/>
      <c r="X368" s="39"/>
      <c r="Y368" s="39"/>
      <c r="Z368" s="39"/>
      <c r="AA368" s="39"/>
      <c r="AB368" s="39"/>
      <c r="AC368" s="39"/>
      <c r="AD368" s="39"/>
      <c r="AE368" s="39"/>
      <c r="AR368" s="229" t="s">
        <v>281</v>
      </c>
      <c r="AT368" s="229" t="s">
        <v>154</v>
      </c>
      <c r="AU368" s="229" t="s">
        <v>79</v>
      </c>
      <c r="AY368" s="18" t="s">
        <v>137</v>
      </c>
      <c r="BE368" s="230">
        <f>IF(N368="základní",J368,0)</f>
        <v>0</v>
      </c>
      <c r="BF368" s="230">
        <f>IF(N368="snížená",J368,0)</f>
        <v>0</v>
      </c>
      <c r="BG368" s="230">
        <f>IF(N368="zákl. přenesená",J368,0)</f>
        <v>0</v>
      </c>
      <c r="BH368" s="230">
        <f>IF(N368="sníž. přenesená",J368,0)</f>
        <v>0</v>
      </c>
      <c r="BI368" s="230">
        <f>IF(N368="nulová",J368,0)</f>
        <v>0</v>
      </c>
      <c r="BJ368" s="18" t="s">
        <v>143</v>
      </c>
      <c r="BK368" s="230">
        <f>ROUND(I368*H368,2)</f>
        <v>0</v>
      </c>
      <c r="BL368" s="18" t="s">
        <v>218</v>
      </c>
      <c r="BM368" s="229" t="s">
        <v>1932</v>
      </c>
    </row>
    <row r="369" spans="1:65" s="2" customFormat="1" ht="16.5" customHeight="1">
      <c r="A369" s="39"/>
      <c r="B369" s="40"/>
      <c r="C369" s="218" t="s">
        <v>957</v>
      </c>
      <c r="D369" s="218" t="s">
        <v>138</v>
      </c>
      <c r="E369" s="219" t="s">
        <v>1933</v>
      </c>
      <c r="F369" s="220" t="s">
        <v>1934</v>
      </c>
      <c r="G369" s="221" t="s">
        <v>150</v>
      </c>
      <c r="H369" s="222">
        <v>2</v>
      </c>
      <c r="I369" s="223"/>
      <c r="J369" s="224">
        <f>ROUND(I369*H369,2)</f>
        <v>0</v>
      </c>
      <c r="K369" s="220" t="s">
        <v>142</v>
      </c>
      <c r="L369" s="45"/>
      <c r="M369" s="225" t="s">
        <v>19</v>
      </c>
      <c r="N369" s="226" t="s">
        <v>42</v>
      </c>
      <c r="O369" s="86"/>
      <c r="P369" s="227">
        <f>O369*H369</f>
        <v>0</v>
      </c>
      <c r="Q369" s="227">
        <v>0</v>
      </c>
      <c r="R369" s="227">
        <f>Q369*H369</f>
        <v>0</v>
      </c>
      <c r="S369" s="227">
        <v>0</v>
      </c>
      <c r="T369" s="228">
        <f>S369*H369</f>
        <v>0</v>
      </c>
      <c r="U369" s="39"/>
      <c r="V369" s="39"/>
      <c r="W369" s="39"/>
      <c r="X369" s="39"/>
      <c r="Y369" s="39"/>
      <c r="Z369" s="39"/>
      <c r="AA369" s="39"/>
      <c r="AB369" s="39"/>
      <c r="AC369" s="39"/>
      <c r="AD369" s="39"/>
      <c r="AE369" s="39"/>
      <c r="AR369" s="229" t="s">
        <v>218</v>
      </c>
      <c r="AT369" s="229" t="s">
        <v>138</v>
      </c>
      <c r="AU369" s="229" t="s">
        <v>79</v>
      </c>
      <c r="AY369" s="18" t="s">
        <v>137</v>
      </c>
      <c r="BE369" s="230">
        <f>IF(N369="základní",J369,0)</f>
        <v>0</v>
      </c>
      <c r="BF369" s="230">
        <f>IF(N369="snížená",J369,0)</f>
        <v>0</v>
      </c>
      <c r="BG369" s="230">
        <f>IF(N369="zákl. přenesená",J369,0)</f>
        <v>0</v>
      </c>
      <c r="BH369" s="230">
        <f>IF(N369="sníž. přenesená",J369,0)</f>
        <v>0</v>
      </c>
      <c r="BI369" s="230">
        <f>IF(N369="nulová",J369,0)</f>
        <v>0</v>
      </c>
      <c r="BJ369" s="18" t="s">
        <v>143</v>
      </c>
      <c r="BK369" s="230">
        <f>ROUND(I369*H369,2)</f>
        <v>0</v>
      </c>
      <c r="BL369" s="18" t="s">
        <v>218</v>
      </c>
      <c r="BM369" s="229" t="s">
        <v>1935</v>
      </c>
    </row>
    <row r="370" spans="1:65" s="2" customFormat="1" ht="16.5" customHeight="1">
      <c r="A370" s="39"/>
      <c r="B370" s="40"/>
      <c r="C370" s="254" t="s">
        <v>961</v>
      </c>
      <c r="D370" s="254" t="s">
        <v>154</v>
      </c>
      <c r="E370" s="255" t="s">
        <v>1936</v>
      </c>
      <c r="F370" s="256" t="s">
        <v>1937</v>
      </c>
      <c r="G370" s="257" t="s">
        <v>268</v>
      </c>
      <c r="H370" s="258">
        <v>3</v>
      </c>
      <c r="I370" s="259"/>
      <c r="J370" s="260">
        <f>ROUND(I370*H370,2)</f>
        <v>0</v>
      </c>
      <c r="K370" s="256" t="s">
        <v>142</v>
      </c>
      <c r="L370" s="261"/>
      <c r="M370" s="262" t="s">
        <v>19</v>
      </c>
      <c r="N370" s="263" t="s">
        <v>42</v>
      </c>
      <c r="O370" s="86"/>
      <c r="P370" s="227">
        <f>O370*H370</f>
        <v>0</v>
      </c>
      <c r="Q370" s="227">
        <v>0.0004</v>
      </c>
      <c r="R370" s="227">
        <f>Q370*H370</f>
        <v>0.0012000000000000001</v>
      </c>
      <c r="S370" s="227">
        <v>0</v>
      </c>
      <c r="T370" s="228">
        <f>S370*H370</f>
        <v>0</v>
      </c>
      <c r="U370" s="39"/>
      <c r="V370" s="39"/>
      <c r="W370" s="39"/>
      <c r="X370" s="39"/>
      <c r="Y370" s="39"/>
      <c r="Z370" s="39"/>
      <c r="AA370" s="39"/>
      <c r="AB370" s="39"/>
      <c r="AC370" s="39"/>
      <c r="AD370" s="39"/>
      <c r="AE370" s="39"/>
      <c r="AR370" s="229" t="s">
        <v>281</v>
      </c>
      <c r="AT370" s="229" t="s">
        <v>154</v>
      </c>
      <c r="AU370" s="229" t="s">
        <v>79</v>
      </c>
      <c r="AY370" s="18" t="s">
        <v>137</v>
      </c>
      <c r="BE370" s="230">
        <f>IF(N370="základní",J370,0)</f>
        <v>0</v>
      </c>
      <c r="BF370" s="230">
        <f>IF(N370="snížená",J370,0)</f>
        <v>0</v>
      </c>
      <c r="BG370" s="230">
        <f>IF(N370="zákl. přenesená",J370,0)</f>
        <v>0</v>
      </c>
      <c r="BH370" s="230">
        <f>IF(N370="sníž. přenesená",J370,0)</f>
        <v>0</v>
      </c>
      <c r="BI370" s="230">
        <f>IF(N370="nulová",J370,0)</f>
        <v>0</v>
      </c>
      <c r="BJ370" s="18" t="s">
        <v>143</v>
      </c>
      <c r="BK370" s="230">
        <f>ROUND(I370*H370,2)</f>
        <v>0</v>
      </c>
      <c r="BL370" s="18" t="s">
        <v>218</v>
      </c>
      <c r="BM370" s="229" t="s">
        <v>1938</v>
      </c>
    </row>
    <row r="371" spans="1:65" s="2" customFormat="1" ht="16.5" customHeight="1">
      <c r="A371" s="39"/>
      <c r="B371" s="40"/>
      <c r="C371" s="254" t="s">
        <v>965</v>
      </c>
      <c r="D371" s="254" t="s">
        <v>154</v>
      </c>
      <c r="E371" s="255" t="s">
        <v>1939</v>
      </c>
      <c r="F371" s="256" t="s">
        <v>1940</v>
      </c>
      <c r="G371" s="257" t="s">
        <v>268</v>
      </c>
      <c r="H371" s="258">
        <v>3</v>
      </c>
      <c r="I371" s="259"/>
      <c r="J371" s="260">
        <f>ROUND(I371*H371,2)</f>
        <v>0</v>
      </c>
      <c r="K371" s="256" t="s">
        <v>142</v>
      </c>
      <c r="L371" s="261"/>
      <c r="M371" s="262" t="s">
        <v>19</v>
      </c>
      <c r="N371" s="263" t="s">
        <v>42</v>
      </c>
      <c r="O371" s="86"/>
      <c r="P371" s="227">
        <f>O371*H371</f>
        <v>0</v>
      </c>
      <c r="Q371" s="227">
        <v>0.001</v>
      </c>
      <c r="R371" s="227">
        <f>Q371*H371</f>
        <v>0.003</v>
      </c>
      <c r="S371" s="227">
        <v>0</v>
      </c>
      <c r="T371" s="228">
        <f>S371*H371</f>
        <v>0</v>
      </c>
      <c r="U371" s="39"/>
      <c r="V371" s="39"/>
      <c r="W371" s="39"/>
      <c r="X371" s="39"/>
      <c r="Y371" s="39"/>
      <c r="Z371" s="39"/>
      <c r="AA371" s="39"/>
      <c r="AB371" s="39"/>
      <c r="AC371" s="39"/>
      <c r="AD371" s="39"/>
      <c r="AE371" s="39"/>
      <c r="AR371" s="229" t="s">
        <v>281</v>
      </c>
      <c r="AT371" s="229" t="s">
        <v>154</v>
      </c>
      <c r="AU371" s="229" t="s">
        <v>79</v>
      </c>
      <c r="AY371" s="18" t="s">
        <v>137</v>
      </c>
      <c r="BE371" s="230">
        <f>IF(N371="základní",J371,0)</f>
        <v>0</v>
      </c>
      <c r="BF371" s="230">
        <f>IF(N371="snížená",J371,0)</f>
        <v>0</v>
      </c>
      <c r="BG371" s="230">
        <f>IF(N371="zákl. přenesená",J371,0)</f>
        <v>0</v>
      </c>
      <c r="BH371" s="230">
        <f>IF(N371="sníž. přenesená",J371,0)</f>
        <v>0</v>
      </c>
      <c r="BI371" s="230">
        <f>IF(N371="nulová",J371,0)</f>
        <v>0</v>
      </c>
      <c r="BJ371" s="18" t="s">
        <v>143</v>
      </c>
      <c r="BK371" s="230">
        <f>ROUND(I371*H371,2)</f>
        <v>0</v>
      </c>
      <c r="BL371" s="18" t="s">
        <v>218</v>
      </c>
      <c r="BM371" s="229" t="s">
        <v>1941</v>
      </c>
    </row>
    <row r="372" spans="1:65" s="2" customFormat="1" ht="16.5" customHeight="1">
      <c r="A372" s="39"/>
      <c r="B372" s="40"/>
      <c r="C372" s="254" t="s">
        <v>971</v>
      </c>
      <c r="D372" s="254" t="s">
        <v>154</v>
      </c>
      <c r="E372" s="255" t="s">
        <v>1942</v>
      </c>
      <c r="F372" s="256" t="s">
        <v>1943</v>
      </c>
      <c r="G372" s="257" t="s">
        <v>268</v>
      </c>
      <c r="H372" s="258">
        <v>3</v>
      </c>
      <c r="I372" s="259"/>
      <c r="J372" s="260">
        <f>ROUND(I372*H372,2)</f>
        <v>0</v>
      </c>
      <c r="K372" s="256" t="s">
        <v>142</v>
      </c>
      <c r="L372" s="261"/>
      <c r="M372" s="262" t="s">
        <v>19</v>
      </c>
      <c r="N372" s="263" t="s">
        <v>42</v>
      </c>
      <c r="O372" s="86"/>
      <c r="P372" s="227">
        <f>O372*H372</f>
        <v>0</v>
      </c>
      <c r="Q372" s="227">
        <v>0.0005</v>
      </c>
      <c r="R372" s="227">
        <f>Q372*H372</f>
        <v>0.0015</v>
      </c>
      <c r="S372" s="227">
        <v>0</v>
      </c>
      <c r="T372" s="228">
        <f>S372*H372</f>
        <v>0</v>
      </c>
      <c r="U372" s="39"/>
      <c r="V372" s="39"/>
      <c r="W372" s="39"/>
      <c r="X372" s="39"/>
      <c r="Y372" s="39"/>
      <c r="Z372" s="39"/>
      <c r="AA372" s="39"/>
      <c r="AB372" s="39"/>
      <c r="AC372" s="39"/>
      <c r="AD372" s="39"/>
      <c r="AE372" s="39"/>
      <c r="AR372" s="229" t="s">
        <v>281</v>
      </c>
      <c r="AT372" s="229" t="s">
        <v>154</v>
      </c>
      <c r="AU372" s="229" t="s">
        <v>79</v>
      </c>
      <c r="AY372" s="18" t="s">
        <v>137</v>
      </c>
      <c r="BE372" s="230">
        <f>IF(N372="základní",J372,0)</f>
        <v>0</v>
      </c>
      <c r="BF372" s="230">
        <f>IF(N372="snížená",J372,0)</f>
        <v>0</v>
      </c>
      <c r="BG372" s="230">
        <f>IF(N372="zákl. přenesená",J372,0)</f>
        <v>0</v>
      </c>
      <c r="BH372" s="230">
        <f>IF(N372="sníž. přenesená",J372,0)</f>
        <v>0</v>
      </c>
      <c r="BI372" s="230">
        <f>IF(N372="nulová",J372,0)</f>
        <v>0</v>
      </c>
      <c r="BJ372" s="18" t="s">
        <v>143</v>
      </c>
      <c r="BK372" s="230">
        <f>ROUND(I372*H372,2)</f>
        <v>0</v>
      </c>
      <c r="BL372" s="18" t="s">
        <v>218</v>
      </c>
      <c r="BM372" s="229" t="s">
        <v>1944</v>
      </c>
    </row>
    <row r="373" spans="1:63" s="12" customFormat="1" ht="22.8" customHeight="1">
      <c r="A373" s="12"/>
      <c r="B373" s="204"/>
      <c r="C373" s="205"/>
      <c r="D373" s="206" t="s">
        <v>68</v>
      </c>
      <c r="E373" s="274" t="s">
        <v>1945</v>
      </c>
      <c r="F373" s="274" t="s">
        <v>1946</v>
      </c>
      <c r="G373" s="205"/>
      <c r="H373" s="205"/>
      <c r="I373" s="208"/>
      <c r="J373" s="275">
        <f>BK373</f>
        <v>0</v>
      </c>
      <c r="K373" s="205"/>
      <c r="L373" s="210"/>
      <c r="M373" s="211"/>
      <c r="N373" s="212"/>
      <c r="O373" s="212"/>
      <c r="P373" s="213">
        <f>SUM(P374:P380)</f>
        <v>0</v>
      </c>
      <c r="Q373" s="212"/>
      <c r="R373" s="213">
        <f>SUM(R374:R380)</f>
        <v>0.28313734679999997</v>
      </c>
      <c r="S373" s="212"/>
      <c r="T373" s="214">
        <f>SUM(T374:T380)</f>
        <v>0</v>
      </c>
      <c r="U373" s="12"/>
      <c r="V373" s="12"/>
      <c r="W373" s="12"/>
      <c r="X373" s="12"/>
      <c r="Y373" s="12"/>
      <c r="Z373" s="12"/>
      <c r="AA373" s="12"/>
      <c r="AB373" s="12"/>
      <c r="AC373" s="12"/>
      <c r="AD373" s="12"/>
      <c r="AE373" s="12"/>
      <c r="AR373" s="215" t="s">
        <v>79</v>
      </c>
      <c r="AT373" s="216" t="s">
        <v>68</v>
      </c>
      <c r="AU373" s="216" t="s">
        <v>77</v>
      </c>
      <c r="AY373" s="215" t="s">
        <v>137</v>
      </c>
      <c r="BK373" s="217">
        <f>SUM(BK374:BK380)</f>
        <v>0</v>
      </c>
    </row>
    <row r="374" spans="1:65" s="2" customFormat="1" ht="21.75" customHeight="1">
      <c r="A374" s="39"/>
      <c r="B374" s="40"/>
      <c r="C374" s="218" t="s">
        <v>975</v>
      </c>
      <c r="D374" s="218" t="s">
        <v>138</v>
      </c>
      <c r="E374" s="219" t="s">
        <v>1947</v>
      </c>
      <c r="F374" s="220" t="s">
        <v>1948</v>
      </c>
      <c r="G374" s="221" t="s">
        <v>141</v>
      </c>
      <c r="H374" s="222">
        <v>16.74</v>
      </c>
      <c r="I374" s="223"/>
      <c r="J374" s="224">
        <f>ROUND(I374*H374,2)</f>
        <v>0</v>
      </c>
      <c r="K374" s="220" t="s">
        <v>142</v>
      </c>
      <c r="L374" s="45"/>
      <c r="M374" s="225" t="s">
        <v>19</v>
      </c>
      <c r="N374" s="226" t="s">
        <v>42</v>
      </c>
      <c r="O374" s="86"/>
      <c r="P374" s="227">
        <f>O374*H374</f>
        <v>0</v>
      </c>
      <c r="Q374" s="227">
        <v>0.01691382</v>
      </c>
      <c r="R374" s="227">
        <f>Q374*H374</f>
        <v>0.28313734679999997</v>
      </c>
      <c r="S374" s="227">
        <v>0</v>
      </c>
      <c r="T374" s="228">
        <f>S374*H374</f>
        <v>0</v>
      </c>
      <c r="U374" s="39"/>
      <c r="V374" s="39"/>
      <c r="W374" s="39"/>
      <c r="X374" s="39"/>
      <c r="Y374" s="39"/>
      <c r="Z374" s="39"/>
      <c r="AA374" s="39"/>
      <c r="AB374" s="39"/>
      <c r="AC374" s="39"/>
      <c r="AD374" s="39"/>
      <c r="AE374" s="39"/>
      <c r="AR374" s="229" t="s">
        <v>218</v>
      </c>
      <c r="AT374" s="229" t="s">
        <v>138</v>
      </c>
      <c r="AU374" s="229" t="s">
        <v>79</v>
      </c>
      <c r="AY374" s="18" t="s">
        <v>137</v>
      </c>
      <c r="BE374" s="230">
        <f>IF(N374="základní",J374,0)</f>
        <v>0</v>
      </c>
      <c r="BF374" s="230">
        <f>IF(N374="snížená",J374,0)</f>
        <v>0</v>
      </c>
      <c r="BG374" s="230">
        <f>IF(N374="zákl. přenesená",J374,0)</f>
        <v>0</v>
      </c>
      <c r="BH374" s="230">
        <f>IF(N374="sníž. přenesená",J374,0)</f>
        <v>0</v>
      </c>
      <c r="BI374" s="230">
        <f>IF(N374="nulová",J374,0)</f>
        <v>0</v>
      </c>
      <c r="BJ374" s="18" t="s">
        <v>143</v>
      </c>
      <c r="BK374" s="230">
        <f>ROUND(I374*H374,2)</f>
        <v>0</v>
      </c>
      <c r="BL374" s="18" t="s">
        <v>218</v>
      </c>
      <c r="BM374" s="229" t="s">
        <v>1949</v>
      </c>
    </row>
    <row r="375" spans="1:51" s="15" customFormat="1" ht="12">
      <c r="A375" s="15"/>
      <c r="B375" s="264"/>
      <c r="C375" s="265"/>
      <c r="D375" s="233" t="s">
        <v>145</v>
      </c>
      <c r="E375" s="266" t="s">
        <v>19</v>
      </c>
      <c r="F375" s="267" t="s">
        <v>1691</v>
      </c>
      <c r="G375" s="265"/>
      <c r="H375" s="266" t="s">
        <v>19</v>
      </c>
      <c r="I375" s="268"/>
      <c r="J375" s="265"/>
      <c r="K375" s="265"/>
      <c r="L375" s="269"/>
      <c r="M375" s="270"/>
      <c r="N375" s="271"/>
      <c r="O375" s="271"/>
      <c r="P375" s="271"/>
      <c r="Q375" s="271"/>
      <c r="R375" s="271"/>
      <c r="S375" s="271"/>
      <c r="T375" s="272"/>
      <c r="U375" s="15"/>
      <c r="V375" s="15"/>
      <c r="W375" s="15"/>
      <c r="X375" s="15"/>
      <c r="Y375" s="15"/>
      <c r="Z375" s="15"/>
      <c r="AA375" s="15"/>
      <c r="AB375" s="15"/>
      <c r="AC375" s="15"/>
      <c r="AD375" s="15"/>
      <c r="AE375" s="15"/>
      <c r="AT375" s="273" t="s">
        <v>145</v>
      </c>
      <c r="AU375" s="273" t="s">
        <v>79</v>
      </c>
      <c r="AV375" s="15" t="s">
        <v>77</v>
      </c>
      <c r="AW375" s="15" t="s">
        <v>31</v>
      </c>
      <c r="AX375" s="15" t="s">
        <v>69</v>
      </c>
      <c r="AY375" s="273" t="s">
        <v>137</v>
      </c>
    </row>
    <row r="376" spans="1:51" s="13" customFormat="1" ht="12">
      <c r="A376" s="13"/>
      <c r="B376" s="231"/>
      <c r="C376" s="232"/>
      <c r="D376" s="233" t="s">
        <v>145</v>
      </c>
      <c r="E376" s="234" t="s">
        <v>19</v>
      </c>
      <c r="F376" s="235" t="s">
        <v>1692</v>
      </c>
      <c r="G376" s="232"/>
      <c r="H376" s="236">
        <v>6.48</v>
      </c>
      <c r="I376" s="237"/>
      <c r="J376" s="232"/>
      <c r="K376" s="232"/>
      <c r="L376" s="238"/>
      <c r="M376" s="239"/>
      <c r="N376" s="240"/>
      <c r="O376" s="240"/>
      <c r="P376" s="240"/>
      <c r="Q376" s="240"/>
      <c r="R376" s="240"/>
      <c r="S376" s="240"/>
      <c r="T376" s="241"/>
      <c r="U376" s="13"/>
      <c r="V376" s="13"/>
      <c r="W376" s="13"/>
      <c r="X376" s="13"/>
      <c r="Y376" s="13"/>
      <c r="Z376" s="13"/>
      <c r="AA376" s="13"/>
      <c r="AB376" s="13"/>
      <c r="AC376" s="13"/>
      <c r="AD376" s="13"/>
      <c r="AE376" s="13"/>
      <c r="AT376" s="242" t="s">
        <v>145</v>
      </c>
      <c r="AU376" s="242" t="s">
        <v>79</v>
      </c>
      <c r="AV376" s="13" t="s">
        <v>79</v>
      </c>
      <c r="AW376" s="13" t="s">
        <v>31</v>
      </c>
      <c r="AX376" s="13" t="s">
        <v>69</v>
      </c>
      <c r="AY376" s="242" t="s">
        <v>137</v>
      </c>
    </row>
    <row r="377" spans="1:51" s="15" customFormat="1" ht="12">
      <c r="A377" s="15"/>
      <c r="B377" s="264"/>
      <c r="C377" s="265"/>
      <c r="D377" s="233" t="s">
        <v>145</v>
      </c>
      <c r="E377" s="266" t="s">
        <v>19</v>
      </c>
      <c r="F377" s="267" t="s">
        <v>1693</v>
      </c>
      <c r="G377" s="265"/>
      <c r="H377" s="266" t="s">
        <v>19</v>
      </c>
      <c r="I377" s="268"/>
      <c r="J377" s="265"/>
      <c r="K377" s="265"/>
      <c r="L377" s="269"/>
      <c r="M377" s="270"/>
      <c r="N377" s="271"/>
      <c r="O377" s="271"/>
      <c r="P377" s="271"/>
      <c r="Q377" s="271"/>
      <c r="R377" s="271"/>
      <c r="S377" s="271"/>
      <c r="T377" s="272"/>
      <c r="U377" s="15"/>
      <c r="V377" s="15"/>
      <c r="W377" s="15"/>
      <c r="X377" s="15"/>
      <c r="Y377" s="15"/>
      <c r="Z377" s="15"/>
      <c r="AA377" s="15"/>
      <c r="AB377" s="15"/>
      <c r="AC377" s="15"/>
      <c r="AD377" s="15"/>
      <c r="AE377" s="15"/>
      <c r="AT377" s="273" t="s">
        <v>145</v>
      </c>
      <c r="AU377" s="273" t="s">
        <v>79</v>
      </c>
      <c r="AV377" s="15" t="s">
        <v>77</v>
      </c>
      <c r="AW377" s="15" t="s">
        <v>31</v>
      </c>
      <c r="AX377" s="15" t="s">
        <v>69</v>
      </c>
      <c r="AY377" s="273" t="s">
        <v>137</v>
      </c>
    </row>
    <row r="378" spans="1:51" s="13" customFormat="1" ht="12">
      <c r="A378" s="13"/>
      <c r="B378" s="231"/>
      <c r="C378" s="232"/>
      <c r="D378" s="233" t="s">
        <v>145</v>
      </c>
      <c r="E378" s="234" t="s">
        <v>19</v>
      </c>
      <c r="F378" s="235" t="s">
        <v>1694</v>
      </c>
      <c r="G378" s="232"/>
      <c r="H378" s="236">
        <v>10.26</v>
      </c>
      <c r="I378" s="237"/>
      <c r="J378" s="232"/>
      <c r="K378" s="232"/>
      <c r="L378" s="238"/>
      <c r="M378" s="239"/>
      <c r="N378" s="240"/>
      <c r="O378" s="240"/>
      <c r="P378" s="240"/>
      <c r="Q378" s="240"/>
      <c r="R378" s="240"/>
      <c r="S378" s="240"/>
      <c r="T378" s="241"/>
      <c r="U378" s="13"/>
      <c r="V378" s="13"/>
      <c r="W378" s="13"/>
      <c r="X378" s="13"/>
      <c r="Y378" s="13"/>
      <c r="Z378" s="13"/>
      <c r="AA378" s="13"/>
      <c r="AB378" s="13"/>
      <c r="AC378" s="13"/>
      <c r="AD378" s="13"/>
      <c r="AE378" s="13"/>
      <c r="AT378" s="242" t="s">
        <v>145</v>
      </c>
      <c r="AU378" s="242" t="s">
        <v>79</v>
      </c>
      <c r="AV378" s="13" t="s">
        <v>79</v>
      </c>
      <c r="AW378" s="13" t="s">
        <v>31</v>
      </c>
      <c r="AX378" s="13" t="s">
        <v>69</v>
      </c>
      <c r="AY378" s="242" t="s">
        <v>137</v>
      </c>
    </row>
    <row r="379" spans="1:51" s="14" customFormat="1" ht="12">
      <c r="A379" s="14"/>
      <c r="B379" s="243"/>
      <c r="C379" s="244"/>
      <c r="D379" s="233" t="s">
        <v>145</v>
      </c>
      <c r="E379" s="245" t="s">
        <v>19</v>
      </c>
      <c r="F379" s="246" t="s">
        <v>147</v>
      </c>
      <c r="G379" s="244"/>
      <c r="H379" s="247">
        <v>16.740000000000002</v>
      </c>
      <c r="I379" s="248"/>
      <c r="J379" s="244"/>
      <c r="K379" s="244"/>
      <c r="L379" s="249"/>
      <c r="M379" s="250"/>
      <c r="N379" s="251"/>
      <c r="O379" s="251"/>
      <c r="P379" s="251"/>
      <c r="Q379" s="251"/>
      <c r="R379" s="251"/>
      <c r="S379" s="251"/>
      <c r="T379" s="252"/>
      <c r="U379" s="14"/>
      <c r="V379" s="14"/>
      <c r="W379" s="14"/>
      <c r="X379" s="14"/>
      <c r="Y379" s="14"/>
      <c r="Z379" s="14"/>
      <c r="AA379" s="14"/>
      <c r="AB379" s="14"/>
      <c r="AC379" s="14"/>
      <c r="AD379" s="14"/>
      <c r="AE379" s="14"/>
      <c r="AT379" s="253" t="s">
        <v>145</v>
      </c>
      <c r="AU379" s="253" t="s">
        <v>79</v>
      </c>
      <c r="AV379" s="14" t="s">
        <v>143</v>
      </c>
      <c r="AW379" s="14" t="s">
        <v>31</v>
      </c>
      <c r="AX379" s="14" t="s">
        <v>77</v>
      </c>
      <c r="AY379" s="253" t="s">
        <v>137</v>
      </c>
    </row>
    <row r="380" spans="1:65" s="2" customFormat="1" ht="21.75" customHeight="1">
      <c r="A380" s="39"/>
      <c r="B380" s="40"/>
      <c r="C380" s="218" t="s">
        <v>980</v>
      </c>
      <c r="D380" s="218" t="s">
        <v>138</v>
      </c>
      <c r="E380" s="219" t="s">
        <v>1950</v>
      </c>
      <c r="F380" s="220" t="s">
        <v>1951</v>
      </c>
      <c r="G380" s="221" t="s">
        <v>403</v>
      </c>
      <c r="H380" s="279"/>
      <c r="I380" s="223"/>
      <c r="J380" s="224">
        <f>ROUND(I380*H380,2)</f>
        <v>0</v>
      </c>
      <c r="K380" s="220" t="s">
        <v>142</v>
      </c>
      <c r="L380" s="45"/>
      <c r="M380" s="225" t="s">
        <v>19</v>
      </c>
      <c r="N380" s="226" t="s">
        <v>42</v>
      </c>
      <c r="O380" s="86"/>
      <c r="P380" s="227">
        <f>O380*H380</f>
        <v>0</v>
      </c>
      <c r="Q380" s="227">
        <v>0</v>
      </c>
      <c r="R380" s="227">
        <f>Q380*H380</f>
        <v>0</v>
      </c>
      <c r="S380" s="227">
        <v>0</v>
      </c>
      <c r="T380" s="228">
        <f>S380*H380</f>
        <v>0</v>
      </c>
      <c r="U380" s="39"/>
      <c r="V380" s="39"/>
      <c r="W380" s="39"/>
      <c r="X380" s="39"/>
      <c r="Y380" s="39"/>
      <c r="Z380" s="39"/>
      <c r="AA380" s="39"/>
      <c r="AB380" s="39"/>
      <c r="AC380" s="39"/>
      <c r="AD380" s="39"/>
      <c r="AE380" s="39"/>
      <c r="AR380" s="229" t="s">
        <v>218</v>
      </c>
      <c r="AT380" s="229" t="s">
        <v>138</v>
      </c>
      <c r="AU380" s="229" t="s">
        <v>79</v>
      </c>
      <c r="AY380" s="18" t="s">
        <v>137</v>
      </c>
      <c r="BE380" s="230">
        <f>IF(N380="základní",J380,0)</f>
        <v>0</v>
      </c>
      <c r="BF380" s="230">
        <f>IF(N380="snížená",J380,0)</f>
        <v>0</v>
      </c>
      <c r="BG380" s="230">
        <f>IF(N380="zákl. přenesená",J380,0)</f>
        <v>0</v>
      </c>
      <c r="BH380" s="230">
        <f>IF(N380="sníž. přenesená",J380,0)</f>
        <v>0</v>
      </c>
      <c r="BI380" s="230">
        <f>IF(N380="nulová",J380,0)</f>
        <v>0</v>
      </c>
      <c r="BJ380" s="18" t="s">
        <v>143</v>
      </c>
      <c r="BK380" s="230">
        <f>ROUND(I380*H380,2)</f>
        <v>0</v>
      </c>
      <c r="BL380" s="18" t="s">
        <v>218</v>
      </c>
      <c r="BM380" s="229" t="s">
        <v>1952</v>
      </c>
    </row>
    <row r="381" spans="1:63" s="12" customFormat="1" ht="22.8" customHeight="1">
      <c r="A381" s="12"/>
      <c r="B381" s="204"/>
      <c r="C381" s="205"/>
      <c r="D381" s="206" t="s">
        <v>68</v>
      </c>
      <c r="E381" s="274" t="s">
        <v>1008</v>
      </c>
      <c r="F381" s="274" t="s">
        <v>1009</v>
      </c>
      <c r="G381" s="205"/>
      <c r="H381" s="205"/>
      <c r="I381" s="208"/>
      <c r="J381" s="275">
        <f>BK381</f>
        <v>0</v>
      </c>
      <c r="K381" s="205"/>
      <c r="L381" s="210"/>
      <c r="M381" s="211"/>
      <c r="N381" s="212"/>
      <c r="O381" s="212"/>
      <c r="P381" s="213">
        <f>SUM(P382:P392)</f>
        <v>0</v>
      </c>
      <c r="Q381" s="212"/>
      <c r="R381" s="213">
        <f>SUM(R382:R392)</f>
        <v>0.027</v>
      </c>
      <c r="S381" s="212"/>
      <c r="T381" s="214">
        <f>SUM(T382:T392)</f>
        <v>0.034335000000000004</v>
      </c>
      <c r="U381" s="12"/>
      <c r="V381" s="12"/>
      <c r="W381" s="12"/>
      <c r="X381" s="12"/>
      <c r="Y381" s="12"/>
      <c r="Z381" s="12"/>
      <c r="AA381" s="12"/>
      <c r="AB381" s="12"/>
      <c r="AC381" s="12"/>
      <c r="AD381" s="12"/>
      <c r="AE381" s="12"/>
      <c r="AR381" s="215" t="s">
        <v>79</v>
      </c>
      <c r="AT381" s="216" t="s">
        <v>68</v>
      </c>
      <c r="AU381" s="216" t="s">
        <v>77</v>
      </c>
      <c r="AY381" s="215" t="s">
        <v>137</v>
      </c>
      <c r="BK381" s="217">
        <f>SUM(BK382:BK392)</f>
        <v>0</v>
      </c>
    </row>
    <row r="382" spans="1:65" s="2" customFormat="1" ht="16.5" customHeight="1">
      <c r="A382" s="39"/>
      <c r="B382" s="40"/>
      <c r="C382" s="218" t="s">
        <v>984</v>
      </c>
      <c r="D382" s="218" t="s">
        <v>138</v>
      </c>
      <c r="E382" s="219" t="s">
        <v>1953</v>
      </c>
      <c r="F382" s="220" t="s">
        <v>1954</v>
      </c>
      <c r="G382" s="221" t="s">
        <v>141</v>
      </c>
      <c r="H382" s="222">
        <v>5.25</v>
      </c>
      <c r="I382" s="223"/>
      <c r="J382" s="224">
        <f>ROUND(I382*H382,2)</f>
        <v>0</v>
      </c>
      <c r="K382" s="220" t="s">
        <v>142</v>
      </c>
      <c r="L382" s="45"/>
      <c r="M382" s="225" t="s">
        <v>19</v>
      </c>
      <c r="N382" s="226" t="s">
        <v>42</v>
      </c>
      <c r="O382" s="86"/>
      <c r="P382" s="227">
        <f>O382*H382</f>
        <v>0</v>
      </c>
      <c r="Q382" s="227">
        <v>0</v>
      </c>
      <c r="R382" s="227">
        <f>Q382*H382</f>
        <v>0</v>
      </c>
      <c r="S382" s="227">
        <v>0.00594</v>
      </c>
      <c r="T382" s="228">
        <f>S382*H382</f>
        <v>0.031185</v>
      </c>
      <c r="U382" s="39"/>
      <c r="V382" s="39"/>
      <c r="W382" s="39"/>
      <c r="X382" s="39"/>
      <c r="Y382" s="39"/>
      <c r="Z382" s="39"/>
      <c r="AA382" s="39"/>
      <c r="AB382" s="39"/>
      <c r="AC382" s="39"/>
      <c r="AD382" s="39"/>
      <c r="AE382" s="39"/>
      <c r="AR382" s="229" t="s">
        <v>218</v>
      </c>
      <c r="AT382" s="229" t="s">
        <v>138</v>
      </c>
      <c r="AU382" s="229" t="s">
        <v>79</v>
      </c>
      <c r="AY382" s="18" t="s">
        <v>137</v>
      </c>
      <c r="BE382" s="230">
        <f>IF(N382="základní",J382,0)</f>
        <v>0</v>
      </c>
      <c r="BF382" s="230">
        <f>IF(N382="snížená",J382,0)</f>
        <v>0</v>
      </c>
      <c r="BG382" s="230">
        <f>IF(N382="zákl. přenesená",J382,0)</f>
        <v>0</v>
      </c>
      <c r="BH382" s="230">
        <f>IF(N382="sníž. přenesená",J382,0)</f>
        <v>0</v>
      </c>
      <c r="BI382" s="230">
        <f>IF(N382="nulová",J382,0)</f>
        <v>0</v>
      </c>
      <c r="BJ382" s="18" t="s">
        <v>143</v>
      </c>
      <c r="BK382" s="230">
        <f>ROUND(I382*H382,2)</f>
        <v>0</v>
      </c>
      <c r="BL382" s="18" t="s">
        <v>218</v>
      </c>
      <c r="BM382" s="229" t="s">
        <v>1955</v>
      </c>
    </row>
    <row r="383" spans="1:51" s="13" customFormat="1" ht="12">
      <c r="A383" s="13"/>
      <c r="B383" s="231"/>
      <c r="C383" s="232"/>
      <c r="D383" s="233" t="s">
        <v>145</v>
      </c>
      <c r="E383" s="234" t="s">
        <v>19</v>
      </c>
      <c r="F383" s="235" t="s">
        <v>1956</v>
      </c>
      <c r="G383" s="232"/>
      <c r="H383" s="236">
        <v>5.25</v>
      </c>
      <c r="I383" s="237"/>
      <c r="J383" s="232"/>
      <c r="K383" s="232"/>
      <c r="L383" s="238"/>
      <c r="M383" s="239"/>
      <c r="N383" s="240"/>
      <c r="O383" s="240"/>
      <c r="P383" s="240"/>
      <c r="Q383" s="240"/>
      <c r="R383" s="240"/>
      <c r="S383" s="240"/>
      <c r="T383" s="241"/>
      <c r="U383" s="13"/>
      <c r="V383" s="13"/>
      <c r="W383" s="13"/>
      <c r="X383" s="13"/>
      <c r="Y383" s="13"/>
      <c r="Z383" s="13"/>
      <c r="AA383" s="13"/>
      <c r="AB383" s="13"/>
      <c r="AC383" s="13"/>
      <c r="AD383" s="13"/>
      <c r="AE383" s="13"/>
      <c r="AT383" s="242" t="s">
        <v>145</v>
      </c>
      <c r="AU383" s="242" t="s">
        <v>79</v>
      </c>
      <c r="AV383" s="13" t="s">
        <v>79</v>
      </c>
      <c r="AW383" s="13" t="s">
        <v>31</v>
      </c>
      <c r="AX383" s="13" t="s">
        <v>69</v>
      </c>
      <c r="AY383" s="242" t="s">
        <v>137</v>
      </c>
    </row>
    <row r="384" spans="1:51" s="14" customFormat="1" ht="12">
      <c r="A384" s="14"/>
      <c r="B384" s="243"/>
      <c r="C384" s="244"/>
      <c r="D384" s="233" t="s">
        <v>145</v>
      </c>
      <c r="E384" s="245" t="s">
        <v>19</v>
      </c>
      <c r="F384" s="246" t="s">
        <v>147</v>
      </c>
      <c r="G384" s="244"/>
      <c r="H384" s="247">
        <v>5.25</v>
      </c>
      <c r="I384" s="248"/>
      <c r="J384" s="244"/>
      <c r="K384" s="244"/>
      <c r="L384" s="249"/>
      <c r="M384" s="250"/>
      <c r="N384" s="251"/>
      <c r="O384" s="251"/>
      <c r="P384" s="251"/>
      <c r="Q384" s="251"/>
      <c r="R384" s="251"/>
      <c r="S384" s="251"/>
      <c r="T384" s="252"/>
      <c r="U384" s="14"/>
      <c r="V384" s="14"/>
      <c r="W384" s="14"/>
      <c r="X384" s="14"/>
      <c r="Y384" s="14"/>
      <c r="Z384" s="14"/>
      <c r="AA384" s="14"/>
      <c r="AB384" s="14"/>
      <c r="AC384" s="14"/>
      <c r="AD384" s="14"/>
      <c r="AE384" s="14"/>
      <c r="AT384" s="253" t="s">
        <v>145</v>
      </c>
      <c r="AU384" s="253" t="s">
        <v>79</v>
      </c>
      <c r="AV384" s="14" t="s">
        <v>143</v>
      </c>
      <c r="AW384" s="14" t="s">
        <v>31</v>
      </c>
      <c r="AX384" s="14" t="s">
        <v>77</v>
      </c>
      <c r="AY384" s="253" t="s">
        <v>137</v>
      </c>
    </row>
    <row r="385" spans="1:65" s="2" customFormat="1" ht="16.5" customHeight="1">
      <c r="A385" s="39"/>
      <c r="B385" s="40"/>
      <c r="C385" s="218" t="s">
        <v>988</v>
      </c>
      <c r="D385" s="218" t="s">
        <v>138</v>
      </c>
      <c r="E385" s="219" t="s">
        <v>1957</v>
      </c>
      <c r="F385" s="220" t="s">
        <v>1958</v>
      </c>
      <c r="G385" s="221" t="s">
        <v>150</v>
      </c>
      <c r="H385" s="222">
        <v>1.8</v>
      </c>
      <c r="I385" s="223"/>
      <c r="J385" s="224">
        <f>ROUND(I385*H385,2)</f>
        <v>0</v>
      </c>
      <c r="K385" s="220" t="s">
        <v>142</v>
      </c>
      <c r="L385" s="45"/>
      <c r="M385" s="225" t="s">
        <v>19</v>
      </c>
      <c r="N385" s="226" t="s">
        <v>42</v>
      </c>
      <c r="O385" s="86"/>
      <c r="P385" s="227">
        <f>O385*H385</f>
        <v>0</v>
      </c>
      <c r="Q385" s="227">
        <v>0</v>
      </c>
      <c r="R385" s="227">
        <f>Q385*H385</f>
        <v>0</v>
      </c>
      <c r="S385" s="227">
        <v>0.00175</v>
      </c>
      <c r="T385" s="228">
        <f>S385*H385</f>
        <v>0.00315</v>
      </c>
      <c r="U385" s="39"/>
      <c r="V385" s="39"/>
      <c r="W385" s="39"/>
      <c r="X385" s="39"/>
      <c r="Y385" s="39"/>
      <c r="Z385" s="39"/>
      <c r="AA385" s="39"/>
      <c r="AB385" s="39"/>
      <c r="AC385" s="39"/>
      <c r="AD385" s="39"/>
      <c r="AE385" s="39"/>
      <c r="AR385" s="229" t="s">
        <v>218</v>
      </c>
      <c r="AT385" s="229" t="s">
        <v>138</v>
      </c>
      <c r="AU385" s="229" t="s">
        <v>79</v>
      </c>
      <c r="AY385" s="18" t="s">
        <v>137</v>
      </c>
      <c r="BE385" s="230">
        <f>IF(N385="základní",J385,0)</f>
        <v>0</v>
      </c>
      <c r="BF385" s="230">
        <f>IF(N385="snížená",J385,0)</f>
        <v>0</v>
      </c>
      <c r="BG385" s="230">
        <f>IF(N385="zákl. přenesená",J385,0)</f>
        <v>0</v>
      </c>
      <c r="BH385" s="230">
        <f>IF(N385="sníž. přenesená",J385,0)</f>
        <v>0</v>
      </c>
      <c r="BI385" s="230">
        <f>IF(N385="nulová",J385,0)</f>
        <v>0</v>
      </c>
      <c r="BJ385" s="18" t="s">
        <v>143</v>
      </c>
      <c r="BK385" s="230">
        <f>ROUND(I385*H385,2)</f>
        <v>0</v>
      </c>
      <c r="BL385" s="18" t="s">
        <v>218</v>
      </c>
      <c r="BM385" s="229" t="s">
        <v>1959</v>
      </c>
    </row>
    <row r="386" spans="1:51" s="15" customFormat="1" ht="12">
      <c r="A386" s="15"/>
      <c r="B386" s="264"/>
      <c r="C386" s="265"/>
      <c r="D386" s="233" t="s">
        <v>145</v>
      </c>
      <c r="E386" s="266" t="s">
        <v>19</v>
      </c>
      <c r="F386" s="267" t="s">
        <v>1634</v>
      </c>
      <c r="G386" s="265"/>
      <c r="H386" s="266" t="s">
        <v>19</v>
      </c>
      <c r="I386" s="268"/>
      <c r="J386" s="265"/>
      <c r="K386" s="265"/>
      <c r="L386" s="269"/>
      <c r="M386" s="270"/>
      <c r="N386" s="271"/>
      <c r="O386" s="271"/>
      <c r="P386" s="271"/>
      <c r="Q386" s="271"/>
      <c r="R386" s="271"/>
      <c r="S386" s="271"/>
      <c r="T386" s="272"/>
      <c r="U386" s="15"/>
      <c r="V386" s="15"/>
      <c r="W386" s="15"/>
      <c r="X386" s="15"/>
      <c r="Y386" s="15"/>
      <c r="Z386" s="15"/>
      <c r="AA386" s="15"/>
      <c r="AB386" s="15"/>
      <c r="AC386" s="15"/>
      <c r="AD386" s="15"/>
      <c r="AE386" s="15"/>
      <c r="AT386" s="273" t="s">
        <v>145</v>
      </c>
      <c r="AU386" s="273" t="s">
        <v>79</v>
      </c>
      <c r="AV386" s="15" t="s">
        <v>77</v>
      </c>
      <c r="AW386" s="15" t="s">
        <v>31</v>
      </c>
      <c r="AX386" s="15" t="s">
        <v>69</v>
      </c>
      <c r="AY386" s="273" t="s">
        <v>137</v>
      </c>
    </row>
    <row r="387" spans="1:51" s="13" customFormat="1" ht="12">
      <c r="A387" s="13"/>
      <c r="B387" s="231"/>
      <c r="C387" s="232"/>
      <c r="D387" s="233" t="s">
        <v>145</v>
      </c>
      <c r="E387" s="234" t="s">
        <v>19</v>
      </c>
      <c r="F387" s="235" t="s">
        <v>1960</v>
      </c>
      <c r="G387" s="232"/>
      <c r="H387" s="236">
        <v>1.8</v>
      </c>
      <c r="I387" s="237"/>
      <c r="J387" s="232"/>
      <c r="K387" s="232"/>
      <c r="L387" s="238"/>
      <c r="M387" s="239"/>
      <c r="N387" s="240"/>
      <c r="O387" s="240"/>
      <c r="P387" s="240"/>
      <c r="Q387" s="240"/>
      <c r="R387" s="240"/>
      <c r="S387" s="240"/>
      <c r="T387" s="241"/>
      <c r="U387" s="13"/>
      <c r="V387" s="13"/>
      <c r="W387" s="13"/>
      <c r="X387" s="13"/>
      <c r="Y387" s="13"/>
      <c r="Z387" s="13"/>
      <c r="AA387" s="13"/>
      <c r="AB387" s="13"/>
      <c r="AC387" s="13"/>
      <c r="AD387" s="13"/>
      <c r="AE387" s="13"/>
      <c r="AT387" s="242" t="s">
        <v>145</v>
      </c>
      <c r="AU387" s="242" t="s">
        <v>79</v>
      </c>
      <c r="AV387" s="13" t="s">
        <v>79</v>
      </c>
      <c r="AW387" s="13" t="s">
        <v>31</v>
      </c>
      <c r="AX387" s="13" t="s">
        <v>69</v>
      </c>
      <c r="AY387" s="242" t="s">
        <v>137</v>
      </c>
    </row>
    <row r="388" spans="1:51" s="14" customFormat="1" ht="12">
      <c r="A388" s="14"/>
      <c r="B388" s="243"/>
      <c r="C388" s="244"/>
      <c r="D388" s="233" t="s">
        <v>145</v>
      </c>
      <c r="E388" s="245" t="s">
        <v>19</v>
      </c>
      <c r="F388" s="246" t="s">
        <v>147</v>
      </c>
      <c r="G388" s="244"/>
      <c r="H388" s="247">
        <v>1.8</v>
      </c>
      <c r="I388" s="248"/>
      <c r="J388" s="244"/>
      <c r="K388" s="244"/>
      <c r="L388" s="249"/>
      <c r="M388" s="250"/>
      <c r="N388" s="251"/>
      <c r="O388" s="251"/>
      <c r="P388" s="251"/>
      <c r="Q388" s="251"/>
      <c r="R388" s="251"/>
      <c r="S388" s="251"/>
      <c r="T388" s="252"/>
      <c r="U388" s="14"/>
      <c r="V388" s="14"/>
      <c r="W388" s="14"/>
      <c r="X388" s="14"/>
      <c r="Y388" s="14"/>
      <c r="Z388" s="14"/>
      <c r="AA388" s="14"/>
      <c r="AB388" s="14"/>
      <c r="AC388" s="14"/>
      <c r="AD388" s="14"/>
      <c r="AE388" s="14"/>
      <c r="AT388" s="253" t="s">
        <v>145</v>
      </c>
      <c r="AU388" s="253" t="s">
        <v>79</v>
      </c>
      <c r="AV388" s="14" t="s">
        <v>143</v>
      </c>
      <c r="AW388" s="14" t="s">
        <v>31</v>
      </c>
      <c r="AX388" s="14" t="s">
        <v>77</v>
      </c>
      <c r="AY388" s="253" t="s">
        <v>137</v>
      </c>
    </row>
    <row r="389" spans="1:65" s="2" customFormat="1" ht="21.75" customHeight="1">
      <c r="A389" s="39"/>
      <c r="B389" s="40"/>
      <c r="C389" s="218" t="s">
        <v>992</v>
      </c>
      <c r="D389" s="218" t="s">
        <v>138</v>
      </c>
      <c r="E389" s="219" t="s">
        <v>1961</v>
      </c>
      <c r="F389" s="220" t="s">
        <v>1962</v>
      </c>
      <c r="G389" s="221" t="s">
        <v>141</v>
      </c>
      <c r="H389" s="222">
        <v>5.25</v>
      </c>
      <c r="I389" s="223"/>
      <c r="J389" s="224">
        <f>ROUND(I389*H389,2)</f>
        <v>0</v>
      </c>
      <c r="K389" s="220" t="s">
        <v>142</v>
      </c>
      <c r="L389" s="45"/>
      <c r="M389" s="225" t="s">
        <v>19</v>
      </c>
      <c r="N389" s="226" t="s">
        <v>42</v>
      </c>
      <c r="O389" s="86"/>
      <c r="P389" s="227">
        <f>O389*H389</f>
        <v>0</v>
      </c>
      <c r="Q389" s="227">
        <v>0</v>
      </c>
      <c r="R389" s="227">
        <f>Q389*H389</f>
        <v>0</v>
      </c>
      <c r="S389" s="227">
        <v>0</v>
      </c>
      <c r="T389" s="228">
        <f>S389*H389</f>
        <v>0</v>
      </c>
      <c r="U389" s="39"/>
      <c r="V389" s="39"/>
      <c r="W389" s="39"/>
      <c r="X389" s="39"/>
      <c r="Y389" s="39"/>
      <c r="Z389" s="39"/>
      <c r="AA389" s="39"/>
      <c r="AB389" s="39"/>
      <c r="AC389" s="39"/>
      <c r="AD389" s="39"/>
      <c r="AE389" s="39"/>
      <c r="AR389" s="229" t="s">
        <v>218</v>
      </c>
      <c r="AT389" s="229" t="s">
        <v>138</v>
      </c>
      <c r="AU389" s="229" t="s">
        <v>79</v>
      </c>
      <c r="AY389" s="18" t="s">
        <v>137</v>
      </c>
      <c r="BE389" s="230">
        <f>IF(N389="základní",J389,0)</f>
        <v>0</v>
      </c>
      <c r="BF389" s="230">
        <f>IF(N389="snížená",J389,0)</f>
        <v>0</v>
      </c>
      <c r="BG389" s="230">
        <f>IF(N389="zákl. přenesená",J389,0)</f>
        <v>0</v>
      </c>
      <c r="BH389" s="230">
        <f>IF(N389="sníž. přenesená",J389,0)</f>
        <v>0</v>
      </c>
      <c r="BI389" s="230">
        <f>IF(N389="nulová",J389,0)</f>
        <v>0</v>
      </c>
      <c r="BJ389" s="18" t="s">
        <v>143</v>
      </c>
      <c r="BK389" s="230">
        <f>ROUND(I389*H389,2)</f>
        <v>0</v>
      </c>
      <c r="BL389" s="18" t="s">
        <v>218</v>
      </c>
      <c r="BM389" s="229" t="s">
        <v>1963</v>
      </c>
    </row>
    <row r="390" spans="1:65" s="2" customFormat="1" ht="16.5" customHeight="1">
      <c r="A390" s="39"/>
      <c r="B390" s="40"/>
      <c r="C390" s="254" t="s">
        <v>996</v>
      </c>
      <c r="D390" s="254" t="s">
        <v>154</v>
      </c>
      <c r="E390" s="255" t="s">
        <v>1964</v>
      </c>
      <c r="F390" s="256" t="s">
        <v>1965</v>
      </c>
      <c r="G390" s="257" t="s">
        <v>240</v>
      </c>
      <c r="H390" s="258">
        <v>0.027</v>
      </c>
      <c r="I390" s="259"/>
      <c r="J390" s="260">
        <f>ROUND(I390*H390,2)</f>
        <v>0</v>
      </c>
      <c r="K390" s="256" t="s">
        <v>142</v>
      </c>
      <c r="L390" s="261"/>
      <c r="M390" s="262" t="s">
        <v>19</v>
      </c>
      <c r="N390" s="263" t="s">
        <v>42</v>
      </c>
      <c r="O390" s="86"/>
      <c r="P390" s="227">
        <f>O390*H390</f>
        <v>0</v>
      </c>
      <c r="Q390" s="227">
        <v>1</v>
      </c>
      <c r="R390" s="227">
        <f>Q390*H390</f>
        <v>0.027</v>
      </c>
      <c r="S390" s="227">
        <v>0</v>
      </c>
      <c r="T390" s="228">
        <f>S390*H390</f>
        <v>0</v>
      </c>
      <c r="U390" s="39"/>
      <c r="V390" s="39"/>
      <c r="W390" s="39"/>
      <c r="X390" s="39"/>
      <c r="Y390" s="39"/>
      <c r="Z390" s="39"/>
      <c r="AA390" s="39"/>
      <c r="AB390" s="39"/>
      <c r="AC390" s="39"/>
      <c r="AD390" s="39"/>
      <c r="AE390" s="39"/>
      <c r="AR390" s="229" t="s">
        <v>281</v>
      </c>
      <c r="AT390" s="229" t="s">
        <v>154</v>
      </c>
      <c r="AU390" s="229" t="s">
        <v>79</v>
      </c>
      <c r="AY390" s="18" t="s">
        <v>137</v>
      </c>
      <c r="BE390" s="230">
        <f>IF(N390="základní",J390,0)</f>
        <v>0</v>
      </c>
      <c r="BF390" s="230">
        <f>IF(N390="snížená",J390,0)</f>
        <v>0</v>
      </c>
      <c r="BG390" s="230">
        <f>IF(N390="zákl. přenesená",J390,0)</f>
        <v>0</v>
      </c>
      <c r="BH390" s="230">
        <f>IF(N390="sníž. přenesená",J390,0)</f>
        <v>0</v>
      </c>
      <c r="BI390" s="230">
        <f>IF(N390="nulová",J390,0)</f>
        <v>0</v>
      </c>
      <c r="BJ390" s="18" t="s">
        <v>143</v>
      </c>
      <c r="BK390" s="230">
        <f>ROUND(I390*H390,2)</f>
        <v>0</v>
      </c>
      <c r="BL390" s="18" t="s">
        <v>218</v>
      </c>
      <c r="BM390" s="229" t="s">
        <v>1966</v>
      </c>
    </row>
    <row r="391" spans="1:51" s="13" customFormat="1" ht="12">
      <c r="A391" s="13"/>
      <c r="B391" s="231"/>
      <c r="C391" s="232"/>
      <c r="D391" s="233" t="s">
        <v>145</v>
      </c>
      <c r="E391" s="234" t="s">
        <v>19</v>
      </c>
      <c r="F391" s="235" t="s">
        <v>1967</v>
      </c>
      <c r="G391" s="232"/>
      <c r="H391" s="236">
        <v>0.027</v>
      </c>
      <c r="I391" s="237"/>
      <c r="J391" s="232"/>
      <c r="K391" s="232"/>
      <c r="L391" s="238"/>
      <c r="M391" s="239"/>
      <c r="N391" s="240"/>
      <c r="O391" s="240"/>
      <c r="P391" s="240"/>
      <c r="Q391" s="240"/>
      <c r="R391" s="240"/>
      <c r="S391" s="240"/>
      <c r="T391" s="241"/>
      <c r="U391" s="13"/>
      <c r="V391" s="13"/>
      <c r="W391" s="13"/>
      <c r="X391" s="13"/>
      <c r="Y391" s="13"/>
      <c r="Z391" s="13"/>
      <c r="AA391" s="13"/>
      <c r="AB391" s="13"/>
      <c r="AC391" s="13"/>
      <c r="AD391" s="13"/>
      <c r="AE391" s="13"/>
      <c r="AT391" s="242" t="s">
        <v>145</v>
      </c>
      <c r="AU391" s="242" t="s">
        <v>79</v>
      </c>
      <c r="AV391" s="13" t="s">
        <v>79</v>
      </c>
      <c r="AW391" s="13" t="s">
        <v>31</v>
      </c>
      <c r="AX391" s="13" t="s">
        <v>69</v>
      </c>
      <c r="AY391" s="242" t="s">
        <v>137</v>
      </c>
    </row>
    <row r="392" spans="1:51" s="14" customFormat="1" ht="12">
      <c r="A392" s="14"/>
      <c r="B392" s="243"/>
      <c r="C392" s="244"/>
      <c r="D392" s="233" t="s">
        <v>145</v>
      </c>
      <c r="E392" s="245" t="s">
        <v>19</v>
      </c>
      <c r="F392" s="246" t="s">
        <v>147</v>
      </c>
      <c r="G392" s="244"/>
      <c r="H392" s="247">
        <v>0.027</v>
      </c>
      <c r="I392" s="248"/>
      <c r="J392" s="244"/>
      <c r="K392" s="244"/>
      <c r="L392" s="249"/>
      <c r="M392" s="250"/>
      <c r="N392" s="251"/>
      <c r="O392" s="251"/>
      <c r="P392" s="251"/>
      <c r="Q392" s="251"/>
      <c r="R392" s="251"/>
      <c r="S392" s="251"/>
      <c r="T392" s="252"/>
      <c r="U392" s="14"/>
      <c r="V392" s="14"/>
      <c r="W392" s="14"/>
      <c r="X392" s="14"/>
      <c r="Y392" s="14"/>
      <c r="Z392" s="14"/>
      <c r="AA392" s="14"/>
      <c r="AB392" s="14"/>
      <c r="AC392" s="14"/>
      <c r="AD392" s="14"/>
      <c r="AE392" s="14"/>
      <c r="AT392" s="253" t="s">
        <v>145</v>
      </c>
      <c r="AU392" s="253" t="s">
        <v>79</v>
      </c>
      <c r="AV392" s="14" t="s">
        <v>143</v>
      </c>
      <c r="AW392" s="14" t="s">
        <v>31</v>
      </c>
      <c r="AX392" s="14" t="s">
        <v>77</v>
      </c>
      <c r="AY392" s="253" t="s">
        <v>137</v>
      </c>
    </row>
    <row r="393" spans="1:63" s="12" customFormat="1" ht="22.8" customHeight="1">
      <c r="A393" s="12"/>
      <c r="B393" s="204"/>
      <c r="C393" s="205"/>
      <c r="D393" s="206" t="s">
        <v>68</v>
      </c>
      <c r="E393" s="274" t="s">
        <v>263</v>
      </c>
      <c r="F393" s="274" t="s">
        <v>264</v>
      </c>
      <c r="G393" s="205"/>
      <c r="H393" s="205"/>
      <c r="I393" s="208"/>
      <c r="J393" s="275">
        <f>BK393</f>
        <v>0</v>
      </c>
      <c r="K393" s="205"/>
      <c r="L393" s="210"/>
      <c r="M393" s="211"/>
      <c r="N393" s="212"/>
      <c r="O393" s="212"/>
      <c r="P393" s="213">
        <f>P394</f>
        <v>0</v>
      </c>
      <c r="Q393" s="212"/>
      <c r="R393" s="213">
        <f>R394</f>
        <v>0</v>
      </c>
      <c r="S393" s="212"/>
      <c r="T393" s="214">
        <f>T394</f>
        <v>0.14400000000000002</v>
      </c>
      <c r="U393" s="12"/>
      <c r="V393" s="12"/>
      <c r="W393" s="12"/>
      <c r="X393" s="12"/>
      <c r="Y393" s="12"/>
      <c r="Z393" s="12"/>
      <c r="AA393" s="12"/>
      <c r="AB393" s="12"/>
      <c r="AC393" s="12"/>
      <c r="AD393" s="12"/>
      <c r="AE393" s="12"/>
      <c r="AR393" s="215" t="s">
        <v>79</v>
      </c>
      <c r="AT393" s="216" t="s">
        <v>68</v>
      </c>
      <c r="AU393" s="216" t="s">
        <v>77</v>
      </c>
      <c r="AY393" s="215" t="s">
        <v>137</v>
      </c>
      <c r="BK393" s="217">
        <f>BK394</f>
        <v>0</v>
      </c>
    </row>
    <row r="394" spans="1:65" s="2" customFormat="1" ht="21.75" customHeight="1">
      <c r="A394" s="39"/>
      <c r="B394" s="40"/>
      <c r="C394" s="218" t="s">
        <v>1000</v>
      </c>
      <c r="D394" s="218" t="s">
        <v>138</v>
      </c>
      <c r="E394" s="219" t="s">
        <v>1968</v>
      </c>
      <c r="F394" s="220" t="s">
        <v>1969</v>
      </c>
      <c r="G394" s="221" t="s">
        <v>268</v>
      </c>
      <c r="H394" s="222">
        <v>6</v>
      </c>
      <c r="I394" s="223"/>
      <c r="J394" s="224">
        <f>ROUND(I394*H394,2)</f>
        <v>0</v>
      </c>
      <c r="K394" s="220" t="s">
        <v>142</v>
      </c>
      <c r="L394" s="45"/>
      <c r="M394" s="225" t="s">
        <v>19</v>
      </c>
      <c r="N394" s="226" t="s">
        <v>42</v>
      </c>
      <c r="O394" s="86"/>
      <c r="P394" s="227">
        <f>O394*H394</f>
        <v>0</v>
      </c>
      <c r="Q394" s="227">
        <v>0</v>
      </c>
      <c r="R394" s="227">
        <f>Q394*H394</f>
        <v>0</v>
      </c>
      <c r="S394" s="227">
        <v>0.024</v>
      </c>
      <c r="T394" s="228">
        <f>S394*H394</f>
        <v>0.14400000000000002</v>
      </c>
      <c r="U394" s="39"/>
      <c r="V394" s="39"/>
      <c r="W394" s="39"/>
      <c r="X394" s="39"/>
      <c r="Y394" s="39"/>
      <c r="Z394" s="39"/>
      <c r="AA394" s="39"/>
      <c r="AB394" s="39"/>
      <c r="AC394" s="39"/>
      <c r="AD394" s="39"/>
      <c r="AE394" s="39"/>
      <c r="AR394" s="229" t="s">
        <v>218</v>
      </c>
      <c r="AT394" s="229" t="s">
        <v>138</v>
      </c>
      <c r="AU394" s="229" t="s">
        <v>79</v>
      </c>
      <c r="AY394" s="18" t="s">
        <v>137</v>
      </c>
      <c r="BE394" s="230">
        <f>IF(N394="základní",J394,0)</f>
        <v>0</v>
      </c>
      <c r="BF394" s="230">
        <f>IF(N394="snížená",J394,0)</f>
        <v>0</v>
      </c>
      <c r="BG394" s="230">
        <f>IF(N394="zákl. přenesená",J394,0)</f>
        <v>0</v>
      </c>
      <c r="BH394" s="230">
        <f>IF(N394="sníž. přenesená",J394,0)</f>
        <v>0</v>
      </c>
      <c r="BI394" s="230">
        <f>IF(N394="nulová",J394,0)</f>
        <v>0</v>
      </c>
      <c r="BJ394" s="18" t="s">
        <v>143</v>
      </c>
      <c r="BK394" s="230">
        <f>ROUND(I394*H394,2)</f>
        <v>0</v>
      </c>
      <c r="BL394" s="18" t="s">
        <v>218</v>
      </c>
      <c r="BM394" s="229" t="s">
        <v>1970</v>
      </c>
    </row>
    <row r="395" spans="1:63" s="12" customFormat="1" ht="22.8" customHeight="1">
      <c r="A395" s="12"/>
      <c r="B395" s="204"/>
      <c r="C395" s="205"/>
      <c r="D395" s="206" t="s">
        <v>68</v>
      </c>
      <c r="E395" s="274" t="s">
        <v>425</v>
      </c>
      <c r="F395" s="274" t="s">
        <v>426</v>
      </c>
      <c r="G395" s="205"/>
      <c r="H395" s="205"/>
      <c r="I395" s="208"/>
      <c r="J395" s="275">
        <f>BK395</f>
        <v>0</v>
      </c>
      <c r="K395" s="205"/>
      <c r="L395" s="210"/>
      <c r="M395" s="211"/>
      <c r="N395" s="212"/>
      <c r="O395" s="212"/>
      <c r="P395" s="213">
        <f>SUM(P396:P407)</f>
        <v>0</v>
      </c>
      <c r="Q395" s="212"/>
      <c r="R395" s="213">
        <f>SUM(R396:R407)</f>
        <v>0.4762296</v>
      </c>
      <c r="S395" s="212"/>
      <c r="T395" s="214">
        <f>SUM(T396:T407)</f>
        <v>0</v>
      </c>
      <c r="U395" s="12"/>
      <c r="V395" s="12"/>
      <c r="W395" s="12"/>
      <c r="X395" s="12"/>
      <c r="Y395" s="12"/>
      <c r="Z395" s="12"/>
      <c r="AA395" s="12"/>
      <c r="AB395" s="12"/>
      <c r="AC395" s="12"/>
      <c r="AD395" s="12"/>
      <c r="AE395" s="12"/>
      <c r="AR395" s="215" t="s">
        <v>79</v>
      </c>
      <c r="AT395" s="216" t="s">
        <v>68</v>
      </c>
      <c r="AU395" s="216" t="s">
        <v>77</v>
      </c>
      <c r="AY395" s="215" t="s">
        <v>137</v>
      </c>
      <c r="BK395" s="217">
        <f>SUM(BK396:BK407)</f>
        <v>0</v>
      </c>
    </row>
    <row r="396" spans="1:65" s="2" customFormat="1" ht="16.5" customHeight="1">
      <c r="A396" s="39"/>
      <c r="B396" s="40"/>
      <c r="C396" s="218" t="s">
        <v>1004</v>
      </c>
      <c r="D396" s="218" t="s">
        <v>138</v>
      </c>
      <c r="E396" s="219" t="s">
        <v>432</v>
      </c>
      <c r="F396" s="220" t="s">
        <v>433</v>
      </c>
      <c r="G396" s="221" t="s">
        <v>141</v>
      </c>
      <c r="H396" s="222">
        <v>17.18</v>
      </c>
      <c r="I396" s="223"/>
      <c r="J396" s="224">
        <f>ROUND(I396*H396,2)</f>
        <v>0</v>
      </c>
      <c r="K396" s="220" t="s">
        <v>142</v>
      </c>
      <c r="L396" s="45"/>
      <c r="M396" s="225" t="s">
        <v>19</v>
      </c>
      <c r="N396" s="226" t="s">
        <v>42</v>
      </c>
      <c r="O396" s="86"/>
      <c r="P396" s="227">
        <f>O396*H396</f>
        <v>0</v>
      </c>
      <c r="Q396" s="227">
        <v>0.0003</v>
      </c>
      <c r="R396" s="227">
        <f>Q396*H396</f>
        <v>0.005154</v>
      </c>
      <c r="S396" s="227">
        <v>0</v>
      </c>
      <c r="T396" s="228">
        <f>S396*H396</f>
        <v>0</v>
      </c>
      <c r="U396" s="39"/>
      <c r="V396" s="39"/>
      <c r="W396" s="39"/>
      <c r="X396" s="39"/>
      <c r="Y396" s="39"/>
      <c r="Z396" s="39"/>
      <c r="AA396" s="39"/>
      <c r="AB396" s="39"/>
      <c r="AC396" s="39"/>
      <c r="AD396" s="39"/>
      <c r="AE396" s="39"/>
      <c r="AR396" s="229" t="s">
        <v>218</v>
      </c>
      <c r="AT396" s="229" t="s">
        <v>138</v>
      </c>
      <c r="AU396" s="229" t="s">
        <v>79</v>
      </c>
      <c r="AY396" s="18" t="s">
        <v>137</v>
      </c>
      <c r="BE396" s="230">
        <f>IF(N396="základní",J396,0)</f>
        <v>0</v>
      </c>
      <c r="BF396" s="230">
        <f>IF(N396="snížená",J396,0)</f>
        <v>0</v>
      </c>
      <c r="BG396" s="230">
        <f>IF(N396="zákl. přenesená",J396,0)</f>
        <v>0</v>
      </c>
      <c r="BH396" s="230">
        <f>IF(N396="sníž. přenesená",J396,0)</f>
        <v>0</v>
      </c>
      <c r="BI396" s="230">
        <f>IF(N396="nulová",J396,0)</f>
        <v>0</v>
      </c>
      <c r="BJ396" s="18" t="s">
        <v>143</v>
      </c>
      <c r="BK396" s="230">
        <f>ROUND(I396*H396,2)</f>
        <v>0</v>
      </c>
      <c r="BL396" s="18" t="s">
        <v>218</v>
      </c>
      <c r="BM396" s="229" t="s">
        <v>1971</v>
      </c>
    </row>
    <row r="397" spans="1:51" s="15" customFormat="1" ht="12">
      <c r="A397" s="15"/>
      <c r="B397" s="264"/>
      <c r="C397" s="265"/>
      <c r="D397" s="233" t="s">
        <v>145</v>
      </c>
      <c r="E397" s="266" t="s">
        <v>19</v>
      </c>
      <c r="F397" s="267" t="s">
        <v>1583</v>
      </c>
      <c r="G397" s="265"/>
      <c r="H397" s="266" t="s">
        <v>19</v>
      </c>
      <c r="I397" s="268"/>
      <c r="J397" s="265"/>
      <c r="K397" s="265"/>
      <c r="L397" s="269"/>
      <c r="M397" s="270"/>
      <c r="N397" s="271"/>
      <c r="O397" s="271"/>
      <c r="P397" s="271"/>
      <c r="Q397" s="271"/>
      <c r="R397" s="271"/>
      <c r="S397" s="271"/>
      <c r="T397" s="272"/>
      <c r="U397" s="15"/>
      <c r="V397" s="15"/>
      <c r="W397" s="15"/>
      <c r="X397" s="15"/>
      <c r="Y397" s="15"/>
      <c r="Z397" s="15"/>
      <c r="AA397" s="15"/>
      <c r="AB397" s="15"/>
      <c r="AC397" s="15"/>
      <c r="AD397" s="15"/>
      <c r="AE397" s="15"/>
      <c r="AT397" s="273" t="s">
        <v>145</v>
      </c>
      <c r="AU397" s="273" t="s">
        <v>79</v>
      </c>
      <c r="AV397" s="15" t="s">
        <v>77</v>
      </c>
      <c r="AW397" s="15" t="s">
        <v>31</v>
      </c>
      <c r="AX397" s="15" t="s">
        <v>69</v>
      </c>
      <c r="AY397" s="273" t="s">
        <v>137</v>
      </c>
    </row>
    <row r="398" spans="1:51" s="13" customFormat="1" ht="12">
      <c r="A398" s="13"/>
      <c r="B398" s="231"/>
      <c r="C398" s="232"/>
      <c r="D398" s="233" t="s">
        <v>145</v>
      </c>
      <c r="E398" s="234" t="s">
        <v>19</v>
      </c>
      <c r="F398" s="235" t="s">
        <v>1653</v>
      </c>
      <c r="G398" s="232"/>
      <c r="H398" s="236">
        <v>6.7</v>
      </c>
      <c r="I398" s="237"/>
      <c r="J398" s="232"/>
      <c r="K398" s="232"/>
      <c r="L398" s="238"/>
      <c r="M398" s="239"/>
      <c r="N398" s="240"/>
      <c r="O398" s="240"/>
      <c r="P398" s="240"/>
      <c r="Q398" s="240"/>
      <c r="R398" s="240"/>
      <c r="S398" s="240"/>
      <c r="T398" s="241"/>
      <c r="U398" s="13"/>
      <c r="V398" s="13"/>
      <c r="W398" s="13"/>
      <c r="X398" s="13"/>
      <c r="Y398" s="13"/>
      <c r="Z398" s="13"/>
      <c r="AA398" s="13"/>
      <c r="AB398" s="13"/>
      <c r="AC398" s="13"/>
      <c r="AD398" s="13"/>
      <c r="AE398" s="13"/>
      <c r="AT398" s="242" t="s">
        <v>145</v>
      </c>
      <c r="AU398" s="242" t="s">
        <v>79</v>
      </c>
      <c r="AV398" s="13" t="s">
        <v>79</v>
      </c>
      <c r="AW398" s="13" t="s">
        <v>31</v>
      </c>
      <c r="AX398" s="13" t="s">
        <v>69</v>
      </c>
      <c r="AY398" s="242" t="s">
        <v>137</v>
      </c>
    </row>
    <row r="399" spans="1:51" s="15" customFormat="1" ht="12">
      <c r="A399" s="15"/>
      <c r="B399" s="264"/>
      <c r="C399" s="265"/>
      <c r="D399" s="233" t="s">
        <v>145</v>
      </c>
      <c r="E399" s="266" t="s">
        <v>19</v>
      </c>
      <c r="F399" s="267" t="s">
        <v>1537</v>
      </c>
      <c r="G399" s="265"/>
      <c r="H399" s="266" t="s">
        <v>19</v>
      </c>
      <c r="I399" s="268"/>
      <c r="J399" s="265"/>
      <c r="K399" s="265"/>
      <c r="L399" s="269"/>
      <c r="M399" s="270"/>
      <c r="N399" s="271"/>
      <c r="O399" s="271"/>
      <c r="P399" s="271"/>
      <c r="Q399" s="271"/>
      <c r="R399" s="271"/>
      <c r="S399" s="271"/>
      <c r="T399" s="272"/>
      <c r="U399" s="15"/>
      <c r="V399" s="15"/>
      <c r="W399" s="15"/>
      <c r="X399" s="15"/>
      <c r="Y399" s="15"/>
      <c r="Z399" s="15"/>
      <c r="AA399" s="15"/>
      <c r="AB399" s="15"/>
      <c r="AC399" s="15"/>
      <c r="AD399" s="15"/>
      <c r="AE399" s="15"/>
      <c r="AT399" s="273" t="s">
        <v>145</v>
      </c>
      <c r="AU399" s="273" t="s">
        <v>79</v>
      </c>
      <c r="AV399" s="15" t="s">
        <v>77</v>
      </c>
      <c r="AW399" s="15" t="s">
        <v>31</v>
      </c>
      <c r="AX399" s="15" t="s">
        <v>69</v>
      </c>
      <c r="AY399" s="273" t="s">
        <v>137</v>
      </c>
    </row>
    <row r="400" spans="1:51" s="13" customFormat="1" ht="12">
      <c r="A400" s="13"/>
      <c r="B400" s="231"/>
      <c r="C400" s="232"/>
      <c r="D400" s="233" t="s">
        <v>145</v>
      </c>
      <c r="E400" s="234" t="s">
        <v>19</v>
      </c>
      <c r="F400" s="235" t="s">
        <v>1972</v>
      </c>
      <c r="G400" s="232"/>
      <c r="H400" s="236">
        <v>10.48</v>
      </c>
      <c r="I400" s="237"/>
      <c r="J400" s="232"/>
      <c r="K400" s="232"/>
      <c r="L400" s="238"/>
      <c r="M400" s="239"/>
      <c r="N400" s="240"/>
      <c r="O400" s="240"/>
      <c r="P400" s="240"/>
      <c r="Q400" s="240"/>
      <c r="R400" s="240"/>
      <c r="S400" s="240"/>
      <c r="T400" s="241"/>
      <c r="U400" s="13"/>
      <c r="V400" s="13"/>
      <c r="W400" s="13"/>
      <c r="X400" s="13"/>
      <c r="Y400" s="13"/>
      <c r="Z400" s="13"/>
      <c r="AA400" s="13"/>
      <c r="AB400" s="13"/>
      <c r="AC400" s="13"/>
      <c r="AD400" s="13"/>
      <c r="AE400" s="13"/>
      <c r="AT400" s="242" t="s">
        <v>145</v>
      </c>
      <c r="AU400" s="242" t="s">
        <v>79</v>
      </c>
      <c r="AV400" s="13" t="s">
        <v>79</v>
      </c>
      <c r="AW400" s="13" t="s">
        <v>31</v>
      </c>
      <c r="AX400" s="13" t="s">
        <v>69</v>
      </c>
      <c r="AY400" s="242" t="s">
        <v>137</v>
      </c>
    </row>
    <row r="401" spans="1:51" s="14" customFormat="1" ht="12">
      <c r="A401" s="14"/>
      <c r="B401" s="243"/>
      <c r="C401" s="244"/>
      <c r="D401" s="233" t="s">
        <v>145</v>
      </c>
      <c r="E401" s="245" t="s">
        <v>19</v>
      </c>
      <c r="F401" s="246" t="s">
        <v>147</v>
      </c>
      <c r="G401" s="244"/>
      <c r="H401" s="247">
        <v>17.18</v>
      </c>
      <c r="I401" s="248"/>
      <c r="J401" s="244"/>
      <c r="K401" s="244"/>
      <c r="L401" s="249"/>
      <c r="M401" s="250"/>
      <c r="N401" s="251"/>
      <c r="O401" s="251"/>
      <c r="P401" s="251"/>
      <c r="Q401" s="251"/>
      <c r="R401" s="251"/>
      <c r="S401" s="251"/>
      <c r="T401" s="252"/>
      <c r="U401" s="14"/>
      <c r="V401" s="14"/>
      <c r="W401" s="14"/>
      <c r="X401" s="14"/>
      <c r="Y401" s="14"/>
      <c r="Z401" s="14"/>
      <c r="AA401" s="14"/>
      <c r="AB401" s="14"/>
      <c r="AC401" s="14"/>
      <c r="AD401" s="14"/>
      <c r="AE401" s="14"/>
      <c r="AT401" s="253" t="s">
        <v>145</v>
      </c>
      <c r="AU401" s="253" t="s">
        <v>79</v>
      </c>
      <c r="AV401" s="14" t="s">
        <v>143</v>
      </c>
      <c r="AW401" s="14" t="s">
        <v>31</v>
      </c>
      <c r="AX401" s="14" t="s">
        <v>77</v>
      </c>
      <c r="AY401" s="253" t="s">
        <v>137</v>
      </c>
    </row>
    <row r="402" spans="1:65" s="2" customFormat="1" ht="21.75" customHeight="1">
      <c r="A402" s="39"/>
      <c r="B402" s="40"/>
      <c r="C402" s="218" t="s">
        <v>1010</v>
      </c>
      <c r="D402" s="218" t="s">
        <v>138</v>
      </c>
      <c r="E402" s="219" t="s">
        <v>1973</v>
      </c>
      <c r="F402" s="220" t="s">
        <v>1974</v>
      </c>
      <c r="G402" s="221" t="s">
        <v>141</v>
      </c>
      <c r="H402" s="222">
        <v>17.18</v>
      </c>
      <c r="I402" s="223"/>
      <c r="J402" s="224">
        <f>ROUND(I402*H402,2)</f>
        <v>0</v>
      </c>
      <c r="K402" s="220" t="s">
        <v>142</v>
      </c>
      <c r="L402" s="45"/>
      <c r="M402" s="225" t="s">
        <v>19</v>
      </c>
      <c r="N402" s="226" t="s">
        <v>42</v>
      </c>
      <c r="O402" s="86"/>
      <c r="P402" s="227">
        <f>O402*H402</f>
        <v>0</v>
      </c>
      <c r="Q402" s="227">
        <v>0.0063</v>
      </c>
      <c r="R402" s="227">
        <f>Q402*H402</f>
        <v>0.108234</v>
      </c>
      <c r="S402" s="227">
        <v>0</v>
      </c>
      <c r="T402" s="228">
        <f>S402*H402</f>
        <v>0</v>
      </c>
      <c r="U402" s="39"/>
      <c r="V402" s="39"/>
      <c r="W402" s="39"/>
      <c r="X402" s="39"/>
      <c r="Y402" s="39"/>
      <c r="Z402" s="39"/>
      <c r="AA402" s="39"/>
      <c r="AB402" s="39"/>
      <c r="AC402" s="39"/>
      <c r="AD402" s="39"/>
      <c r="AE402" s="39"/>
      <c r="AR402" s="229" t="s">
        <v>218</v>
      </c>
      <c r="AT402" s="229" t="s">
        <v>138</v>
      </c>
      <c r="AU402" s="229" t="s">
        <v>79</v>
      </c>
      <c r="AY402" s="18" t="s">
        <v>137</v>
      </c>
      <c r="BE402" s="230">
        <f>IF(N402="základní",J402,0)</f>
        <v>0</v>
      </c>
      <c r="BF402" s="230">
        <f>IF(N402="snížená",J402,0)</f>
        <v>0</v>
      </c>
      <c r="BG402" s="230">
        <f>IF(N402="zákl. přenesená",J402,0)</f>
        <v>0</v>
      </c>
      <c r="BH402" s="230">
        <f>IF(N402="sníž. přenesená",J402,0)</f>
        <v>0</v>
      </c>
      <c r="BI402" s="230">
        <f>IF(N402="nulová",J402,0)</f>
        <v>0</v>
      </c>
      <c r="BJ402" s="18" t="s">
        <v>143</v>
      </c>
      <c r="BK402" s="230">
        <f>ROUND(I402*H402,2)</f>
        <v>0</v>
      </c>
      <c r="BL402" s="18" t="s">
        <v>218</v>
      </c>
      <c r="BM402" s="229" t="s">
        <v>1975</v>
      </c>
    </row>
    <row r="403" spans="1:65" s="2" customFormat="1" ht="16.5" customHeight="1">
      <c r="A403" s="39"/>
      <c r="B403" s="40"/>
      <c r="C403" s="254" t="s">
        <v>1014</v>
      </c>
      <c r="D403" s="254" t="s">
        <v>154</v>
      </c>
      <c r="E403" s="255" t="s">
        <v>1976</v>
      </c>
      <c r="F403" s="256" t="s">
        <v>1977</v>
      </c>
      <c r="G403" s="257" t="s">
        <v>141</v>
      </c>
      <c r="H403" s="258">
        <v>18.898</v>
      </c>
      <c r="I403" s="259"/>
      <c r="J403" s="260">
        <f>ROUND(I403*H403,2)</f>
        <v>0</v>
      </c>
      <c r="K403" s="256" t="s">
        <v>19</v>
      </c>
      <c r="L403" s="261"/>
      <c r="M403" s="262" t="s">
        <v>19</v>
      </c>
      <c r="N403" s="263" t="s">
        <v>42</v>
      </c>
      <c r="O403" s="86"/>
      <c r="P403" s="227">
        <f>O403*H403</f>
        <v>0</v>
      </c>
      <c r="Q403" s="227">
        <v>0.0192</v>
      </c>
      <c r="R403" s="227">
        <f>Q403*H403</f>
        <v>0.3628416</v>
      </c>
      <c r="S403" s="227">
        <v>0</v>
      </c>
      <c r="T403" s="228">
        <f>S403*H403</f>
        <v>0</v>
      </c>
      <c r="U403" s="39"/>
      <c r="V403" s="39"/>
      <c r="W403" s="39"/>
      <c r="X403" s="39"/>
      <c r="Y403" s="39"/>
      <c r="Z403" s="39"/>
      <c r="AA403" s="39"/>
      <c r="AB403" s="39"/>
      <c r="AC403" s="39"/>
      <c r="AD403" s="39"/>
      <c r="AE403" s="39"/>
      <c r="AR403" s="229" t="s">
        <v>281</v>
      </c>
      <c r="AT403" s="229" t="s">
        <v>154</v>
      </c>
      <c r="AU403" s="229" t="s">
        <v>79</v>
      </c>
      <c r="AY403" s="18" t="s">
        <v>137</v>
      </c>
      <c r="BE403" s="230">
        <f>IF(N403="základní",J403,0)</f>
        <v>0</v>
      </c>
      <c r="BF403" s="230">
        <f>IF(N403="snížená",J403,0)</f>
        <v>0</v>
      </c>
      <c r="BG403" s="230">
        <f>IF(N403="zákl. přenesená",J403,0)</f>
        <v>0</v>
      </c>
      <c r="BH403" s="230">
        <f>IF(N403="sníž. přenesená",J403,0)</f>
        <v>0</v>
      </c>
      <c r="BI403" s="230">
        <f>IF(N403="nulová",J403,0)</f>
        <v>0</v>
      </c>
      <c r="BJ403" s="18" t="s">
        <v>143</v>
      </c>
      <c r="BK403" s="230">
        <f>ROUND(I403*H403,2)</f>
        <v>0</v>
      </c>
      <c r="BL403" s="18" t="s">
        <v>218</v>
      </c>
      <c r="BM403" s="229" t="s">
        <v>1978</v>
      </c>
    </row>
    <row r="404" spans="1:51" s="13" customFormat="1" ht="12">
      <c r="A404" s="13"/>
      <c r="B404" s="231"/>
      <c r="C404" s="232"/>
      <c r="D404" s="233" t="s">
        <v>145</v>
      </c>
      <c r="E404" s="234" t="s">
        <v>19</v>
      </c>
      <c r="F404" s="235" t="s">
        <v>1979</v>
      </c>
      <c r="G404" s="232"/>
      <c r="H404" s="236">
        <v>18.898</v>
      </c>
      <c r="I404" s="237"/>
      <c r="J404" s="232"/>
      <c r="K404" s="232"/>
      <c r="L404" s="238"/>
      <c r="M404" s="239"/>
      <c r="N404" s="240"/>
      <c r="O404" s="240"/>
      <c r="P404" s="240"/>
      <c r="Q404" s="240"/>
      <c r="R404" s="240"/>
      <c r="S404" s="240"/>
      <c r="T404" s="241"/>
      <c r="U404" s="13"/>
      <c r="V404" s="13"/>
      <c r="W404" s="13"/>
      <c r="X404" s="13"/>
      <c r="Y404" s="13"/>
      <c r="Z404" s="13"/>
      <c r="AA404" s="13"/>
      <c r="AB404" s="13"/>
      <c r="AC404" s="13"/>
      <c r="AD404" s="13"/>
      <c r="AE404" s="13"/>
      <c r="AT404" s="242" t="s">
        <v>145</v>
      </c>
      <c r="AU404" s="242" t="s">
        <v>79</v>
      </c>
      <c r="AV404" s="13" t="s">
        <v>79</v>
      </c>
      <c r="AW404" s="13" t="s">
        <v>31</v>
      </c>
      <c r="AX404" s="13" t="s">
        <v>69</v>
      </c>
      <c r="AY404" s="242" t="s">
        <v>137</v>
      </c>
    </row>
    <row r="405" spans="1:51" s="14" customFormat="1" ht="12">
      <c r="A405" s="14"/>
      <c r="B405" s="243"/>
      <c r="C405" s="244"/>
      <c r="D405" s="233" t="s">
        <v>145</v>
      </c>
      <c r="E405" s="245" t="s">
        <v>19</v>
      </c>
      <c r="F405" s="246" t="s">
        <v>147</v>
      </c>
      <c r="G405" s="244"/>
      <c r="H405" s="247">
        <v>18.898</v>
      </c>
      <c r="I405" s="248"/>
      <c r="J405" s="244"/>
      <c r="K405" s="244"/>
      <c r="L405" s="249"/>
      <c r="M405" s="250"/>
      <c r="N405" s="251"/>
      <c r="O405" s="251"/>
      <c r="P405" s="251"/>
      <c r="Q405" s="251"/>
      <c r="R405" s="251"/>
      <c r="S405" s="251"/>
      <c r="T405" s="252"/>
      <c r="U405" s="14"/>
      <c r="V405" s="14"/>
      <c r="W405" s="14"/>
      <c r="X405" s="14"/>
      <c r="Y405" s="14"/>
      <c r="Z405" s="14"/>
      <c r="AA405" s="14"/>
      <c r="AB405" s="14"/>
      <c r="AC405" s="14"/>
      <c r="AD405" s="14"/>
      <c r="AE405" s="14"/>
      <c r="AT405" s="253" t="s">
        <v>145</v>
      </c>
      <c r="AU405" s="253" t="s">
        <v>79</v>
      </c>
      <c r="AV405" s="14" t="s">
        <v>143</v>
      </c>
      <c r="AW405" s="14" t="s">
        <v>31</v>
      </c>
      <c r="AX405" s="14" t="s">
        <v>77</v>
      </c>
      <c r="AY405" s="253" t="s">
        <v>137</v>
      </c>
    </row>
    <row r="406" spans="1:65" s="2" customFormat="1" ht="21.75" customHeight="1">
      <c r="A406" s="39"/>
      <c r="B406" s="40"/>
      <c r="C406" s="218" t="s">
        <v>1018</v>
      </c>
      <c r="D406" s="218" t="s">
        <v>138</v>
      </c>
      <c r="E406" s="219" t="s">
        <v>1980</v>
      </c>
      <c r="F406" s="220" t="s">
        <v>1981</v>
      </c>
      <c r="G406" s="221" t="s">
        <v>240</v>
      </c>
      <c r="H406" s="222">
        <v>0.476</v>
      </c>
      <c r="I406" s="223"/>
      <c r="J406" s="224">
        <f>ROUND(I406*H406,2)</f>
        <v>0</v>
      </c>
      <c r="K406" s="220" t="s">
        <v>142</v>
      </c>
      <c r="L406" s="45"/>
      <c r="M406" s="225" t="s">
        <v>19</v>
      </c>
      <c r="N406" s="226" t="s">
        <v>42</v>
      </c>
      <c r="O406" s="86"/>
      <c r="P406" s="227">
        <f>O406*H406</f>
        <v>0</v>
      </c>
      <c r="Q406" s="227">
        <v>0</v>
      </c>
      <c r="R406" s="227">
        <f>Q406*H406</f>
        <v>0</v>
      </c>
      <c r="S406" s="227">
        <v>0</v>
      </c>
      <c r="T406" s="228">
        <f>S406*H406</f>
        <v>0</v>
      </c>
      <c r="U406" s="39"/>
      <c r="V406" s="39"/>
      <c r="W406" s="39"/>
      <c r="X406" s="39"/>
      <c r="Y406" s="39"/>
      <c r="Z406" s="39"/>
      <c r="AA406" s="39"/>
      <c r="AB406" s="39"/>
      <c r="AC406" s="39"/>
      <c r="AD406" s="39"/>
      <c r="AE406" s="39"/>
      <c r="AR406" s="229" t="s">
        <v>218</v>
      </c>
      <c r="AT406" s="229" t="s">
        <v>138</v>
      </c>
      <c r="AU406" s="229" t="s">
        <v>79</v>
      </c>
      <c r="AY406" s="18" t="s">
        <v>137</v>
      </c>
      <c r="BE406" s="230">
        <f>IF(N406="základní",J406,0)</f>
        <v>0</v>
      </c>
      <c r="BF406" s="230">
        <f>IF(N406="snížená",J406,0)</f>
        <v>0</v>
      </c>
      <c r="BG406" s="230">
        <f>IF(N406="zákl. přenesená",J406,0)</f>
        <v>0</v>
      </c>
      <c r="BH406" s="230">
        <f>IF(N406="sníž. přenesená",J406,0)</f>
        <v>0</v>
      </c>
      <c r="BI406" s="230">
        <f>IF(N406="nulová",J406,0)</f>
        <v>0</v>
      </c>
      <c r="BJ406" s="18" t="s">
        <v>143</v>
      </c>
      <c r="BK406" s="230">
        <f>ROUND(I406*H406,2)</f>
        <v>0</v>
      </c>
      <c r="BL406" s="18" t="s">
        <v>218</v>
      </c>
      <c r="BM406" s="229" t="s">
        <v>1982</v>
      </c>
    </row>
    <row r="407" spans="1:65" s="2" customFormat="1" ht="21.75" customHeight="1">
      <c r="A407" s="39"/>
      <c r="B407" s="40"/>
      <c r="C407" s="218" t="s">
        <v>1023</v>
      </c>
      <c r="D407" s="218" t="s">
        <v>138</v>
      </c>
      <c r="E407" s="219" t="s">
        <v>1983</v>
      </c>
      <c r="F407" s="220" t="s">
        <v>1984</v>
      </c>
      <c r="G407" s="221" t="s">
        <v>240</v>
      </c>
      <c r="H407" s="222">
        <v>0.476</v>
      </c>
      <c r="I407" s="223"/>
      <c r="J407" s="224">
        <f>ROUND(I407*H407,2)</f>
        <v>0</v>
      </c>
      <c r="K407" s="220" t="s">
        <v>142</v>
      </c>
      <c r="L407" s="45"/>
      <c r="M407" s="225" t="s">
        <v>19</v>
      </c>
      <c r="N407" s="226" t="s">
        <v>42</v>
      </c>
      <c r="O407" s="86"/>
      <c r="P407" s="227">
        <f>O407*H407</f>
        <v>0</v>
      </c>
      <c r="Q407" s="227">
        <v>0</v>
      </c>
      <c r="R407" s="227">
        <f>Q407*H407</f>
        <v>0</v>
      </c>
      <c r="S407" s="227">
        <v>0</v>
      </c>
      <c r="T407" s="228">
        <f>S407*H407</f>
        <v>0</v>
      </c>
      <c r="U407" s="39"/>
      <c r="V407" s="39"/>
      <c r="W407" s="39"/>
      <c r="X407" s="39"/>
      <c r="Y407" s="39"/>
      <c r="Z407" s="39"/>
      <c r="AA407" s="39"/>
      <c r="AB407" s="39"/>
      <c r="AC407" s="39"/>
      <c r="AD407" s="39"/>
      <c r="AE407" s="39"/>
      <c r="AR407" s="229" t="s">
        <v>218</v>
      </c>
      <c r="AT407" s="229" t="s">
        <v>138</v>
      </c>
      <c r="AU407" s="229" t="s">
        <v>79</v>
      </c>
      <c r="AY407" s="18" t="s">
        <v>137</v>
      </c>
      <c r="BE407" s="230">
        <f>IF(N407="základní",J407,0)</f>
        <v>0</v>
      </c>
      <c r="BF407" s="230">
        <f>IF(N407="snížená",J407,0)</f>
        <v>0</v>
      </c>
      <c r="BG407" s="230">
        <f>IF(N407="zákl. přenesená",J407,0)</f>
        <v>0</v>
      </c>
      <c r="BH407" s="230">
        <f>IF(N407="sníž. přenesená",J407,0)</f>
        <v>0</v>
      </c>
      <c r="BI407" s="230">
        <f>IF(N407="nulová",J407,0)</f>
        <v>0</v>
      </c>
      <c r="BJ407" s="18" t="s">
        <v>143</v>
      </c>
      <c r="BK407" s="230">
        <f>ROUND(I407*H407,2)</f>
        <v>0</v>
      </c>
      <c r="BL407" s="18" t="s">
        <v>218</v>
      </c>
      <c r="BM407" s="229" t="s">
        <v>1985</v>
      </c>
    </row>
    <row r="408" spans="1:63" s="12" customFormat="1" ht="22.8" customHeight="1">
      <c r="A408" s="12"/>
      <c r="B408" s="204"/>
      <c r="C408" s="205"/>
      <c r="D408" s="206" t="s">
        <v>68</v>
      </c>
      <c r="E408" s="274" t="s">
        <v>452</v>
      </c>
      <c r="F408" s="274" t="s">
        <v>453</v>
      </c>
      <c r="G408" s="205"/>
      <c r="H408" s="205"/>
      <c r="I408" s="208"/>
      <c r="J408" s="275">
        <f>BK408</f>
        <v>0</v>
      </c>
      <c r="K408" s="205"/>
      <c r="L408" s="210"/>
      <c r="M408" s="211"/>
      <c r="N408" s="212"/>
      <c r="O408" s="212"/>
      <c r="P408" s="213">
        <f>SUM(P409:P448)</f>
        <v>0</v>
      </c>
      <c r="Q408" s="212"/>
      <c r="R408" s="213">
        <f>SUM(R409:R448)</f>
        <v>1.3584551612</v>
      </c>
      <c r="S408" s="212"/>
      <c r="T408" s="214">
        <f>SUM(T409:T448)</f>
        <v>0</v>
      </c>
      <c r="U408" s="12"/>
      <c r="V408" s="12"/>
      <c r="W408" s="12"/>
      <c r="X408" s="12"/>
      <c r="Y408" s="12"/>
      <c r="Z408" s="12"/>
      <c r="AA408" s="12"/>
      <c r="AB408" s="12"/>
      <c r="AC408" s="12"/>
      <c r="AD408" s="12"/>
      <c r="AE408" s="12"/>
      <c r="AR408" s="215" t="s">
        <v>79</v>
      </c>
      <c r="AT408" s="216" t="s">
        <v>68</v>
      </c>
      <c r="AU408" s="216" t="s">
        <v>77</v>
      </c>
      <c r="AY408" s="215" t="s">
        <v>137</v>
      </c>
      <c r="BK408" s="217">
        <f>SUM(BK409:BK448)</f>
        <v>0</v>
      </c>
    </row>
    <row r="409" spans="1:65" s="2" customFormat="1" ht="16.5" customHeight="1">
      <c r="A409" s="39"/>
      <c r="B409" s="40"/>
      <c r="C409" s="218" t="s">
        <v>1027</v>
      </c>
      <c r="D409" s="218" t="s">
        <v>138</v>
      </c>
      <c r="E409" s="219" t="s">
        <v>471</v>
      </c>
      <c r="F409" s="220" t="s">
        <v>472</v>
      </c>
      <c r="G409" s="221" t="s">
        <v>141</v>
      </c>
      <c r="H409" s="222">
        <v>66.153</v>
      </c>
      <c r="I409" s="223"/>
      <c r="J409" s="224">
        <f>ROUND(I409*H409,2)</f>
        <v>0</v>
      </c>
      <c r="K409" s="220" t="s">
        <v>142</v>
      </c>
      <c r="L409" s="45"/>
      <c r="M409" s="225" t="s">
        <v>19</v>
      </c>
      <c r="N409" s="226" t="s">
        <v>42</v>
      </c>
      <c r="O409" s="86"/>
      <c r="P409" s="227">
        <f>O409*H409</f>
        <v>0</v>
      </c>
      <c r="Q409" s="227">
        <v>0.0003</v>
      </c>
      <c r="R409" s="227">
        <f>Q409*H409</f>
        <v>0.0198459</v>
      </c>
      <c r="S409" s="227">
        <v>0</v>
      </c>
      <c r="T409" s="228">
        <f>S409*H409</f>
        <v>0</v>
      </c>
      <c r="U409" s="39"/>
      <c r="V409" s="39"/>
      <c r="W409" s="39"/>
      <c r="X409" s="39"/>
      <c r="Y409" s="39"/>
      <c r="Z409" s="39"/>
      <c r="AA409" s="39"/>
      <c r="AB409" s="39"/>
      <c r="AC409" s="39"/>
      <c r="AD409" s="39"/>
      <c r="AE409" s="39"/>
      <c r="AR409" s="229" t="s">
        <v>218</v>
      </c>
      <c r="AT409" s="229" t="s">
        <v>138</v>
      </c>
      <c r="AU409" s="229" t="s">
        <v>79</v>
      </c>
      <c r="AY409" s="18" t="s">
        <v>137</v>
      </c>
      <c r="BE409" s="230">
        <f>IF(N409="základní",J409,0)</f>
        <v>0</v>
      </c>
      <c r="BF409" s="230">
        <f>IF(N409="snížená",J409,0)</f>
        <v>0</v>
      </c>
      <c r="BG409" s="230">
        <f>IF(N409="zákl. přenesená",J409,0)</f>
        <v>0</v>
      </c>
      <c r="BH409" s="230">
        <f>IF(N409="sníž. přenesená",J409,0)</f>
        <v>0</v>
      </c>
      <c r="BI409" s="230">
        <f>IF(N409="nulová",J409,0)</f>
        <v>0</v>
      </c>
      <c r="BJ409" s="18" t="s">
        <v>143</v>
      </c>
      <c r="BK409" s="230">
        <f>ROUND(I409*H409,2)</f>
        <v>0</v>
      </c>
      <c r="BL409" s="18" t="s">
        <v>218</v>
      </c>
      <c r="BM409" s="229" t="s">
        <v>1986</v>
      </c>
    </row>
    <row r="410" spans="1:51" s="13" customFormat="1" ht="12">
      <c r="A410" s="13"/>
      <c r="B410" s="231"/>
      <c r="C410" s="232"/>
      <c r="D410" s="233" t="s">
        <v>145</v>
      </c>
      <c r="E410" s="234" t="s">
        <v>19</v>
      </c>
      <c r="F410" s="235" t="s">
        <v>1987</v>
      </c>
      <c r="G410" s="232"/>
      <c r="H410" s="236">
        <v>43.773</v>
      </c>
      <c r="I410" s="237"/>
      <c r="J410" s="232"/>
      <c r="K410" s="232"/>
      <c r="L410" s="238"/>
      <c r="M410" s="239"/>
      <c r="N410" s="240"/>
      <c r="O410" s="240"/>
      <c r="P410" s="240"/>
      <c r="Q410" s="240"/>
      <c r="R410" s="240"/>
      <c r="S410" s="240"/>
      <c r="T410" s="241"/>
      <c r="U410" s="13"/>
      <c r="V410" s="13"/>
      <c r="W410" s="13"/>
      <c r="X410" s="13"/>
      <c r="Y410" s="13"/>
      <c r="Z410" s="13"/>
      <c r="AA410" s="13"/>
      <c r="AB410" s="13"/>
      <c r="AC410" s="13"/>
      <c r="AD410" s="13"/>
      <c r="AE410" s="13"/>
      <c r="AT410" s="242" t="s">
        <v>145</v>
      </c>
      <c r="AU410" s="242" t="s">
        <v>79</v>
      </c>
      <c r="AV410" s="13" t="s">
        <v>79</v>
      </c>
      <c r="AW410" s="13" t="s">
        <v>31</v>
      </c>
      <c r="AX410" s="13" t="s">
        <v>69</v>
      </c>
      <c r="AY410" s="242" t="s">
        <v>137</v>
      </c>
    </row>
    <row r="411" spans="1:51" s="13" customFormat="1" ht="12">
      <c r="A411" s="13"/>
      <c r="B411" s="231"/>
      <c r="C411" s="232"/>
      <c r="D411" s="233" t="s">
        <v>145</v>
      </c>
      <c r="E411" s="234" t="s">
        <v>19</v>
      </c>
      <c r="F411" s="235" t="s">
        <v>1988</v>
      </c>
      <c r="G411" s="232"/>
      <c r="H411" s="236">
        <v>2.48</v>
      </c>
      <c r="I411" s="237"/>
      <c r="J411" s="232"/>
      <c r="K411" s="232"/>
      <c r="L411" s="238"/>
      <c r="M411" s="239"/>
      <c r="N411" s="240"/>
      <c r="O411" s="240"/>
      <c r="P411" s="240"/>
      <c r="Q411" s="240"/>
      <c r="R411" s="240"/>
      <c r="S411" s="240"/>
      <c r="T411" s="241"/>
      <c r="U411" s="13"/>
      <c r="V411" s="13"/>
      <c r="W411" s="13"/>
      <c r="X411" s="13"/>
      <c r="Y411" s="13"/>
      <c r="Z411" s="13"/>
      <c r="AA411" s="13"/>
      <c r="AB411" s="13"/>
      <c r="AC411" s="13"/>
      <c r="AD411" s="13"/>
      <c r="AE411" s="13"/>
      <c r="AT411" s="242" t="s">
        <v>145</v>
      </c>
      <c r="AU411" s="242" t="s">
        <v>79</v>
      </c>
      <c r="AV411" s="13" t="s">
        <v>79</v>
      </c>
      <c r="AW411" s="13" t="s">
        <v>31</v>
      </c>
      <c r="AX411" s="13" t="s">
        <v>69</v>
      </c>
      <c r="AY411" s="242" t="s">
        <v>137</v>
      </c>
    </row>
    <row r="412" spans="1:51" s="13" customFormat="1" ht="12">
      <c r="A412" s="13"/>
      <c r="B412" s="231"/>
      <c r="C412" s="232"/>
      <c r="D412" s="233" t="s">
        <v>145</v>
      </c>
      <c r="E412" s="234" t="s">
        <v>19</v>
      </c>
      <c r="F412" s="235" t="s">
        <v>1989</v>
      </c>
      <c r="G412" s="232"/>
      <c r="H412" s="236">
        <v>17.96</v>
      </c>
      <c r="I412" s="237"/>
      <c r="J412" s="232"/>
      <c r="K412" s="232"/>
      <c r="L412" s="238"/>
      <c r="M412" s="239"/>
      <c r="N412" s="240"/>
      <c r="O412" s="240"/>
      <c r="P412" s="240"/>
      <c r="Q412" s="240"/>
      <c r="R412" s="240"/>
      <c r="S412" s="240"/>
      <c r="T412" s="241"/>
      <c r="U412" s="13"/>
      <c r="V412" s="13"/>
      <c r="W412" s="13"/>
      <c r="X412" s="13"/>
      <c r="Y412" s="13"/>
      <c r="Z412" s="13"/>
      <c r="AA412" s="13"/>
      <c r="AB412" s="13"/>
      <c r="AC412" s="13"/>
      <c r="AD412" s="13"/>
      <c r="AE412" s="13"/>
      <c r="AT412" s="242" t="s">
        <v>145</v>
      </c>
      <c r="AU412" s="242" t="s">
        <v>79</v>
      </c>
      <c r="AV412" s="13" t="s">
        <v>79</v>
      </c>
      <c r="AW412" s="13" t="s">
        <v>31</v>
      </c>
      <c r="AX412" s="13" t="s">
        <v>69</v>
      </c>
      <c r="AY412" s="242" t="s">
        <v>137</v>
      </c>
    </row>
    <row r="413" spans="1:51" s="13" customFormat="1" ht="12">
      <c r="A413" s="13"/>
      <c r="B413" s="231"/>
      <c r="C413" s="232"/>
      <c r="D413" s="233" t="s">
        <v>145</v>
      </c>
      <c r="E413" s="234" t="s">
        <v>19</v>
      </c>
      <c r="F413" s="235" t="s">
        <v>1990</v>
      </c>
      <c r="G413" s="232"/>
      <c r="H413" s="236">
        <v>1.94</v>
      </c>
      <c r="I413" s="237"/>
      <c r="J413" s="232"/>
      <c r="K413" s="232"/>
      <c r="L413" s="238"/>
      <c r="M413" s="239"/>
      <c r="N413" s="240"/>
      <c r="O413" s="240"/>
      <c r="P413" s="240"/>
      <c r="Q413" s="240"/>
      <c r="R413" s="240"/>
      <c r="S413" s="240"/>
      <c r="T413" s="241"/>
      <c r="U413" s="13"/>
      <c r="V413" s="13"/>
      <c r="W413" s="13"/>
      <c r="X413" s="13"/>
      <c r="Y413" s="13"/>
      <c r="Z413" s="13"/>
      <c r="AA413" s="13"/>
      <c r="AB413" s="13"/>
      <c r="AC413" s="13"/>
      <c r="AD413" s="13"/>
      <c r="AE413" s="13"/>
      <c r="AT413" s="242" t="s">
        <v>145</v>
      </c>
      <c r="AU413" s="242" t="s">
        <v>79</v>
      </c>
      <c r="AV413" s="13" t="s">
        <v>79</v>
      </c>
      <c r="AW413" s="13" t="s">
        <v>31</v>
      </c>
      <c r="AX413" s="13" t="s">
        <v>69</v>
      </c>
      <c r="AY413" s="242" t="s">
        <v>137</v>
      </c>
    </row>
    <row r="414" spans="1:51" s="14" customFormat="1" ht="12">
      <c r="A414" s="14"/>
      <c r="B414" s="243"/>
      <c r="C414" s="244"/>
      <c r="D414" s="233" t="s">
        <v>145</v>
      </c>
      <c r="E414" s="245" t="s">
        <v>19</v>
      </c>
      <c r="F414" s="246" t="s">
        <v>147</v>
      </c>
      <c r="G414" s="244"/>
      <c r="H414" s="247">
        <v>66.15299999999999</v>
      </c>
      <c r="I414" s="248"/>
      <c r="J414" s="244"/>
      <c r="K414" s="244"/>
      <c r="L414" s="249"/>
      <c r="M414" s="250"/>
      <c r="N414" s="251"/>
      <c r="O414" s="251"/>
      <c r="P414" s="251"/>
      <c r="Q414" s="251"/>
      <c r="R414" s="251"/>
      <c r="S414" s="251"/>
      <c r="T414" s="252"/>
      <c r="U414" s="14"/>
      <c r="V414" s="14"/>
      <c r="W414" s="14"/>
      <c r="X414" s="14"/>
      <c r="Y414" s="14"/>
      <c r="Z414" s="14"/>
      <c r="AA414" s="14"/>
      <c r="AB414" s="14"/>
      <c r="AC414" s="14"/>
      <c r="AD414" s="14"/>
      <c r="AE414" s="14"/>
      <c r="AT414" s="253" t="s">
        <v>145</v>
      </c>
      <c r="AU414" s="253" t="s">
        <v>79</v>
      </c>
      <c r="AV414" s="14" t="s">
        <v>143</v>
      </c>
      <c r="AW414" s="14" t="s">
        <v>31</v>
      </c>
      <c r="AX414" s="14" t="s">
        <v>77</v>
      </c>
      <c r="AY414" s="253" t="s">
        <v>137</v>
      </c>
    </row>
    <row r="415" spans="1:65" s="2" customFormat="1" ht="21.75" customHeight="1">
      <c r="A415" s="39"/>
      <c r="B415" s="40"/>
      <c r="C415" s="218" t="s">
        <v>1032</v>
      </c>
      <c r="D415" s="218" t="s">
        <v>138</v>
      </c>
      <c r="E415" s="219" t="s">
        <v>1991</v>
      </c>
      <c r="F415" s="220" t="s">
        <v>1992</v>
      </c>
      <c r="G415" s="221" t="s">
        <v>141</v>
      </c>
      <c r="H415" s="222">
        <v>64.164</v>
      </c>
      <c r="I415" s="223"/>
      <c r="J415" s="224">
        <f>ROUND(I415*H415,2)</f>
        <v>0</v>
      </c>
      <c r="K415" s="220" t="s">
        <v>142</v>
      </c>
      <c r="L415" s="45"/>
      <c r="M415" s="225" t="s">
        <v>19</v>
      </c>
      <c r="N415" s="226" t="s">
        <v>42</v>
      </c>
      <c r="O415" s="86"/>
      <c r="P415" s="227">
        <f>O415*H415</f>
        <v>0</v>
      </c>
      <c r="Q415" s="227">
        <v>0.0052</v>
      </c>
      <c r="R415" s="227">
        <f>Q415*H415</f>
        <v>0.33365279999999997</v>
      </c>
      <c r="S415" s="227">
        <v>0</v>
      </c>
      <c r="T415" s="228">
        <f>S415*H415</f>
        <v>0</v>
      </c>
      <c r="U415" s="39"/>
      <c r="V415" s="39"/>
      <c r="W415" s="39"/>
      <c r="X415" s="39"/>
      <c r="Y415" s="39"/>
      <c r="Z415" s="39"/>
      <c r="AA415" s="39"/>
      <c r="AB415" s="39"/>
      <c r="AC415" s="39"/>
      <c r="AD415" s="39"/>
      <c r="AE415" s="39"/>
      <c r="AR415" s="229" t="s">
        <v>218</v>
      </c>
      <c r="AT415" s="229" t="s">
        <v>138</v>
      </c>
      <c r="AU415" s="229" t="s">
        <v>79</v>
      </c>
      <c r="AY415" s="18" t="s">
        <v>137</v>
      </c>
      <c r="BE415" s="230">
        <f>IF(N415="základní",J415,0)</f>
        <v>0</v>
      </c>
      <c r="BF415" s="230">
        <f>IF(N415="snížená",J415,0)</f>
        <v>0</v>
      </c>
      <c r="BG415" s="230">
        <f>IF(N415="zákl. přenesená",J415,0)</f>
        <v>0</v>
      </c>
      <c r="BH415" s="230">
        <f>IF(N415="sníž. přenesená",J415,0)</f>
        <v>0</v>
      </c>
      <c r="BI415" s="230">
        <f>IF(N415="nulová",J415,0)</f>
        <v>0</v>
      </c>
      <c r="BJ415" s="18" t="s">
        <v>143</v>
      </c>
      <c r="BK415" s="230">
        <f>ROUND(I415*H415,2)</f>
        <v>0</v>
      </c>
      <c r="BL415" s="18" t="s">
        <v>218</v>
      </c>
      <c r="BM415" s="229" t="s">
        <v>1993</v>
      </c>
    </row>
    <row r="416" spans="1:51" s="13" customFormat="1" ht="12">
      <c r="A416" s="13"/>
      <c r="B416" s="231"/>
      <c r="C416" s="232"/>
      <c r="D416" s="233" t="s">
        <v>145</v>
      </c>
      <c r="E416" s="234" t="s">
        <v>19</v>
      </c>
      <c r="F416" s="235" t="s">
        <v>1994</v>
      </c>
      <c r="G416" s="232"/>
      <c r="H416" s="236">
        <v>64.164</v>
      </c>
      <c r="I416" s="237"/>
      <c r="J416" s="232"/>
      <c r="K416" s="232"/>
      <c r="L416" s="238"/>
      <c r="M416" s="239"/>
      <c r="N416" s="240"/>
      <c r="O416" s="240"/>
      <c r="P416" s="240"/>
      <c r="Q416" s="240"/>
      <c r="R416" s="240"/>
      <c r="S416" s="240"/>
      <c r="T416" s="241"/>
      <c r="U416" s="13"/>
      <c r="V416" s="13"/>
      <c r="W416" s="13"/>
      <c r="X416" s="13"/>
      <c r="Y416" s="13"/>
      <c r="Z416" s="13"/>
      <c r="AA416" s="13"/>
      <c r="AB416" s="13"/>
      <c r="AC416" s="13"/>
      <c r="AD416" s="13"/>
      <c r="AE416" s="13"/>
      <c r="AT416" s="242" t="s">
        <v>145</v>
      </c>
      <c r="AU416" s="242" t="s">
        <v>79</v>
      </c>
      <c r="AV416" s="13" t="s">
        <v>79</v>
      </c>
      <c r="AW416" s="13" t="s">
        <v>31</v>
      </c>
      <c r="AX416" s="13" t="s">
        <v>69</v>
      </c>
      <c r="AY416" s="242" t="s">
        <v>137</v>
      </c>
    </row>
    <row r="417" spans="1:51" s="14" customFormat="1" ht="12">
      <c r="A417" s="14"/>
      <c r="B417" s="243"/>
      <c r="C417" s="244"/>
      <c r="D417" s="233" t="s">
        <v>145</v>
      </c>
      <c r="E417" s="245" t="s">
        <v>19</v>
      </c>
      <c r="F417" s="246" t="s">
        <v>147</v>
      </c>
      <c r="G417" s="244"/>
      <c r="H417" s="247">
        <v>64.164</v>
      </c>
      <c r="I417" s="248"/>
      <c r="J417" s="244"/>
      <c r="K417" s="244"/>
      <c r="L417" s="249"/>
      <c r="M417" s="250"/>
      <c r="N417" s="251"/>
      <c r="O417" s="251"/>
      <c r="P417" s="251"/>
      <c r="Q417" s="251"/>
      <c r="R417" s="251"/>
      <c r="S417" s="251"/>
      <c r="T417" s="252"/>
      <c r="U417" s="14"/>
      <c r="V417" s="14"/>
      <c r="W417" s="14"/>
      <c r="X417" s="14"/>
      <c r="Y417" s="14"/>
      <c r="Z417" s="14"/>
      <c r="AA417" s="14"/>
      <c r="AB417" s="14"/>
      <c r="AC417" s="14"/>
      <c r="AD417" s="14"/>
      <c r="AE417" s="14"/>
      <c r="AT417" s="253" t="s">
        <v>145</v>
      </c>
      <c r="AU417" s="253" t="s">
        <v>79</v>
      </c>
      <c r="AV417" s="14" t="s">
        <v>143</v>
      </c>
      <c r="AW417" s="14" t="s">
        <v>31</v>
      </c>
      <c r="AX417" s="14" t="s">
        <v>77</v>
      </c>
      <c r="AY417" s="253" t="s">
        <v>137</v>
      </c>
    </row>
    <row r="418" spans="1:65" s="2" customFormat="1" ht="16.5" customHeight="1">
      <c r="A418" s="39"/>
      <c r="B418" s="40"/>
      <c r="C418" s="254" t="s">
        <v>1037</v>
      </c>
      <c r="D418" s="254" t="s">
        <v>154</v>
      </c>
      <c r="E418" s="255" t="s">
        <v>1995</v>
      </c>
      <c r="F418" s="256" t="s">
        <v>1996</v>
      </c>
      <c r="G418" s="257" t="s">
        <v>141</v>
      </c>
      <c r="H418" s="258">
        <v>70.58</v>
      </c>
      <c r="I418" s="259"/>
      <c r="J418" s="260">
        <f>ROUND(I418*H418,2)</f>
        <v>0</v>
      </c>
      <c r="K418" s="256" t="s">
        <v>19</v>
      </c>
      <c r="L418" s="261"/>
      <c r="M418" s="262" t="s">
        <v>19</v>
      </c>
      <c r="N418" s="263" t="s">
        <v>42</v>
      </c>
      <c r="O418" s="86"/>
      <c r="P418" s="227">
        <f>O418*H418</f>
        <v>0</v>
      </c>
      <c r="Q418" s="227">
        <v>0.0126</v>
      </c>
      <c r="R418" s="227">
        <f>Q418*H418</f>
        <v>0.889308</v>
      </c>
      <c r="S418" s="227">
        <v>0</v>
      </c>
      <c r="T418" s="228">
        <f>S418*H418</f>
        <v>0</v>
      </c>
      <c r="U418" s="39"/>
      <c r="V418" s="39"/>
      <c r="W418" s="39"/>
      <c r="X418" s="39"/>
      <c r="Y418" s="39"/>
      <c r="Z418" s="39"/>
      <c r="AA418" s="39"/>
      <c r="AB418" s="39"/>
      <c r="AC418" s="39"/>
      <c r="AD418" s="39"/>
      <c r="AE418" s="39"/>
      <c r="AR418" s="229" t="s">
        <v>281</v>
      </c>
      <c r="AT418" s="229" t="s">
        <v>154</v>
      </c>
      <c r="AU418" s="229" t="s">
        <v>79</v>
      </c>
      <c r="AY418" s="18" t="s">
        <v>137</v>
      </c>
      <c r="BE418" s="230">
        <f>IF(N418="základní",J418,0)</f>
        <v>0</v>
      </c>
      <c r="BF418" s="230">
        <f>IF(N418="snížená",J418,0)</f>
        <v>0</v>
      </c>
      <c r="BG418" s="230">
        <f>IF(N418="zákl. přenesená",J418,0)</f>
        <v>0</v>
      </c>
      <c r="BH418" s="230">
        <f>IF(N418="sníž. přenesená",J418,0)</f>
        <v>0</v>
      </c>
      <c r="BI418" s="230">
        <f>IF(N418="nulová",J418,0)</f>
        <v>0</v>
      </c>
      <c r="BJ418" s="18" t="s">
        <v>143</v>
      </c>
      <c r="BK418" s="230">
        <f>ROUND(I418*H418,2)</f>
        <v>0</v>
      </c>
      <c r="BL418" s="18" t="s">
        <v>218</v>
      </c>
      <c r="BM418" s="229" t="s">
        <v>1997</v>
      </c>
    </row>
    <row r="419" spans="1:47" s="2" customFormat="1" ht="12">
      <c r="A419" s="39"/>
      <c r="B419" s="40"/>
      <c r="C419" s="41"/>
      <c r="D419" s="233" t="s">
        <v>292</v>
      </c>
      <c r="E419" s="41"/>
      <c r="F419" s="276" t="s">
        <v>1998</v>
      </c>
      <c r="G419" s="41"/>
      <c r="H419" s="41"/>
      <c r="I419" s="138"/>
      <c r="J419" s="41"/>
      <c r="K419" s="41"/>
      <c r="L419" s="45"/>
      <c r="M419" s="277"/>
      <c r="N419" s="278"/>
      <c r="O419" s="86"/>
      <c r="P419" s="86"/>
      <c r="Q419" s="86"/>
      <c r="R419" s="86"/>
      <c r="S419" s="86"/>
      <c r="T419" s="87"/>
      <c r="U419" s="39"/>
      <c r="V419" s="39"/>
      <c r="W419" s="39"/>
      <c r="X419" s="39"/>
      <c r="Y419" s="39"/>
      <c r="Z419" s="39"/>
      <c r="AA419" s="39"/>
      <c r="AB419" s="39"/>
      <c r="AC419" s="39"/>
      <c r="AD419" s="39"/>
      <c r="AE419" s="39"/>
      <c r="AT419" s="18" t="s">
        <v>292</v>
      </c>
      <c r="AU419" s="18" t="s">
        <v>79</v>
      </c>
    </row>
    <row r="420" spans="1:51" s="13" customFormat="1" ht="12">
      <c r="A420" s="13"/>
      <c r="B420" s="231"/>
      <c r="C420" s="232"/>
      <c r="D420" s="233" t="s">
        <v>145</v>
      </c>
      <c r="E420" s="234" t="s">
        <v>19</v>
      </c>
      <c r="F420" s="235" t="s">
        <v>1999</v>
      </c>
      <c r="G420" s="232"/>
      <c r="H420" s="236">
        <v>70.58</v>
      </c>
      <c r="I420" s="237"/>
      <c r="J420" s="232"/>
      <c r="K420" s="232"/>
      <c r="L420" s="238"/>
      <c r="M420" s="239"/>
      <c r="N420" s="240"/>
      <c r="O420" s="240"/>
      <c r="P420" s="240"/>
      <c r="Q420" s="240"/>
      <c r="R420" s="240"/>
      <c r="S420" s="240"/>
      <c r="T420" s="241"/>
      <c r="U420" s="13"/>
      <c r="V420" s="13"/>
      <c r="W420" s="13"/>
      <c r="X420" s="13"/>
      <c r="Y420" s="13"/>
      <c r="Z420" s="13"/>
      <c r="AA420" s="13"/>
      <c r="AB420" s="13"/>
      <c r="AC420" s="13"/>
      <c r="AD420" s="13"/>
      <c r="AE420" s="13"/>
      <c r="AT420" s="242" t="s">
        <v>145</v>
      </c>
      <c r="AU420" s="242" t="s">
        <v>79</v>
      </c>
      <c r="AV420" s="13" t="s">
        <v>79</v>
      </c>
      <c r="AW420" s="13" t="s">
        <v>31</v>
      </c>
      <c r="AX420" s="13" t="s">
        <v>69</v>
      </c>
      <c r="AY420" s="242" t="s">
        <v>137</v>
      </c>
    </row>
    <row r="421" spans="1:51" s="14" customFormat="1" ht="12">
      <c r="A421" s="14"/>
      <c r="B421" s="243"/>
      <c r="C421" s="244"/>
      <c r="D421" s="233" t="s">
        <v>145</v>
      </c>
      <c r="E421" s="245" t="s">
        <v>19</v>
      </c>
      <c r="F421" s="246" t="s">
        <v>147</v>
      </c>
      <c r="G421" s="244"/>
      <c r="H421" s="247">
        <v>70.58</v>
      </c>
      <c r="I421" s="248"/>
      <c r="J421" s="244"/>
      <c r="K421" s="244"/>
      <c r="L421" s="249"/>
      <c r="M421" s="250"/>
      <c r="N421" s="251"/>
      <c r="O421" s="251"/>
      <c r="P421" s="251"/>
      <c r="Q421" s="251"/>
      <c r="R421" s="251"/>
      <c r="S421" s="251"/>
      <c r="T421" s="252"/>
      <c r="U421" s="14"/>
      <c r="V421" s="14"/>
      <c r="W421" s="14"/>
      <c r="X421" s="14"/>
      <c r="Y421" s="14"/>
      <c r="Z421" s="14"/>
      <c r="AA421" s="14"/>
      <c r="AB421" s="14"/>
      <c r="AC421" s="14"/>
      <c r="AD421" s="14"/>
      <c r="AE421" s="14"/>
      <c r="AT421" s="253" t="s">
        <v>145</v>
      </c>
      <c r="AU421" s="253" t="s">
        <v>79</v>
      </c>
      <c r="AV421" s="14" t="s">
        <v>143</v>
      </c>
      <c r="AW421" s="14" t="s">
        <v>31</v>
      </c>
      <c r="AX421" s="14" t="s">
        <v>77</v>
      </c>
      <c r="AY421" s="253" t="s">
        <v>137</v>
      </c>
    </row>
    <row r="422" spans="1:65" s="2" customFormat="1" ht="21.75" customHeight="1">
      <c r="A422" s="39"/>
      <c r="B422" s="40"/>
      <c r="C422" s="218" t="s">
        <v>1042</v>
      </c>
      <c r="D422" s="218" t="s">
        <v>138</v>
      </c>
      <c r="E422" s="219" t="s">
        <v>2000</v>
      </c>
      <c r="F422" s="220" t="s">
        <v>2001</v>
      </c>
      <c r="G422" s="221" t="s">
        <v>150</v>
      </c>
      <c r="H422" s="222">
        <v>33.15</v>
      </c>
      <c r="I422" s="223"/>
      <c r="J422" s="224">
        <f>ROUND(I422*H422,2)</f>
        <v>0</v>
      </c>
      <c r="K422" s="220" t="s">
        <v>142</v>
      </c>
      <c r="L422" s="45"/>
      <c r="M422" s="225" t="s">
        <v>19</v>
      </c>
      <c r="N422" s="226" t="s">
        <v>42</v>
      </c>
      <c r="O422" s="86"/>
      <c r="P422" s="227">
        <f>O422*H422</f>
        <v>0</v>
      </c>
      <c r="Q422" s="227">
        <v>0.002925</v>
      </c>
      <c r="R422" s="227">
        <f>Q422*H422</f>
        <v>0.09696375</v>
      </c>
      <c r="S422" s="227">
        <v>0</v>
      </c>
      <c r="T422" s="228">
        <f>S422*H422</f>
        <v>0</v>
      </c>
      <c r="U422" s="39"/>
      <c r="V422" s="39"/>
      <c r="W422" s="39"/>
      <c r="X422" s="39"/>
      <c r="Y422" s="39"/>
      <c r="Z422" s="39"/>
      <c r="AA422" s="39"/>
      <c r="AB422" s="39"/>
      <c r="AC422" s="39"/>
      <c r="AD422" s="39"/>
      <c r="AE422" s="39"/>
      <c r="AR422" s="229" t="s">
        <v>218</v>
      </c>
      <c r="AT422" s="229" t="s">
        <v>138</v>
      </c>
      <c r="AU422" s="229" t="s">
        <v>79</v>
      </c>
      <c r="AY422" s="18" t="s">
        <v>137</v>
      </c>
      <c r="BE422" s="230">
        <f>IF(N422="základní",J422,0)</f>
        <v>0</v>
      </c>
      <c r="BF422" s="230">
        <f>IF(N422="snížená",J422,0)</f>
        <v>0</v>
      </c>
      <c r="BG422" s="230">
        <f>IF(N422="zákl. přenesená",J422,0)</f>
        <v>0</v>
      </c>
      <c r="BH422" s="230">
        <f>IF(N422="sníž. přenesená",J422,0)</f>
        <v>0</v>
      </c>
      <c r="BI422" s="230">
        <f>IF(N422="nulová",J422,0)</f>
        <v>0</v>
      </c>
      <c r="BJ422" s="18" t="s">
        <v>143</v>
      </c>
      <c r="BK422" s="230">
        <f>ROUND(I422*H422,2)</f>
        <v>0</v>
      </c>
      <c r="BL422" s="18" t="s">
        <v>218</v>
      </c>
      <c r="BM422" s="229" t="s">
        <v>2002</v>
      </c>
    </row>
    <row r="423" spans="1:51" s="15" customFormat="1" ht="12">
      <c r="A423" s="15"/>
      <c r="B423" s="264"/>
      <c r="C423" s="265"/>
      <c r="D423" s="233" t="s">
        <v>145</v>
      </c>
      <c r="E423" s="266" t="s">
        <v>19</v>
      </c>
      <c r="F423" s="267" t="s">
        <v>1583</v>
      </c>
      <c r="G423" s="265"/>
      <c r="H423" s="266" t="s">
        <v>19</v>
      </c>
      <c r="I423" s="268"/>
      <c r="J423" s="265"/>
      <c r="K423" s="265"/>
      <c r="L423" s="269"/>
      <c r="M423" s="270"/>
      <c r="N423" s="271"/>
      <c r="O423" s="271"/>
      <c r="P423" s="271"/>
      <c r="Q423" s="271"/>
      <c r="R423" s="271"/>
      <c r="S423" s="271"/>
      <c r="T423" s="272"/>
      <c r="U423" s="15"/>
      <c r="V423" s="15"/>
      <c r="W423" s="15"/>
      <c r="X423" s="15"/>
      <c r="Y423" s="15"/>
      <c r="Z423" s="15"/>
      <c r="AA423" s="15"/>
      <c r="AB423" s="15"/>
      <c r="AC423" s="15"/>
      <c r="AD423" s="15"/>
      <c r="AE423" s="15"/>
      <c r="AT423" s="273" t="s">
        <v>145</v>
      </c>
      <c r="AU423" s="273" t="s">
        <v>79</v>
      </c>
      <c r="AV423" s="15" t="s">
        <v>77</v>
      </c>
      <c r="AW423" s="15" t="s">
        <v>31</v>
      </c>
      <c r="AX423" s="15" t="s">
        <v>69</v>
      </c>
      <c r="AY423" s="273" t="s">
        <v>137</v>
      </c>
    </row>
    <row r="424" spans="1:51" s="13" customFormat="1" ht="12">
      <c r="A424" s="13"/>
      <c r="B424" s="231"/>
      <c r="C424" s="232"/>
      <c r="D424" s="233" t="s">
        <v>145</v>
      </c>
      <c r="E424" s="234" t="s">
        <v>19</v>
      </c>
      <c r="F424" s="235" t="s">
        <v>2003</v>
      </c>
      <c r="G424" s="232"/>
      <c r="H424" s="236">
        <v>10.1</v>
      </c>
      <c r="I424" s="237"/>
      <c r="J424" s="232"/>
      <c r="K424" s="232"/>
      <c r="L424" s="238"/>
      <c r="M424" s="239"/>
      <c r="N424" s="240"/>
      <c r="O424" s="240"/>
      <c r="P424" s="240"/>
      <c r="Q424" s="240"/>
      <c r="R424" s="240"/>
      <c r="S424" s="240"/>
      <c r="T424" s="241"/>
      <c r="U424" s="13"/>
      <c r="V424" s="13"/>
      <c r="W424" s="13"/>
      <c r="X424" s="13"/>
      <c r="Y424" s="13"/>
      <c r="Z424" s="13"/>
      <c r="AA424" s="13"/>
      <c r="AB424" s="13"/>
      <c r="AC424" s="13"/>
      <c r="AD424" s="13"/>
      <c r="AE424" s="13"/>
      <c r="AT424" s="242" t="s">
        <v>145</v>
      </c>
      <c r="AU424" s="242" t="s">
        <v>79</v>
      </c>
      <c r="AV424" s="13" t="s">
        <v>79</v>
      </c>
      <c r="AW424" s="13" t="s">
        <v>31</v>
      </c>
      <c r="AX424" s="13" t="s">
        <v>69</v>
      </c>
      <c r="AY424" s="242" t="s">
        <v>137</v>
      </c>
    </row>
    <row r="425" spans="1:51" s="15" customFormat="1" ht="12">
      <c r="A425" s="15"/>
      <c r="B425" s="264"/>
      <c r="C425" s="265"/>
      <c r="D425" s="233" t="s">
        <v>145</v>
      </c>
      <c r="E425" s="266" t="s">
        <v>19</v>
      </c>
      <c r="F425" s="267" t="s">
        <v>1537</v>
      </c>
      <c r="G425" s="265"/>
      <c r="H425" s="266" t="s">
        <v>19</v>
      </c>
      <c r="I425" s="268"/>
      <c r="J425" s="265"/>
      <c r="K425" s="265"/>
      <c r="L425" s="269"/>
      <c r="M425" s="270"/>
      <c r="N425" s="271"/>
      <c r="O425" s="271"/>
      <c r="P425" s="271"/>
      <c r="Q425" s="271"/>
      <c r="R425" s="271"/>
      <c r="S425" s="271"/>
      <c r="T425" s="272"/>
      <c r="U425" s="15"/>
      <c r="V425" s="15"/>
      <c r="W425" s="15"/>
      <c r="X425" s="15"/>
      <c r="Y425" s="15"/>
      <c r="Z425" s="15"/>
      <c r="AA425" s="15"/>
      <c r="AB425" s="15"/>
      <c r="AC425" s="15"/>
      <c r="AD425" s="15"/>
      <c r="AE425" s="15"/>
      <c r="AT425" s="273" t="s">
        <v>145</v>
      </c>
      <c r="AU425" s="273" t="s">
        <v>79</v>
      </c>
      <c r="AV425" s="15" t="s">
        <v>77</v>
      </c>
      <c r="AW425" s="15" t="s">
        <v>31</v>
      </c>
      <c r="AX425" s="15" t="s">
        <v>69</v>
      </c>
      <c r="AY425" s="273" t="s">
        <v>137</v>
      </c>
    </row>
    <row r="426" spans="1:51" s="13" customFormat="1" ht="12">
      <c r="A426" s="13"/>
      <c r="B426" s="231"/>
      <c r="C426" s="232"/>
      <c r="D426" s="233" t="s">
        <v>145</v>
      </c>
      <c r="E426" s="234" t="s">
        <v>19</v>
      </c>
      <c r="F426" s="235" t="s">
        <v>2004</v>
      </c>
      <c r="G426" s="232"/>
      <c r="H426" s="236">
        <v>23.05</v>
      </c>
      <c r="I426" s="237"/>
      <c r="J426" s="232"/>
      <c r="K426" s="232"/>
      <c r="L426" s="238"/>
      <c r="M426" s="239"/>
      <c r="N426" s="240"/>
      <c r="O426" s="240"/>
      <c r="P426" s="240"/>
      <c r="Q426" s="240"/>
      <c r="R426" s="240"/>
      <c r="S426" s="240"/>
      <c r="T426" s="241"/>
      <c r="U426" s="13"/>
      <c r="V426" s="13"/>
      <c r="W426" s="13"/>
      <c r="X426" s="13"/>
      <c r="Y426" s="13"/>
      <c r="Z426" s="13"/>
      <c r="AA426" s="13"/>
      <c r="AB426" s="13"/>
      <c r="AC426" s="13"/>
      <c r="AD426" s="13"/>
      <c r="AE426" s="13"/>
      <c r="AT426" s="242" t="s">
        <v>145</v>
      </c>
      <c r="AU426" s="242" t="s">
        <v>79</v>
      </c>
      <c r="AV426" s="13" t="s">
        <v>79</v>
      </c>
      <c r="AW426" s="13" t="s">
        <v>31</v>
      </c>
      <c r="AX426" s="13" t="s">
        <v>69</v>
      </c>
      <c r="AY426" s="242" t="s">
        <v>137</v>
      </c>
    </row>
    <row r="427" spans="1:51" s="14" customFormat="1" ht="12">
      <c r="A427" s="14"/>
      <c r="B427" s="243"/>
      <c r="C427" s="244"/>
      <c r="D427" s="233" t="s">
        <v>145</v>
      </c>
      <c r="E427" s="245" t="s">
        <v>19</v>
      </c>
      <c r="F427" s="246" t="s">
        <v>147</v>
      </c>
      <c r="G427" s="244"/>
      <c r="H427" s="247">
        <v>33.15</v>
      </c>
      <c r="I427" s="248"/>
      <c r="J427" s="244"/>
      <c r="K427" s="244"/>
      <c r="L427" s="249"/>
      <c r="M427" s="250"/>
      <c r="N427" s="251"/>
      <c r="O427" s="251"/>
      <c r="P427" s="251"/>
      <c r="Q427" s="251"/>
      <c r="R427" s="251"/>
      <c r="S427" s="251"/>
      <c r="T427" s="252"/>
      <c r="U427" s="14"/>
      <c r="V427" s="14"/>
      <c r="W427" s="14"/>
      <c r="X427" s="14"/>
      <c r="Y427" s="14"/>
      <c r="Z427" s="14"/>
      <c r="AA427" s="14"/>
      <c r="AB427" s="14"/>
      <c r="AC427" s="14"/>
      <c r="AD427" s="14"/>
      <c r="AE427" s="14"/>
      <c r="AT427" s="253" t="s">
        <v>145</v>
      </c>
      <c r="AU427" s="253" t="s">
        <v>79</v>
      </c>
      <c r="AV427" s="14" t="s">
        <v>143</v>
      </c>
      <c r="AW427" s="14" t="s">
        <v>31</v>
      </c>
      <c r="AX427" s="14" t="s">
        <v>77</v>
      </c>
      <c r="AY427" s="253" t="s">
        <v>137</v>
      </c>
    </row>
    <row r="428" spans="1:65" s="2" customFormat="1" ht="16.5" customHeight="1">
      <c r="A428" s="39"/>
      <c r="B428" s="40"/>
      <c r="C428" s="254" t="s">
        <v>1046</v>
      </c>
      <c r="D428" s="254" t="s">
        <v>154</v>
      </c>
      <c r="E428" s="255" t="s">
        <v>2005</v>
      </c>
      <c r="F428" s="256" t="s">
        <v>2006</v>
      </c>
      <c r="G428" s="257" t="s">
        <v>268</v>
      </c>
      <c r="H428" s="258">
        <v>169.065</v>
      </c>
      <c r="I428" s="259"/>
      <c r="J428" s="260">
        <f>ROUND(I428*H428,2)</f>
        <v>0</v>
      </c>
      <c r="K428" s="256" t="s">
        <v>312</v>
      </c>
      <c r="L428" s="261"/>
      <c r="M428" s="262" t="s">
        <v>19</v>
      </c>
      <c r="N428" s="263" t="s">
        <v>42</v>
      </c>
      <c r="O428" s="86"/>
      <c r="P428" s="227">
        <f>O428*H428</f>
        <v>0</v>
      </c>
      <c r="Q428" s="227">
        <v>0</v>
      </c>
      <c r="R428" s="227">
        <f>Q428*H428</f>
        <v>0</v>
      </c>
      <c r="S428" s="227">
        <v>0</v>
      </c>
      <c r="T428" s="228">
        <f>S428*H428</f>
        <v>0</v>
      </c>
      <c r="U428" s="39"/>
      <c r="V428" s="39"/>
      <c r="W428" s="39"/>
      <c r="X428" s="39"/>
      <c r="Y428" s="39"/>
      <c r="Z428" s="39"/>
      <c r="AA428" s="39"/>
      <c r="AB428" s="39"/>
      <c r="AC428" s="39"/>
      <c r="AD428" s="39"/>
      <c r="AE428" s="39"/>
      <c r="AR428" s="229" t="s">
        <v>281</v>
      </c>
      <c r="AT428" s="229" t="s">
        <v>154</v>
      </c>
      <c r="AU428" s="229" t="s">
        <v>79</v>
      </c>
      <c r="AY428" s="18" t="s">
        <v>137</v>
      </c>
      <c r="BE428" s="230">
        <f>IF(N428="základní",J428,0)</f>
        <v>0</v>
      </c>
      <c r="BF428" s="230">
        <f>IF(N428="snížená",J428,0)</f>
        <v>0</v>
      </c>
      <c r="BG428" s="230">
        <f>IF(N428="zákl. přenesená",J428,0)</f>
        <v>0</v>
      </c>
      <c r="BH428" s="230">
        <f>IF(N428="sníž. přenesená",J428,0)</f>
        <v>0</v>
      </c>
      <c r="BI428" s="230">
        <f>IF(N428="nulová",J428,0)</f>
        <v>0</v>
      </c>
      <c r="BJ428" s="18" t="s">
        <v>143</v>
      </c>
      <c r="BK428" s="230">
        <f>ROUND(I428*H428,2)</f>
        <v>0</v>
      </c>
      <c r="BL428" s="18" t="s">
        <v>218</v>
      </c>
      <c r="BM428" s="229" t="s">
        <v>2007</v>
      </c>
    </row>
    <row r="429" spans="1:51" s="13" customFormat="1" ht="12">
      <c r="A429" s="13"/>
      <c r="B429" s="231"/>
      <c r="C429" s="232"/>
      <c r="D429" s="233" t="s">
        <v>145</v>
      </c>
      <c r="E429" s="234" t="s">
        <v>19</v>
      </c>
      <c r="F429" s="235" t="s">
        <v>2008</v>
      </c>
      <c r="G429" s="232"/>
      <c r="H429" s="236">
        <v>169.065</v>
      </c>
      <c r="I429" s="237"/>
      <c r="J429" s="232"/>
      <c r="K429" s="232"/>
      <c r="L429" s="238"/>
      <c r="M429" s="239"/>
      <c r="N429" s="240"/>
      <c r="O429" s="240"/>
      <c r="P429" s="240"/>
      <c r="Q429" s="240"/>
      <c r="R429" s="240"/>
      <c r="S429" s="240"/>
      <c r="T429" s="241"/>
      <c r="U429" s="13"/>
      <c r="V429" s="13"/>
      <c r="W429" s="13"/>
      <c r="X429" s="13"/>
      <c r="Y429" s="13"/>
      <c r="Z429" s="13"/>
      <c r="AA429" s="13"/>
      <c r="AB429" s="13"/>
      <c r="AC429" s="13"/>
      <c r="AD429" s="13"/>
      <c r="AE429" s="13"/>
      <c r="AT429" s="242" t="s">
        <v>145</v>
      </c>
      <c r="AU429" s="242" t="s">
        <v>79</v>
      </c>
      <c r="AV429" s="13" t="s">
        <v>79</v>
      </c>
      <c r="AW429" s="13" t="s">
        <v>31</v>
      </c>
      <c r="AX429" s="13" t="s">
        <v>69</v>
      </c>
      <c r="AY429" s="242" t="s">
        <v>137</v>
      </c>
    </row>
    <row r="430" spans="1:51" s="14" customFormat="1" ht="12">
      <c r="A430" s="14"/>
      <c r="B430" s="243"/>
      <c r="C430" s="244"/>
      <c r="D430" s="233" t="s">
        <v>145</v>
      </c>
      <c r="E430" s="245" t="s">
        <v>19</v>
      </c>
      <c r="F430" s="246" t="s">
        <v>147</v>
      </c>
      <c r="G430" s="244"/>
      <c r="H430" s="247">
        <v>169.065</v>
      </c>
      <c r="I430" s="248"/>
      <c r="J430" s="244"/>
      <c r="K430" s="244"/>
      <c r="L430" s="249"/>
      <c r="M430" s="250"/>
      <c r="N430" s="251"/>
      <c r="O430" s="251"/>
      <c r="P430" s="251"/>
      <c r="Q430" s="251"/>
      <c r="R430" s="251"/>
      <c r="S430" s="251"/>
      <c r="T430" s="252"/>
      <c r="U430" s="14"/>
      <c r="V430" s="14"/>
      <c r="W430" s="14"/>
      <c r="X430" s="14"/>
      <c r="Y430" s="14"/>
      <c r="Z430" s="14"/>
      <c r="AA430" s="14"/>
      <c r="AB430" s="14"/>
      <c r="AC430" s="14"/>
      <c r="AD430" s="14"/>
      <c r="AE430" s="14"/>
      <c r="AT430" s="253" t="s">
        <v>145</v>
      </c>
      <c r="AU430" s="253" t="s">
        <v>79</v>
      </c>
      <c r="AV430" s="14" t="s">
        <v>143</v>
      </c>
      <c r="AW430" s="14" t="s">
        <v>31</v>
      </c>
      <c r="AX430" s="14" t="s">
        <v>77</v>
      </c>
      <c r="AY430" s="253" t="s">
        <v>137</v>
      </c>
    </row>
    <row r="431" spans="1:65" s="2" customFormat="1" ht="16.5" customHeight="1">
      <c r="A431" s="39"/>
      <c r="B431" s="40"/>
      <c r="C431" s="218" t="s">
        <v>1051</v>
      </c>
      <c r="D431" s="218" t="s">
        <v>138</v>
      </c>
      <c r="E431" s="219" t="s">
        <v>2009</v>
      </c>
      <c r="F431" s="220" t="s">
        <v>2010</v>
      </c>
      <c r="G431" s="221" t="s">
        <v>141</v>
      </c>
      <c r="H431" s="222">
        <v>2</v>
      </c>
      <c r="I431" s="223"/>
      <c r="J431" s="224">
        <f>ROUND(I431*H431,2)</f>
        <v>0</v>
      </c>
      <c r="K431" s="220" t="s">
        <v>142</v>
      </c>
      <c r="L431" s="45"/>
      <c r="M431" s="225" t="s">
        <v>19</v>
      </c>
      <c r="N431" s="226" t="s">
        <v>42</v>
      </c>
      <c r="O431" s="86"/>
      <c r="P431" s="227">
        <f>O431*H431</f>
        <v>0</v>
      </c>
      <c r="Q431" s="227">
        <v>0.0006298556</v>
      </c>
      <c r="R431" s="227">
        <f>Q431*H431</f>
        <v>0.0012597112</v>
      </c>
      <c r="S431" s="227">
        <v>0</v>
      </c>
      <c r="T431" s="228">
        <f>S431*H431</f>
        <v>0</v>
      </c>
      <c r="U431" s="39"/>
      <c r="V431" s="39"/>
      <c r="W431" s="39"/>
      <c r="X431" s="39"/>
      <c r="Y431" s="39"/>
      <c r="Z431" s="39"/>
      <c r="AA431" s="39"/>
      <c r="AB431" s="39"/>
      <c r="AC431" s="39"/>
      <c r="AD431" s="39"/>
      <c r="AE431" s="39"/>
      <c r="AR431" s="229" t="s">
        <v>218</v>
      </c>
      <c r="AT431" s="229" t="s">
        <v>138</v>
      </c>
      <c r="AU431" s="229" t="s">
        <v>79</v>
      </c>
      <c r="AY431" s="18" t="s">
        <v>137</v>
      </c>
      <c r="BE431" s="230">
        <f>IF(N431="základní",J431,0)</f>
        <v>0</v>
      </c>
      <c r="BF431" s="230">
        <f>IF(N431="snížená",J431,0)</f>
        <v>0</v>
      </c>
      <c r="BG431" s="230">
        <f>IF(N431="zákl. přenesená",J431,0)</f>
        <v>0</v>
      </c>
      <c r="BH431" s="230">
        <f>IF(N431="sníž. přenesená",J431,0)</f>
        <v>0</v>
      </c>
      <c r="BI431" s="230">
        <f>IF(N431="nulová",J431,0)</f>
        <v>0</v>
      </c>
      <c r="BJ431" s="18" t="s">
        <v>143</v>
      </c>
      <c r="BK431" s="230">
        <f>ROUND(I431*H431,2)</f>
        <v>0</v>
      </c>
      <c r="BL431" s="18" t="s">
        <v>218</v>
      </c>
      <c r="BM431" s="229" t="s">
        <v>2011</v>
      </c>
    </row>
    <row r="432" spans="1:47" s="2" customFormat="1" ht="12">
      <c r="A432" s="39"/>
      <c r="B432" s="40"/>
      <c r="C432" s="41"/>
      <c r="D432" s="233" t="s">
        <v>292</v>
      </c>
      <c r="E432" s="41"/>
      <c r="F432" s="276" t="s">
        <v>2012</v>
      </c>
      <c r="G432" s="41"/>
      <c r="H432" s="41"/>
      <c r="I432" s="138"/>
      <c r="J432" s="41"/>
      <c r="K432" s="41"/>
      <c r="L432" s="45"/>
      <c r="M432" s="277"/>
      <c r="N432" s="278"/>
      <c r="O432" s="86"/>
      <c r="P432" s="86"/>
      <c r="Q432" s="86"/>
      <c r="R432" s="86"/>
      <c r="S432" s="86"/>
      <c r="T432" s="87"/>
      <c r="U432" s="39"/>
      <c r="V432" s="39"/>
      <c r="W432" s="39"/>
      <c r="X432" s="39"/>
      <c r="Y432" s="39"/>
      <c r="Z432" s="39"/>
      <c r="AA432" s="39"/>
      <c r="AB432" s="39"/>
      <c r="AC432" s="39"/>
      <c r="AD432" s="39"/>
      <c r="AE432" s="39"/>
      <c r="AT432" s="18" t="s">
        <v>292</v>
      </c>
      <c r="AU432" s="18" t="s">
        <v>79</v>
      </c>
    </row>
    <row r="433" spans="1:65" s="2" customFormat="1" ht="16.5" customHeight="1">
      <c r="A433" s="39"/>
      <c r="B433" s="40"/>
      <c r="C433" s="254" t="s">
        <v>1055</v>
      </c>
      <c r="D433" s="254" t="s">
        <v>154</v>
      </c>
      <c r="E433" s="255" t="s">
        <v>2013</v>
      </c>
      <c r="F433" s="256" t="s">
        <v>2014</v>
      </c>
      <c r="G433" s="257" t="s">
        <v>141</v>
      </c>
      <c r="H433" s="258">
        <v>0.858</v>
      </c>
      <c r="I433" s="259"/>
      <c r="J433" s="260">
        <f>ROUND(I433*H433,2)</f>
        <v>0</v>
      </c>
      <c r="K433" s="256" t="s">
        <v>142</v>
      </c>
      <c r="L433" s="261"/>
      <c r="M433" s="262" t="s">
        <v>19</v>
      </c>
      <c r="N433" s="263" t="s">
        <v>42</v>
      </c>
      <c r="O433" s="86"/>
      <c r="P433" s="227">
        <f>O433*H433</f>
        <v>0</v>
      </c>
      <c r="Q433" s="227">
        <v>0.0075</v>
      </c>
      <c r="R433" s="227">
        <f>Q433*H433</f>
        <v>0.006435</v>
      </c>
      <c r="S433" s="227">
        <v>0</v>
      </c>
      <c r="T433" s="228">
        <f>S433*H433</f>
        <v>0</v>
      </c>
      <c r="U433" s="39"/>
      <c r="V433" s="39"/>
      <c r="W433" s="39"/>
      <c r="X433" s="39"/>
      <c r="Y433" s="39"/>
      <c r="Z433" s="39"/>
      <c r="AA433" s="39"/>
      <c r="AB433" s="39"/>
      <c r="AC433" s="39"/>
      <c r="AD433" s="39"/>
      <c r="AE433" s="39"/>
      <c r="AR433" s="229" t="s">
        <v>281</v>
      </c>
      <c r="AT433" s="229" t="s">
        <v>154</v>
      </c>
      <c r="AU433" s="229" t="s">
        <v>79</v>
      </c>
      <c r="AY433" s="18" t="s">
        <v>137</v>
      </c>
      <c r="BE433" s="230">
        <f>IF(N433="základní",J433,0)</f>
        <v>0</v>
      </c>
      <c r="BF433" s="230">
        <f>IF(N433="snížená",J433,0)</f>
        <v>0</v>
      </c>
      <c r="BG433" s="230">
        <f>IF(N433="zákl. přenesená",J433,0)</f>
        <v>0</v>
      </c>
      <c r="BH433" s="230">
        <f>IF(N433="sníž. přenesená",J433,0)</f>
        <v>0</v>
      </c>
      <c r="BI433" s="230">
        <f>IF(N433="nulová",J433,0)</f>
        <v>0</v>
      </c>
      <c r="BJ433" s="18" t="s">
        <v>143</v>
      </c>
      <c r="BK433" s="230">
        <f>ROUND(I433*H433,2)</f>
        <v>0</v>
      </c>
      <c r="BL433" s="18" t="s">
        <v>218</v>
      </c>
      <c r="BM433" s="229" t="s">
        <v>2015</v>
      </c>
    </row>
    <row r="434" spans="1:51" s="15" customFormat="1" ht="12">
      <c r="A434" s="15"/>
      <c r="B434" s="264"/>
      <c r="C434" s="265"/>
      <c r="D434" s="233" t="s">
        <v>145</v>
      </c>
      <c r="E434" s="266" t="s">
        <v>19</v>
      </c>
      <c r="F434" s="267" t="s">
        <v>1537</v>
      </c>
      <c r="G434" s="265"/>
      <c r="H434" s="266" t="s">
        <v>19</v>
      </c>
      <c r="I434" s="268"/>
      <c r="J434" s="265"/>
      <c r="K434" s="265"/>
      <c r="L434" s="269"/>
      <c r="M434" s="270"/>
      <c r="N434" s="271"/>
      <c r="O434" s="271"/>
      <c r="P434" s="271"/>
      <c r="Q434" s="271"/>
      <c r="R434" s="271"/>
      <c r="S434" s="271"/>
      <c r="T434" s="272"/>
      <c r="U434" s="15"/>
      <c r="V434" s="15"/>
      <c r="W434" s="15"/>
      <c r="X434" s="15"/>
      <c r="Y434" s="15"/>
      <c r="Z434" s="15"/>
      <c r="AA434" s="15"/>
      <c r="AB434" s="15"/>
      <c r="AC434" s="15"/>
      <c r="AD434" s="15"/>
      <c r="AE434" s="15"/>
      <c r="AT434" s="273" t="s">
        <v>145</v>
      </c>
      <c r="AU434" s="273" t="s">
        <v>79</v>
      </c>
      <c r="AV434" s="15" t="s">
        <v>77</v>
      </c>
      <c r="AW434" s="15" t="s">
        <v>31</v>
      </c>
      <c r="AX434" s="15" t="s">
        <v>69</v>
      </c>
      <c r="AY434" s="273" t="s">
        <v>137</v>
      </c>
    </row>
    <row r="435" spans="1:51" s="13" customFormat="1" ht="12">
      <c r="A435" s="13"/>
      <c r="B435" s="231"/>
      <c r="C435" s="232"/>
      <c r="D435" s="233" t="s">
        <v>145</v>
      </c>
      <c r="E435" s="234" t="s">
        <v>19</v>
      </c>
      <c r="F435" s="235" t="s">
        <v>2016</v>
      </c>
      <c r="G435" s="232"/>
      <c r="H435" s="236">
        <v>0.24</v>
      </c>
      <c r="I435" s="237"/>
      <c r="J435" s="232"/>
      <c r="K435" s="232"/>
      <c r="L435" s="238"/>
      <c r="M435" s="239"/>
      <c r="N435" s="240"/>
      <c r="O435" s="240"/>
      <c r="P435" s="240"/>
      <c r="Q435" s="240"/>
      <c r="R435" s="240"/>
      <c r="S435" s="240"/>
      <c r="T435" s="241"/>
      <c r="U435" s="13"/>
      <c r="V435" s="13"/>
      <c r="W435" s="13"/>
      <c r="X435" s="13"/>
      <c r="Y435" s="13"/>
      <c r="Z435" s="13"/>
      <c r="AA435" s="13"/>
      <c r="AB435" s="13"/>
      <c r="AC435" s="13"/>
      <c r="AD435" s="13"/>
      <c r="AE435" s="13"/>
      <c r="AT435" s="242" t="s">
        <v>145</v>
      </c>
      <c r="AU435" s="242" t="s">
        <v>79</v>
      </c>
      <c r="AV435" s="13" t="s">
        <v>79</v>
      </c>
      <c r="AW435" s="13" t="s">
        <v>31</v>
      </c>
      <c r="AX435" s="13" t="s">
        <v>69</v>
      </c>
      <c r="AY435" s="242" t="s">
        <v>137</v>
      </c>
    </row>
    <row r="436" spans="1:51" s="15" customFormat="1" ht="12">
      <c r="A436" s="15"/>
      <c r="B436" s="264"/>
      <c r="C436" s="265"/>
      <c r="D436" s="233" t="s">
        <v>145</v>
      </c>
      <c r="E436" s="266" t="s">
        <v>19</v>
      </c>
      <c r="F436" s="267" t="s">
        <v>1583</v>
      </c>
      <c r="G436" s="265"/>
      <c r="H436" s="266" t="s">
        <v>19</v>
      </c>
      <c r="I436" s="268"/>
      <c r="J436" s="265"/>
      <c r="K436" s="265"/>
      <c r="L436" s="269"/>
      <c r="M436" s="270"/>
      <c r="N436" s="271"/>
      <c r="O436" s="271"/>
      <c r="P436" s="271"/>
      <c r="Q436" s="271"/>
      <c r="R436" s="271"/>
      <c r="S436" s="271"/>
      <c r="T436" s="272"/>
      <c r="U436" s="15"/>
      <c r="V436" s="15"/>
      <c r="W436" s="15"/>
      <c r="X436" s="15"/>
      <c r="Y436" s="15"/>
      <c r="Z436" s="15"/>
      <c r="AA436" s="15"/>
      <c r="AB436" s="15"/>
      <c r="AC436" s="15"/>
      <c r="AD436" s="15"/>
      <c r="AE436" s="15"/>
      <c r="AT436" s="273" t="s">
        <v>145</v>
      </c>
      <c r="AU436" s="273" t="s">
        <v>79</v>
      </c>
      <c r="AV436" s="15" t="s">
        <v>77</v>
      </c>
      <c r="AW436" s="15" t="s">
        <v>31</v>
      </c>
      <c r="AX436" s="15" t="s">
        <v>69</v>
      </c>
      <c r="AY436" s="273" t="s">
        <v>137</v>
      </c>
    </row>
    <row r="437" spans="1:51" s="13" customFormat="1" ht="12">
      <c r="A437" s="13"/>
      <c r="B437" s="231"/>
      <c r="C437" s="232"/>
      <c r="D437" s="233" t="s">
        <v>145</v>
      </c>
      <c r="E437" s="234" t="s">
        <v>19</v>
      </c>
      <c r="F437" s="235" t="s">
        <v>2017</v>
      </c>
      <c r="G437" s="232"/>
      <c r="H437" s="236">
        <v>0.54</v>
      </c>
      <c r="I437" s="237"/>
      <c r="J437" s="232"/>
      <c r="K437" s="232"/>
      <c r="L437" s="238"/>
      <c r="M437" s="239"/>
      <c r="N437" s="240"/>
      <c r="O437" s="240"/>
      <c r="P437" s="240"/>
      <c r="Q437" s="240"/>
      <c r="R437" s="240"/>
      <c r="S437" s="240"/>
      <c r="T437" s="241"/>
      <c r="U437" s="13"/>
      <c r="V437" s="13"/>
      <c r="W437" s="13"/>
      <c r="X437" s="13"/>
      <c r="Y437" s="13"/>
      <c r="Z437" s="13"/>
      <c r="AA437" s="13"/>
      <c r="AB437" s="13"/>
      <c r="AC437" s="13"/>
      <c r="AD437" s="13"/>
      <c r="AE437" s="13"/>
      <c r="AT437" s="242" t="s">
        <v>145</v>
      </c>
      <c r="AU437" s="242" t="s">
        <v>79</v>
      </c>
      <c r="AV437" s="13" t="s">
        <v>79</v>
      </c>
      <c r="AW437" s="13" t="s">
        <v>31</v>
      </c>
      <c r="AX437" s="13" t="s">
        <v>69</v>
      </c>
      <c r="AY437" s="242" t="s">
        <v>137</v>
      </c>
    </row>
    <row r="438" spans="1:51" s="14" customFormat="1" ht="12">
      <c r="A438" s="14"/>
      <c r="B438" s="243"/>
      <c r="C438" s="244"/>
      <c r="D438" s="233" t="s">
        <v>145</v>
      </c>
      <c r="E438" s="245" t="s">
        <v>19</v>
      </c>
      <c r="F438" s="246" t="s">
        <v>147</v>
      </c>
      <c r="G438" s="244"/>
      <c r="H438" s="247">
        <v>0.78</v>
      </c>
      <c r="I438" s="248"/>
      <c r="J438" s="244"/>
      <c r="K438" s="244"/>
      <c r="L438" s="249"/>
      <c r="M438" s="250"/>
      <c r="N438" s="251"/>
      <c r="O438" s="251"/>
      <c r="P438" s="251"/>
      <c r="Q438" s="251"/>
      <c r="R438" s="251"/>
      <c r="S438" s="251"/>
      <c r="T438" s="252"/>
      <c r="U438" s="14"/>
      <c r="V438" s="14"/>
      <c r="W438" s="14"/>
      <c r="X438" s="14"/>
      <c r="Y438" s="14"/>
      <c r="Z438" s="14"/>
      <c r="AA438" s="14"/>
      <c r="AB438" s="14"/>
      <c r="AC438" s="14"/>
      <c r="AD438" s="14"/>
      <c r="AE438" s="14"/>
      <c r="AT438" s="253" t="s">
        <v>145</v>
      </c>
      <c r="AU438" s="253" t="s">
        <v>79</v>
      </c>
      <c r="AV438" s="14" t="s">
        <v>143</v>
      </c>
      <c r="AW438" s="14" t="s">
        <v>31</v>
      </c>
      <c r="AX438" s="14" t="s">
        <v>69</v>
      </c>
      <c r="AY438" s="253" t="s">
        <v>137</v>
      </c>
    </row>
    <row r="439" spans="1:51" s="13" customFormat="1" ht="12">
      <c r="A439" s="13"/>
      <c r="B439" s="231"/>
      <c r="C439" s="232"/>
      <c r="D439" s="233" t="s">
        <v>145</v>
      </c>
      <c r="E439" s="234" t="s">
        <v>19</v>
      </c>
      <c r="F439" s="235" t="s">
        <v>2018</v>
      </c>
      <c r="G439" s="232"/>
      <c r="H439" s="236">
        <v>0.858</v>
      </c>
      <c r="I439" s="237"/>
      <c r="J439" s="232"/>
      <c r="K439" s="232"/>
      <c r="L439" s="238"/>
      <c r="M439" s="239"/>
      <c r="N439" s="240"/>
      <c r="O439" s="240"/>
      <c r="P439" s="240"/>
      <c r="Q439" s="240"/>
      <c r="R439" s="240"/>
      <c r="S439" s="240"/>
      <c r="T439" s="241"/>
      <c r="U439" s="13"/>
      <c r="V439" s="13"/>
      <c r="W439" s="13"/>
      <c r="X439" s="13"/>
      <c r="Y439" s="13"/>
      <c r="Z439" s="13"/>
      <c r="AA439" s="13"/>
      <c r="AB439" s="13"/>
      <c r="AC439" s="13"/>
      <c r="AD439" s="13"/>
      <c r="AE439" s="13"/>
      <c r="AT439" s="242" t="s">
        <v>145</v>
      </c>
      <c r="AU439" s="242" t="s">
        <v>79</v>
      </c>
      <c r="AV439" s="13" t="s">
        <v>79</v>
      </c>
      <c r="AW439" s="13" t="s">
        <v>31</v>
      </c>
      <c r="AX439" s="13" t="s">
        <v>69</v>
      </c>
      <c r="AY439" s="242" t="s">
        <v>137</v>
      </c>
    </row>
    <row r="440" spans="1:51" s="14" customFormat="1" ht="12">
      <c r="A440" s="14"/>
      <c r="B440" s="243"/>
      <c r="C440" s="244"/>
      <c r="D440" s="233" t="s">
        <v>145</v>
      </c>
      <c r="E440" s="245" t="s">
        <v>19</v>
      </c>
      <c r="F440" s="246" t="s">
        <v>147</v>
      </c>
      <c r="G440" s="244"/>
      <c r="H440" s="247">
        <v>0.858</v>
      </c>
      <c r="I440" s="248"/>
      <c r="J440" s="244"/>
      <c r="K440" s="244"/>
      <c r="L440" s="249"/>
      <c r="M440" s="250"/>
      <c r="N440" s="251"/>
      <c r="O440" s="251"/>
      <c r="P440" s="251"/>
      <c r="Q440" s="251"/>
      <c r="R440" s="251"/>
      <c r="S440" s="251"/>
      <c r="T440" s="252"/>
      <c r="U440" s="14"/>
      <c r="V440" s="14"/>
      <c r="W440" s="14"/>
      <c r="X440" s="14"/>
      <c r="Y440" s="14"/>
      <c r="Z440" s="14"/>
      <c r="AA440" s="14"/>
      <c r="AB440" s="14"/>
      <c r="AC440" s="14"/>
      <c r="AD440" s="14"/>
      <c r="AE440" s="14"/>
      <c r="AT440" s="253" t="s">
        <v>145</v>
      </c>
      <c r="AU440" s="253" t="s">
        <v>79</v>
      </c>
      <c r="AV440" s="14" t="s">
        <v>143</v>
      </c>
      <c r="AW440" s="14" t="s">
        <v>31</v>
      </c>
      <c r="AX440" s="14" t="s">
        <v>77</v>
      </c>
      <c r="AY440" s="253" t="s">
        <v>137</v>
      </c>
    </row>
    <row r="441" spans="1:65" s="2" customFormat="1" ht="16.5" customHeight="1">
      <c r="A441" s="39"/>
      <c r="B441" s="40"/>
      <c r="C441" s="218" t="s">
        <v>1059</v>
      </c>
      <c r="D441" s="218" t="s">
        <v>138</v>
      </c>
      <c r="E441" s="219" t="s">
        <v>467</v>
      </c>
      <c r="F441" s="220" t="s">
        <v>468</v>
      </c>
      <c r="G441" s="221" t="s">
        <v>150</v>
      </c>
      <c r="H441" s="222">
        <v>17.8</v>
      </c>
      <c r="I441" s="223"/>
      <c r="J441" s="224">
        <f>ROUND(I441*H441,2)</f>
        <v>0</v>
      </c>
      <c r="K441" s="220" t="s">
        <v>142</v>
      </c>
      <c r="L441" s="45"/>
      <c r="M441" s="225" t="s">
        <v>19</v>
      </c>
      <c r="N441" s="226" t="s">
        <v>42</v>
      </c>
      <c r="O441" s="86"/>
      <c r="P441" s="227">
        <f>O441*H441</f>
        <v>0</v>
      </c>
      <c r="Q441" s="227">
        <v>0.00055</v>
      </c>
      <c r="R441" s="227">
        <f>Q441*H441</f>
        <v>0.009790000000000002</v>
      </c>
      <c r="S441" s="227">
        <v>0</v>
      </c>
      <c r="T441" s="228">
        <f>S441*H441</f>
        <v>0</v>
      </c>
      <c r="U441" s="39"/>
      <c r="V441" s="39"/>
      <c r="W441" s="39"/>
      <c r="X441" s="39"/>
      <c r="Y441" s="39"/>
      <c r="Z441" s="39"/>
      <c r="AA441" s="39"/>
      <c r="AB441" s="39"/>
      <c r="AC441" s="39"/>
      <c r="AD441" s="39"/>
      <c r="AE441" s="39"/>
      <c r="AR441" s="229" t="s">
        <v>218</v>
      </c>
      <c r="AT441" s="229" t="s">
        <v>138</v>
      </c>
      <c r="AU441" s="229" t="s">
        <v>79</v>
      </c>
      <c r="AY441" s="18" t="s">
        <v>137</v>
      </c>
      <c r="BE441" s="230">
        <f>IF(N441="základní",J441,0)</f>
        <v>0</v>
      </c>
      <c r="BF441" s="230">
        <f>IF(N441="snížená",J441,0)</f>
        <v>0</v>
      </c>
      <c r="BG441" s="230">
        <f>IF(N441="zákl. přenesená",J441,0)</f>
        <v>0</v>
      </c>
      <c r="BH441" s="230">
        <f>IF(N441="sníž. přenesená",J441,0)</f>
        <v>0</v>
      </c>
      <c r="BI441" s="230">
        <f>IF(N441="nulová",J441,0)</f>
        <v>0</v>
      </c>
      <c r="BJ441" s="18" t="s">
        <v>143</v>
      </c>
      <c r="BK441" s="230">
        <f>ROUND(I441*H441,2)</f>
        <v>0</v>
      </c>
      <c r="BL441" s="18" t="s">
        <v>218</v>
      </c>
      <c r="BM441" s="229" t="s">
        <v>2019</v>
      </c>
    </row>
    <row r="442" spans="1:51" s="15" customFormat="1" ht="12">
      <c r="A442" s="15"/>
      <c r="B442" s="264"/>
      <c r="C442" s="265"/>
      <c r="D442" s="233" t="s">
        <v>145</v>
      </c>
      <c r="E442" s="266" t="s">
        <v>19</v>
      </c>
      <c r="F442" s="267" t="s">
        <v>2020</v>
      </c>
      <c r="G442" s="265"/>
      <c r="H442" s="266" t="s">
        <v>19</v>
      </c>
      <c r="I442" s="268"/>
      <c r="J442" s="265"/>
      <c r="K442" s="265"/>
      <c r="L442" s="269"/>
      <c r="M442" s="270"/>
      <c r="N442" s="271"/>
      <c r="O442" s="271"/>
      <c r="P442" s="271"/>
      <c r="Q442" s="271"/>
      <c r="R442" s="271"/>
      <c r="S442" s="271"/>
      <c r="T442" s="272"/>
      <c r="U442" s="15"/>
      <c r="V442" s="15"/>
      <c r="W442" s="15"/>
      <c r="X442" s="15"/>
      <c r="Y442" s="15"/>
      <c r="Z442" s="15"/>
      <c r="AA442" s="15"/>
      <c r="AB442" s="15"/>
      <c r="AC442" s="15"/>
      <c r="AD442" s="15"/>
      <c r="AE442" s="15"/>
      <c r="AT442" s="273" t="s">
        <v>145</v>
      </c>
      <c r="AU442" s="273" t="s">
        <v>79</v>
      </c>
      <c r="AV442" s="15" t="s">
        <v>77</v>
      </c>
      <c r="AW442" s="15" t="s">
        <v>31</v>
      </c>
      <c r="AX442" s="15" t="s">
        <v>69</v>
      </c>
      <c r="AY442" s="273" t="s">
        <v>137</v>
      </c>
    </row>
    <row r="443" spans="1:51" s="13" customFormat="1" ht="12">
      <c r="A443" s="13"/>
      <c r="B443" s="231"/>
      <c r="C443" s="232"/>
      <c r="D443" s="233" t="s">
        <v>145</v>
      </c>
      <c r="E443" s="234" t="s">
        <v>19</v>
      </c>
      <c r="F443" s="235" t="s">
        <v>2021</v>
      </c>
      <c r="G443" s="232"/>
      <c r="H443" s="236">
        <v>5.3</v>
      </c>
      <c r="I443" s="237"/>
      <c r="J443" s="232"/>
      <c r="K443" s="232"/>
      <c r="L443" s="238"/>
      <c r="M443" s="239"/>
      <c r="N443" s="240"/>
      <c r="O443" s="240"/>
      <c r="P443" s="240"/>
      <c r="Q443" s="240"/>
      <c r="R443" s="240"/>
      <c r="S443" s="240"/>
      <c r="T443" s="241"/>
      <c r="U443" s="13"/>
      <c r="V443" s="13"/>
      <c r="W443" s="13"/>
      <c r="X443" s="13"/>
      <c r="Y443" s="13"/>
      <c r="Z443" s="13"/>
      <c r="AA443" s="13"/>
      <c r="AB443" s="13"/>
      <c r="AC443" s="13"/>
      <c r="AD443" s="13"/>
      <c r="AE443" s="13"/>
      <c r="AT443" s="242" t="s">
        <v>145</v>
      </c>
      <c r="AU443" s="242" t="s">
        <v>79</v>
      </c>
      <c r="AV443" s="13" t="s">
        <v>79</v>
      </c>
      <c r="AW443" s="13" t="s">
        <v>31</v>
      </c>
      <c r="AX443" s="13" t="s">
        <v>69</v>
      </c>
      <c r="AY443" s="242" t="s">
        <v>137</v>
      </c>
    </row>
    <row r="444" spans="1:51" s="15" customFormat="1" ht="12">
      <c r="A444" s="15"/>
      <c r="B444" s="264"/>
      <c r="C444" s="265"/>
      <c r="D444" s="233" t="s">
        <v>145</v>
      </c>
      <c r="E444" s="266" t="s">
        <v>19</v>
      </c>
      <c r="F444" s="267" t="s">
        <v>2022</v>
      </c>
      <c r="G444" s="265"/>
      <c r="H444" s="266" t="s">
        <v>19</v>
      </c>
      <c r="I444" s="268"/>
      <c r="J444" s="265"/>
      <c r="K444" s="265"/>
      <c r="L444" s="269"/>
      <c r="M444" s="270"/>
      <c r="N444" s="271"/>
      <c r="O444" s="271"/>
      <c r="P444" s="271"/>
      <c r="Q444" s="271"/>
      <c r="R444" s="271"/>
      <c r="S444" s="271"/>
      <c r="T444" s="272"/>
      <c r="U444" s="15"/>
      <c r="V444" s="15"/>
      <c r="W444" s="15"/>
      <c r="X444" s="15"/>
      <c r="Y444" s="15"/>
      <c r="Z444" s="15"/>
      <c r="AA444" s="15"/>
      <c r="AB444" s="15"/>
      <c r="AC444" s="15"/>
      <c r="AD444" s="15"/>
      <c r="AE444" s="15"/>
      <c r="AT444" s="273" t="s">
        <v>145</v>
      </c>
      <c r="AU444" s="273" t="s">
        <v>79</v>
      </c>
      <c r="AV444" s="15" t="s">
        <v>77</v>
      </c>
      <c r="AW444" s="15" t="s">
        <v>31</v>
      </c>
      <c r="AX444" s="15" t="s">
        <v>69</v>
      </c>
      <c r="AY444" s="273" t="s">
        <v>137</v>
      </c>
    </row>
    <row r="445" spans="1:51" s="13" customFormat="1" ht="12">
      <c r="A445" s="13"/>
      <c r="B445" s="231"/>
      <c r="C445" s="232"/>
      <c r="D445" s="233" t="s">
        <v>145</v>
      </c>
      <c r="E445" s="234" t="s">
        <v>19</v>
      </c>
      <c r="F445" s="235" t="s">
        <v>2023</v>
      </c>
      <c r="G445" s="232"/>
      <c r="H445" s="236">
        <v>12.5</v>
      </c>
      <c r="I445" s="237"/>
      <c r="J445" s="232"/>
      <c r="K445" s="232"/>
      <c r="L445" s="238"/>
      <c r="M445" s="239"/>
      <c r="N445" s="240"/>
      <c r="O445" s="240"/>
      <c r="P445" s="240"/>
      <c r="Q445" s="240"/>
      <c r="R445" s="240"/>
      <c r="S445" s="240"/>
      <c r="T445" s="241"/>
      <c r="U445" s="13"/>
      <c r="V445" s="13"/>
      <c r="W445" s="13"/>
      <c r="X445" s="13"/>
      <c r="Y445" s="13"/>
      <c r="Z445" s="13"/>
      <c r="AA445" s="13"/>
      <c r="AB445" s="13"/>
      <c r="AC445" s="13"/>
      <c r="AD445" s="13"/>
      <c r="AE445" s="13"/>
      <c r="AT445" s="242" t="s">
        <v>145</v>
      </c>
      <c r="AU445" s="242" t="s">
        <v>79</v>
      </c>
      <c r="AV445" s="13" t="s">
        <v>79</v>
      </c>
      <c r="AW445" s="13" t="s">
        <v>31</v>
      </c>
      <c r="AX445" s="13" t="s">
        <v>69</v>
      </c>
      <c r="AY445" s="242" t="s">
        <v>137</v>
      </c>
    </row>
    <row r="446" spans="1:51" s="14" customFormat="1" ht="12">
      <c r="A446" s="14"/>
      <c r="B446" s="243"/>
      <c r="C446" s="244"/>
      <c r="D446" s="233" t="s">
        <v>145</v>
      </c>
      <c r="E446" s="245" t="s">
        <v>19</v>
      </c>
      <c r="F446" s="246" t="s">
        <v>147</v>
      </c>
      <c r="G446" s="244"/>
      <c r="H446" s="247">
        <v>17.8</v>
      </c>
      <c r="I446" s="248"/>
      <c r="J446" s="244"/>
      <c r="K446" s="244"/>
      <c r="L446" s="249"/>
      <c r="M446" s="250"/>
      <c r="N446" s="251"/>
      <c r="O446" s="251"/>
      <c r="P446" s="251"/>
      <c r="Q446" s="251"/>
      <c r="R446" s="251"/>
      <c r="S446" s="251"/>
      <c r="T446" s="252"/>
      <c r="U446" s="14"/>
      <c r="V446" s="14"/>
      <c r="W446" s="14"/>
      <c r="X446" s="14"/>
      <c r="Y446" s="14"/>
      <c r="Z446" s="14"/>
      <c r="AA446" s="14"/>
      <c r="AB446" s="14"/>
      <c r="AC446" s="14"/>
      <c r="AD446" s="14"/>
      <c r="AE446" s="14"/>
      <c r="AT446" s="253" t="s">
        <v>145</v>
      </c>
      <c r="AU446" s="253" t="s">
        <v>79</v>
      </c>
      <c r="AV446" s="14" t="s">
        <v>143</v>
      </c>
      <c r="AW446" s="14" t="s">
        <v>31</v>
      </c>
      <c r="AX446" s="14" t="s">
        <v>77</v>
      </c>
      <c r="AY446" s="253" t="s">
        <v>137</v>
      </c>
    </row>
    <row r="447" spans="1:65" s="2" customFormat="1" ht="16.5" customHeight="1">
      <c r="A447" s="39"/>
      <c r="B447" s="40"/>
      <c r="C447" s="218" t="s">
        <v>1063</v>
      </c>
      <c r="D447" s="218" t="s">
        <v>138</v>
      </c>
      <c r="E447" s="219" t="s">
        <v>475</v>
      </c>
      <c r="F447" s="220" t="s">
        <v>476</v>
      </c>
      <c r="G447" s="221" t="s">
        <v>150</v>
      </c>
      <c r="H447" s="222">
        <v>40</v>
      </c>
      <c r="I447" s="223"/>
      <c r="J447" s="224">
        <f>ROUND(I447*H447,2)</f>
        <v>0</v>
      </c>
      <c r="K447" s="220" t="s">
        <v>142</v>
      </c>
      <c r="L447" s="45"/>
      <c r="M447" s="225" t="s">
        <v>19</v>
      </c>
      <c r="N447" s="226" t="s">
        <v>42</v>
      </c>
      <c r="O447" s="86"/>
      <c r="P447" s="227">
        <f>O447*H447</f>
        <v>0</v>
      </c>
      <c r="Q447" s="227">
        <v>3E-05</v>
      </c>
      <c r="R447" s="227">
        <f>Q447*H447</f>
        <v>0.0012000000000000001</v>
      </c>
      <c r="S447" s="227">
        <v>0</v>
      </c>
      <c r="T447" s="228">
        <f>S447*H447</f>
        <v>0</v>
      </c>
      <c r="U447" s="39"/>
      <c r="V447" s="39"/>
      <c r="W447" s="39"/>
      <c r="X447" s="39"/>
      <c r="Y447" s="39"/>
      <c r="Z447" s="39"/>
      <c r="AA447" s="39"/>
      <c r="AB447" s="39"/>
      <c r="AC447" s="39"/>
      <c r="AD447" s="39"/>
      <c r="AE447" s="39"/>
      <c r="AR447" s="229" t="s">
        <v>218</v>
      </c>
      <c r="AT447" s="229" t="s">
        <v>138</v>
      </c>
      <c r="AU447" s="229" t="s">
        <v>79</v>
      </c>
      <c r="AY447" s="18" t="s">
        <v>137</v>
      </c>
      <c r="BE447" s="230">
        <f>IF(N447="základní",J447,0)</f>
        <v>0</v>
      </c>
      <c r="BF447" s="230">
        <f>IF(N447="snížená",J447,0)</f>
        <v>0</v>
      </c>
      <c r="BG447" s="230">
        <f>IF(N447="zákl. přenesená",J447,0)</f>
        <v>0</v>
      </c>
      <c r="BH447" s="230">
        <f>IF(N447="sníž. přenesená",J447,0)</f>
        <v>0</v>
      </c>
      <c r="BI447" s="230">
        <f>IF(N447="nulová",J447,0)</f>
        <v>0</v>
      </c>
      <c r="BJ447" s="18" t="s">
        <v>143</v>
      </c>
      <c r="BK447" s="230">
        <f>ROUND(I447*H447,2)</f>
        <v>0</v>
      </c>
      <c r="BL447" s="18" t="s">
        <v>218</v>
      </c>
      <c r="BM447" s="229" t="s">
        <v>2024</v>
      </c>
    </row>
    <row r="448" spans="1:65" s="2" customFormat="1" ht="21.75" customHeight="1">
      <c r="A448" s="39"/>
      <c r="B448" s="40"/>
      <c r="C448" s="218" t="s">
        <v>1067</v>
      </c>
      <c r="D448" s="218" t="s">
        <v>138</v>
      </c>
      <c r="E448" s="219" t="s">
        <v>2025</v>
      </c>
      <c r="F448" s="220" t="s">
        <v>2026</v>
      </c>
      <c r="G448" s="221" t="s">
        <v>240</v>
      </c>
      <c r="H448" s="222">
        <v>1.386</v>
      </c>
      <c r="I448" s="223"/>
      <c r="J448" s="224">
        <f>ROUND(I448*H448,2)</f>
        <v>0</v>
      </c>
      <c r="K448" s="220" t="s">
        <v>142</v>
      </c>
      <c r="L448" s="45"/>
      <c r="M448" s="225" t="s">
        <v>19</v>
      </c>
      <c r="N448" s="226" t="s">
        <v>42</v>
      </c>
      <c r="O448" s="86"/>
      <c r="P448" s="227">
        <f>O448*H448</f>
        <v>0</v>
      </c>
      <c r="Q448" s="227">
        <v>0</v>
      </c>
      <c r="R448" s="227">
        <f>Q448*H448</f>
        <v>0</v>
      </c>
      <c r="S448" s="227">
        <v>0</v>
      </c>
      <c r="T448" s="228">
        <f>S448*H448</f>
        <v>0</v>
      </c>
      <c r="U448" s="39"/>
      <c r="V448" s="39"/>
      <c r="W448" s="39"/>
      <c r="X448" s="39"/>
      <c r="Y448" s="39"/>
      <c r="Z448" s="39"/>
      <c r="AA448" s="39"/>
      <c r="AB448" s="39"/>
      <c r="AC448" s="39"/>
      <c r="AD448" s="39"/>
      <c r="AE448" s="39"/>
      <c r="AR448" s="229" t="s">
        <v>218</v>
      </c>
      <c r="AT448" s="229" t="s">
        <v>138</v>
      </c>
      <c r="AU448" s="229" t="s">
        <v>79</v>
      </c>
      <c r="AY448" s="18" t="s">
        <v>137</v>
      </c>
      <c r="BE448" s="230">
        <f>IF(N448="základní",J448,0)</f>
        <v>0</v>
      </c>
      <c r="BF448" s="230">
        <f>IF(N448="snížená",J448,0)</f>
        <v>0</v>
      </c>
      <c r="BG448" s="230">
        <f>IF(N448="zákl. přenesená",J448,0)</f>
        <v>0</v>
      </c>
      <c r="BH448" s="230">
        <f>IF(N448="sníž. přenesená",J448,0)</f>
        <v>0</v>
      </c>
      <c r="BI448" s="230">
        <f>IF(N448="nulová",J448,0)</f>
        <v>0</v>
      </c>
      <c r="BJ448" s="18" t="s">
        <v>143</v>
      </c>
      <c r="BK448" s="230">
        <f>ROUND(I448*H448,2)</f>
        <v>0</v>
      </c>
      <c r="BL448" s="18" t="s">
        <v>218</v>
      </c>
      <c r="BM448" s="229" t="s">
        <v>2027</v>
      </c>
    </row>
    <row r="449" spans="1:63" s="12" customFormat="1" ht="22.8" customHeight="1">
      <c r="A449" s="12"/>
      <c r="B449" s="204"/>
      <c r="C449" s="205"/>
      <c r="D449" s="206" t="s">
        <v>68</v>
      </c>
      <c r="E449" s="274" t="s">
        <v>1109</v>
      </c>
      <c r="F449" s="274" t="s">
        <v>1110</v>
      </c>
      <c r="G449" s="205"/>
      <c r="H449" s="205"/>
      <c r="I449" s="208"/>
      <c r="J449" s="275">
        <f>BK449</f>
        <v>0</v>
      </c>
      <c r="K449" s="205"/>
      <c r="L449" s="210"/>
      <c r="M449" s="211"/>
      <c r="N449" s="212"/>
      <c r="O449" s="212"/>
      <c r="P449" s="213">
        <f>SUM(P450:P455)</f>
        <v>0</v>
      </c>
      <c r="Q449" s="212"/>
      <c r="R449" s="213">
        <f>SUM(R450:R455)</f>
        <v>0.0018518442000000001</v>
      </c>
      <c r="S449" s="212"/>
      <c r="T449" s="214">
        <f>SUM(T450:T455)</f>
        <v>0</v>
      </c>
      <c r="U449" s="12"/>
      <c r="V449" s="12"/>
      <c r="W449" s="12"/>
      <c r="X449" s="12"/>
      <c r="Y449" s="12"/>
      <c r="Z449" s="12"/>
      <c r="AA449" s="12"/>
      <c r="AB449" s="12"/>
      <c r="AC449" s="12"/>
      <c r="AD449" s="12"/>
      <c r="AE449" s="12"/>
      <c r="AR449" s="215" t="s">
        <v>79</v>
      </c>
      <c r="AT449" s="216" t="s">
        <v>68</v>
      </c>
      <c r="AU449" s="216" t="s">
        <v>77</v>
      </c>
      <c r="AY449" s="215" t="s">
        <v>137</v>
      </c>
      <c r="BK449" s="217">
        <f>SUM(BK450:BK455)</f>
        <v>0</v>
      </c>
    </row>
    <row r="450" spans="1:65" s="2" customFormat="1" ht="21.75" customHeight="1">
      <c r="A450" s="39"/>
      <c r="B450" s="40"/>
      <c r="C450" s="218" t="s">
        <v>1071</v>
      </c>
      <c r="D450" s="218" t="s">
        <v>138</v>
      </c>
      <c r="E450" s="219" t="s">
        <v>2028</v>
      </c>
      <c r="F450" s="220" t="s">
        <v>2029</v>
      </c>
      <c r="G450" s="221" t="s">
        <v>141</v>
      </c>
      <c r="H450" s="222">
        <v>3.792</v>
      </c>
      <c r="I450" s="223"/>
      <c r="J450" s="224">
        <f>ROUND(I450*H450,2)</f>
        <v>0</v>
      </c>
      <c r="K450" s="220" t="s">
        <v>142</v>
      </c>
      <c r="L450" s="45"/>
      <c r="M450" s="225" t="s">
        <v>19</v>
      </c>
      <c r="N450" s="226" t="s">
        <v>42</v>
      </c>
      <c r="O450" s="86"/>
      <c r="P450" s="227">
        <f>O450*H450</f>
        <v>0</v>
      </c>
      <c r="Q450" s="227">
        <v>8E-05</v>
      </c>
      <c r="R450" s="227">
        <f>Q450*H450</f>
        <v>0.00030336</v>
      </c>
      <c r="S450" s="227">
        <v>0</v>
      </c>
      <c r="T450" s="228">
        <f>S450*H450</f>
        <v>0</v>
      </c>
      <c r="U450" s="39"/>
      <c r="V450" s="39"/>
      <c r="W450" s="39"/>
      <c r="X450" s="39"/>
      <c r="Y450" s="39"/>
      <c r="Z450" s="39"/>
      <c r="AA450" s="39"/>
      <c r="AB450" s="39"/>
      <c r="AC450" s="39"/>
      <c r="AD450" s="39"/>
      <c r="AE450" s="39"/>
      <c r="AR450" s="229" t="s">
        <v>218</v>
      </c>
      <c r="AT450" s="229" t="s">
        <v>138</v>
      </c>
      <c r="AU450" s="229" t="s">
        <v>79</v>
      </c>
      <c r="AY450" s="18" t="s">
        <v>137</v>
      </c>
      <c r="BE450" s="230">
        <f>IF(N450="základní",J450,0)</f>
        <v>0</v>
      </c>
      <c r="BF450" s="230">
        <f>IF(N450="snížená",J450,0)</f>
        <v>0</v>
      </c>
      <c r="BG450" s="230">
        <f>IF(N450="zákl. přenesená",J450,0)</f>
        <v>0</v>
      </c>
      <c r="BH450" s="230">
        <f>IF(N450="sníž. přenesená",J450,0)</f>
        <v>0</v>
      </c>
      <c r="BI450" s="230">
        <f>IF(N450="nulová",J450,0)</f>
        <v>0</v>
      </c>
      <c r="BJ450" s="18" t="s">
        <v>143</v>
      </c>
      <c r="BK450" s="230">
        <f>ROUND(I450*H450,2)</f>
        <v>0</v>
      </c>
      <c r="BL450" s="18" t="s">
        <v>218</v>
      </c>
      <c r="BM450" s="229" t="s">
        <v>2030</v>
      </c>
    </row>
    <row r="451" spans="1:51" s="13" customFormat="1" ht="12">
      <c r="A451" s="13"/>
      <c r="B451" s="231"/>
      <c r="C451" s="232"/>
      <c r="D451" s="233" t="s">
        <v>145</v>
      </c>
      <c r="E451" s="234" t="s">
        <v>19</v>
      </c>
      <c r="F451" s="235" t="s">
        <v>2031</v>
      </c>
      <c r="G451" s="232"/>
      <c r="H451" s="236">
        <v>3.792</v>
      </c>
      <c r="I451" s="237"/>
      <c r="J451" s="232"/>
      <c r="K451" s="232"/>
      <c r="L451" s="238"/>
      <c r="M451" s="239"/>
      <c r="N451" s="240"/>
      <c r="O451" s="240"/>
      <c r="P451" s="240"/>
      <c r="Q451" s="240"/>
      <c r="R451" s="240"/>
      <c r="S451" s="240"/>
      <c r="T451" s="241"/>
      <c r="U451" s="13"/>
      <c r="V451" s="13"/>
      <c r="W451" s="13"/>
      <c r="X451" s="13"/>
      <c r="Y451" s="13"/>
      <c r="Z451" s="13"/>
      <c r="AA451" s="13"/>
      <c r="AB451" s="13"/>
      <c r="AC451" s="13"/>
      <c r="AD451" s="13"/>
      <c r="AE451" s="13"/>
      <c r="AT451" s="242" t="s">
        <v>145</v>
      </c>
      <c r="AU451" s="242" t="s">
        <v>79</v>
      </c>
      <c r="AV451" s="13" t="s">
        <v>79</v>
      </c>
      <c r="AW451" s="13" t="s">
        <v>31</v>
      </c>
      <c r="AX451" s="13" t="s">
        <v>69</v>
      </c>
      <c r="AY451" s="242" t="s">
        <v>137</v>
      </c>
    </row>
    <row r="452" spans="1:51" s="14" customFormat="1" ht="12">
      <c r="A452" s="14"/>
      <c r="B452" s="243"/>
      <c r="C452" s="244"/>
      <c r="D452" s="233" t="s">
        <v>145</v>
      </c>
      <c r="E452" s="245" t="s">
        <v>19</v>
      </c>
      <c r="F452" s="246" t="s">
        <v>147</v>
      </c>
      <c r="G452" s="244"/>
      <c r="H452" s="247">
        <v>3.792</v>
      </c>
      <c r="I452" s="248"/>
      <c r="J452" s="244"/>
      <c r="K452" s="244"/>
      <c r="L452" s="249"/>
      <c r="M452" s="250"/>
      <c r="N452" s="251"/>
      <c r="O452" s="251"/>
      <c r="P452" s="251"/>
      <c r="Q452" s="251"/>
      <c r="R452" s="251"/>
      <c r="S452" s="251"/>
      <c r="T452" s="252"/>
      <c r="U452" s="14"/>
      <c r="V452" s="14"/>
      <c r="W452" s="14"/>
      <c r="X452" s="14"/>
      <c r="Y452" s="14"/>
      <c r="Z452" s="14"/>
      <c r="AA452" s="14"/>
      <c r="AB452" s="14"/>
      <c r="AC452" s="14"/>
      <c r="AD452" s="14"/>
      <c r="AE452" s="14"/>
      <c r="AT452" s="253" t="s">
        <v>145</v>
      </c>
      <c r="AU452" s="253" t="s">
        <v>79</v>
      </c>
      <c r="AV452" s="14" t="s">
        <v>143</v>
      </c>
      <c r="AW452" s="14" t="s">
        <v>31</v>
      </c>
      <c r="AX452" s="14" t="s">
        <v>77</v>
      </c>
      <c r="AY452" s="253" t="s">
        <v>137</v>
      </c>
    </row>
    <row r="453" spans="1:65" s="2" customFormat="1" ht="16.5" customHeight="1">
      <c r="A453" s="39"/>
      <c r="B453" s="40"/>
      <c r="C453" s="218" t="s">
        <v>1075</v>
      </c>
      <c r="D453" s="218" t="s">
        <v>138</v>
      </c>
      <c r="E453" s="219" t="s">
        <v>2032</v>
      </c>
      <c r="F453" s="220" t="s">
        <v>2033</v>
      </c>
      <c r="G453" s="221" t="s">
        <v>141</v>
      </c>
      <c r="H453" s="222">
        <v>3.972</v>
      </c>
      <c r="I453" s="223"/>
      <c r="J453" s="224">
        <f>ROUND(I453*H453,2)</f>
        <v>0</v>
      </c>
      <c r="K453" s="220" t="s">
        <v>142</v>
      </c>
      <c r="L453" s="45"/>
      <c r="M453" s="225" t="s">
        <v>19</v>
      </c>
      <c r="N453" s="226" t="s">
        <v>42</v>
      </c>
      <c r="O453" s="86"/>
      <c r="P453" s="227">
        <f>O453*H453</f>
        <v>0</v>
      </c>
      <c r="Q453" s="227">
        <v>0.00014375</v>
      </c>
      <c r="R453" s="227">
        <f>Q453*H453</f>
        <v>0.0005709749999999999</v>
      </c>
      <c r="S453" s="227">
        <v>0</v>
      </c>
      <c r="T453" s="228">
        <f>S453*H453</f>
        <v>0</v>
      </c>
      <c r="U453" s="39"/>
      <c r="V453" s="39"/>
      <c r="W453" s="39"/>
      <c r="X453" s="39"/>
      <c r="Y453" s="39"/>
      <c r="Z453" s="39"/>
      <c r="AA453" s="39"/>
      <c r="AB453" s="39"/>
      <c r="AC453" s="39"/>
      <c r="AD453" s="39"/>
      <c r="AE453" s="39"/>
      <c r="AR453" s="229" t="s">
        <v>218</v>
      </c>
      <c r="AT453" s="229" t="s">
        <v>138</v>
      </c>
      <c r="AU453" s="229" t="s">
        <v>79</v>
      </c>
      <c r="AY453" s="18" t="s">
        <v>137</v>
      </c>
      <c r="BE453" s="230">
        <f>IF(N453="základní",J453,0)</f>
        <v>0</v>
      </c>
      <c r="BF453" s="230">
        <f>IF(N453="snížená",J453,0)</f>
        <v>0</v>
      </c>
      <c r="BG453" s="230">
        <f>IF(N453="zákl. přenesená",J453,0)</f>
        <v>0</v>
      </c>
      <c r="BH453" s="230">
        <f>IF(N453="sníž. přenesená",J453,0)</f>
        <v>0</v>
      </c>
      <c r="BI453" s="230">
        <f>IF(N453="nulová",J453,0)</f>
        <v>0</v>
      </c>
      <c r="BJ453" s="18" t="s">
        <v>143</v>
      </c>
      <c r="BK453" s="230">
        <f>ROUND(I453*H453,2)</f>
        <v>0</v>
      </c>
      <c r="BL453" s="18" t="s">
        <v>218</v>
      </c>
      <c r="BM453" s="229" t="s">
        <v>2034</v>
      </c>
    </row>
    <row r="454" spans="1:65" s="2" customFormat="1" ht="16.5" customHeight="1">
      <c r="A454" s="39"/>
      <c r="B454" s="40"/>
      <c r="C454" s="218" t="s">
        <v>1081</v>
      </c>
      <c r="D454" s="218" t="s">
        <v>138</v>
      </c>
      <c r="E454" s="219" t="s">
        <v>2035</v>
      </c>
      <c r="F454" s="220" t="s">
        <v>2036</v>
      </c>
      <c r="G454" s="221" t="s">
        <v>141</v>
      </c>
      <c r="H454" s="222">
        <v>3.972</v>
      </c>
      <c r="I454" s="223"/>
      <c r="J454" s="224">
        <f>ROUND(I454*H454,2)</f>
        <v>0</v>
      </c>
      <c r="K454" s="220" t="s">
        <v>142</v>
      </c>
      <c r="L454" s="45"/>
      <c r="M454" s="225" t="s">
        <v>19</v>
      </c>
      <c r="N454" s="226" t="s">
        <v>42</v>
      </c>
      <c r="O454" s="86"/>
      <c r="P454" s="227">
        <f>O454*H454</f>
        <v>0</v>
      </c>
      <c r="Q454" s="227">
        <v>0.00012305</v>
      </c>
      <c r="R454" s="227">
        <f>Q454*H454</f>
        <v>0.0004887546000000001</v>
      </c>
      <c r="S454" s="227">
        <v>0</v>
      </c>
      <c r="T454" s="228">
        <f>S454*H454</f>
        <v>0</v>
      </c>
      <c r="U454" s="39"/>
      <c r="V454" s="39"/>
      <c r="W454" s="39"/>
      <c r="X454" s="39"/>
      <c r="Y454" s="39"/>
      <c r="Z454" s="39"/>
      <c r="AA454" s="39"/>
      <c r="AB454" s="39"/>
      <c r="AC454" s="39"/>
      <c r="AD454" s="39"/>
      <c r="AE454" s="39"/>
      <c r="AR454" s="229" t="s">
        <v>218</v>
      </c>
      <c r="AT454" s="229" t="s">
        <v>138</v>
      </c>
      <c r="AU454" s="229" t="s">
        <v>79</v>
      </c>
      <c r="AY454" s="18" t="s">
        <v>137</v>
      </c>
      <c r="BE454" s="230">
        <f>IF(N454="základní",J454,0)</f>
        <v>0</v>
      </c>
      <c r="BF454" s="230">
        <f>IF(N454="snížená",J454,0)</f>
        <v>0</v>
      </c>
      <c r="BG454" s="230">
        <f>IF(N454="zákl. přenesená",J454,0)</f>
        <v>0</v>
      </c>
      <c r="BH454" s="230">
        <f>IF(N454="sníž. přenesená",J454,0)</f>
        <v>0</v>
      </c>
      <c r="BI454" s="230">
        <f>IF(N454="nulová",J454,0)</f>
        <v>0</v>
      </c>
      <c r="BJ454" s="18" t="s">
        <v>143</v>
      </c>
      <c r="BK454" s="230">
        <f>ROUND(I454*H454,2)</f>
        <v>0</v>
      </c>
      <c r="BL454" s="18" t="s">
        <v>218</v>
      </c>
      <c r="BM454" s="229" t="s">
        <v>2037</v>
      </c>
    </row>
    <row r="455" spans="1:65" s="2" customFormat="1" ht="16.5" customHeight="1">
      <c r="A455" s="39"/>
      <c r="B455" s="40"/>
      <c r="C455" s="218" t="s">
        <v>1086</v>
      </c>
      <c r="D455" s="218" t="s">
        <v>138</v>
      </c>
      <c r="E455" s="219" t="s">
        <v>2038</v>
      </c>
      <c r="F455" s="220" t="s">
        <v>2039</v>
      </c>
      <c r="G455" s="221" t="s">
        <v>141</v>
      </c>
      <c r="H455" s="222">
        <v>3.972</v>
      </c>
      <c r="I455" s="223"/>
      <c r="J455" s="224">
        <f>ROUND(I455*H455,2)</f>
        <v>0</v>
      </c>
      <c r="K455" s="220" t="s">
        <v>142</v>
      </c>
      <c r="L455" s="45"/>
      <c r="M455" s="225" t="s">
        <v>19</v>
      </c>
      <c r="N455" s="226" t="s">
        <v>42</v>
      </c>
      <c r="O455" s="86"/>
      <c r="P455" s="227">
        <f>O455*H455</f>
        <v>0</v>
      </c>
      <c r="Q455" s="227">
        <v>0.00012305</v>
      </c>
      <c r="R455" s="227">
        <f>Q455*H455</f>
        <v>0.0004887546000000001</v>
      </c>
      <c r="S455" s="227">
        <v>0</v>
      </c>
      <c r="T455" s="228">
        <f>S455*H455</f>
        <v>0</v>
      </c>
      <c r="U455" s="39"/>
      <c r="V455" s="39"/>
      <c r="W455" s="39"/>
      <c r="X455" s="39"/>
      <c r="Y455" s="39"/>
      <c r="Z455" s="39"/>
      <c r="AA455" s="39"/>
      <c r="AB455" s="39"/>
      <c r="AC455" s="39"/>
      <c r="AD455" s="39"/>
      <c r="AE455" s="39"/>
      <c r="AR455" s="229" t="s">
        <v>218</v>
      </c>
      <c r="AT455" s="229" t="s">
        <v>138</v>
      </c>
      <c r="AU455" s="229" t="s">
        <v>79</v>
      </c>
      <c r="AY455" s="18" t="s">
        <v>137</v>
      </c>
      <c r="BE455" s="230">
        <f>IF(N455="základní",J455,0)</f>
        <v>0</v>
      </c>
      <c r="BF455" s="230">
        <f>IF(N455="snížená",J455,0)</f>
        <v>0</v>
      </c>
      <c r="BG455" s="230">
        <f>IF(N455="zákl. přenesená",J455,0)</f>
        <v>0</v>
      </c>
      <c r="BH455" s="230">
        <f>IF(N455="sníž. přenesená",J455,0)</f>
        <v>0</v>
      </c>
      <c r="BI455" s="230">
        <f>IF(N455="nulová",J455,0)</f>
        <v>0</v>
      </c>
      <c r="BJ455" s="18" t="s">
        <v>143</v>
      </c>
      <c r="BK455" s="230">
        <f>ROUND(I455*H455,2)</f>
        <v>0</v>
      </c>
      <c r="BL455" s="18" t="s">
        <v>218</v>
      </c>
      <c r="BM455" s="229" t="s">
        <v>2040</v>
      </c>
    </row>
    <row r="456" spans="1:63" s="12" customFormat="1" ht="22.8" customHeight="1">
      <c r="A456" s="12"/>
      <c r="B456" s="204"/>
      <c r="C456" s="205"/>
      <c r="D456" s="206" t="s">
        <v>68</v>
      </c>
      <c r="E456" s="274" t="s">
        <v>482</v>
      </c>
      <c r="F456" s="274" t="s">
        <v>483</v>
      </c>
      <c r="G456" s="205"/>
      <c r="H456" s="205"/>
      <c r="I456" s="208"/>
      <c r="J456" s="275">
        <f>BK456</f>
        <v>0</v>
      </c>
      <c r="K456" s="205"/>
      <c r="L456" s="210"/>
      <c r="M456" s="211"/>
      <c r="N456" s="212"/>
      <c r="O456" s="212"/>
      <c r="P456" s="213">
        <f>SUM(P457:P467)</f>
        <v>0</v>
      </c>
      <c r="Q456" s="212"/>
      <c r="R456" s="213">
        <f>SUM(R457:R467)</f>
        <v>0.0110722732</v>
      </c>
      <c r="S456" s="212"/>
      <c r="T456" s="214">
        <f>SUM(T457:T467)</f>
        <v>0</v>
      </c>
      <c r="U456" s="12"/>
      <c r="V456" s="12"/>
      <c r="W456" s="12"/>
      <c r="X456" s="12"/>
      <c r="Y456" s="12"/>
      <c r="Z456" s="12"/>
      <c r="AA456" s="12"/>
      <c r="AB456" s="12"/>
      <c r="AC456" s="12"/>
      <c r="AD456" s="12"/>
      <c r="AE456" s="12"/>
      <c r="AR456" s="215" t="s">
        <v>79</v>
      </c>
      <c r="AT456" s="216" t="s">
        <v>68</v>
      </c>
      <c r="AU456" s="216" t="s">
        <v>77</v>
      </c>
      <c r="AY456" s="215" t="s">
        <v>137</v>
      </c>
      <c r="BK456" s="217">
        <f>SUM(BK457:BK467)</f>
        <v>0</v>
      </c>
    </row>
    <row r="457" spans="1:65" s="2" customFormat="1" ht="16.5" customHeight="1">
      <c r="A457" s="39"/>
      <c r="B457" s="40"/>
      <c r="C457" s="218" t="s">
        <v>1090</v>
      </c>
      <c r="D457" s="218" t="s">
        <v>138</v>
      </c>
      <c r="E457" s="219" t="s">
        <v>2041</v>
      </c>
      <c r="F457" s="220" t="s">
        <v>2042</v>
      </c>
      <c r="G457" s="221" t="s">
        <v>141</v>
      </c>
      <c r="H457" s="222">
        <v>7.213</v>
      </c>
      <c r="I457" s="223"/>
      <c r="J457" s="224">
        <f>ROUND(I457*H457,2)</f>
        <v>0</v>
      </c>
      <c r="K457" s="220" t="s">
        <v>142</v>
      </c>
      <c r="L457" s="45"/>
      <c r="M457" s="225" t="s">
        <v>19</v>
      </c>
      <c r="N457" s="226" t="s">
        <v>42</v>
      </c>
      <c r="O457" s="86"/>
      <c r="P457" s="227">
        <f>O457*H457</f>
        <v>0</v>
      </c>
      <c r="Q457" s="227">
        <v>0.00021</v>
      </c>
      <c r="R457" s="227">
        <f>Q457*H457</f>
        <v>0.0015147300000000002</v>
      </c>
      <c r="S457" s="227">
        <v>0</v>
      </c>
      <c r="T457" s="228">
        <f>S457*H457</f>
        <v>0</v>
      </c>
      <c r="U457" s="39"/>
      <c r="V457" s="39"/>
      <c r="W457" s="39"/>
      <c r="X457" s="39"/>
      <c r="Y457" s="39"/>
      <c r="Z457" s="39"/>
      <c r="AA457" s="39"/>
      <c r="AB457" s="39"/>
      <c r="AC457" s="39"/>
      <c r="AD457" s="39"/>
      <c r="AE457" s="39"/>
      <c r="AR457" s="229" t="s">
        <v>218</v>
      </c>
      <c r="AT457" s="229" t="s">
        <v>138</v>
      </c>
      <c r="AU457" s="229" t="s">
        <v>79</v>
      </c>
      <c r="AY457" s="18" t="s">
        <v>137</v>
      </c>
      <c r="BE457" s="230">
        <f>IF(N457="základní",J457,0)</f>
        <v>0</v>
      </c>
      <c r="BF457" s="230">
        <f>IF(N457="snížená",J457,0)</f>
        <v>0</v>
      </c>
      <c r="BG457" s="230">
        <f>IF(N457="zákl. přenesená",J457,0)</f>
        <v>0</v>
      </c>
      <c r="BH457" s="230">
        <f>IF(N457="sníž. přenesená",J457,0)</f>
        <v>0</v>
      </c>
      <c r="BI457" s="230">
        <f>IF(N457="nulová",J457,0)</f>
        <v>0</v>
      </c>
      <c r="BJ457" s="18" t="s">
        <v>143</v>
      </c>
      <c r="BK457" s="230">
        <f>ROUND(I457*H457,2)</f>
        <v>0</v>
      </c>
      <c r="BL457" s="18" t="s">
        <v>218</v>
      </c>
      <c r="BM457" s="229" t="s">
        <v>2043</v>
      </c>
    </row>
    <row r="458" spans="1:51" s="15" customFormat="1" ht="12">
      <c r="A458" s="15"/>
      <c r="B458" s="264"/>
      <c r="C458" s="265"/>
      <c r="D458" s="233" t="s">
        <v>145</v>
      </c>
      <c r="E458" s="266" t="s">
        <v>19</v>
      </c>
      <c r="F458" s="267" t="s">
        <v>2044</v>
      </c>
      <c r="G458" s="265"/>
      <c r="H458" s="266" t="s">
        <v>19</v>
      </c>
      <c r="I458" s="268"/>
      <c r="J458" s="265"/>
      <c r="K458" s="265"/>
      <c r="L458" s="269"/>
      <c r="M458" s="270"/>
      <c r="N458" s="271"/>
      <c r="O458" s="271"/>
      <c r="P458" s="271"/>
      <c r="Q458" s="271"/>
      <c r="R458" s="271"/>
      <c r="S458" s="271"/>
      <c r="T458" s="272"/>
      <c r="U458" s="15"/>
      <c r="V458" s="15"/>
      <c r="W458" s="15"/>
      <c r="X458" s="15"/>
      <c r="Y458" s="15"/>
      <c r="Z458" s="15"/>
      <c r="AA458" s="15"/>
      <c r="AB458" s="15"/>
      <c r="AC458" s="15"/>
      <c r="AD458" s="15"/>
      <c r="AE458" s="15"/>
      <c r="AT458" s="273" t="s">
        <v>145</v>
      </c>
      <c r="AU458" s="273" t="s">
        <v>79</v>
      </c>
      <c r="AV458" s="15" t="s">
        <v>77</v>
      </c>
      <c r="AW458" s="15" t="s">
        <v>31</v>
      </c>
      <c r="AX458" s="15" t="s">
        <v>69</v>
      </c>
      <c r="AY458" s="273" t="s">
        <v>137</v>
      </c>
    </row>
    <row r="459" spans="1:51" s="13" customFormat="1" ht="12">
      <c r="A459" s="13"/>
      <c r="B459" s="231"/>
      <c r="C459" s="232"/>
      <c r="D459" s="233" t="s">
        <v>145</v>
      </c>
      <c r="E459" s="234" t="s">
        <v>19</v>
      </c>
      <c r="F459" s="235" t="s">
        <v>2045</v>
      </c>
      <c r="G459" s="232"/>
      <c r="H459" s="236">
        <v>7.213</v>
      </c>
      <c r="I459" s="237"/>
      <c r="J459" s="232"/>
      <c r="K459" s="232"/>
      <c r="L459" s="238"/>
      <c r="M459" s="239"/>
      <c r="N459" s="240"/>
      <c r="O459" s="240"/>
      <c r="P459" s="240"/>
      <c r="Q459" s="240"/>
      <c r="R459" s="240"/>
      <c r="S459" s="240"/>
      <c r="T459" s="241"/>
      <c r="U459" s="13"/>
      <c r="V459" s="13"/>
      <c r="W459" s="13"/>
      <c r="X459" s="13"/>
      <c r="Y459" s="13"/>
      <c r="Z459" s="13"/>
      <c r="AA459" s="13"/>
      <c r="AB459" s="13"/>
      <c r="AC459" s="13"/>
      <c r="AD459" s="13"/>
      <c r="AE459" s="13"/>
      <c r="AT459" s="242" t="s">
        <v>145</v>
      </c>
      <c r="AU459" s="242" t="s">
        <v>79</v>
      </c>
      <c r="AV459" s="13" t="s">
        <v>79</v>
      </c>
      <c r="AW459" s="13" t="s">
        <v>31</v>
      </c>
      <c r="AX459" s="13" t="s">
        <v>69</v>
      </c>
      <c r="AY459" s="242" t="s">
        <v>137</v>
      </c>
    </row>
    <row r="460" spans="1:51" s="14" customFormat="1" ht="12">
      <c r="A460" s="14"/>
      <c r="B460" s="243"/>
      <c r="C460" s="244"/>
      <c r="D460" s="233" t="s">
        <v>145</v>
      </c>
      <c r="E460" s="245" t="s">
        <v>19</v>
      </c>
      <c r="F460" s="246" t="s">
        <v>147</v>
      </c>
      <c r="G460" s="244"/>
      <c r="H460" s="247">
        <v>7.213</v>
      </c>
      <c r="I460" s="248"/>
      <c r="J460" s="244"/>
      <c r="K460" s="244"/>
      <c r="L460" s="249"/>
      <c r="M460" s="250"/>
      <c r="N460" s="251"/>
      <c r="O460" s="251"/>
      <c r="P460" s="251"/>
      <c r="Q460" s="251"/>
      <c r="R460" s="251"/>
      <c r="S460" s="251"/>
      <c r="T460" s="252"/>
      <c r="U460" s="14"/>
      <c r="V460" s="14"/>
      <c r="W460" s="14"/>
      <c r="X460" s="14"/>
      <c r="Y460" s="14"/>
      <c r="Z460" s="14"/>
      <c r="AA460" s="14"/>
      <c r="AB460" s="14"/>
      <c r="AC460" s="14"/>
      <c r="AD460" s="14"/>
      <c r="AE460" s="14"/>
      <c r="AT460" s="253" t="s">
        <v>145</v>
      </c>
      <c r="AU460" s="253" t="s">
        <v>79</v>
      </c>
      <c r="AV460" s="14" t="s">
        <v>143</v>
      </c>
      <c r="AW460" s="14" t="s">
        <v>31</v>
      </c>
      <c r="AX460" s="14" t="s">
        <v>77</v>
      </c>
      <c r="AY460" s="253" t="s">
        <v>137</v>
      </c>
    </row>
    <row r="461" spans="1:65" s="2" customFormat="1" ht="16.5" customHeight="1">
      <c r="A461" s="39"/>
      <c r="B461" s="40"/>
      <c r="C461" s="218" t="s">
        <v>1095</v>
      </c>
      <c r="D461" s="218" t="s">
        <v>138</v>
      </c>
      <c r="E461" s="219" t="s">
        <v>506</v>
      </c>
      <c r="F461" s="220" t="s">
        <v>507</v>
      </c>
      <c r="G461" s="221" t="s">
        <v>141</v>
      </c>
      <c r="H461" s="222">
        <v>16.74</v>
      </c>
      <c r="I461" s="223"/>
      <c r="J461" s="224">
        <f>ROUND(I461*H461,2)</f>
        <v>0</v>
      </c>
      <c r="K461" s="220" t="s">
        <v>142</v>
      </c>
      <c r="L461" s="45"/>
      <c r="M461" s="225" t="s">
        <v>19</v>
      </c>
      <c r="N461" s="226" t="s">
        <v>42</v>
      </c>
      <c r="O461" s="86"/>
      <c r="P461" s="227">
        <f>O461*H461</f>
        <v>0</v>
      </c>
      <c r="Q461" s="227">
        <v>0.0002012</v>
      </c>
      <c r="R461" s="227">
        <f>Q461*H461</f>
        <v>0.003368088</v>
      </c>
      <c r="S461" s="227">
        <v>0</v>
      </c>
      <c r="T461" s="228">
        <f>S461*H461</f>
        <v>0</v>
      </c>
      <c r="U461" s="39"/>
      <c r="V461" s="39"/>
      <c r="W461" s="39"/>
      <c r="X461" s="39"/>
      <c r="Y461" s="39"/>
      <c r="Z461" s="39"/>
      <c r="AA461" s="39"/>
      <c r="AB461" s="39"/>
      <c r="AC461" s="39"/>
      <c r="AD461" s="39"/>
      <c r="AE461" s="39"/>
      <c r="AR461" s="229" t="s">
        <v>218</v>
      </c>
      <c r="AT461" s="229" t="s">
        <v>138</v>
      </c>
      <c r="AU461" s="229" t="s">
        <v>79</v>
      </c>
      <c r="AY461" s="18" t="s">
        <v>137</v>
      </c>
      <c r="BE461" s="230">
        <f>IF(N461="základní",J461,0)</f>
        <v>0</v>
      </c>
      <c r="BF461" s="230">
        <f>IF(N461="snížená",J461,0)</f>
        <v>0</v>
      </c>
      <c r="BG461" s="230">
        <f>IF(N461="zákl. přenesená",J461,0)</f>
        <v>0</v>
      </c>
      <c r="BH461" s="230">
        <f>IF(N461="sníž. přenesená",J461,0)</f>
        <v>0</v>
      </c>
      <c r="BI461" s="230">
        <f>IF(N461="nulová",J461,0)</f>
        <v>0</v>
      </c>
      <c r="BJ461" s="18" t="s">
        <v>143</v>
      </c>
      <c r="BK461" s="230">
        <f>ROUND(I461*H461,2)</f>
        <v>0</v>
      </c>
      <c r="BL461" s="18" t="s">
        <v>218</v>
      </c>
      <c r="BM461" s="229" t="s">
        <v>2046</v>
      </c>
    </row>
    <row r="462" spans="1:51" s="15" customFormat="1" ht="12">
      <c r="A462" s="15"/>
      <c r="B462" s="264"/>
      <c r="C462" s="265"/>
      <c r="D462" s="233" t="s">
        <v>145</v>
      </c>
      <c r="E462" s="266" t="s">
        <v>19</v>
      </c>
      <c r="F462" s="267" t="s">
        <v>2047</v>
      </c>
      <c r="G462" s="265"/>
      <c r="H462" s="266" t="s">
        <v>19</v>
      </c>
      <c r="I462" s="268"/>
      <c r="J462" s="265"/>
      <c r="K462" s="265"/>
      <c r="L462" s="269"/>
      <c r="M462" s="270"/>
      <c r="N462" s="271"/>
      <c r="O462" s="271"/>
      <c r="P462" s="271"/>
      <c r="Q462" s="271"/>
      <c r="R462" s="271"/>
      <c r="S462" s="271"/>
      <c r="T462" s="272"/>
      <c r="U462" s="15"/>
      <c r="V462" s="15"/>
      <c r="W462" s="15"/>
      <c r="X462" s="15"/>
      <c r="Y462" s="15"/>
      <c r="Z462" s="15"/>
      <c r="AA462" s="15"/>
      <c r="AB462" s="15"/>
      <c r="AC462" s="15"/>
      <c r="AD462" s="15"/>
      <c r="AE462" s="15"/>
      <c r="AT462" s="273" t="s">
        <v>145</v>
      </c>
      <c r="AU462" s="273" t="s">
        <v>79</v>
      </c>
      <c r="AV462" s="15" t="s">
        <v>77</v>
      </c>
      <c r="AW462" s="15" t="s">
        <v>31</v>
      </c>
      <c r="AX462" s="15" t="s">
        <v>69</v>
      </c>
      <c r="AY462" s="273" t="s">
        <v>137</v>
      </c>
    </row>
    <row r="463" spans="1:51" s="13" customFormat="1" ht="12">
      <c r="A463" s="13"/>
      <c r="B463" s="231"/>
      <c r="C463" s="232"/>
      <c r="D463" s="233" t="s">
        <v>145</v>
      </c>
      <c r="E463" s="234" t="s">
        <v>19</v>
      </c>
      <c r="F463" s="235" t="s">
        <v>2048</v>
      </c>
      <c r="G463" s="232"/>
      <c r="H463" s="236">
        <v>16.74</v>
      </c>
      <c r="I463" s="237"/>
      <c r="J463" s="232"/>
      <c r="K463" s="232"/>
      <c r="L463" s="238"/>
      <c r="M463" s="239"/>
      <c r="N463" s="240"/>
      <c r="O463" s="240"/>
      <c r="P463" s="240"/>
      <c r="Q463" s="240"/>
      <c r="R463" s="240"/>
      <c r="S463" s="240"/>
      <c r="T463" s="241"/>
      <c r="U463" s="13"/>
      <c r="V463" s="13"/>
      <c r="W463" s="13"/>
      <c r="X463" s="13"/>
      <c r="Y463" s="13"/>
      <c r="Z463" s="13"/>
      <c r="AA463" s="13"/>
      <c r="AB463" s="13"/>
      <c r="AC463" s="13"/>
      <c r="AD463" s="13"/>
      <c r="AE463" s="13"/>
      <c r="AT463" s="242" t="s">
        <v>145</v>
      </c>
      <c r="AU463" s="242" t="s">
        <v>79</v>
      </c>
      <c r="AV463" s="13" t="s">
        <v>79</v>
      </c>
      <c r="AW463" s="13" t="s">
        <v>31</v>
      </c>
      <c r="AX463" s="13" t="s">
        <v>69</v>
      </c>
      <c r="AY463" s="242" t="s">
        <v>137</v>
      </c>
    </row>
    <row r="464" spans="1:51" s="14" customFormat="1" ht="12">
      <c r="A464" s="14"/>
      <c r="B464" s="243"/>
      <c r="C464" s="244"/>
      <c r="D464" s="233" t="s">
        <v>145</v>
      </c>
      <c r="E464" s="245" t="s">
        <v>19</v>
      </c>
      <c r="F464" s="246" t="s">
        <v>147</v>
      </c>
      <c r="G464" s="244"/>
      <c r="H464" s="247">
        <v>16.74</v>
      </c>
      <c r="I464" s="248"/>
      <c r="J464" s="244"/>
      <c r="K464" s="244"/>
      <c r="L464" s="249"/>
      <c r="M464" s="250"/>
      <c r="N464" s="251"/>
      <c r="O464" s="251"/>
      <c r="P464" s="251"/>
      <c r="Q464" s="251"/>
      <c r="R464" s="251"/>
      <c r="S464" s="251"/>
      <c r="T464" s="252"/>
      <c r="U464" s="14"/>
      <c r="V464" s="14"/>
      <c r="W464" s="14"/>
      <c r="X464" s="14"/>
      <c r="Y464" s="14"/>
      <c r="Z464" s="14"/>
      <c r="AA464" s="14"/>
      <c r="AB464" s="14"/>
      <c r="AC464" s="14"/>
      <c r="AD464" s="14"/>
      <c r="AE464" s="14"/>
      <c r="AT464" s="253" t="s">
        <v>145</v>
      </c>
      <c r="AU464" s="253" t="s">
        <v>79</v>
      </c>
      <c r="AV464" s="14" t="s">
        <v>143</v>
      </c>
      <c r="AW464" s="14" t="s">
        <v>31</v>
      </c>
      <c r="AX464" s="14" t="s">
        <v>77</v>
      </c>
      <c r="AY464" s="253" t="s">
        <v>137</v>
      </c>
    </row>
    <row r="465" spans="1:65" s="2" customFormat="1" ht="21.75" customHeight="1">
      <c r="A465" s="39"/>
      <c r="B465" s="40"/>
      <c r="C465" s="218" t="s">
        <v>1100</v>
      </c>
      <c r="D465" s="218" t="s">
        <v>138</v>
      </c>
      <c r="E465" s="219" t="s">
        <v>2049</v>
      </c>
      <c r="F465" s="220" t="s">
        <v>2050</v>
      </c>
      <c r="G465" s="221" t="s">
        <v>141</v>
      </c>
      <c r="H465" s="222">
        <v>23.953</v>
      </c>
      <c r="I465" s="223"/>
      <c r="J465" s="224">
        <f>ROUND(I465*H465,2)</f>
        <v>0</v>
      </c>
      <c r="K465" s="220" t="s">
        <v>142</v>
      </c>
      <c r="L465" s="45"/>
      <c r="M465" s="225" t="s">
        <v>19</v>
      </c>
      <c r="N465" s="226" t="s">
        <v>42</v>
      </c>
      <c r="O465" s="86"/>
      <c r="P465" s="227">
        <f>O465*H465</f>
        <v>0</v>
      </c>
      <c r="Q465" s="227">
        <v>0.0002584</v>
      </c>
      <c r="R465" s="227">
        <f>Q465*H465</f>
        <v>0.0061894552</v>
      </c>
      <c r="S465" s="227">
        <v>0</v>
      </c>
      <c r="T465" s="228">
        <f>S465*H465</f>
        <v>0</v>
      </c>
      <c r="U465" s="39"/>
      <c r="V465" s="39"/>
      <c r="W465" s="39"/>
      <c r="X465" s="39"/>
      <c r="Y465" s="39"/>
      <c r="Z465" s="39"/>
      <c r="AA465" s="39"/>
      <c r="AB465" s="39"/>
      <c r="AC465" s="39"/>
      <c r="AD465" s="39"/>
      <c r="AE465" s="39"/>
      <c r="AR465" s="229" t="s">
        <v>218</v>
      </c>
      <c r="AT465" s="229" t="s">
        <v>138</v>
      </c>
      <c r="AU465" s="229" t="s">
        <v>79</v>
      </c>
      <c r="AY465" s="18" t="s">
        <v>137</v>
      </c>
      <c r="BE465" s="230">
        <f>IF(N465="základní",J465,0)</f>
        <v>0</v>
      </c>
      <c r="BF465" s="230">
        <f>IF(N465="snížená",J465,0)</f>
        <v>0</v>
      </c>
      <c r="BG465" s="230">
        <f>IF(N465="zákl. přenesená",J465,0)</f>
        <v>0</v>
      </c>
      <c r="BH465" s="230">
        <f>IF(N465="sníž. přenesená",J465,0)</f>
        <v>0</v>
      </c>
      <c r="BI465" s="230">
        <f>IF(N465="nulová",J465,0)</f>
        <v>0</v>
      </c>
      <c r="BJ465" s="18" t="s">
        <v>143</v>
      </c>
      <c r="BK465" s="230">
        <f>ROUND(I465*H465,2)</f>
        <v>0</v>
      </c>
      <c r="BL465" s="18" t="s">
        <v>218</v>
      </c>
      <c r="BM465" s="229" t="s">
        <v>2051</v>
      </c>
    </row>
    <row r="466" spans="1:51" s="13" customFormat="1" ht="12">
      <c r="A466" s="13"/>
      <c r="B466" s="231"/>
      <c r="C466" s="232"/>
      <c r="D466" s="233" t="s">
        <v>145</v>
      </c>
      <c r="E466" s="234" t="s">
        <v>19</v>
      </c>
      <c r="F466" s="235" t="s">
        <v>2052</v>
      </c>
      <c r="G466" s="232"/>
      <c r="H466" s="236">
        <v>23.953</v>
      </c>
      <c r="I466" s="237"/>
      <c r="J466" s="232"/>
      <c r="K466" s="232"/>
      <c r="L466" s="238"/>
      <c r="M466" s="239"/>
      <c r="N466" s="240"/>
      <c r="O466" s="240"/>
      <c r="P466" s="240"/>
      <c r="Q466" s="240"/>
      <c r="R466" s="240"/>
      <c r="S466" s="240"/>
      <c r="T466" s="241"/>
      <c r="U466" s="13"/>
      <c r="V466" s="13"/>
      <c r="W466" s="13"/>
      <c r="X466" s="13"/>
      <c r="Y466" s="13"/>
      <c r="Z466" s="13"/>
      <c r="AA466" s="13"/>
      <c r="AB466" s="13"/>
      <c r="AC466" s="13"/>
      <c r="AD466" s="13"/>
      <c r="AE466" s="13"/>
      <c r="AT466" s="242" t="s">
        <v>145</v>
      </c>
      <c r="AU466" s="242" t="s">
        <v>79</v>
      </c>
      <c r="AV466" s="13" t="s">
        <v>79</v>
      </c>
      <c r="AW466" s="13" t="s">
        <v>31</v>
      </c>
      <c r="AX466" s="13" t="s">
        <v>69</v>
      </c>
      <c r="AY466" s="242" t="s">
        <v>137</v>
      </c>
    </row>
    <row r="467" spans="1:51" s="14" customFormat="1" ht="12">
      <c r="A467" s="14"/>
      <c r="B467" s="243"/>
      <c r="C467" s="244"/>
      <c r="D467" s="233" t="s">
        <v>145</v>
      </c>
      <c r="E467" s="245" t="s">
        <v>19</v>
      </c>
      <c r="F467" s="246" t="s">
        <v>147</v>
      </c>
      <c r="G467" s="244"/>
      <c r="H467" s="247">
        <v>23.953</v>
      </c>
      <c r="I467" s="248"/>
      <c r="J467" s="244"/>
      <c r="K467" s="244"/>
      <c r="L467" s="249"/>
      <c r="M467" s="250"/>
      <c r="N467" s="251"/>
      <c r="O467" s="251"/>
      <c r="P467" s="251"/>
      <c r="Q467" s="251"/>
      <c r="R467" s="251"/>
      <c r="S467" s="251"/>
      <c r="T467" s="252"/>
      <c r="U467" s="14"/>
      <c r="V467" s="14"/>
      <c r="W467" s="14"/>
      <c r="X467" s="14"/>
      <c r="Y467" s="14"/>
      <c r="Z467" s="14"/>
      <c r="AA467" s="14"/>
      <c r="AB467" s="14"/>
      <c r="AC467" s="14"/>
      <c r="AD467" s="14"/>
      <c r="AE467" s="14"/>
      <c r="AT467" s="253" t="s">
        <v>145</v>
      </c>
      <c r="AU467" s="253" t="s">
        <v>79</v>
      </c>
      <c r="AV467" s="14" t="s">
        <v>143</v>
      </c>
      <c r="AW467" s="14" t="s">
        <v>31</v>
      </c>
      <c r="AX467" s="14" t="s">
        <v>77</v>
      </c>
      <c r="AY467" s="253" t="s">
        <v>137</v>
      </c>
    </row>
    <row r="468" spans="1:63" s="12" customFormat="1" ht="25.9" customHeight="1">
      <c r="A468" s="12"/>
      <c r="B468" s="204"/>
      <c r="C468" s="205"/>
      <c r="D468" s="206" t="s">
        <v>68</v>
      </c>
      <c r="E468" s="207" t="s">
        <v>1285</v>
      </c>
      <c r="F468" s="207" t="s">
        <v>1286</v>
      </c>
      <c r="G468" s="205"/>
      <c r="H468" s="205"/>
      <c r="I468" s="208"/>
      <c r="J468" s="209">
        <f>BK468</f>
        <v>0</v>
      </c>
      <c r="K468" s="205"/>
      <c r="L468" s="210"/>
      <c r="M468" s="211"/>
      <c r="N468" s="212"/>
      <c r="O468" s="212"/>
      <c r="P468" s="213">
        <f>SUM(P469:P470)</f>
        <v>0</v>
      </c>
      <c r="Q468" s="212"/>
      <c r="R468" s="213">
        <f>SUM(R469:R470)</f>
        <v>0</v>
      </c>
      <c r="S468" s="212"/>
      <c r="T468" s="214">
        <f>SUM(T469:T470)</f>
        <v>0</v>
      </c>
      <c r="U468" s="12"/>
      <c r="V468" s="12"/>
      <c r="W468" s="12"/>
      <c r="X468" s="12"/>
      <c r="Y468" s="12"/>
      <c r="Z468" s="12"/>
      <c r="AA468" s="12"/>
      <c r="AB468" s="12"/>
      <c r="AC468" s="12"/>
      <c r="AD468" s="12"/>
      <c r="AE468" s="12"/>
      <c r="AR468" s="215" t="s">
        <v>143</v>
      </c>
      <c r="AT468" s="216" t="s">
        <v>68</v>
      </c>
      <c r="AU468" s="216" t="s">
        <v>69</v>
      </c>
      <c r="AY468" s="215" t="s">
        <v>137</v>
      </c>
      <c r="BK468" s="217">
        <f>SUM(BK469:BK470)</f>
        <v>0</v>
      </c>
    </row>
    <row r="469" spans="1:65" s="2" customFormat="1" ht="16.5" customHeight="1">
      <c r="A469" s="39"/>
      <c r="B469" s="40"/>
      <c r="C469" s="218" t="s">
        <v>1105</v>
      </c>
      <c r="D469" s="218" t="s">
        <v>138</v>
      </c>
      <c r="E469" s="219" t="s">
        <v>2053</v>
      </c>
      <c r="F469" s="220" t="s">
        <v>2054</v>
      </c>
      <c r="G469" s="221" t="s">
        <v>1290</v>
      </c>
      <c r="H469" s="222">
        <v>15</v>
      </c>
      <c r="I469" s="223"/>
      <c r="J469" s="224">
        <f>ROUND(I469*H469,2)</f>
        <v>0</v>
      </c>
      <c r="K469" s="220" t="s">
        <v>142</v>
      </c>
      <c r="L469" s="45"/>
      <c r="M469" s="225" t="s">
        <v>19</v>
      </c>
      <c r="N469" s="226" t="s">
        <v>42</v>
      </c>
      <c r="O469" s="86"/>
      <c r="P469" s="227">
        <f>O469*H469</f>
        <v>0</v>
      </c>
      <c r="Q469" s="227">
        <v>0</v>
      </c>
      <c r="R469" s="227">
        <f>Q469*H469</f>
        <v>0</v>
      </c>
      <c r="S469" s="227">
        <v>0</v>
      </c>
      <c r="T469" s="228">
        <f>S469*H469</f>
        <v>0</v>
      </c>
      <c r="U469" s="39"/>
      <c r="V469" s="39"/>
      <c r="W469" s="39"/>
      <c r="X469" s="39"/>
      <c r="Y469" s="39"/>
      <c r="Z469" s="39"/>
      <c r="AA469" s="39"/>
      <c r="AB469" s="39"/>
      <c r="AC469" s="39"/>
      <c r="AD469" s="39"/>
      <c r="AE469" s="39"/>
      <c r="AR469" s="229" t="s">
        <v>1291</v>
      </c>
      <c r="AT469" s="229" t="s">
        <v>138</v>
      </c>
      <c r="AU469" s="229" t="s">
        <v>77</v>
      </c>
      <c r="AY469" s="18" t="s">
        <v>137</v>
      </c>
      <c r="BE469" s="230">
        <f>IF(N469="základní",J469,0)</f>
        <v>0</v>
      </c>
      <c r="BF469" s="230">
        <f>IF(N469="snížená",J469,0)</f>
        <v>0</v>
      </c>
      <c r="BG469" s="230">
        <f>IF(N469="zákl. přenesená",J469,0)</f>
        <v>0</v>
      </c>
      <c r="BH469" s="230">
        <f>IF(N469="sníž. přenesená",J469,0)</f>
        <v>0</v>
      </c>
      <c r="BI469" s="230">
        <f>IF(N469="nulová",J469,0)</f>
        <v>0</v>
      </c>
      <c r="BJ469" s="18" t="s">
        <v>143</v>
      </c>
      <c r="BK469" s="230">
        <f>ROUND(I469*H469,2)</f>
        <v>0</v>
      </c>
      <c r="BL469" s="18" t="s">
        <v>1291</v>
      </c>
      <c r="BM469" s="229" t="s">
        <v>2055</v>
      </c>
    </row>
    <row r="470" spans="1:47" s="2" customFormat="1" ht="12">
      <c r="A470" s="39"/>
      <c r="B470" s="40"/>
      <c r="C470" s="41"/>
      <c r="D470" s="233" t="s">
        <v>292</v>
      </c>
      <c r="E470" s="41"/>
      <c r="F470" s="276" t="s">
        <v>2056</v>
      </c>
      <c r="G470" s="41"/>
      <c r="H470" s="41"/>
      <c r="I470" s="138"/>
      <c r="J470" s="41"/>
      <c r="K470" s="41"/>
      <c r="L470" s="45"/>
      <c r="M470" s="285"/>
      <c r="N470" s="286"/>
      <c r="O470" s="282"/>
      <c r="P470" s="282"/>
      <c r="Q470" s="282"/>
      <c r="R470" s="282"/>
      <c r="S470" s="282"/>
      <c r="T470" s="287"/>
      <c r="U470" s="39"/>
      <c r="V470" s="39"/>
      <c r="W470" s="39"/>
      <c r="X470" s="39"/>
      <c r="Y470" s="39"/>
      <c r="Z470" s="39"/>
      <c r="AA470" s="39"/>
      <c r="AB470" s="39"/>
      <c r="AC470" s="39"/>
      <c r="AD470" s="39"/>
      <c r="AE470" s="39"/>
      <c r="AT470" s="18" t="s">
        <v>292</v>
      </c>
      <c r="AU470" s="18" t="s">
        <v>77</v>
      </c>
    </row>
    <row r="471" spans="1:31" s="2" customFormat="1" ht="6.95" customHeight="1">
      <c r="A471" s="39"/>
      <c r="B471" s="61"/>
      <c r="C471" s="62"/>
      <c r="D471" s="62"/>
      <c r="E471" s="62"/>
      <c r="F471" s="62"/>
      <c r="G471" s="62"/>
      <c r="H471" s="62"/>
      <c r="I471" s="168"/>
      <c r="J471" s="62"/>
      <c r="K471" s="62"/>
      <c r="L471" s="45"/>
      <c r="M471" s="39"/>
      <c r="O471" s="39"/>
      <c r="P471" s="39"/>
      <c r="Q471" s="39"/>
      <c r="R471" s="39"/>
      <c r="S471" s="39"/>
      <c r="T471" s="39"/>
      <c r="U471" s="39"/>
      <c r="V471" s="39"/>
      <c r="W471" s="39"/>
      <c r="X471" s="39"/>
      <c r="Y471" s="39"/>
      <c r="Z471" s="39"/>
      <c r="AA471" s="39"/>
      <c r="AB471" s="39"/>
      <c r="AC471" s="39"/>
      <c r="AD471" s="39"/>
      <c r="AE471" s="39"/>
    </row>
  </sheetData>
  <sheetProtection password="CC35" sheet="1" objects="1" scenarios="1" formatColumns="0" formatRows="0" autoFilter="0"/>
  <autoFilter ref="C101:K470"/>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91</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2057</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ROUND(J80,2)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ROUND((SUM(BE80:BE122)),2)</f>
        <v>0</v>
      </c>
      <c r="G33" s="39"/>
      <c r="H33" s="39"/>
      <c r="I33" s="157">
        <v>0.21</v>
      </c>
      <c r="J33" s="156">
        <f>ROUND(((SUM(BE80:BE122))*I33),2)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ROUND((SUM(BF80:BF122)),2)</f>
        <v>0</v>
      </c>
      <c r="G34" s="39"/>
      <c r="H34" s="39"/>
      <c r="I34" s="157">
        <v>0.15</v>
      </c>
      <c r="J34" s="156">
        <f>ROUND(((SUM(BF80:BF122))*I34),2)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ROUND((SUM(BG80:BG122)),2)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ROUND((SUM(BH80:BH122)),2)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ROUND((SUM(BI80:BI122)),2)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05 - WC, čekárna - elektromontáže</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J80</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2058</v>
      </c>
      <c r="E60" s="181"/>
      <c r="F60" s="181"/>
      <c r="G60" s="181"/>
      <c r="H60" s="181"/>
      <c r="I60" s="182"/>
      <c r="J60" s="183">
        <f>J81</f>
        <v>0</v>
      </c>
      <c r="K60" s="179"/>
      <c r="L60" s="184"/>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8"/>
      <c r="J61" s="41"/>
      <c r="K61" s="41"/>
      <c r="L61" s="139"/>
      <c r="S61" s="39"/>
      <c r="T61" s="39"/>
      <c r="U61" s="39"/>
      <c r="V61" s="39"/>
      <c r="W61" s="39"/>
      <c r="X61" s="39"/>
      <c r="Y61" s="39"/>
      <c r="Z61" s="39"/>
      <c r="AA61" s="39"/>
      <c r="AB61" s="39"/>
      <c r="AC61" s="39"/>
      <c r="AD61" s="39"/>
      <c r="AE61" s="39"/>
    </row>
    <row r="62" spans="1:31" s="2" customFormat="1" ht="6.95" customHeight="1">
      <c r="A62" s="39"/>
      <c r="B62" s="61"/>
      <c r="C62" s="62"/>
      <c r="D62" s="62"/>
      <c r="E62" s="62"/>
      <c r="F62" s="62"/>
      <c r="G62" s="62"/>
      <c r="H62" s="62"/>
      <c r="I62" s="168"/>
      <c r="J62" s="62"/>
      <c r="K62" s="62"/>
      <c r="L62" s="139"/>
      <c r="S62" s="39"/>
      <c r="T62" s="39"/>
      <c r="U62" s="39"/>
      <c r="V62" s="39"/>
      <c r="W62" s="39"/>
      <c r="X62" s="39"/>
      <c r="Y62" s="39"/>
      <c r="Z62" s="39"/>
      <c r="AA62" s="39"/>
      <c r="AB62" s="39"/>
      <c r="AC62" s="39"/>
      <c r="AD62" s="39"/>
      <c r="AE62" s="39"/>
    </row>
    <row r="66" spans="1:31" s="2" customFormat="1" ht="6.95" customHeight="1">
      <c r="A66" s="39"/>
      <c r="B66" s="63"/>
      <c r="C66" s="64"/>
      <c r="D66" s="64"/>
      <c r="E66" s="64"/>
      <c r="F66" s="64"/>
      <c r="G66" s="64"/>
      <c r="H66" s="64"/>
      <c r="I66" s="171"/>
      <c r="J66" s="64"/>
      <c r="K66" s="64"/>
      <c r="L66" s="139"/>
      <c r="S66" s="39"/>
      <c r="T66" s="39"/>
      <c r="U66" s="39"/>
      <c r="V66" s="39"/>
      <c r="W66" s="39"/>
      <c r="X66" s="39"/>
      <c r="Y66" s="39"/>
      <c r="Z66" s="39"/>
      <c r="AA66" s="39"/>
      <c r="AB66" s="39"/>
      <c r="AC66" s="39"/>
      <c r="AD66" s="39"/>
      <c r="AE66" s="39"/>
    </row>
    <row r="67" spans="1:31" s="2" customFormat="1" ht="24.95" customHeight="1">
      <c r="A67" s="39"/>
      <c r="B67" s="40"/>
      <c r="C67" s="24" t="s">
        <v>122</v>
      </c>
      <c r="D67" s="41"/>
      <c r="E67" s="41"/>
      <c r="F67" s="41"/>
      <c r="G67" s="41"/>
      <c r="H67" s="41"/>
      <c r="I67" s="138"/>
      <c r="J67" s="41"/>
      <c r="K67" s="41"/>
      <c r="L67" s="139"/>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138"/>
      <c r="J69" s="41"/>
      <c r="K69" s="41"/>
      <c r="L69" s="139"/>
      <c r="S69" s="39"/>
      <c r="T69" s="39"/>
      <c r="U69" s="39"/>
      <c r="V69" s="39"/>
      <c r="W69" s="39"/>
      <c r="X69" s="39"/>
      <c r="Y69" s="39"/>
      <c r="Z69" s="39"/>
      <c r="AA69" s="39"/>
      <c r="AB69" s="39"/>
      <c r="AC69" s="39"/>
      <c r="AD69" s="39"/>
      <c r="AE69" s="39"/>
    </row>
    <row r="70" spans="1:31" s="2" customFormat="1" ht="16.5" customHeight="1">
      <c r="A70" s="39"/>
      <c r="B70" s="40"/>
      <c r="C70" s="41"/>
      <c r="D70" s="41"/>
      <c r="E70" s="172" t="str">
        <f>E7</f>
        <v>Kardašova Řečice ON - oprava výpraví budovy</v>
      </c>
      <c r="F70" s="33"/>
      <c r="G70" s="33"/>
      <c r="H70" s="33"/>
      <c r="I70" s="138"/>
      <c r="J70" s="41"/>
      <c r="K70" s="41"/>
      <c r="L70" s="139"/>
      <c r="S70" s="39"/>
      <c r="T70" s="39"/>
      <c r="U70" s="39"/>
      <c r="V70" s="39"/>
      <c r="W70" s="39"/>
      <c r="X70" s="39"/>
      <c r="Y70" s="39"/>
      <c r="Z70" s="39"/>
      <c r="AA70" s="39"/>
      <c r="AB70" s="39"/>
      <c r="AC70" s="39"/>
      <c r="AD70" s="39"/>
      <c r="AE70" s="39"/>
    </row>
    <row r="71" spans="1:31" s="2" customFormat="1" ht="12" customHeight="1">
      <c r="A71" s="39"/>
      <c r="B71" s="40"/>
      <c r="C71" s="33" t="s">
        <v>105</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6.5" customHeight="1">
      <c r="A72" s="39"/>
      <c r="B72" s="40"/>
      <c r="C72" s="41"/>
      <c r="D72" s="41"/>
      <c r="E72" s="71" t="str">
        <f>E9</f>
        <v>SO 05 - WC, čekárna - elektromontáže</v>
      </c>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 xml:space="preserve"> </v>
      </c>
      <c r="G74" s="41"/>
      <c r="H74" s="41"/>
      <c r="I74" s="142" t="s">
        <v>23</v>
      </c>
      <c r="J74" s="74" t="str">
        <f>IF(J12="","",J12)</f>
        <v>28. 1. 2020</v>
      </c>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 xml:space="preserve"> </v>
      </c>
      <c r="G76" s="41"/>
      <c r="H76" s="41"/>
      <c r="I76" s="142" t="s">
        <v>30</v>
      </c>
      <c r="J76" s="37" t="str">
        <f>E21</f>
        <v xml:space="preserve"> </v>
      </c>
      <c r="K76" s="41"/>
      <c r="L76" s="139"/>
      <c r="S76" s="39"/>
      <c r="T76" s="39"/>
      <c r="U76" s="39"/>
      <c r="V76" s="39"/>
      <c r="W76" s="39"/>
      <c r="X76" s="39"/>
      <c r="Y76" s="39"/>
      <c r="Z76" s="39"/>
      <c r="AA76" s="39"/>
      <c r="AB76" s="39"/>
      <c r="AC76" s="39"/>
      <c r="AD76" s="39"/>
      <c r="AE76" s="39"/>
    </row>
    <row r="77" spans="1:31" s="2" customFormat="1" ht="15.15" customHeight="1">
      <c r="A77" s="39"/>
      <c r="B77" s="40"/>
      <c r="C77" s="33" t="s">
        <v>28</v>
      </c>
      <c r="D77" s="41"/>
      <c r="E77" s="41"/>
      <c r="F77" s="28" t="str">
        <f>IF(E18="","",E18)</f>
        <v>Vyplň údaj</v>
      </c>
      <c r="G77" s="41"/>
      <c r="H77" s="41"/>
      <c r="I77" s="142" t="s">
        <v>32</v>
      </c>
      <c r="J77" s="37" t="str">
        <f>E24</f>
        <v xml:space="preserve"> </v>
      </c>
      <c r="K77" s="41"/>
      <c r="L77" s="139"/>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11" customFormat="1" ht="29.25" customHeight="1">
      <c r="A79" s="192"/>
      <c r="B79" s="193"/>
      <c r="C79" s="194" t="s">
        <v>123</v>
      </c>
      <c r="D79" s="195" t="s">
        <v>54</v>
      </c>
      <c r="E79" s="195" t="s">
        <v>50</v>
      </c>
      <c r="F79" s="195" t="s">
        <v>51</v>
      </c>
      <c r="G79" s="195" t="s">
        <v>124</v>
      </c>
      <c r="H79" s="195" t="s">
        <v>125</v>
      </c>
      <c r="I79" s="196" t="s">
        <v>126</v>
      </c>
      <c r="J79" s="195" t="s">
        <v>109</v>
      </c>
      <c r="K79" s="197" t="s">
        <v>127</v>
      </c>
      <c r="L79" s="198"/>
      <c r="M79" s="94" t="s">
        <v>19</v>
      </c>
      <c r="N79" s="95" t="s">
        <v>39</v>
      </c>
      <c r="O79" s="95" t="s">
        <v>128</v>
      </c>
      <c r="P79" s="95" t="s">
        <v>129</v>
      </c>
      <c r="Q79" s="95" t="s">
        <v>130</v>
      </c>
      <c r="R79" s="95" t="s">
        <v>131</v>
      </c>
      <c r="S79" s="95" t="s">
        <v>132</v>
      </c>
      <c r="T79" s="96" t="s">
        <v>133</v>
      </c>
      <c r="U79" s="192"/>
      <c r="V79" s="192"/>
      <c r="W79" s="192"/>
      <c r="X79" s="192"/>
      <c r="Y79" s="192"/>
      <c r="Z79" s="192"/>
      <c r="AA79" s="192"/>
      <c r="AB79" s="192"/>
      <c r="AC79" s="192"/>
      <c r="AD79" s="192"/>
      <c r="AE79" s="192"/>
    </row>
    <row r="80" spans="1:63" s="2" customFormat="1" ht="22.8" customHeight="1">
      <c r="A80" s="39"/>
      <c r="B80" s="40"/>
      <c r="C80" s="101" t="s">
        <v>134</v>
      </c>
      <c r="D80" s="41"/>
      <c r="E80" s="41"/>
      <c r="F80" s="41"/>
      <c r="G80" s="41"/>
      <c r="H80" s="41"/>
      <c r="I80" s="138"/>
      <c r="J80" s="199">
        <f>BK80</f>
        <v>0</v>
      </c>
      <c r="K80" s="41"/>
      <c r="L80" s="45"/>
      <c r="M80" s="97"/>
      <c r="N80" s="200"/>
      <c r="O80" s="98"/>
      <c r="P80" s="201">
        <f>P81</f>
        <v>0</v>
      </c>
      <c r="Q80" s="98"/>
      <c r="R80" s="201">
        <f>R81</f>
        <v>0</v>
      </c>
      <c r="S80" s="98"/>
      <c r="T80" s="202">
        <f>T81</f>
        <v>0</v>
      </c>
      <c r="U80" s="39"/>
      <c r="V80" s="39"/>
      <c r="W80" s="39"/>
      <c r="X80" s="39"/>
      <c r="Y80" s="39"/>
      <c r="Z80" s="39"/>
      <c r="AA80" s="39"/>
      <c r="AB80" s="39"/>
      <c r="AC80" s="39"/>
      <c r="AD80" s="39"/>
      <c r="AE80" s="39"/>
      <c r="AT80" s="18" t="s">
        <v>68</v>
      </c>
      <c r="AU80" s="18" t="s">
        <v>110</v>
      </c>
      <c r="BK80" s="203">
        <f>BK81</f>
        <v>0</v>
      </c>
    </row>
    <row r="81" spans="1:63" s="12" customFormat="1" ht="25.9" customHeight="1">
      <c r="A81" s="12"/>
      <c r="B81" s="204"/>
      <c r="C81" s="205"/>
      <c r="D81" s="206" t="s">
        <v>68</v>
      </c>
      <c r="E81" s="207" t="s">
        <v>2059</v>
      </c>
      <c r="F81" s="207" t="s">
        <v>2060</v>
      </c>
      <c r="G81" s="205"/>
      <c r="H81" s="205"/>
      <c r="I81" s="208"/>
      <c r="J81" s="209">
        <f>BK81</f>
        <v>0</v>
      </c>
      <c r="K81" s="205"/>
      <c r="L81" s="210"/>
      <c r="M81" s="211"/>
      <c r="N81" s="212"/>
      <c r="O81" s="212"/>
      <c r="P81" s="213">
        <f>SUM(P82:P122)</f>
        <v>0</v>
      </c>
      <c r="Q81" s="212"/>
      <c r="R81" s="213">
        <f>SUM(R82:R122)</f>
        <v>0</v>
      </c>
      <c r="S81" s="212"/>
      <c r="T81" s="214">
        <f>SUM(T82:T122)</f>
        <v>0</v>
      </c>
      <c r="U81" s="12"/>
      <c r="V81" s="12"/>
      <c r="W81" s="12"/>
      <c r="X81" s="12"/>
      <c r="Y81" s="12"/>
      <c r="Z81" s="12"/>
      <c r="AA81" s="12"/>
      <c r="AB81" s="12"/>
      <c r="AC81" s="12"/>
      <c r="AD81" s="12"/>
      <c r="AE81" s="12"/>
      <c r="AR81" s="215" t="s">
        <v>143</v>
      </c>
      <c r="AT81" s="216" t="s">
        <v>68</v>
      </c>
      <c r="AU81" s="216" t="s">
        <v>69</v>
      </c>
      <c r="AY81" s="215" t="s">
        <v>137</v>
      </c>
      <c r="BK81" s="217">
        <f>SUM(BK82:BK122)</f>
        <v>0</v>
      </c>
    </row>
    <row r="82" spans="1:65" s="2" customFormat="1" ht="21.75" customHeight="1">
      <c r="A82" s="39"/>
      <c r="B82" s="40"/>
      <c r="C82" s="218" t="s">
        <v>77</v>
      </c>
      <c r="D82" s="218" t="s">
        <v>138</v>
      </c>
      <c r="E82" s="219" t="s">
        <v>2061</v>
      </c>
      <c r="F82" s="220" t="s">
        <v>2062</v>
      </c>
      <c r="G82" s="221" t="s">
        <v>150</v>
      </c>
      <c r="H82" s="222">
        <v>21</v>
      </c>
      <c r="I82" s="223"/>
      <c r="J82" s="224">
        <f>ROUND(I82*H82,2)</f>
        <v>0</v>
      </c>
      <c r="K82" s="220" t="s">
        <v>2063</v>
      </c>
      <c r="L82" s="45"/>
      <c r="M82" s="225" t="s">
        <v>19</v>
      </c>
      <c r="N82" s="226" t="s">
        <v>42</v>
      </c>
      <c r="O82" s="86"/>
      <c r="P82" s="227">
        <f>O82*H82</f>
        <v>0</v>
      </c>
      <c r="Q82" s="227">
        <v>0</v>
      </c>
      <c r="R82" s="227">
        <f>Q82*H82</f>
        <v>0</v>
      </c>
      <c r="S82" s="227">
        <v>0</v>
      </c>
      <c r="T82" s="228">
        <f>S82*H82</f>
        <v>0</v>
      </c>
      <c r="U82" s="39"/>
      <c r="V82" s="39"/>
      <c r="W82" s="39"/>
      <c r="X82" s="39"/>
      <c r="Y82" s="39"/>
      <c r="Z82" s="39"/>
      <c r="AA82" s="39"/>
      <c r="AB82" s="39"/>
      <c r="AC82" s="39"/>
      <c r="AD82" s="39"/>
      <c r="AE82" s="39"/>
      <c r="AR82" s="229" t="s">
        <v>1291</v>
      </c>
      <c r="AT82" s="229" t="s">
        <v>138</v>
      </c>
      <c r="AU82" s="229" t="s">
        <v>77</v>
      </c>
      <c r="AY82" s="18" t="s">
        <v>137</v>
      </c>
      <c r="BE82" s="230">
        <f>IF(N82="základní",J82,0)</f>
        <v>0</v>
      </c>
      <c r="BF82" s="230">
        <f>IF(N82="snížená",J82,0)</f>
        <v>0</v>
      </c>
      <c r="BG82" s="230">
        <f>IF(N82="zákl. přenesená",J82,0)</f>
        <v>0</v>
      </c>
      <c r="BH82" s="230">
        <f>IF(N82="sníž. přenesená",J82,0)</f>
        <v>0</v>
      </c>
      <c r="BI82" s="230">
        <f>IF(N82="nulová",J82,0)</f>
        <v>0</v>
      </c>
      <c r="BJ82" s="18" t="s">
        <v>143</v>
      </c>
      <c r="BK82" s="230">
        <f>ROUND(I82*H82,2)</f>
        <v>0</v>
      </c>
      <c r="BL82" s="18" t="s">
        <v>1291</v>
      </c>
      <c r="BM82" s="229" t="s">
        <v>2064</v>
      </c>
    </row>
    <row r="83" spans="1:65" s="2" customFormat="1" ht="21.75" customHeight="1">
      <c r="A83" s="39"/>
      <c r="B83" s="40"/>
      <c r="C83" s="254" t="s">
        <v>79</v>
      </c>
      <c r="D83" s="254" t="s">
        <v>154</v>
      </c>
      <c r="E83" s="255" t="s">
        <v>2065</v>
      </c>
      <c r="F83" s="256" t="s">
        <v>2066</v>
      </c>
      <c r="G83" s="257" t="s">
        <v>268</v>
      </c>
      <c r="H83" s="258">
        <v>7</v>
      </c>
      <c r="I83" s="259"/>
      <c r="J83" s="260">
        <f>ROUND(I83*H83,2)</f>
        <v>0</v>
      </c>
      <c r="K83" s="256" t="s">
        <v>2063</v>
      </c>
      <c r="L83" s="261"/>
      <c r="M83" s="262" t="s">
        <v>19</v>
      </c>
      <c r="N83" s="263" t="s">
        <v>42</v>
      </c>
      <c r="O83" s="86"/>
      <c r="P83" s="227">
        <f>O83*H83</f>
        <v>0</v>
      </c>
      <c r="Q83" s="227">
        <v>0</v>
      </c>
      <c r="R83" s="227">
        <f>Q83*H83</f>
        <v>0</v>
      </c>
      <c r="S83" s="227">
        <v>0</v>
      </c>
      <c r="T83" s="228">
        <f>S83*H83</f>
        <v>0</v>
      </c>
      <c r="U83" s="39"/>
      <c r="V83" s="39"/>
      <c r="W83" s="39"/>
      <c r="X83" s="39"/>
      <c r="Y83" s="39"/>
      <c r="Z83" s="39"/>
      <c r="AA83" s="39"/>
      <c r="AB83" s="39"/>
      <c r="AC83" s="39"/>
      <c r="AD83" s="39"/>
      <c r="AE83" s="39"/>
      <c r="AR83" s="229" t="s">
        <v>1291</v>
      </c>
      <c r="AT83" s="229" t="s">
        <v>154</v>
      </c>
      <c r="AU83" s="229" t="s">
        <v>77</v>
      </c>
      <c r="AY83" s="18" t="s">
        <v>137</v>
      </c>
      <c r="BE83" s="230">
        <f>IF(N83="základní",J83,0)</f>
        <v>0</v>
      </c>
      <c r="BF83" s="230">
        <f>IF(N83="snížená",J83,0)</f>
        <v>0</v>
      </c>
      <c r="BG83" s="230">
        <f>IF(N83="zákl. přenesená",J83,0)</f>
        <v>0</v>
      </c>
      <c r="BH83" s="230">
        <f>IF(N83="sníž. přenesená",J83,0)</f>
        <v>0</v>
      </c>
      <c r="BI83" s="230">
        <f>IF(N83="nulová",J83,0)</f>
        <v>0</v>
      </c>
      <c r="BJ83" s="18" t="s">
        <v>143</v>
      </c>
      <c r="BK83" s="230">
        <f>ROUND(I83*H83,2)</f>
        <v>0</v>
      </c>
      <c r="BL83" s="18" t="s">
        <v>1291</v>
      </c>
      <c r="BM83" s="229" t="s">
        <v>2067</v>
      </c>
    </row>
    <row r="84" spans="1:65" s="2" customFormat="1" ht="21.75" customHeight="1">
      <c r="A84" s="39"/>
      <c r="B84" s="40"/>
      <c r="C84" s="218" t="s">
        <v>153</v>
      </c>
      <c r="D84" s="218" t="s">
        <v>138</v>
      </c>
      <c r="E84" s="219" t="s">
        <v>2068</v>
      </c>
      <c r="F84" s="220" t="s">
        <v>2069</v>
      </c>
      <c r="G84" s="221" t="s">
        <v>268</v>
      </c>
      <c r="H84" s="222">
        <v>13</v>
      </c>
      <c r="I84" s="223"/>
      <c r="J84" s="224">
        <f>ROUND(I84*H84,2)</f>
        <v>0</v>
      </c>
      <c r="K84" s="220" t="s">
        <v>2063</v>
      </c>
      <c r="L84" s="45"/>
      <c r="M84" s="225" t="s">
        <v>19</v>
      </c>
      <c r="N84" s="226" t="s">
        <v>42</v>
      </c>
      <c r="O84" s="86"/>
      <c r="P84" s="227">
        <f>O84*H84</f>
        <v>0</v>
      </c>
      <c r="Q84" s="227">
        <v>0</v>
      </c>
      <c r="R84" s="227">
        <f>Q84*H84</f>
        <v>0</v>
      </c>
      <c r="S84" s="227">
        <v>0</v>
      </c>
      <c r="T84" s="228">
        <f>S84*H84</f>
        <v>0</v>
      </c>
      <c r="U84" s="39"/>
      <c r="V84" s="39"/>
      <c r="W84" s="39"/>
      <c r="X84" s="39"/>
      <c r="Y84" s="39"/>
      <c r="Z84" s="39"/>
      <c r="AA84" s="39"/>
      <c r="AB84" s="39"/>
      <c r="AC84" s="39"/>
      <c r="AD84" s="39"/>
      <c r="AE84" s="39"/>
      <c r="AR84" s="229" t="s">
        <v>1291</v>
      </c>
      <c r="AT84" s="229" t="s">
        <v>138</v>
      </c>
      <c r="AU84" s="229" t="s">
        <v>77</v>
      </c>
      <c r="AY84" s="18" t="s">
        <v>137</v>
      </c>
      <c r="BE84" s="230">
        <f>IF(N84="základní",J84,0)</f>
        <v>0</v>
      </c>
      <c r="BF84" s="230">
        <f>IF(N84="snížená",J84,0)</f>
        <v>0</v>
      </c>
      <c r="BG84" s="230">
        <f>IF(N84="zákl. přenesená",J84,0)</f>
        <v>0</v>
      </c>
      <c r="BH84" s="230">
        <f>IF(N84="sníž. přenesená",J84,0)</f>
        <v>0</v>
      </c>
      <c r="BI84" s="230">
        <f>IF(N84="nulová",J84,0)</f>
        <v>0</v>
      </c>
      <c r="BJ84" s="18" t="s">
        <v>143</v>
      </c>
      <c r="BK84" s="230">
        <f>ROUND(I84*H84,2)</f>
        <v>0</v>
      </c>
      <c r="BL84" s="18" t="s">
        <v>1291</v>
      </c>
      <c r="BM84" s="229" t="s">
        <v>2070</v>
      </c>
    </row>
    <row r="85" spans="1:65" s="2" customFormat="1" ht="21.75" customHeight="1">
      <c r="A85" s="39"/>
      <c r="B85" s="40"/>
      <c r="C85" s="254" t="s">
        <v>143</v>
      </c>
      <c r="D85" s="254" t="s">
        <v>154</v>
      </c>
      <c r="E85" s="255" t="s">
        <v>2071</v>
      </c>
      <c r="F85" s="256" t="s">
        <v>2072</v>
      </c>
      <c r="G85" s="257" t="s">
        <v>268</v>
      </c>
      <c r="H85" s="258">
        <v>13</v>
      </c>
      <c r="I85" s="259"/>
      <c r="J85" s="260">
        <f>ROUND(I85*H85,2)</f>
        <v>0</v>
      </c>
      <c r="K85" s="256" t="s">
        <v>2063</v>
      </c>
      <c r="L85" s="261"/>
      <c r="M85" s="262" t="s">
        <v>19</v>
      </c>
      <c r="N85" s="263" t="s">
        <v>42</v>
      </c>
      <c r="O85" s="86"/>
      <c r="P85" s="227">
        <f>O85*H85</f>
        <v>0</v>
      </c>
      <c r="Q85" s="227">
        <v>0</v>
      </c>
      <c r="R85" s="227">
        <f>Q85*H85</f>
        <v>0</v>
      </c>
      <c r="S85" s="227">
        <v>0</v>
      </c>
      <c r="T85" s="228">
        <f>S85*H85</f>
        <v>0</v>
      </c>
      <c r="U85" s="39"/>
      <c r="V85" s="39"/>
      <c r="W85" s="39"/>
      <c r="X85" s="39"/>
      <c r="Y85" s="39"/>
      <c r="Z85" s="39"/>
      <c r="AA85" s="39"/>
      <c r="AB85" s="39"/>
      <c r="AC85" s="39"/>
      <c r="AD85" s="39"/>
      <c r="AE85" s="39"/>
      <c r="AR85" s="229" t="s">
        <v>1291</v>
      </c>
      <c r="AT85" s="229" t="s">
        <v>154</v>
      </c>
      <c r="AU85" s="229" t="s">
        <v>77</v>
      </c>
      <c r="AY85" s="18" t="s">
        <v>137</v>
      </c>
      <c r="BE85" s="230">
        <f>IF(N85="základní",J85,0)</f>
        <v>0</v>
      </c>
      <c r="BF85" s="230">
        <f>IF(N85="snížená",J85,0)</f>
        <v>0</v>
      </c>
      <c r="BG85" s="230">
        <f>IF(N85="zákl. přenesená",J85,0)</f>
        <v>0</v>
      </c>
      <c r="BH85" s="230">
        <f>IF(N85="sníž. přenesená",J85,0)</f>
        <v>0</v>
      </c>
      <c r="BI85" s="230">
        <f>IF(N85="nulová",J85,0)</f>
        <v>0</v>
      </c>
      <c r="BJ85" s="18" t="s">
        <v>143</v>
      </c>
      <c r="BK85" s="230">
        <f>ROUND(I85*H85,2)</f>
        <v>0</v>
      </c>
      <c r="BL85" s="18" t="s">
        <v>1291</v>
      </c>
      <c r="BM85" s="229" t="s">
        <v>2073</v>
      </c>
    </row>
    <row r="86" spans="1:65" s="2" customFormat="1" ht="21.75" customHeight="1">
      <c r="A86" s="39"/>
      <c r="B86" s="40"/>
      <c r="C86" s="218" t="s">
        <v>164</v>
      </c>
      <c r="D86" s="218" t="s">
        <v>138</v>
      </c>
      <c r="E86" s="219" t="s">
        <v>2074</v>
      </c>
      <c r="F86" s="220" t="s">
        <v>2075</v>
      </c>
      <c r="G86" s="221" t="s">
        <v>268</v>
      </c>
      <c r="H86" s="222">
        <v>4</v>
      </c>
      <c r="I86" s="223"/>
      <c r="J86" s="224">
        <f>ROUND(I86*H86,2)</f>
        <v>0</v>
      </c>
      <c r="K86" s="220" t="s">
        <v>2063</v>
      </c>
      <c r="L86" s="45"/>
      <c r="M86" s="225" t="s">
        <v>19</v>
      </c>
      <c r="N86" s="226" t="s">
        <v>42</v>
      </c>
      <c r="O86" s="86"/>
      <c r="P86" s="227">
        <f>O86*H86</f>
        <v>0</v>
      </c>
      <c r="Q86" s="227">
        <v>0</v>
      </c>
      <c r="R86" s="227">
        <f>Q86*H86</f>
        <v>0</v>
      </c>
      <c r="S86" s="227">
        <v>0</v>
      </c>
      <c r="T86" s="228">
        <f>S86*H86</f>
        <v>0</v>
      </c>
      <c r="U86" s="39"/>
      <c r="V86" s="39"/>
      <c r="W86" s="39"/>
      <c r="X86" s="39"/>
      <c r="Y86" s="39"/>
      <c r="Z86" s="39"/>
      <c r="AA86" s="39"/>
      <c r="AB86" s="39"/>
      <c r="AC86" s="39"/>
      <c r="AD86" s="39"/>
      <c r="AE86" s="39"/>
      <c r="AR86" s="229" t="s">
        <v>1291</v>
      </c>
      <c r="AT86" s="229" t="s">
        <v>138</v>
      </c>
      <c r="AU86" s="229" t="s">
        <v>77</v>
      </c>
      <c r="AY86" s="18" t="s">
        <v>137</v>
      </c>
      <c r="BE86" s="230">
        <f>IF(N86="základní",J86,0)</f>
        <v>0</v>
      </c>
      <c r="BF86" s="230">
        <f>IF(N86="snížená",J86,0)</f>
        <v>0</v>
      </c>
      <c r="BG86" s="230">
        <f>IF(N86="zákl. přenesená",J86,0)</f>
        <v>0</v>
      </c>
      <c r="BH86" s="230">
        <f>IF(N86="sníž. přenesená",J86,0)</f>
        <v>0</v>
      </c>
      <c r="BI86" s="230">
        <f>IF(N86="nulová",J86,0)</f>
        <v>0</v>
      </c>
      <c r="BJ86" s="18" t="s">
        <v>143</v>
      </c>
      <c r="BK86" s="230">
        <f>ROUND(I86*H86,2)</f>
        <v>0</v>
      </c>
      <c r="BL86" s="18" t="s">
        <v>1291</v>
      </c>
      <c r="BM86" s="229" t="s">
        <v>2076</v>
      </c>
    </row>
    <row r="87" spans="1:65" s="2" customFormat="1" ht="21.75" customHeight="1">
      <c r="A87" s="39"/>
      <c r="B87" s="40"/>
      <c r="C87" s="254" t="s">
        <v>135</v>
      </c>
      <c r="D87" s="254" t="s">
        <v>154</v>
      </c>
      <c r="E87" s="255" t="s">
        <v>2077</v>
      </c>
      <c r="F87" s="256" t="s">
        <v>2078</v>
      </c>
      <c r="G87" s="257" t="s">
        <v>268</v>
      </c>
      <c r="H87" s="258">
        <v>4</v>
      </c>
      <c r="I87" s="259"/>
      <c r="J87" s="260">
        <f>ROUND(I87*H87,2)</f>
        <v>0</v>
      </c>
      <c r="K87" s="256" t="s">
        <v>2063</v>
      </c>
      <c r="L87" s="261"/>
      <c r="M87" s="262" t="s">
        <v>19</v>
      </c>
      <c r="N87" s="263" t="s">
        <v>42</v>
      </c>
      <c r="O87" s="86"/>
      <c r="P87" s="227">
        <f>O87*H87</f>
        <v>0</v>
      </c>
      <c r="Q87" s="227">
        <v>0</v>
      </c>
      <c r="R87" s="227">
        <f>Q87*H87</f>
        <v>0</v>
      </c>
      <c r="S87" s="227">
        <v>0</v>
      </c>
      <c r="T87" s="228">
        <f>S87*H87</f>
        <v>0</v>
      </c>
      <c r="U87" s="39"/>
      <c r="V87" s="39"/>
      <c r="W87" s="39"/>
      <c r="X87" s="39"/>
      <c r="Y87" s="39"/>
      <c r="Z87" s="39"/>
      <c r="AA87" s="39"/>
      <c r="AB87" s="39"/>
      <c r="AC87" s="39"/>
      <c r="AD87" s="39"/>
      <c r="AE87" s="39"/>
      <c r="AR87" s="229" t="s">
        <v>1291</v>
      </c>
      <c r="AT87" s="229" t="s">
        <v>154</v>
      </c>
      <c r="AU87" s="229" t="s">
        <v>77</v>
      </c>
      <c r="AY87" s="18" t="s">
        <v>137</v>
      </c>
      <c r="BE87" s="230">
        <f>IF(N87="základní",J87,0)</f>
        <v>0</v>
      </c>
      <c r="BF87" s="230">
        <f>IF(N87="snížená",J87,0)</f>
        <v>0</v>
      </c>
      <c r="BG87" s="230">
        <f>IF(N87="zákl. přenesená",J87,0)</f>
        <v>0</v>
      </c>
      <c r="BH87" s="230">
        <f>IF(N87="sníž. přenesená",J87,0)</f>
        <v>0</v>
      </c>
      <c r="BI87" s="230">
        <f>IF(N87="nulová",J87,0)</f>
        <v>0</v>
      </c>
      <c r="BJ87" s="18" t="s">
        <v>143</v>
      </c>
      <c r="BK87" s="230">
        <f>ROUND(I87*H87,2)</f>
        <v>0</v>
      </c>
      <c r="BL87" s="18" t="s">
        <v>1291</v>
      </c>
      <c r="BM87" s="229" t="s">
        <v>2079</v>
      </c>
    </row>
    <row r="88" spans="1:65" s="2" customFormat="1" ht="21.75" customHeight="1">
      <c r="A88" s="39"/>
      <c r="B88" s="40"/>
      <c r="C88" s="254" t="s">
        <v>171</v>
      </c>
      <c r="D88" s="254" t="s">
        <v>154</v>
      </c>
      <c r="E88" s="255" t="s">
        <v>2080</v>
      </c>
      <c r="F88" s="256" t="s">
        <v>2081</v>
      </c>
      <c r="G88" s="257" t="s">
        <v>268</v>
      </c>
      <c r="H88" s="258">
        <v>4</v>
      </c>
      <c r="I88" s="259"/>
      <c r="J88" s="260">
        <f>ROUND(I88*H88,2)</f>
        <v>0</v>
      </c>
      <c r="K88" s="256" t="s">
        <v>2063</v>
      </c>
      <c r="L88" s="261"/>
      <c r="M88" s="262" t="s">
        <v>19</v>
      </c>
      <c r="N88" s="263" t="s">
        <v>42</v>
      </c>
      <c r="O88" s="86"/>
      <c r="P88" s="227">
        <f>O88*H88</f>
        <v>0</v>
      </c>
      <c r="Q88" s="227">
        <v>0</v>
      </c>
      <c r="R88" s="227">
        <f>Q88*H88</f>
        <v>0</v>
      </c>
      <c r="S88" s="227">
        <v>0</v>
      </c>
      <c r="T88" s="228">
        <f>S88*H88</f>
        <v>0</v>
      </c>
      <c r="U88" s="39"/>
      <c r="V88" s="39"/>
      <c r="W88" s="39"/>
      <c r="X88" s="39"/>
      <c r="Y88" s="39"/>
      <c r="Z88" s="39"/>
      <c r="AA88" s="39"/>
      <c r="AB88" s="39"/>
      <c r="AC88" s="39"/>
      <c r="AD88" s="39"/>
      <c r="AE88" s="39"/>
      <c r="AR88" s="229" t="s">
        <v>1291</v>
      </c>
      <c r="AT88" s="229" t="s">
        <v>154</v>
      </c>
      <c r="AU88" s="229" t="s">
        <v>77</v>
      </c>
      <c r="AY88" s="18" t="s">
        <v>137</v>
      </c>
      <c r="BE88" s="230">
        <f>IF(N88="základní",J88,0)</f>
        <v>0</v>
      </c>
      <c r="BF88" s="230">
        <f>IF(N88="snížená",J88,0)</f>
        <v>0</v>
      </c>
      <c r="BG88" s="230">
        <f>IF(N88="zákl. přenesená",J88,0)</f>
        <v>0</v>
      </c>
      <c r="BH88" s="230">
        <f>IF(N88="sníž. přenesená",J88,0)</f>
        <v>0</v>
      </c>
      <c r="BI88" s="230">
        <f>IF(N88="nulová",J88,0)</f>
        <v>0</v>
      </c>
      <c r="BJ88" s="18" t="s">
        <v>143</v>
      </c>
      <c r="BK88" s="230">
        <f>ROUND(I88*H88,2)</f>
        <v>0</v>
      </c>
      <c r="BL88" s="18" t="s">
        <v>1291</v>
      </c>
      <c r="BM88" s="229" t="s">
        <v>2082</v>
      </c>
    </row>
    <row r="89" spans="1:65" s="2" customFormat="1" ht="21.75" customHeight="1">
      <c r="A89" s="39"/>
      <c r="B89" s="40"/>
      <c r="C89" s="218" t="s">
        <v>157</v>
      </c>
      <c r="D89" s="218" t="s">
        <v>138</v>
      </c>
      <c r="E89" s="219" t="s">
        <v>2083</v>
      </c>
      <c r="F89" s="220" t="s">
        <v>2084</v>
      </c>
      <c r="G89" s="221" t="s">
        <v>268</v>
      </c>
      <c r="H89" s="222">
        <v>1</v>
      </c>
      <c r="I89" s="223"/>
      <c r="J89" s="224">
        <f>ROUND(I89*H89,2)</f>
        <v>0</v>
      </c>
      <c r="K89" s="220" t="s">
        <v>2063</v>
      </c>
      <c r="L89" s="45"/>
      <c r="M89" s="225" t="s">
        <v>19</v>
      </c>
      <c r="N89" s="226" t="s">
        <v>42</v>
      </c>
      <c r="O89" s="86"/>
      <c r="P89" s="227">
        <f>O89*H89</f>
        <v>0</v>
      </c>
      <c r="Q89" s="227">
        <v>0</v>
      </c>
      <c r="R89" s="227">
        <f>Q89*H89</f>
        <v>0</v>
      </c>
      <c r="S89" s="227">
        <v>0</v>
      </c>
      <c r="T89" s="228">
        <f>S89*H89</f>
        <v>0</v>
      </c>
      <c r="U89" s="39"/>
      <c r="V89" s="39"/>
      <c r="W89" s="39"/>
      <c r="X89" s="39"/>
      <c r="Y89" s="39"/>
      <c r="Z89" s="39"/>
      <c r="AA89" s="39"/>
      <c r="AB89" s="39"/>
      <c r="AC89" s="39"/>
      <c r="AD89" s="39"/>
      <c r="AE89" s="39"/>
      <c r="AR89" s="229" t="s">
        <v>1291</v>
      </c>
      <c r="AT89" s="229" t="s">
        <v>138</v>
      </c>
      <c r="AU89" s="229" t="s">
        <v>77</v>
      </c>
      <c r="AY89" s="18" t="s">
        <v>137</v>
      </c>
      <c r="BE89" s="230">
        <f>IF(N89="základní",J89,0)</f>
        <v>0</v>
      </c>
      <c r="BF89" s="230">
        <f>IF(N89="snížená",J89,0)</f>
        <v>0</v>
      </c>
      <c r="BG89" s="230">
        <f>IF(N89="zákl. přenesená",J89,0)</f>
        <v>0</v>
      </c>
      <c r="BH89" s="230">
        <f>IF(N89="sníž. přenesená",J89,0)</f>
        <v>0</v>
      </c>
      <c r="BI89" s="230">
        <f>IF(N89="nulová",J89,0)</f>
        <v>0</v>
      </c>
      <c r="BJ89" s="18" t="s">
        <v>143</v>
      </c>
      <c r="BK89" s="230">
        <f>ROUND(I89*H89,2)</f>
        <v>0</v>
      </c>
      <c r="BL89" s="18" t="s">
        <v>1291</v>
      </c>
      <c r="BM89" s="229" t="s">
        <v>2085</v>
      </c>
    </row>
    <row r="90" spans="1:65" s="2" customFormat="1" ht="21.75" customHeight="1">
      <c r="A90" s="39"/>
      <c r="B90" s="40"/>
      <c r="C90" s="254" t="s">
        <v>180</v>
      </c>
      <c r="D90" s="254" t="s">
        <v>154</v>
      </c>
      <c r="E90" s="255" t="s">
        <v>2086</v>
      </c>
      <c r="F90" s="256" t="s">
        <v>2087</v>
      </c>
      <c r="G90" s="257" t="s">
        <v>268</v>
      </c>
      <c r="H90" s="258">
        <v>1</v>
      </c>
      <c r="I90" s="259"/>
      <c r="J90" s="260">
        <f>ROUND(I90*H90,2)</f>
        <v>0</v>
      </c>
      <c r="K90" s="256" t="s">
        <v>2063</v>
      </c>
      <c r="L90" s="261"/>
      <c r="M90" s="262" t="s">
        <v>19</v>
      </c>
      <c r="N90" s="263" t="s">
        <v>42</v>
      </c>
      <c r="O90" s="86"/>
      <c r="P90" s="227">
        <f>O90*H90</f>
        <v>0</v>
      </c>
      <c r="Q90" s="227">
        <v>0</v>
      </c>
      <c r="R90" s="227">
        <f>Q90*H90</f>
        <v>0</v>
      </c>
      <c r="S90" s="227">
        <v>0</v>
      </c>
      <c r="T90" s="228">
        <f>S90*H90</f>
        <v>0</v>
      </c>
      <c r="U90" s="39"/>
      <c r="V90" s="39"/>
      <c r="W90" s="39"/>
      <c r="X90" s="39"/>
      <c r="Y90" s="39"/>
      <c r="Z90" s="39"/>
      <c r="AA90" s="39"/>
      <c r="AB90" s="39"/>
      <c r="AC90" s="39"/>
      <c r="AD90" s="39"/>
      <c r="AE90" s="39"/>
      <c r="AR90" s="229" t="s">
        <v>1291</v>
      </c>
      <c r="AT90" s="229" t="s">
        <v>154</v>
      </c>
      <c r="AU90" s="229" t="s">
        <v>77</v>
      </c>
      <c r="AY90" s="18" t="s">
        <v>137</v>
      </c>
      <c r="BE90" s="230">
        <f>IF(N90="základní",J90,0)</f>
        <v>0</v>
      </c>
      <c r="BF90" s="230">
        <f>IF(N90="snížená",J90,0)</f>
        <v>0</v>
      </c>
      <c r="BG90" s="230">
        <f>IF(N90="zákl. přenesená",J90,0)</f>
        <v>0</v>
      </c>
      <c r="BH90" s="230">
        <f>IF(N90="sníž. přenesená",J90,0)</f>
        <v>0</v>
      </c>
      <c r="BI90" s="230">
        <f>IF(N90="nulová",J90,0)</f>
        <v>0</v>
      </c>
      <c r="BJ90" s="18" t="s">
        <v>143</v>
      </c>
      <c r="BK90" s="230">
        <f>ROUND(I90*H90,2)</f>
        <v>0</v>
      </c>
      <c r="BL90" s="18" t="s">
        <v>1291</v>
      </c>
      <c r="BM90" s="229" t="s">
        <v>2088</v>
      </c>
    </row>
    <row r="91" spans="1:65" s="2" customFormat="1" ht="21.75" customHeight="1">
      <c r="A91" s="39"/>
      <c r="B91" s="40"/>
      <c r="C91" s="218" t="s">
        <v>185</v>
      </c>
      <c r="D91" s="218" t="s">
        <v>138</v>
      </c>
      <c r="E91" s="219" t="s">
        <v>2089</v>
      </c>
      <c r="F91" s="220" t="s">
        <v>2090</v>
      </c>
      <c r="G91" s="221" t="s">
        <v>268</v>
      </c>
      <c r="H91" s="222">
        <v>2</v>
      </c>
      <c r="I91" s="223"/>
      <c r="J91" s="224">
        <f>ROUND(I91*H91,2)</f>
        <v>0</v>
      </c>
      <c r="K91" s="220" t="s">
        <v>2063</v>
      </c>
      <c r="L91" s="45"/>
      <c r="M91" s="225" t="s">
        <v>19</v>
      </c>
      <c r="N91" s="226" t="s">
        <v>42</v>
      </c>
      <c r="O91" s="86"/>
      <c r="P91" s="227">
        <f>O91*H91</f>
        <v>0</v>
      </c>
      <c r="Q91" s="227">
        <v>0</v>
      </c>
      <c r="R91" s="227">
        <f>Q91*H91</f>
        <v>0</v>
      </c>
      <c r="S91" s="227">
        <v>0</v>
      </c>
      <c r="T91" s="228">
        <f>S91*H91</f>
        <v>0</v>
      </c>
      <c r="U91" s="39"/>
      <c r="V91" s="39"/>
      <c r="W91" s="39"/>
      <c r="X91" s="39"/>
      <c r="Y91" s="39"/>
      <c r="Z91" s="39"/>
      <c r="AA91" s="39"/>
      <c r="AB91" s="39"/>
      <c r="AC91" s="39"/>
      <c r="AD91" s="39"/>
      <c r="AE91" s="39"/>
      <c r="AR91" s="229" t="s">
        <v>1291</v>
      </c>
      <c r="AT91" s="229" t="s">
        <v>138</v>
      </c>
      <c r="AU91" s="229" t="s">
        <v>77</v>
      </c>
      <c r="AY91" s="18" t="s">
        <v>137</v>
      </c>
      <c r="BE91" s="230">
        <f>IF(N91="základní",J91,0)</f>
        <v>0</v>
      </c>
      <c r="BF91" s="230">
        <f>IF(N91="snížená",J91,0)</f>
        <v>0</v>
      </c>
      <c r="BG91" s="230">
        <f>IF(N91="zákl. přenesená",J91,0)</f>
        <v>0</v>
      </c>
      <c r="BH91" s="230">
        <f>IF(N91="sníž. přenesená",J91,0)</f>
        <v>0</v>
      </c>
      <c r="BI91" s="230">
        <f>IF(N91="nulová",J91,0)</f>
        <v>0</v>
      </c>
      <c r="BJ91" s="18" t="s">
        <v>143</v>
      </c>
      <c r="BK91" s="230">
        <f>ROUND(I91*H91,2)</f>
        <v>0</v>
      </c>
      <c r="BL91" s="18" t="s">
        <v>1291</v>
      </c>
      <c r="BM91" s="229" t="s">
        <v>2091</v>
      </c>
    </row>
    <row r="92" spans="1:65" s="2" customFormat="1" ht="21.75" customHeight="1">
      <c r="A92" s="39"/>
      <c r="B92" s="40"/>
      <c r="C92" s="254" t="s">
        <v>190</v>
      </c>
      <c r="D92" s="254" t="s">
        <v>154</v>
      </c>
      <c r="E92" s="255" t="s">
        <v>2092</v>
      </c>
      <c r="F92" s="256" t="s">
        <v>2093</v>
      </c>
      <c r="G92" s="257" t="s">
        <v>268</v>
      </c>
      <c r="H92" s="258">
        <v>1</v>
      </c>
      <c r="I92" s="259"/>
      <c r="J92" s="260">
        <f>ROUND(I92*H92,2)</f>
        <v>0</v>
      </c>
      <c r="K92" s="256" t="s">
        <v>2063</v>
      </c>
      <c r="L92" s="261"/>
      <c r="M92" s="262" t="s">
        <v>19</v>
      </c>
      <c r="N92" s="263" t="s">
        <v>42</v>
      </c>
      <c r="O92" s="86"/>
      <c r="P92" s="227">
        <f>O92*H92</f>
        <v>0</v>
      </c>
      <c r="Q92" s="227">
        <v>0</v>
      </c>
      <c r="R92" s="227">
        <f>Q92*H92</f>
        <v>0</v>
      </c>
      <c r="S92" s="227">
        <v>0</v>
      </c>
      <c r="T92" s="228">
        <f>S92*H92</f>
        <v>0</v>
      </c>
      <c r="U92" s="39"/>
      <c r="V92" s="39"/>
      <c r="W92" s="39"/>
      <c r="X92" s="39"/>
      <c r="Y92" s="39"/>
      <c r="Z92" s="39"/>
      <c r="AA92" s="39"/>
      <c r="AB92" s="39"/>
      <c r="AC92" s="39"/>
      <c r="AD92" s="39"/>
      <c r="AE92" s="39"/>
      <c r="AR92" s="229" t="s">
        <v>1291</v>
      </c>
      <c r="AT92" s="229" t="s">
        <v>154</v>
      </c>
      <c r="AU92" s="229" t="s">
        <v>77</v>
      </c>
      <c r="AY92" s="18" t="s">
        <v>137</v>
      </c>
      <c r="BE92" s="230">
        <f>IF(N92="základní",J92,0)</f>
        <v>0</v>
      </c>
      <c r="BF92" s="230">
        <f>IF(N92="snížená",J92,0)</f>
        <v>0</v>
      </c>
      <c r="BG92" s="230">
        <f>IF(N92="zákl. přenesená",J92,0)</f>
        <v>0</v>
      </c>
      <c r="BH92" s="230">
        <f>IF(N92="sníž. přenesená",J92,0)</f>
        <v>0</v>
      </c>
      <c r="BI92" s="230">
        <f>IF(N92="nulová",J92,0)</f>
        <v>0</v>
      </c>
      <c r="BJ92" s="18" t="s">
        <v>143</v>
      </c>
      <c r="BK92" s="230">
        <f>ROUND(I92*H92,2)</f>
        <v>0</v>
      </c>
      <c r="BL92" s="18" t="s">
        <v>1291</v>
      </c>
      <c r="BM92" s="229" t="s">
        <v>2094</v>
      </c>
    </row>
    <row r="93" spans="1:65" s="2" customFormat="1" ht="21.75" customHeight="1">
      <c r="A93" s="39"/>
      <c r="B93" s="40"/>
      <c r="C93" s="254" t="s">
        <v>195</v>
      </c>
      <c r="D93" s="254" t="s">
        <v>154</v>
      </c>
      <c r="E93" s="255" t="s">
        <v>2095</v>
      </c>
      <c r="F93" s="256" t="s">
        <v>2096</v>
      </c>
      <c r="G93" s="257" t="s">
        <v>268</v>
      </c>
      <c r="H93" s="258">
        <v>1</v>
      </c>
      <c r="I93" s="259"/>
      <c r="J93" s="260">
        <f>ROUND(I93*H93,2)</f>
        <v>0</v>
      </c>
      <c r="K93" s="256" t="s">
        <v>2063</v>
      </c>
      <c r="L93" s="261"/>
      <c r="M93" s="262" t="s">
        <v>19</v>
      </c>
      <c r="N93" s="263" t="s">
        <v>42</v>
      </c>
      <c r="O93" s="86"/>
      <c r="P93" s="227">
        <f>O93*H93</f>
        <v>0</v>
      </c>
      <c r="Q93" s="227">
        <v>0</v>
      </c>
      <c r="R93" s="227">
        <f>Q93*H93</f>
        <v>0</v>
      </c>
      <c r="S93" s="227">
        <v>0</v>
      </c>
      <c r="T93" s="228">
        <f>S93*H93</f>
        <v>0</v>
      </c>
      <c r="U93" s="39"/>
      <c r="V93" s="39"/>
      <c r="W93" s="39"/>
      <c r="X93" s="39"/>
      <c r="Y93" s="39"/>
      <c r="Z93" s="39"/>
      <c r="AA93" s="39"/>
      <c r="AB93" s="39"/>
      <c r="AC93" s="39"/>
      <c r="AD93" s="39"/>
      <c r="AE93" s="39"/>
      <c r="AR93" s="229" t="s">
        <v>1291</v>
      </c>
      <c r="AT93" s="229" t="s">
        <v>154</v>
      </c>
      <c r="AU93" s="229" t="s">
        <v>77</v>
      </c>
      <c r="AY93" s="18" t="s">
        <v>137</v>
      </c>
      <c r="BE93" s="230">
        <f>IF(N93="základní",J93,0)</f>
        <v>0</v>
      </c>
      <c r="BF93" s="230">
        <f>IF(N93="snížená",J93,0)</f>
        <v>0</v>
      </c>
      <c r="BG93" s="230">
        <f>IF(N93="zákl. přenesená",J93,0)</f>
        <v>0</v>
      </c>
      <c r="BH93" s="230">
        <f>IF(N93="sníž. přenesená",J93,0)</f>
        <v>0</v>
      </c>
      <c r="BI93" s="230">
        <f>IF(N93="nulová",J93,0)</f>
        <v>0</v>
      </c>
      <c r="BJ93" s="18" t="s">
        <v>143</v>
      </c>
      <c r="BK93" s="230">
        <f>ROUND(I93*H93,2)</f>
        <v>0</v>
      </c>
      <c r="BL93" s="18" t="s">
        <v>1291</v>
      </c>
      <c r="BM93" s="229" t="s">
        <v>2097</v>
      </c>
    </row>
    <row r="94" spans="1:65" s="2" customFormat="1" ht="21.75" customHeight="1">
      <c r="A94" s="39"/>
      <c r="B94" s="40"/>
      <c r="C94" s="218" t="s">
        <v>200</v>
      </c>
      <c r="D94" s="218" t="s">
        <v>138</v>
      </c>
      <c r="E94" s="219" t="s">
        <v>2098</v>
      </c>
      <c r="F94" s="220" t="s">
        <v>2099</v>
      </c>
      <c r="G94" s="221" t="s">
        <v>141</v>
      </c>
      <c r="H94" s="222">
        <v>1</v>
      </c>
      <c r="I94" s="223"/>
      <c r="J94" s="224">
        <f>ROUND(I94*H94,2)</f>
        <v>0</v>
      </c>
      <c r="K94" s="220" t="s">
        <v>2063</v>
      </c>
      <c r="L94" s="45"/>
      <c r="M94" s="225" t="s">
        <v>19</v>
      </c>
      <c r="N94" s="226" t="s">
        <v>42</v>
      </c>
      <c r="O94" s="86"/>
      <c r="P94" s="227">
        <f>O94*H94</f>
        <v>0</v>
      </c>
      <c r="Q94" s="227">
        <v>0</v>
      </c>
      <c r="R94" s="227">
        <f>Q94*H94</f>
        <v>0</v>
      </c>
      <c r="S94" s="227">
        <v>0</v>
      </c>
      <c r="T94" s="228">
        <f>S94*H94</f>
        <v>0</v>
      </c>
      <c r="U94" s="39"/>
      <c r="V94" s="39"/>
      <c r="W94" s="39"/>
      <c r="X94" s="39"/>
      <c r="Y94" s="39"/>
      <c r="Z94" s="39"/>
      <c r="AA94" s="39"/>
      <c r="AB94" s="39"/>
      <c r="AC94" s="39"/>
      <c r="AD94" s="39"/>
      <c r="AE94" s="39"/>
      <c r="AR94" s="229" t="s">
        <v>1291</v>
      </c>
      <c r="AT94" s="229" t="s">
        <v>138</v>
      </c>
      <c r="AU94" s="229" t="s">
        <v>77</v>
      </c>
      <c r="AY94" s="18" t="s">
        <v>137</v>
      </c>
      <c r="BE94" s="230">
        <f>IF(N94="základní",J94,0)</f>
        <v>0</v>
      </c>
      <c r="BF94" s="230">
        <f>IF(N94="snížená",J94,0)</f>
        <v>0</v>
      </c>
      <c r="BG94" s="230">
        <f>IF(N94="zákl. přenesená",J94,0)</f>
        <v>0</v>
      </c>
      <c r="BH94" s="230">
        <f>IF(N94="sníž. přenesená",J94,0)</f>
        <v>0</v>
      </c>
      <c r="BI94" s="230">
        <f>IF(N94="nulová",J94,0)</f>
        <v>0</v>
      </c>
      <c r="BJ94" s="18" t="s">
        <v>143</v>
      </c>
      <c r="BK94" s="230">
        <f>ROUND(I94*H94,2)</f>
        <v>0</v>
      </c>
      <c r="BL94" s="18" t="s">
        <v>1291</v>
      </c>
      <c r="BM94" s="229" t="s">
        <v>2100</v>
      </c>
    </row>
    <row r="95" spans="1:65" s="2" customFormat="1" ht="21.75" customHeight="1">
      <c r="A95" s="39"/>
      <c r="B95" s="40"/>
      <c r="C95" s="218" t="s">
        <v>205</v>
      </c>
      <c r="D95" s="218" t="s">
        <v>138</v>
      </c>
      <c r="E95" s="219" t="s">
        <v>2101</v>
      </c>
      <c r="F95" s="220" t="s">
        <v>2102</v>
      </c>
      <c r="G95" s="221" t="s">
        <v>268</v>
      </c>
      <c r="H95" s="222">
        <v>5</v>
      </c>
      <c r="I95" s="223"/>
      <c r="J95" s="224">
        <f>ROUND(I95*H95,2)</f>
        <v>0</v>
      </c>
      <c r="K95" s="220" t="s">
        <v>2063</v>
      </c>
      <c r="L95" s="45"/>
      <c r="M95" s="225" t="s">
        <v>19</v>
      </c>
      <c r="N95" s="226" t="s">
        <v>42</v>
      </c>
      <c r="O95" s="86"/>
      <c r="P95" s="227">
        <f>O95*H95</f>
        <v>0</v>
      </c>
      <c r="Q95" s="227">
        <v>0</v>
      </c>
      <c r="R95" s="227">
        <f>Q95*H95</f>
        <v>0</v>
      </c>
      <c r="S95" s="227">
        <v>0</v>
      </c>
      <c r="T95" s="228">
        <f>S95*H95</f>
        <v>0</v>
      </c>
      <c r="U95" s="39"/>
      <c r="V95" s="39"/>
      <c r="W95" s="39"/>
      <c r="X95" s="39"/>
      <c r="Y95" s="39"/>
      <c r="Z95" s="39"/>
      <c r="AA95" s="39"/>
      <c r="AB95" s="39"/>
      <c r="AC95" s="39"/>
      <c r="AD95" s="39"/>
      <c r="AE95" s="39"/>
      <c r="AR95" s="229" t="s">
        <v>1291</v>
      </c>
      <c r="AT95" s="229" t="s">
        <v>138</v>
      </c>
      <c r="AU95" s="229" t="s">
        <v>77</v>
      </c>
      <c r="AY95" s="18" t="s">
        <v>137</v>
      </c>
      <c r="BE95" s="230">
        <f>IF(N95="základní",J95,0)</f>
        <v>0</v>
      </c>
      <c r="BF95" s="230">
        <f>IF(N95="snížená",J95,0)</f>
        <v>0</v>
      </c>
      <c r="BG95" s="230">
        <f>IF(N95="zákl. přenesená",J95,0)</f>
        <v>0</v>
      </c>
      <c r="BH95" s="230">
        <f>IF(N95="sníž. přenesená",J95,0)</f>
        <v>0</v>
      </c>
      <c r="BI95" s="230">
        <f>IF(N95="nulová",J95,0)</f>
        <v>0</v>
      </c>
      <c r="BJ95" s="18" t="s">
        <v>143</v>
      </c>
      <c r="BK95" s="230">
        <f>ROUND(I95*H95,2)</f>
        <v>0</v>
      </c>
      <c r="BL95" s="18" t="s">
        <v>1291</v>
      </c>
      <c r="BM95" s="229" t="s">
        <v>2103</v>
      </c>
    </row>
    <row r="96" spans="1:65" s="2" customFormat="1" ht="21.75" customHeight="1">
      <c r="A96" s="39"/>
      <c r="B96" s="40"/>
      <c r="C96" s="254" t="s">
        <v>8</v>
      </c>
      <c r="D96" s="254" t="s">
        <v>154</v>
      </c>
      <c r="E96" s="255" t="s">
        <v>2104</v>
      </c>
      <c r="F96" s="256" t="s">
        <v>2105</v>
      </c>
      <c r="G96" s="257" t="s">
        <v>268</v>
      </c>
      <c r="H96" s="258">
        <v>5</v>
      </c>
      <c r="I96" s="259"/>
      <c r="J96" s="260">
        <f>ROUND(I96*H96,2)</f>
        <v>0</v>
      </c>
      <c r="K96" s="256" t="s">
        <v>2063</v>
      </c>
      <c r="L96" s="261"/>
      <c r="M96" s="262" t="s">
        <v>19</v>
      </c>
      <c r="N96" s="263" t="s">
        <v>42</v>
      </c>
      <c r="O96" s="86"/>
      <c r="P96" s="227">
        <f>O96*H96</f>
        <v>0</v>
      </c>
      <c r="Q96" s="227">
        <v>0</v>
      </c>
      <c r="R96" s="227">
        <f>Q96*H96</f>
        <v>0</v>
      </c>
      <c r="S96" s="227">
        <v>0</v>
      </c>
      <c r="T96" s="228">
        <f>S96*H96</f>
        <v>0</v>
      </c>
      <c r="U96" s="39"/>
      <c r="V96" s="39"/>
      <c r="W96" s="39"/>
      <c r="X96" s="39"/>
      <c r="Y96" s="39"/>
      <c r="Z96" s="39"/>
      <c r="AA96" s="39"/>
      <c r="AB96" s="39"/>
      <c r="AC96" s="39"/>
      <c r="AD96" s="39"/>
      <c r="AE96" s="39"/>
      <c r="AR96" s="229" t="s">
        <v>1291</v>
      </c>
      <c r="AT96" s="229" t="s">
        <v>154</v>
      </c>
      <c r="AU96" s="229" t="s">
        <v>77</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1291</v>
      </c>
      <c r="BM96" s="229" t="s">
        <v>2106</v>
      </c>
    </row>
    <row r="97" spans="1:65" s="2" customFormat="1" ht="21.75" customHeight="1">
      <c r="A97" s="39"/>
      <c r="B97" s="40"/>
      <c r="C97" s="218" t="s">
        <v>218</v>
      </c>
      <c r="D97" s="218" t="s">
        <v>138</v>
      </c>
      <c r="E97" s="219" t="s">
        <v>2107</v>
      </c>
      <c r="F97" s="220" t="s">
        <v>2108</v>
      </c>
      <c r="G97" s="221" t="s">
        <v>268</v>
      </c>
      <c r="H97" s="222">
        <v>4</v>
      </c>
      <c r="I97" s="223"/>
      <c r="J97" s="224">
        <f>ROUND(I97*H97,2)</f>
        <v>0</v>
      </c>
      <c r="K97" s="220" t="s">
        <v>2063</v>
      </c>
      <c r="L97" s="45"/>
      <c r="M97" s="225" t="s">
        <v>19</v>
      </c>
      <c r="N97" s="226" t="s">
        <v>42</v>
      </c>
      <c r="O97" s="86"/>
      <c r="P97" s="227">
        <f>O97*H97</f>
        <v>0</v>
      </c>
      <c r="Q97" s="227">
        <v>0</v>
      </c>
      <c r="R97" s="227">
        <f>Q97*H97</f>
        <v>0</v>
      </c>
      <c r="S97" s="227">
        <v>0</v>
      </c>
      <c r="T97" s="228">
        <f>S97*H97</f>
        <v>0</v>
      </c>
      <c r="U97" s="39"/>
      <c r="V97" s="39"/>
      <c r="W97" s="39"/>
      <c r="X97" s="39"/>
      <c r="Y97" s="39"/>
      <c r="Z97" s="39"/>
      <c r="AA97" s="39"/>
      <c r="AB97" s="39"/>
      <c r="AC97" s="39"/>
      <c r="AD97" s="39"/>
      <c r="AE97" s="39"/>
      <c r="AR97" s="229" t="s">
        <v>1291</v>
      </c>
      <c r="AT97" s="229" t="s">
        <v>138</v>
      </c>
      <c r="AU97" s="229" t="s">
        <v>77</v>
      </c>
      <c r="AY97" s="18" t="s">
        <v>137</v>
      </c>
      <c r="BE97" s="230">
        <f>IF(N97="základní",J97,0)</f>
        <v>0</v>
      </c>
      <c r="BF97" s="230">
        <f>IF(N97="snížená",J97,0)</f>
        <v>0</v>
      </c>
      <c r="BG97" s="230">
        <f>IF(N97="zákl. přenesená",J97,0)</f>
        <v>0</v>
      </c>
      <c r="BH97" s="230">
        <f>IF(N97="sníž. přenesená",J97,0)</f>
        <v>0</v>
      </c>
      <c r="BI97" s="230">
        <f>IF(N97="nulová",J97,0)</f>
        <v>0</v>
      </c>
      <c r="BJ97" s="18" t="s">
        <v>143</v>
      </c>
      <c r="BK97" s="230">
        <f>ROUND(I97*H97,2)</f>
        <v>0</v>
      </c>
      <c r="BL97" s="18" t="s">
        <v>1291</v>
      </c>
      <c r="BM97" s="229" t="s">
        <v>2109</v>
      </c>
    </row>
    <row r="98" spans="1:65" s="2" customFormat="1" ht="21.75" customHeight="1">
      <c r="A98" s="39"/>
      <c r="B98" s="40"/>
      <c r="C98" s="254" t="s">
        <v>226</v>
      </c>
      <c r="D98" s="254" t="s">
        <v>154</v>
      </c>
      <c r="E98" s="255" t="s">
        <v>2110</v>
      </c>
      <c r="F98" s="256" t="s">
        <v>2111</v>
      </c>
      <c r="G98" s="257" t="s">
        <v>268</v>
      </c>
      <c r="H98" s="258">
        <v>3</v>
      </c>
      <c r="I98" s="259"/>
      <c r="J98" s="260">
        <f>ROUND(I98*H98,2)</f>
        <v>0</v>
      </c>
      <c r="K98" s="256" t="s">
        <v>2063</v>
      </c>
      <c r="L98" s="261"/>
      <c r="M98" s="262" t="s">
        <v>19</v>
      </c>
      <c r="N98" s="263" t="s">
        <v>42</v>
      </c>
      <c r="O98" s="86"/>
      <c r="P98" s="227">
        <f>O98*H98</f>
        <v>0</v>
      </c>
      <c r="Q98" s="227">
        <v>0</v>
      </c>
      <c r="R98" s="227">
        <f>Q98*H98</f>
        <v>0</v>
      </c>
      <c r="S98" s="227">
        <v>0</v>
      </c>
      <c r="T98" s="228">
        <f>S98*H98</f>
        <v>0</v>
      </c>
      <c r="U98" s="39"/>
      <c r="V98" s="39"/>
      <c r="W98" s="39"/>
      <c r="X98" s="39"/>
      <c r="Y98" s="39"/>
      <c r="Z98" s="39"/>
      <c r="AA98" s="39"/>
      <c r="AB98" s="39"/>
      <c r="AC98" s="39"/>
      <c r="AD98" s="39"/>
      <c r="AE98" s="39"/>
      <c r="AR98" s="229" t="s">
        <v>1291</v>
      </c>
      <c r="AT98" s="229" t="s">
        <v>154</v>
      </c>
      <c r="AU98" s="229" t="s">
        <v>77</v>
      </c>
      <c r="AY98" s="18" t="s">
        <v>137</v>
      </c>
      <c r="BE98" s="230">
        <f>IF(N98="základní",J98,0)</f>
        <v>0</v>
      </c>
      <c r="BF98" s="230">
        <f>IF(N98="snížená",J98,0)</f>
        <v>0</v>
      </c>
      <c r="BG98" s="230">
        <f>IF(N98="zákl. přenesená",J98,0)</f>
        <v>0</v>
      </c>
      <c r="BH98" s="230">
        <f>IF(N98="sníž. přenesená",J98,0)</f>
        <v>0</v>
      </c>
      <c r="BI98" s="230">
        <f>IF(N98="nulová",J98,0)</f>
        <v>0</v>
      </c>
      <c r="BJ98" s="18" t="s">
        <v>143</v>
      </c>
      <c r="BK98" s="230">
        <f>ROUND(I98*H98,2)</f>
        <v>0</v>
      </c>
      <c r="BL98" s="18" t="s">
        <v>1291</v>
      </c>
      <c r="BM98" s="229" t="s">
        <v>2112</v>
      </c>
    </row>
    <row r="99" spans="1:65" s="2" customFormat="1" ht="16.5" customHeight="1">
      <c r="A99" s="39"/>
      <c r="B99" s="40"/>
      <c r="C99" s="254" t="s">
        <v>231</v>
      </c>
      <c r="D99" s="254" t="s">
        <v>154</v>
      </c>
      <c r="E99" s="255" t="s">
        <v>2113</v>
      </c>
      <c r="F99" s="256" t="s">
        <v>2114</v>
      </c>
      <c r="G99" s="257" t="s">
        <v>268</v>
      </c>
      <c r="H99" s="258">
        <v>1</v>
      </c>
      <c r="I99" s="259"/>
      <c r="J99" s="260">
        <f>ROUND(I99*H99,2)</f>
        <v>0</v>
      </c>
      <c r="K99" s="256" t="s">
        <v>19</v>
      </c>
      <c r="L99" s="261"/>
      <c r="M99" s="262" t="s">
        <v>19</v>
      </c>
      <c r="N99" s="263" t="s">
        <v>42</v>
      </c>
      <c r="O99" s="86"/>
      <c r="P99" s="227">
        <f>O99*H99</f>
        <v>0</v>
      </c>
      <c r="Q99" s="227">
        <v>0</v>
      </c>
      <c r="R99" s="227">
        <f>Q99*H99</f>
        <v>0</v>
      </c>
      <c r="S99" s="227">
        <v>0</v>
      </c>
      <c r="T99" s="228">
        <f>S99*H99</f>
        <v>0</v>
      </c>
      <c r="U99" s="39"/>
      <c r="V99" s="39"/>
      <c r="W99" s="39"/>
      <c r="X99" s="39"/>
      <c r="Y99" s="39"/>
      <c r="Z99" s="39"/>
      <c r="AA99" s="39"/>
      <c r="AB99" s="39"/>
      <c r="AC99" s="39"/>
      <c r="AD99" s="39"/>
      <c r="AE99" s="39"/>
      <c r="AR99" s="229" t="s">
        <v>1291</v>
      </c>
      <c r="AT99" s="229" t="s">
        <v>154</v>
      </c>
      <c r="AU99" s="229" t="s">
        <v>77</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1291</v>
      </c>
      <c r="BM99" s="229" t="s">
        <v>2115</v>
      </c>
    </row>
    <row r="100" spans="1:65" s="2" customFormat="1" ht="21.75" customHeight="1">
      <c r="A100" s="39"/>
      <c r="B100" s="40"/>
      <c r="C100" s="218" t="s">
        <v>237</v>
      </c>
      <c r="D100" s="218" t="s">
        <v>138</v>
      </c>
      <c r="E100" s="219" t="s">
        <v>2116</v>
      </c>
      <c r="F100" s="220" t="s">
        <v>2117</v>
      </c>
      <c r="G100" s="221" t="s">
        <v>150</v>
      </c>
      <c r="H100" s="222">
        <v>15</v>
      </c>
      <c r="I100" s="223"/>
      <c r="J100" s="224">
        <f>ROUND(I100*H100,2)</f>
        <v>0</v>
      </c>
      <c r="K100" s="220" t="s">
        <v>2063</v>
      </c>
      <c r="L100" s="45"/>
      <c r="M100" s="225" t="s">
        <v>19</v>
      </c>
      <c r="N100" s="226" t="s">
        <v>42</v>
      </c>
      <c r="O100" s="86"/>
      <c r="P100" s="227">
        <f>O100*H100</f>
        <v>0</v>
      </c>
      <c r="Q100" s="227">
        <v>0</v>
      </c>
      <c r="R100" s="227">
        <f>Q100*H100</f>
        <v>0</v>
      </c>
      <c r="S100" s="227">
        <v>0</v>
      </c>
      <c r="T100" s="228">
        <f>S100*H100</f>
        <v>0</v>
      </c>
      <c r="U100" s="39"/>
      <c r="V100" s="39"/>
      <c r="W100" s="39"/>
      <c r="X100" s="39"/>
      <c r="Y100" s="39"/>
      <c r="Z100" s="39"/>
      <c r="AA100" s="39"/>
      <c r="AB100" s="39"/>
      <c r="AC100" s="39"/>
      <c r="AD100" s="39"/>
      <c r="AE100" s="39"/>
      <c r="AR100" s="229" t="s">
        <v>1291</v>
      </c>
      <c r="AT100" s="229" t="s">
        <v>138</v>
      </c>
      <c r="AU100" s="229" t="s">
        <v>77</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1291</v>
      </c>
      <c r="BM100" s="229" t="s">
        <v>2118</v>
      </c>
    </row>
    <row r="101" spans="1:65" s="2" customFormat="1" ht="21.75" customHeight="1">
      <c r="A101" s="39"/>
      <c r="B101" s="40"/>
      <c r="C101" s="218" t="s">
        <v>242</v>
      </c>
      <c r="D101" s="218" t="s">
        <v>138</v>
      </c>
      <c r="E101" s="219" t="s">
        <v>2119</v>
      </c>
      <c r="F101" s="220" t="s">
        <v>2120</v>
      </c>
      <c r="G101" s="221" t="s">
        <v>150</v>
      </c>
      <c r="H101" s="222">
        <v>70</v>
      </c>
      <c r="I101" s="223"/>
      <c r="J101" s="224">
        <f>ROUND(I101*H101,2)</f>
        <v>0</v>
      </c>
      <c r="K101" s="220" t="s">
        <v>2063</v>
      </c>
      <c r="L101" s="45"/>
      <c r="M101" s="225" t="s">
        <v>19</v>
      </c>
      <c r="N101" s="226" t="s">
        <v>42</v>
      </c>
      <c r="O101" s="86"/>
      <c r="P101" s="227">
        <f>O101*H101</f>
        <v>0</v>
      </c>
      <c r="Q101" s="227">
        <v>0</v>
      </c>
      <c r="R101" s="227">
        <f>Q101*H101</f>
        <v>0</v>
      </c>
      <c r="S101" s="227">
        <v>0</v>
      </c>
      <c r="T101" s="228">
        <f>S101*H101</f>
        <v>0</v>
      </c>
      <c r="U101" s="39"/>
      <c r="V101" s="39"/>
      <c r="W101" s="39"/>
      <c r="X101" s="39"/>
      <c r="Y101" s="39"/>
      <c r="Z101" s="39"/>
      <c r="AA101" s="39"/>
      <c r="AB101" s="39"/>
      <c r="AC101" s="39"/>
      <c r="AD101" s="39"/>
      <c r="AE101" s="39"/>
      <c r="AR101" s="229" t="s">
        <v>1291</v>
      </c>
      <c r="AT101" s="229" t="s">
        <v>138</v>
      </c>
      <c r="AU101" s="229" t="s">
        <v>77</v>
      </c>
      <c r="AY101" s="18" t="s">
        <v>137</v>
      </c>
      <c r="BE101" s="230">
        <f>IF(N101="základní",J101,0)</f>
        <v>0</v>
      </c>
      <c r="BF101" s="230">
        <f>IF(N101="snížená",J101,0)</f>
        <v>0</v>
      </c>
      <c r="BG101" s="230">
        <f>IF(N101="zákl. přenesená",J101,0)</f>
        <v>0</v>
      </c>
      <c r="BH101" s="230">
        <f>IF(N101="sníž. přenesená",J101,0)</f>
        <v>0</v>
      </c>
      <c r="BI101" s="230">
        <f>IF(N101="nulová",J101,0)</f>
        <v>0</v>
      </c>
      <c r="BJ101" s="18" t="s">
        <v>143</v>
      </c>
      <c r="BK101" s="230">
        <f>ROUND(I101*H101,2)</f>
        <v>0</v>
      </c>
      <c r="BL101" s="18" t="s">
        <v>1291</v>
      </c>
      <c r="BM101" s="229" t="s">
        <v>2121</v>
      </c>
    </row>
    <row r="102" spans="1:65" s="2" customFormat="1" ht="21.75" customHeight="1">
      <c r="A102" s="39"/>
      <c r="B102" s="40"/>
      <c r="C102" s="254" t="s">
        <v>7</v>
      </c>
      <c r="D102" s="254" t="s">
        <v>154</v>
      </c>
      <c r="E102" s="255" t="s">
        <v>2122</v>
      </c>
      <c r="F102" s="256" t="s">
        <v>2123</v>
      </c>
      <c r="G102" s="257" t="s">
        <v>150</v>
      </c>
      <c r="H102" s="258">
        <v>25</v>
      </c>
      <c r="I102" s="259"/>
      <c r="J102" s="260">
        <f>ROUND(I102*H102,2)</f>
        <v>0</v>
      </c>
      <c r="K102" s="256" t="s">
        <v>2063</v>
      </c>
      <c r="L102" s="261"/>
      <c r="M102" s="262" t="s">
        <v>19</v>
      </c>
      <c r="N102" s="263" t="s">
        <v>42</v>
      </c>
      <c r="O102" s="86"/>
      <c r="P102" s="227">
        <f>O102*H102</f>
        <v>0</v>
      </c>
      <c r="Q102" s="227">
        <v>0</v>
      </c>
      <c r="R102" s="227">
        <f>Q102*H102</f>
        <v>0</v>
      </c>
      <c r="S102" s="227">
        <v>0</v>
      </c>
      <c r="T102" s="228">
        <f>S102*H102</f>
        <v>0</v>
      </c>
      <c r="U102" s="39"/>
      <c r="V102" s="39"/>
      <c r="W102" s="39"/>
      <c r="X102" s="39"/>
      <c r="Y102" s="39"/>
      <c r="Z102" s="39"/>
      <c r="AA102" s="39"/>
      <c r="AB102" s="39"/>
      <c r="AC102" s="39"/>
      <c r="AD102" s="39"/>
      <c r="AE102" s="39"/>
      <c r="AR102" s="229" t="s">
        <v>1291</v>
      </c>
      <c r="AT102" s="229" t="s">
        <v>154</v>
      </c>
      <c r="AU102" s="229" t="s">
        <v>77</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1291</v>
      </c>
      <c r="BM102" s="229" t="s">
        <v>2124</v>
      </c>
    </row>
    <row r="103" spans="1:65" s="2" customFormat="1" ht="21.75" customHeight="1">
      <c r="A103" s="39"/>
      <c r="B103" s="40"/>
      <c r="C103" s="254" t="s">
        <v>250</v>
      </c>
      <c r="D103" s="254" t="s">
        <v>154</v>
      </c>
      <c r="E103" s="255" t="s">
        <v>2125</v>
      </c>
      <c r="F103" s="256" t="s">
        <v>2126</v>
      </c>
      <c r="G103" s="257" t="s">
        <v>150</v>
      </c>
      <c r="H103" s="258">
        <v>50</v>
      </c>
      <c r="I103" s="259"/>
      <c r="J103" s="260">
        <f>ROUND(I103*H103,2)</f>
        <v>0</v>
      </c>
      <c r="K103" s="256" t="s">
        <v>2063</v>
      </c>
      <c r="L103" s="261"/>
      <c r="M103" s="262" t="s">
        <v>19</v>
      </c>
      <c r="N103" s="263" t="s">
        <v>42</v>
      </c>
      <c r="O103" s="86"/>
      <c r="P103" s="227">
        <f>O103*H103</f>
        <v>0</v>
      </c>
      <c r="Q103" s="227">
        <v>0</v>
      </c>
      <c r="R103" s="227">
        <f>Q103*H103</f>
        <v>0</v>
      </c>
      <c r="S103" s="227">
        <v>0</v>
      </c>
      <c r="T103" s="228">
        <f>S103*H103</f>
        <v>0</v>
      </c>
      <c r="U103" s="39"/>
      <c r="V103" s="39"/>
      <c r="W103" s="39"/>
      <c r="X103" s="39"/>
      <c r="Y103" s="39"/>
      <c r="Z103" s="39"/>
      <c r="AA103" s="39"/>
      <c r="AB103" s="39"/>
      <c r="AC103" s="39"/>
      <c r="AD103" s="39"/>
      <c r="AE103" s="39"/>
      <c r="AR103" s="229" t="s">
        <v>1291</v>
      </c>
      <c r="AT103" s="229" t="s">
        <v>154</v>
      </c>
      <c r="AU103" s="229" t="s">
        <v>77</v>
      </c>
      <c r="AY103" s="18" t="s">
        <v>137</v>
      </c>
      <c r="BE103" s="230">
        <f>IF(N103="základní",J103,0)</f>
        <v>0</v>
      </c>
      <c r="BF103" s="230">
        <f>IF(N103="snížená",J103,0)</f>
        <v>0</v>
      </c>
      <c r="BG103" s="230">
        <f>IF(N103="zákl. přenesená",J103,0)</f>
        <v>0</v>
      </c>
      <c r="BH103" s="230">
        <f>IF(N103="sníž. přenesená",J103,0)</f>
        <v>0</v>
      </c>
      <c r="BI103" s="230">
        <f>IF(N103="nulová",J103,0)</f>
        <v>0</v>
      </c>
      <c r="BJ103" s="18" t="s">
        <v>143</v>
      </c>
      <c r="BK103" s="230">
        <f>ROUND(I103*H103,2)</f>
        <v>0</v>
      </c>
      <c r="BL103" s="18" t="s">
        <v>1291</v>
      </c>
      <c r="BM103" s="229" t="s">
        <v>2127</v>
      </c>
    </row>
    <row r="104" spans="1:65" s="2" customFormat="1" ht="21.75" customHeight="1">
      <c r="A104" s="39"/>
      <c r="B104" s="40"/>
      <c r="C104" s="254" t="s">
        <v>257</v>
      </c>
      <c r="D104" s="254" t="s">
        <v>154</v>
      </c>
      <c r="E104" s="255" t="s">
        <v>2128</v>
      </c>
      <c r="F104" s="256" t="s">
        <v>2129</v>
      </c>
      <c r="G104" s="257" t="s">
        <v>150</v>
      </c>
      <c r="H104" s="258">
        <v>80</v>
      </c>
      <c r="I104" s="259"/>
      <c r="J104" s="260">
        <f>ROUND(I104*H104,2)</f>
        <v>0</v>
      </c>
      <c r="K104" s="256" t="s">
        <v>2063</v>
      </c>
      <c r="L104" s="261"/>
      <c r="M104" s="262" t="s">
        <v>19</v>
      </c>
      <c r="N104" s="263" t="s">
        <v>42</v>
      </c>
      <c r="O104" s="86"/>
      <c r="P104" s="227">
        <f>O104*H104</f>
        <v>0</v>
      </c>
      <c r="Q104" s="227">
        <v>0</v>
      </c>
      <c r="R104" s="227">
        <f>Q104*H104</f>
        <v>0</v>
      </c>
      <c r="S104" s="227">
        <v>0</v>
      </c>
      <c r="T104" s="228">
        <f>S104*H104</f>
        <v>0</v>
      </c>
      <c r="U104" s="39"/>
      <c r="V104" s="39"/>
      <c r="W104" s="39"/>
      <c r="X104" s="39"/>
      <c r="Y104" s="39"/>
      <c r="Z104" s="39"/>
      <c r="AA104" s="39"/>
      <c r="AB104" s="39"/>
      <c r="AC104" s="39"/>
      <c r="AD104" s="39"/>
      <c r="AE104" s="39"/>
      <c r="AR104" s="229" t="s">
        <v>1291</v>
      </c>
      <c r="AT104" s="229" t="s">
        <v>154</v>
      </c>
      <c r="AU104" s="229" t="s">
        <v>77</v>
      </c>
      <c r="AY104" s="18" t="s">
        <v>137</v>
      </c>
      <c r="BE104" s="230">
        <f>IF(N104="základní",J104,0)</f>
        <v>0</v>
      </c>
      <c r="BF104" s="230">
        <f>IF(N104="snížená",J104,0)</f>
        <v>0</v>
      </c>
      <c r="BG104" s="230">
        <f>IF(N104="zákl. přenesená",J104,0)</f>
        <v>0</v>
      </c>
      <c r="BH104" s="230">
        <f>IF(N104="sníž. přenesená",J104,0)</f>
        <v>0</v>
      </c>
      <c r="BI104" s="230">
        <f>IF(N104="nulová",J104,0)</f>
        <v>0</v>
      </c>
      <c r="BJ104" s="18" t="s">
        <v>143</v>
      </c>
      <c r="BK104" s="230">
        <f>ROUND(I104*H104,2)</f>
        <v>0</v>
      </c>
      <c r="BL104" s="18" t="s">
        <v>1291</v>
      </c>
      <c r="BM104" s="229" t="s">
        <v>2130</v>
      </c>
    </row>
    <row r="105" spans="1:65" s="2" customFormat="1" ht="21.75" customHeight="1">
      <c r="A105" s="39"/>
      <c r="B105" s="40"/>
      <c r="C105" s="254" t="s">
        <v>265</v>
      </c>
      <c r="D105" s="254" t="s">
        <v>154</v>
      </c>
      <c r="E105" s="255" t="s">
        <v>2131</v>
      </c>
      <c r="F105" s="256" t="s">
        <v>2132</v>
      </c>
      <c r="G105" s="257" t="s">
        <v>150</v>
      </c>
      <c r="H105" s="258">
        <v>30</v>
      </c>
      <c r="I105" s="259"/>
      <c r="J105" s="260">
        <f>ROUND(I105*H105,2)</f>
        <v>0</v>
      </c>
      <c r="K105" s="256" t="s">
        <v>2063</v>
      </c>
      <c r="L105" s="261"/>
      <c r="M105" s="262" t="s">
        <v>19</v>
      </c>
      <c r="N105" s="263" t="s">
        <v>42</v>
      </c>
      <c r="O105" s="86"/>
      <c r="P105" s="227">
        <f>O105*H105</f>
        <v>0</v>
      </c>
      <c r="Q105" s="227">
        <v>0</v>
      </c>
      <c r="R105" s="227">
        <f>Q105*H105</f>
        <v>0</v>
      </c>
      <c r="S105" s="227">
        <v>0</v>
      </c>
      <c r="T105" s="228">
        <f>S105*H105</f>
        <v>0</v>
      </c>
      <c r="U105" s="39"/>
      <c r="V105" s="39"/>
      <c r="W105" s="39"/>
      <c r="X105" s="39"/>
      <c r="Y105" s="39"/>
      <c r="Z105" s="39"/>
      <c r="AA105" s="39"/>
      <c r="AB105" s="39"/>
      <c r="AC105" s="39"/>
      <c r="AD105" s="39"/>
      <c r="AE105" s="39"/>
      <c r="AR105" s="229" t="s">
        <v>1291</v>
      </c>
      <c r="AT105" s="229" t="s">
        <v>154</v>
      </c>
      <c r="AU105" s="229" t="s">
        <v>77</v>
      </c>
      <c r="AY105" s="18" t="s">
        <v>137</v>
      </c>
      <c r="BE105" s="230">
        <f>IF(N105="základní",J105,0)</f>
        <v>0</v>
      </c>
      <c r="BF105" s="230">
        <f>IF(N105="snížená",J105,0)</f>
        <v>0</v>
      </c>
      <c r="BG105" s="230">
        <f>IF(N105="zákl. přenesená",J105,0)</f>
        <v>0</v>
      </c>
      <c r="BH105" s="230">
        <f>IF(N105="sníž. přenesená",J105,0)</f>
        <v>0</v>
      </c>
      <c r="BI105" s="230">
        <f>IF(N105="nulová",J105,0)</f>
        <v>0</v>
      </c>
      <c r="BJ105" s="18" t="s">
        <v>143</v>
      </c>
      <c r="BK105" s="230">
        <f>ROUND(I105*H105,2)</f>
        <v>0</v>
      </c>
      <c r="BL105" s="18" t="s">
        <v>1291</v>
      </c>
      <c r="BM105" s="229" t="s">
        <v>2133</v>
      </c>
    </row>
    <row r="106" spans="1:65" s="2" customFormat="1" ht="21.75" customHeight="1">
      <c r="A106" s="39"/>
      <c r="B106" s="40"/>
      <c r="C106" s="218" t="s">
        <v>270</v>
      </c>
      <c r="D106" s="218" t="s">
        <v>138</v>
      </c>
      <c r="E106" s="219" t="s">
        <v>2134</v>
      </c>
      <c r="F106" s="220" t="s">
        <v>2135</v>
      </c>
      <c r="G106" s="221" t="s">
        <v>268</v>
      </c>
      <c r="H106" s="222">
        <v>1</v>
      </c>
      <c r="I106" s="223"/>
      <c r="J106" s="224">
        <f>ROUND(I106*H106,2)</f>
        <v>0</v>
      </c>
      <c r="K106" s="220" t="s">
        <v>2063</v>
      </c>
      <c r="L106" s="45"/>
      <c r="M106" s="225" t="s">
        <v>19</v>
      </c>
      <c r="N106" s="226" t="s">
        <v>42</v>
      </c>
      <c r="O106" s="86"/>
      <c r="P106" s="227">
        <f>O106*H106</f>
        <v>0</v>
      </c>
      <c r="Q106" s="227">
        <v>0</v>
      </c>
      <c r="R106" s="227">
        <f>Q106*H106</f>
        <v>0</v>
      </c>
      <c r="S106" s="227">
        <v>0</v>
      </c>
      <c r="T106" s="228">
        <f>S106*H106</f>
        <v>0</v>
      </c>
      <c r="U106" s="39"/>
      <c r="V106" s="39"/>
      <c r="W106" s="39"/>
      <c r="X106" s="39"/>
      <c r="Y106" s="39"/>
      <c r="Z106" s="39"/>
      <c r="AA106" s="39"/>
      <c r="AB106" s="39"/>
      <c r="AC106" s="39"/>
      <c r="AD106" s="39"/>
      <c r="AE106" s="39"/>
      <c r="AR106" s="229" t="s">
        <v>1291</v>
      </c>
      <c r="AT106" s="229" t="s">
        <v>138</v>
      </c>
      <c r="AU106" s="229" t="s">
        <v>77</v>
      </c>
      <c r="AY106" s="18" t="s">
        <v>137</v>
      </c>
      <c r="BE106" s="230">
        <f>IF(N106="základní",J106,0)</f>
        <v>0</v>
      </c>
      <c r="BF106" s="230">
        <f>IF(N106="snížená",J106,0)</f>
        <v>0</v>
      </c>
      <c r="BG106" s="230">
        <f>IF(N106="zákl. přenesená",J106,0)</f>
        <v>0</v>
      </c>
      <c r="BH106" s="230">
        <f>IF(N106="sníž. přenesená",J106,0)</f>
        <v>0</v>
      </c>
      <c r="BI106" s="230">
        <f>IF(N106="nulová",J106,0)</f>
        <v>0</v>
      </c>
      <c r="BJ106" s="18" t="s">
        <v>143</v>
      </c>
      <c r="BK106" s="230">
        <f>ROUND(I106*H106,2)</f>
        <v>0</v>
      </c>
      <c r="BL106" s="18" t="s">
        <v>1291</v>
      </c>
      <c r="BM106" s="229" t="s">
        <v>2136</v>
      </c>
    </row>
    <row r="107" spans="1:65" s="2" customFormat="1" ht="33" customHeight="1">
      <c r="A107" s="39"/>
      <c r="B107" s="40"/>
      <c r="C107" s="218" t="s">
        <v>274</v>
      </c>
      <c r="D107" s="218" t="s">
        <v>138</v>
      </c>
      <c r="E107" s="219" t="s">
        <v>2137</v>
      </c>
      <c r="F107" s="220" t="s">
        <v>2138</v>
      </c>
      <c r="G107" s="221" t="s">
        <v>268</v>
      </c>
      <c r="H107" s="222">
        <v>1</v>
      </c>
      <c r="I107" s="223"/>
      <c r="J107" s="224">
        <f>ROUND(I107*H107,2)</f>
        <v>0</v>
      </c>
      <c r="K107" s="220" t="s">
        <v>2063</v>
      </c>
      <c r="L107" s="45"/>
      <c r="M107" s="225" t="s">
        <v>19</v>
      </c>
      <c r="N107" s="226" t="s">
        <v>42</v>
      </c>
      <c r="O107" s="86"/>
      <c r="P107" s="227">
        <f>O107*H107</f>
        <v>0</v>
      </c>
      <c r="Q107" s="227">
        <v>0</v>
      </c>
      <c r="R107" s="227">
        <f>Q107*H107</f>
        <v>0</v>
      </c>
      <c r="S107" s="227">
        <v>0</v>
      </c>
      <c r="T107" s="228">
        <f>S107*H107</f>
        <v>0</v>
      </c>
      <c r="U107" s="39"/>
      <c r="V107" s="39"/>
      <c r="W107" s="39"/>
      <c r="X107" s="39"/>
      <c r="Y107" s="39"/>
      <c r="Z107" s="39"/>
      <c r="AA107" s="39"/>
      <c r="AB107" s="39"/>
      <c r="AC107" s="39"/>
      <c r="AD107" s="39"/>
      <c r="AE107" s="39"/>
      <c r="AR107" s="229" t="s">
        <v>1291</v>
      </c>
      <c r="AT107" s="229" t="s">
        <v>138</v>
      </c>
      <c r="AU107" s="229" t="s">
        <v>77</v>
      </c>
      <c r="AY107" s="18" t="s">
        <v>137</v>
      </c>
      <c r="BE107" s="230">
        <f>IF(N107="základní",J107,0)</f>
        <v>0</v>
      </c>
      <c r="BF107" s="230">
        <f>IF(N107="snížená",J107,0)</f>
        <v>0</v>
      </c>
      <c r="BG107" s="230">
        <f>IF(N107="zákl. přenesená",J107,0)</f>
        <v>0</v>
      </c>
      <c r="BH107" s="230">
        <f>IF(N107="sníž. přenesená",J107,0)</f>
        <v>0</v>
      </c>
      <c r="BI107" s="230">
        <f>IF(N107="nulová",J107,0)</f>
        <v>0</v>
      </c>
      <c r="BJ107" s="18" t="s">
        <v>143</v>
      </c>
      <c r="BK107" s="230">
        <f>ROUND(I107*H107,2)</f>
        <v>0</v>
      </c>
      <c r="BL107" s="18" t="s">
        <v>1291</v>
      </c>
      <c r="BM107" s="229" t="s">
        <v>2139</v>
      </c>
    </row>
    <row r="108" spans="1:65" s="2" customFormat="1" ht="33" customHeight="1">
      <c r="A108" s="39"/>
      <c r="B108" s="40"/>
      <c r="C108" s="254" t="s">
        <v>278</v>
      </c>
      <c r="D108" s="254" t="s">
        <v>154</v>
      </c>
      <c r="E108" s="255" t="s">
        <v>2140</v>
      </c>
      <c r="F108" s="256" t="s">
        <v>2141</v>
      </c>
      <c r="G108" s="257" t="s">
        <v>268</v>
      </c>
      <c r="H108" s="258">
        <v>1</v>
      </c>
      <c r="I108" s="259"/>
      <c r="J108" s="260">
        <f>ROUND(I108*H108,2)</f>
        <v>0</v>
      </c>
      <c r="K108" s="256" t="s">
        <v>2063</v>
      </c>
      <c r="L108" s="261"/>
      <c r="M108" s="262" t="s">
        <v>19</v>
      </c>
      <c r="N108" s="263" t="s">
        <v>42</v>
      </c>
      <c r="O108" s="86"/>
      <c r="P108" s="227">
        <f>O108*H108</f>
        <v>0</v>
      </c>
      <c r="Q108" s="227">
        <v>0</v>
      </c>
      <c r="R108" s="227">
        <f>Q108*H108</f>
        <v>0</v>
      </c>
      <c r="S108" s="227">
        <v>0</v>
      </c>
      <c r="T108" s="228">
        <f>S108*H108</f>
        <v>0</v>
      </c>
      <c r="U108" s="39"/>
      <c r="V108" s="39"/>
      <c r="W108" s="39"/>
      <c r="X108" s="39"/>
      <c r="Y108" s="39"/>
      <c r="Z108" s="39"/>
      <c r="AA108" s="39"/>
      <c r="AB108" s="39"/>
      <c r="AC108" s="39"/>
      <c r="AD108" s="39"/>
      <c r="AE108" s="39"/>
      <c r="AR108" s="229" t="s">
        <v>1291</v>
      </c>
      <c r="AT108" s="229" t="s">
        <v>154</v>
      </c>
      <c r="AU108" s="229" t="s">
        <v>77</v>
      </c>
      <c r="AY108" s="18" t="s">
        <v>137</v>
      </c>
      <c r="BE108" s="230">
        <f>IF(N108="základní",J108,0)</f>
        <v>0</v>
      </c>
      <c r="BF108" s="230">
        <f>IF(N108="snížená",J108,0)</f>
        <v>0</v>
      </c>
      <c r="BG108" s="230">
        <f>IF(N108="zákl. přenesená",J108,0)</f>
        <v>0</v>
      </c>
      <c r="BH108" s="230">
        <f>IF(N108="sníž. přenesená",J108,0)</f>
        <v>0</v>
      </c>
      <c r="BI108" s="230">
        <f>IF(N108="nulová",J108,0)</f>
        <v>0</v>
      </c>
      <c r="BJ108" s="18" t="s">
        <v>143</v>
      </c>
      <c r="BK108" s="230">
        <f>ROUND(I108*H108,2)</f>
        <v>0</v>
      </c>
      <c r="BL108" s="18" t="s">
        <v>1291</v>
      </c>
      <c r="BM108" s="229" t="s">
        <v>2142</v>
      </c>
    </row>
    <row r="109" spans="1:65" s="2" customFormat="1" ht="21.75" customHeight="1">
      <c r="A109" s="39"/>
      <c r="B109" s="40"/>
      <c r="C109" s="218" t="s">
        <v>283</v>
      </c>
      <c r="D109" s="218" t="s">
        <v>138</v>
      </c>
      <c r="E109" s="219" t="s">
        <v>2143</v>
      </c>
      <c r="F109" s="220" t="s">
        <v>2144</v>
      </c>
      <c r="G109" s="221" t="s">
        <v>268</v>
      </c>
      <c r="H109" s="222">
        <v>8</v>
      </c>
      <c r="I109" s="223"/>
      <c r="J109" s="224">
        <f>ROUND(I109*H109,2)</f>
        <v>0</v>
      </c>
      <c r="K109" s="220" t="s">
        <v>2063</v>
      </c>
      <c r="L109" s="45"/>
      <c r="M109" s="225" t="s">
        <v>19</v>
      </c>
      <c r="N109" s="226" t="s">
        <v>42</v>
      </c>
      <c r="O109" s="86"/>
      <c r="P109" s="227">
        <f>O109*H109</f>
        <v>0</v>
      </c>
      <c r="Q109" s="227">
        <v>0</v>
      </c>
      <c r="R109" s="227">
        <f>Q109*H109</f>
        <v>0</v>
      </c>
      <c r="S109" s="227">
        <v>0</v>
      </c>
      <c r="T109" s="228">
        <f>S109*H109</f>
        <v>0</v>
      </c>
      <c r="U109" s="39"/>
      <c r="V109" s="39"/>
      <c r="W109" s="39"/>
      <c r="X109" s="39"/>
      <c r="Y109" s="39"/>
      <c r="Z109" s="39"/>
      <c r="AA109" s="39"/>
      <c r="AB109" s="39"/>
      <c r="AC109" s="39"/>
      <c r="AD109" s="39"/>
      <c r="AE109" s="39"/>
      <c r="AR109" s="229" t="s">
        <v>1291</v>
      </c>
      <c r="AT109" s="229" t="s">
        <v>138</v>
      </c>
      <c r="AU109" s="229" t="s">
        <v>77</v>
      </c>
      <c r="AY109" s="18" t="s">
        <v>137</v>
      </c>
      <c r="BE109" s="230">
        <f>IF(N109="základní",J109,0)</f>
        <v>0</v>
      </c>
      <c r="BF109" s="230">
        <f>IF(N109="snížená",J109,0)</f>
        <v>0</v>
      </c>
      <c r="BG109" s="230">
        <f>IF(N109="zákl. přenesená",J109,0)</f>
        <v>0</v>
      </c>
      <c r="BH109" s="230">
        <f>IF(N109="sníž. přenesená",J109,0)</f>
        <v>0</v>
      </c>
      <c r="BI109" s="230">
        <f>IF(N109="nulová",J109,0)</f>
        <v>0</v>
      </c>
      <c r="BJ109" s="18" t="s">
        <v>143</v>
      </c>
      <c r="BK109" s="230">
        <f>ROUND(I109*H109,2)</f>
        <v>0</v>
      </c>
      <c r="BL109" s="18" t="s">
        <v>1291</v>
      </c>
      <c r="BM109" s="229" t="s">
        <v>2145</v>
      </c>
    </row>
    <row r="110" spans="1:65" s="2" customFormat="1" ht="21.75" customHeight="1">
      <c r="A110" s="39"/>
      <c r="B110" s="40"/>
      <c r="C110" s="254" t="s">
        <v>288</v>
      </c>
      <c r="D110" s="254" t="s">
        <v>154</v>
      </c>
      <c r="E110" s="255" t="s">
        <v>2146</v>
      </c>
      <c r="F110" s="256" t="s">
        <v>2147</v>
      </c>
      <c r="G110" s="257" t="s">
        <v>268</v>
      </c>
      <c r="H110" s="258">
        <v>1</v>
      </c>
      <c r="I110" s="259"/>
      <c r="J110" s="260">
        <f>ROUND(I110*H110,2)</f>
        <v>0</v>
      </c>
      <c r="K110" s="256" t="s">
        <v>2063</v>
      </c>
      <c r="L110" s="261"/>
      <c r="M110" s="262" t="s">
        <v>19</v>
      </c>
      <c r="N110" s="263" t="s">
        <v>42</v>
      </c>
      <c r="O110" s="86"/>
      <c r="P110" s="227">
        <f>O110*H110</f>
        <v>0</v>
      </c>
      <c r="Q110" s="227">
        <v>0</v>
      </c>
      <c r="R110" s="227">
        <f>Q110*H110</f>
        <v>0</v>
      </c>
      <c r="S110" s="227">
        <v>0</v>
      </c>
      <c r="T110" s="228">
        <f>S110*H110</f>
        <v>0</v>
      </c>
      <c r="U110" s="39"/>
      <c r="V110" s="39"/>
      <c r="W110" s="39"/>
      <c r="X110" s="39"/>
      <c r="Y110" s="39"/>
      <c r="Z110" s="39"/>
      <c r="AA110" s="39"/>
      <c r="AB110" s="39"/>
      <c r="AC110" s="39"/>
      <c r="AD110" s="39"/>
      <c r="AE110" s="39"/>
      <c r="AR110" s="229" t="s">
        <v>1291</v>
      </c>
      <c r="AT110" s="229" t="s">
        <v>154</v>
      </c>
      <c r="AU110" s="229" t="s">
        <v>77</v>
      </c>
      <c r="AY110" s="18" t="s">
        <v>137</v>
      </c>
      <c r="BE110" s="230">
        <f>IF(N110="základní",J110,0)</f>
        <v>0</v>
      </c>
      <c r="BF110" s="230">
        <f>IF(N110="snížená",J110,0)</f>
        <v>0</v>
      </c>
      <c r="BG110" s="230">
        <f>IF(N110="zákl. přenesená",J110,0)</f>
        <v>0</v>
      </c>
      <c r="BH110" s="230">
        <f>IF(N110="sníž. přenesená",J110,0)</f>
        <v>0</v>
      </c>
      <c r="BI110" s="230">
        <f>IF(N110="nulová",J110,0)</f>
        <v>0</v>
      </c>
      <c r="BJ110" s="18" t="s">
        <v>143</v>
      </c>
      <c r="BK110" s="230">
        <f>ROUND(I110*H110,2)</f>
        <v>0</v>
      </c>
      <c r="BL110" s="18" t="s">
        <v>1291</v>
      </c>
      <c r="BM110" s="229" t="s">
        <v>2148</v>
      </c>
    </row>
    <row r="111" spans="1:65" s="2" customFormat="1" ht="21.75" customHeight="1">
      <c r="A111" s="39"/>
      <c r="B111" s="40"/>
      <c r="C111" s="254" t="s">
        <v>295</v>
      </c>
      <c r="D111" s="254" t="s">
        <v>154</v>
      </c>
      <c r="E111" s="255" t="s">
        <v>2149</v>
      </c>
      <c r="F111" s="256" t="s">
        <v>2150</v>
      </c>
      <c r="G111" s="257" t="s">
        <v>268</v>
      </c>
      <c r="H111" s="258">
        <v>3</v>
      </c>
      <c r="I111" s="259"/>
      <c r="J111" s="260">
        <f>ROUND(I111*H111,2)</f>
        <v>0</v>
      </c>
      <c r="K111" s="256" t="s">
        <v>2063</v>
      </c>
      <c r="L111" s="261"/>
      <c r="M111" s="262" t="s">
        <v>19</v>
      </c>
      <c r="N111" s="263" t="s">
        <v>42</v>
      </c>
      <c r="O111" s="86"/>
      <c r="P111" s="227">
        <f>O111*H111</f>
        <v>0</v>
      </c>
      <c r="Q111" s="227">
        <v>0</v>
      </c>
      <c r="R111" s="227">
        <f>Q111*H111</f>
        <v>0</v>
      </c>
      <c r="S111" s="227">
        <v>0</v>
      </c>
      <c r="T111" s="228">
        <f>S111*H111</f>
        <v>0</v>
      </c>
      <c r="U111" s="39"/>
      <c r="V111" s="39"/>
      <c r="W111" s="39"/>
      <c r="X111" s="39"/>
      <c r="Y111" s="39"/>
      <c r="Z111" s="39"/>
      <c r="AA111" s="39"/>
      <c r="AB111" s="39"/>
      <c r="AC111" s="39"/>
      <c r="AD111" s="39"/>
      <c r="AE111" s="39"/>
      <c r="AR111" s="229" t="s">
        <v>1291</v>
      </c>
      <c r="AT111" s="229" t="s">
        <v>154</v>
      </c>
      <c r="AU111" s="229" t="s">
        <v>77</v>
      </c>
      <c r="AY111" s="18" t="s">
        <v>137</v>
      </c>
      <c r="BE111" s="230">
        <f>IF(N111="základní",J111,0)</f>
        <v>0</v>
      </c>
      <c r="BF111" s="230">
        <f>IF(N111="snížená",J111,0)</f>
        <v>0</v>
      </c>
      <c r="BG111" s="230">
        <f>IF(N111="zákl. přenesená",J111,0)</f>
        <v>0</v>
      </c>
      <c r="BH111" s="230">
        <f>IF(N111="sníž. přenesená",J111,0)</f>
        <v>0</v>
      </c>
      <c r="BI111" s="230">
        <f>IF(N111="nulová",J111,0)</f>
        <v>0</v>
      </c>
      <c r="BJ111" s="18" t="s">
        <v>143</v>
      </c>
      <c r="BK111" s="230">
        <f>ROUND(I111*H111,2)</f>
        <v>0</v>
      </c>
      <c r="BL111" s="18" t="s">
        <v>1291</v>
      </c>
      <c r="BM111" s="229" t="s">
        <v>2151</v>
      </c>
    </row>
    <row r="112" spans="1:65" s="2" customFormat="1" ht="21.75" customHeight="1">
      <c r="A112" s="39"/>
      <c r="B112" s="40"/>
      <c r="C112" s="254" t="s">
        <v>300</v>
      </c>
      <c r="D112" s="254" t="s">
        <v>154</v>
      </c>
      <c r="E112" s="255" t="s">
        <v>2152</v>
      </c>
      <c r="F112" s="256" t="s">
        <v>2153</v>
      </c>
      <c r="G112" s="257" t="s">
        <v>268</v>
      </c>
      <c r="H112" s="258">
        <v>3</v>
      </c>
      <c r="I112" s="259"/>
      <c r="J112" s="260">
        <f>ROUND(I112*H112,2)</f>
        <v>0</v>
      </c>
      <c r="K112" s="256" t="s">
        <v>2063</v>
      </c>
      <c r="L112" s="261"/>
      <c r="M112" s="262" t="s">
        <v>19</v>
      </c>
      <c r="N112" s="263" t="s">
        <v>42</v>
      </c>
      <c r="O112" s="86"/>
      <c r="P112" s="227">
        <f>O112*H112</f>
        <v>0</v>
      </c>
      <c r="Q112" s="227">
        <v>0</v>
      </c>
      <c r="R112" s="227">
        <f>Q112*H112</f>
        <v>0</v>
      </c>
      <c r="S112" s="227">
        <v>0</v>
      </c>
      <c r="T112" s="228">
        <f>S112*H112</f>
        <v>0</v>
      </c>
      <c r="U112" s="39"/>
      <c r="V112" s="39"/>
      <c r="W112" s="39"/>
      <c r="X112" s="39"/>
      <c r="Y112" s="39"/>
      <c r="Z112" s="39"/>
      <c r="AA112" s="39"/>
      <c r="AB112" s="39"/>
      <c r="AC112" s="39"/>
      <c r="AD112" s="39"/>
      <c r="AE112" s="39"/>
      <c r="AR112" s="229" t="s">
        <v>1291</v>
      </c>
      <c r="AT112" s="229" t="s">
        <v>154</v>
      </c>
      <c r="AU112" s="229" t="s">
        <v>77</v>
      </c>
      <c r="AY112" s="18" t="s">
        <v>137</v>
      </c>
      <c r="BE112" s="230">
        <f>IF(N112="základní",J112,0)</f>
        <v>0</v>
      </c>
      <c r="BF112" s="230">
        <f>IF(N112="snížená",J112,0)</f>
        <v>0</v>
      </c>
      <c r="BG112" s="230">
        <f>IF(N112="zákl. přenesená",J112,0)</f>
        <v>0</v>
      </c>
      <c r="BH112" s="230">
        <f>IF(N112="sníž. přenesená",J112,0)</f>
        <v>0</v>
      </c>
      <c r="BI112" s="230">
        <f>IF(N112="nulová",J112,0)</f>
        <v>0</v>
      </c>
      <c r="BJ112" s="18" t="s">
        <v>143</v>
      </c>
      <c r="BK112" s="230">
        <f>ROUND(I112*H112,2)</f>
        <v>0</v>
      </c>
      <c r="BL112" s="18" t="s">
        <v>1291</v>
      </c>
      <c r="BM112" s="229" t="s">
        <v>2154</v>
      </c>
    </row>
    <row r="113" spans="1:65" s="2" customFormat="1" ht="21.75" customHeight="1">
      <c r="A113" s="39"/>
      <c r="B113" s="40"/>
      <c r="C113" s="254" t="s">
        <v>281</v>
      </c>
      <c r="D113" s="254" t="s">
        <v>154</v>
      </c>
      <c r="E113" s="255" t="s">
        <v>2155</v>
      </c>
      <c r="F113" s="256" t="s">
        <v>2156</v>
      </c>
      <c r="G113" s="257" t="s">
        <v>268</v>
      </c>
      <c r="H113" s="258">
        <v>1</v>
      </c>
      <c r="I113" s="259"/>
      <c r="J113" s="260">
        <f>ROUND(I113*H113,2)</f>
        <v>0</v>
      </c>
      <c r="K113" s="256" t="s">
        <v>2063</v>
      </c>
      <c r="L113" s="261"/>
      <c r="M113" s="262" t="s">
        <v>19</v>
      </c>
      <c r="N113" s="263" t="s">
        <v>42</v>
      </c>
      <c r="O113" s="86"/>
      <c r="P113" s="227">
        <f>O113*H113</f>
        <v>0</v>
      </c>
      <c r="Q113" s="227">
        <v>0</v>
      </c>
      <c r="R113" s="227">
        <f>Q113*H113</f>
        <v>0</v>
      </c>
      <c r="S113" s="227">
        <v>0</v>
      </c>
      <c r="T113" s="228">
        <f>S113*H113</f>
        <v>0</v>
      </c>
      <c r="U113" s="39"/>
      <c r="V113" s="39"/>
      <c r="W113" s="39"/>
      <c r="X113" s="39"/>
      <c r="Y113" s="39"/>
      <c r="Z113" s="39"/>
      <c r="AA113" s="39"/>
      <c r="AB113" s="39"/>
      <c r="AC113" s="39"/>
      <c r="AD113" s="39"/>
      <c r="AE113" s="39"/>
      <c r="AR113" s="229" t="s">
        <v>1291</v>
      </c>
      <c r="AT113" s="229" t="s">
        <v>154</v>
      </c>
      <c r="AU113" s="229" t="s">
        <v>77</v>
      </c>
      <c r="AY113" s="18" t="s">
        <v>137</v>
      </c>
      <c r="BE113" s="230">
        <f>IF(N113="základní",J113,0)</f>
        <v>0</v>
      </c>
      <c r="BF113" s="230">
        <f>IF(N113="snížená",J113,0)</f>
        <v>0</v>
      </c>
      <c r="BG113" s="230">
        <f>IF(N113="zákl. přenesená",J113,0)</f>
        <v>0</v>
      </c>
      <c r="BH113" s="230">
        <f>IF(N113="sníž. přenesená",J113,0)</f>
        <v>0</v>
      </c>
      <c r="BI113" s="230">
        <f>IF(N113="nulová",J113,0)</f>
        <v>0</v>
      </c>
      <c r="BJ113" s="18" t="s">
        <v>143</v>
      </c>
      <c r="BK113" s="230">
        <f>ROUND(I113*H113,2)</f>
        <v>0</v>
      </c>
      <c r="BL113" s="18" t="s">
        <v>1291</v>
      </c>
      <c r="BM113" s="229" t="s">
        <v>2157</v>
      </c>
    </row>
    <row r="114" spans="1:65" s="2" customFormat="1" ht="21.75" customHeight="1">
      <c r="A114" s="39"/>
      <c r="B114" s="40"/>
      <c r="C114" s="218" t="s">
        <v>309</v>
      </c>
      <c r="D114" s="218" t="s">
        <v>138</v>
      </c>
      <c r="E114" s="219" t="s">
        <v>2158</v>
      </c>
      <c r="F114" s="220" t="s">
        <v>2159</v>
      </c>
      <c r="G114" s="221" t="s">
        <v>268</v>
      </c>
      <c r="H114" s="222">
        <v>1</v>
      </c>
      <c r="I114" s="223"/>
      <c r="J114" s="224">
        <f>ROUND(I114*H114,2)</f>
        <v>0</v>
      </c>
      <c r="K114" s="220" t="s">
        <v>2063</v>
      </c>
      <c r="L114" s="45"/>
      <c r="M114" s="225" t="s">
        <v>19</v>
      </c>
      <c r="N114" s="226" t="s">
        <v>42</v>
      </c>
      <c r="O114" s="86"/>
      <c r="P114" s="227">
        <f>O114*H114</f>
        <v>0</v>
      </c>
      <c r="Q114" s="227">
        <v>0</v>
      </c>
      <c r="R114" s="227">
        <f>Q114*H114</f>
        <v>0</v>
      </c>
      <c r="S114" s="227">
        <v>0</v>
      </c>
      <c r="T114" s="228">
        <f>S114*H114</f>
        <v>0</v>
      </c>
      <c r="U114" s="39"/>
      <c r="V114" s="39"/>
      <c r="W114" s="39"/>
      <c r="X114" s="39"/>
      <c r="Y114" s="39"/>
      <c r="Z114" s="39"/>
      <c r="AA114" s="39"/>
      <c r="AB114" s="39"/>
      <c r="AC114" s="39"/>
      <c r="AD114" s="39"/>
      <c r="AE114" s="39"/>
      <c r="AR114" s="229" t="s">
        <v>1291</v>
      </c>
      <c r="AT114" s="229" t="s">
        <v>138</v>
      </c>
      <c r="AU114" s="229" t="s">
        <v>77</v>
      </c>
      <c r="AY114" s="18" t="s">
        <v>137</v>
      </c>
      <c r="BE114" s="230">
        <f>IF(N114="základní",J114,0)</f>
        <v>0</v>
      </c>
      <c r="BF114" s="230">
        <f>IF(N114="snížená",J114,0)</f>
        <v>0</v>
      </c>
      <c r="BG114" s="230">
        <f>IF(N114="zákl. přenesená",J114,0)</f>
        <v>0</v>
      </c>
      <c r="BH114" s="230">
        <f>IF(N114="sníž. přenesená",J114,0)</f>
        <v>0</v>
      </c>
      <c r="BI114" s="230">
        <f>IF(N114="nulová",J114,0)</f>
        <v>0</v>
      </c>
      <c r="BJ114" s="18" t="s">
        <v>143</v>
      </c>
      <c r="BK114" s="230">
        <f>ROUND(I114*H114,2)</f>
        <v>0</v>
      </c>
      <c r="BL114" s="18" t="s">
        <v>1291</v>
      </c>
      <c r="BM114" s="229" t="s">
        <v>2160</v>
      </c>
    </row>
    <row r="115" spans="1:65" s="2" customFormat="1" ht="21.75" customHeight="1">
      <c r="A115" s="39"/>
      <c r="B115" s="40"/>
      <c r="C115" s="254" t="s">
        <v>316</v>
      </c>
      <c r="D115" s="254" t="s">
        <v>154</v>
      </c>
      <c r="E115" s="255" t="s">
        <v>2161</v>
      </c>
      <c r="F115" s="256" t="s">
        <v>2162</v>
      </c>
      <c r="G115" s="257" t="s">
        <v>268</v>
      </c>
      <c r="H115" s="258">
        <v>1</v>
      </c>
      <c r="I115" s="259"/>
      <c r="J115" s="260">
        <f>ROUND(I115*H115,2)</f>
        <v>0</v>
      </c>
      <c r="K115" s="256" t="s">
        <v>2063</v>
      </c>
      <c r="L115" s="261"/>
      <c r="M115" s="262" t="s">
        <v>19</v>
      </c>
      <c r="N115" s="263" t="s">
        <v>42</v>
      </c>
      <c r="O115" s="86"/>
      <c r="P115" s="227">
        <f>O115*H115</f>
        <v>0</v>
      </c>
      <c r="Q115" s="227">
        <v>0</v>
      </c>
      <c r="R115" s="227">
        <f>Q115*H115</f>
        <v>0</v>
      </c>
      <c r="S115" s="227">
        <v>0</v>
      </c>
      <c r="T115" s="228">
        <f>S115*H115</f>
        <v>0</v>
      </c>
      <c r="U115" s="39"/>
      <c r="V115" s="39"/>
      <c r="W115" s="39"/>
      <c r="X115" s="39"/>
      <c r="Y115" s="39"/>
      <c r="Z115" s="39"/>
      <c r="AA115" s="39"/>
      <c r="AB115" s="39"/>
      <c r="AC115" s="39"/>
      <c r="AD115" s="39"/>
      <c r="AE115" s="39"/>
      <c r="AR115" s="229" t="s">
        <v>1291</v>
      </c>
      <c r="AT115" s="229" t="s">
        <v>154</v>
      </c>
      <c r="AU115" s="229" t="s">
        <v>77</v>
      </c>
      <c r="AY115" s="18" t="s">
        <v>137</v>
      </c>
      <c r="BE115" s="230">
        <f>IF(N115="základní",J115,0)</f>
        <v>0</v>
      </c>
      <c r="BF115" s="230">
        <f>IF(N115="snížená",J115,0)</f>
        <v>0</v>
      </c>
      <c r="BG115" s="230">
        <f>IF(N115="zákl. přenesená",J115,0)</f>
        <v>0</v>
      </c>
      <c r="BH115" s="230">
        <f>IF(N115="sníž. přenesená",J115,0)</f>
        <v>0</v>
      </c>
      <c r="BI115" s="230">
        <f>IF(N115="nulová",J115,0)</f>
        <v>0</v>
      </c>
      <c r="BJ115" s="18" t="s">
        <v>143</v>
      </c>
      <c r="BK115" s="230">
        <f>ROUND(I115*H115,2)</f>
        <v>0</v>
      </c>
      <c r="BL115" s="18" t="s">
        <v>1291</v>
      </c>
      <c r="BM115" s="229" t="s">
        <v>2163</v>
      </c>
    </row>
    <row r="116" spans="1:65" s="2" customFormat="1" ht="21.75" customHeight="1">
      <c r="A116" s="39"/>
      <c r="B116" s="40"/>
      <c r="C116" s="218" t="s">
        <v>320</v>
      </c>
      <c r="D116" s="218" t="s">
        <v>138</v>
      </c>
      <c r="E116" s="219" t="s">
        <v>2164</v>
      </c>
      <c r="F116" s="220" t="s">
        <v>2165</v>
      </c>
      <c r="G116" s="221" t="s">
        <v>268</v>
      </c>
      <c r="H116" s="222">
        <v>1</v>
      </c>
      <c r="I116" s="223"/>
      <c r="J116" s="224">
        <f>ROUND(I116*H116,2)</f>
        <v>0</v>
      </c>
      <c r="K116" s="220" t="s">
        <v>2063</v>
      </c>
      <c r="L116" s="45"/>
      <c r="M116" s="225" t="s">
        <v>19</v>
      </c>
      <c r="N116" s="226" t="s">
        <v>42</v>
      </c>
      <c r="O116" s="86"/>
      <c r="P116" s="227">
        <f>O116*H116</f>
        <v>0</v>
      </c>
      <c r="Q116" s="227">
        <v>0</v>
      </c>
      <c r="R116" s="227">
        <f>Q116*H116</f>
        <v>0</v>
      </c>
      <c r="S116" s="227">
        <v>0</v>
      </c>
      <c r="T116" s="228">
        <f>S116*H116</f>
        <v>0</v>
      </c>
      <c r="U116" s="39"/>
      <c r="V116" s="39"/>
      <c r="W116" s="39"/>
      <c r="X116" s="39"/>
      <c r="Y116" s="39"/>
      <c r="Z116" s="39"/>
      <c r="AA116" s="39"/>
      <c r="AB116" s="39"/>
      <c r="AC116" s="39"/>
      <c r="AD116" s="39"/>
      <c r="AE116" s="39"/>
      <c r="AR116" s="229" t="s">
        <v>1291</v>
      </c>
      <c r="AT116" s="229" t="s">
        <v>138</v>
      </c>
      <c r="AU116" s="229" t="s">
        <v>77</v>
      </c>
      <c r="AY116" s="18" t="s">
        <v>137</v>
      </c>
      <c r="BE116" s="230">
        <f>IF(N116="základní",J116,0)</f>
        <v>0</v>
      </c>
      <c r="BF116" s="230">
        <f>IF(N116="snížená",J116,0)</f>
        <v>0</v>
      </c>
      <c r="BG116" s="230">
        <f>IF(N116="zákl. přenesená",J116,0)</f>
        <v>0</v>
      </c>
      <c r="BH116" s="230">
        <f>IF(N116="sníž. přenesená",J116,0)</f>
        <v>0</v>
      </c>
      <c r="BI116" s="230">
        <f>IF(N116="nulová",J116,0)</f>
        <v>0</v>
      </c>
      <c r="BJ116" s="18" t="s">
        <v>143</v>
      </c>
      <c r="BK116" s="230">
        <f>ROUND(I116*H116,2)</f>
        <v>0</v>
      </c>
      <c r="BL116" s="18" t="s">
        <v>1291</v>
      </c>
      <c r="BM116" s="229" t="s">
        <v>2166</v>
      </c>
    </row>
    <row r="117" spans="1:65" s="2" customFormat="1" ht="21.75" customHeight="1">
      <c r="A117" s="39"/>
      <c r="B117" s="40"/>
      <c r="C117" s="254" t="s">
        <v>325</v>
      </c>
      <c r="D117" s="254" t="s">
        <v>154</v>
      </c>
      <c r="E117" s="255" t="s">
        <v>2167</v>
      </c>
      <c r="F117" s="256" t="s">
        <v>2168</v>
      </c>
      <c r="G117" s="257" t="s">
        <v>268</v>
      </c>
      <c r="H117" s="258">
        <v>1</v>
      </c>
      <c r="I117" s="259"/>
      <c r="J117" s="260">
        <f>ROUND(I117*H117,2)</f>
        <v>0</v>
      </c>
      <c r="K117" s="256" t="s">
        <v>2063</v>
      </c>
      <c r="L117" s="261"/>
      <c r="M117" s="262" t="s">
        <v>19</v>
      </c>
      <c r="N117" s="263" t="s">
        <v>42</v>
      </c>
      <c r="O117" s="86"/>
      <c r="P117" s="227">
        <f>O117*H117</f>
        <v>0</v>
      </c>
      <c r="Q117" s="227">
        <v>0</v>
      </c>
      <c r="R117" s="227">
        <f>Q117*H117</f>
        <v>0</v>
      </c>
      <c r="S117" s="227">
        <v>0</v>
      </c>
      <c r="T117" s="228">
        <f>S117*H117</f>
        <v>0</v>
      </c>
      <c r="U117" s="39"/>
      <c r="V117" s="39"/>
      <c r="W117" s="39"/>
      <c r="X117" s="39"/>
      <c r="Y117" s="39"/>
      <c r="Z117" s="39"/>
      <c r="AA117" s="39"/>
      <c r="AB117" s="39"/>
      <c r="AC117" s="39"/>
      <c r="AD117" s="39"/>
      <c r="AE117" s="39"/>
      <c r="AR117" s="229" t="s">
        <v>1291</v>
      </c>
      <c r="AT117" s="229" t="s">
        <v>154</v>
      </c>
      <c r="AU117" s="229" t="s">
        <v>77</v>
      </c>
      <c r="AY117" s="18" t="s">
        <v>137</v>
      </c>
      <c r="BE117" s="230">
        <f>IF(N117="základní",J117,0)</f>
        <v>0</v>
      </c>
      <c r="BF117" s="230">
        <f>IF(N117="snížená",J117,0)</f>
        <v>0</v>
      </c>
      <c r="BG117" s="230">
        <f>IF(N117="zákl. přenesená",J117,0)</f>
        <v>0</v>
      </c>
      <c r="BH117" s="230">
        <f>IF(N117="sníž. přenesená",J117,0)</f>
        <v>0</v>
      </c>
      <c r="BI117" s="230">
        <f>IF(N117="nulová",J117,0)</f>
        <v>0</v>
      </c>
      <c r="BJ117" s="18" t="s">
        <v>143</v>
      </c>
      <c r="BK117" s="230">
        <f>ROUND(I117*H117,2)</f>
        <v>0</v>
      </c>
      <c r="BL117" s="18" t="s">
        <v>1291</v>
      </c>
      <c r="BM117" s="229" t="s">
        <v>2169</v>
      </c>
    </row>
    <row r="118" spans="1:65" s="2" customFormat="1" ht="21.75" customHeight="1">
      <c r="A118" s="39"/>
      <c r="B118" s="40"/>
      <c r="C118" s="218" t="s">
        <v>330</v>
      </c>
      <c r="D118" s="218" t="s">
        <v>138</v>
      </c>
      <c r="E118" s="219" t="s">
        <v>2170</v>
      </c>
      <c r="F118" s="220" t="s">
        <v>2171</v>
      </c>
      <c r="G118" s="221" t="s">
        <v>268</v>
      </c>
      <c r="H118" s="222">
        <v>2</v>
      </c>
      <c r="I118" s="223"/>
      <c r="J118" s="224">
        <f>ROUND(I118*H118,2)</f>
        <v>0</v>
      </c>
      <c r="K118" s="220" t="s">
        <v>2063</v>
      </c>
      <c r="L118" s="45"/>
      <c r="M118" s="225" t="s">
        <v>19</v>
      </c>
      <c r="N118" s="226" t="s">
        <v>42</v>
      </c>
      <c r="O118" s="86"/>
      <c r="P118" s="227">
        <f>O118*H118</f>
        <v>0</v>
      </c>
      <c r="Q118" s="227">
        <v>0</v>
      </c>
      <c r="R118" s="227">
        <f>Q118*H118</f>
        <v>0</v>
      </c>
      <c r="S118" s="227">
        <v>0</v>
      </c>
      <c r="T118" s="228">
        <f>S118*H118</f>
        <v>0</v>
      </c>
      <c r="U118" s="39"/>
      <c r="V118" s="39"/>
      <c r="W118" s="39"/>
      <c r="X118" s="39"/>
      <c r="Y118" s="39"/>
      <c r="Z118" s="39"/>
      <c r="AA118" s="39"/>
      <c r="AB118" s="39"/>
      <c r="AC118" s="39"/>
      <c r="AD118" s="39"/>
      <c r="AE118" s="39"/>
      <c r="AR118" s="229" t="s">
        <v>1291</v>
      </c>
      <c r="AT118" s="229" t="s">
        <v>138</v>
      </c>
      <c r="AU118" s="229" t="s">
        <v>77</v>
      </c>
      <c r="AY118" s="18" t="s">
        <v>137</v>
      </c>
      <c r="BE118" s="230">
        <f>IF(N118="základní",J118,0)</f>
        <v>0</v>
      </c>
      <c r="BF118" s="230">
        <f>IF(N118="snížená",J118,0)</f>
        <v>0</v>
      </c>
      <c r="BG118" s="230">
        <f>IF(N118="zákl. přenesená",J118,0)</f>
        <v>0</v>
      </c>
      <c r="BH118" s="230">
        <f>IF(N118="sníž. přenesená",J118,0)</f>
        <v>0</v>
      </c>
      <c r="BI118" s="230">
        <f>IF(N118="nulová",J118,0)</f>
        <v>0</v>
      </c>
      <c r="BJ118" s="18" t="s">
        <v>143</v>
      </c>
      <c r="BK118" s="230">
        <f>ROUND(I118*H118,2)</f>
        <v>0</v>
      </c>
      <c r="BL118" s="18" t="s">
        <v>1291</v>
      </c>
      <c r="BM118" s="229" t="s">
        <v>2172</v>
      </c>
    </row>
    <row r="119" spans="1:65" s="2" customFormat="1" ht="21.75" customHeight="1">
      <c r="A119" s="39"/>
      <c r="B119" s="40"/>
      <c r="C119" s="254" t="s">
        <v>335</v>
      </c>
      <c r="D119" s="254" t="s">
        <v>154</v>
      </c>
      <c r="E119" s="255" t="s">
        <v>2173</v>
      </c>
      <c r="F119" s="256" t="s">
        <v>2174</v>
      </c>
      <c r="G119" s="257" t="s">
        <v>268</v>
      </c>
      <c r="H119" s="258">
        <v>2</v>
      </c>
      <c r="I119" s="259"/>
      <c r="J119" s="260">
        <f>ROUND(I119*H119,2)</f>
        <v>0</v>
      </c>
      <c r="K119" s="256" t="s">
        <v>2063</v>
      </c>
      <c r="L119" s="261"/>
      <c r="M119" s="262" t="s">
        <v>19</v>
      </c>
      <c r="N119" s="263" t="s">
        <v>42</v>
      </c>
      <c r="O119" s="86"/>
      <c r="P119" s="227">
        <f>O119*H119</f>
        <v>0</v>
      </c>
      <c r="Q119" s="227">
        <v>0</v>
      </c>
      <c r="R119" s="227">
        <f>Q119*H119</f>
        <v>0</v>
      </c>
      <c r="S119" s="227">
        <v>0</v>
      </c>
      <c r="T119" s="228">
        <f>S119*H119</f>
        <v>0</v>
      </c>
      <c r="U119" s="39"/>
      <c r="V119" s="39"/>
      <c r="W119" s="39"/>
      <c r="X119" s="39"/>
      <c r="Y119" s="39"/>
      <c r="Z119" s="39"/>
      <c r="AA119" s="39"/>
      <c r="AB119" s="39"/>
      <c r="AC119" s="39"/>
      <c r="AD119" s="39"/>
      <c r="AE119" s="39"/>
      <c r="AR119" s="229" t="s">
        <v>1291</v>
      </c>
      <c r="AT119" s="229" t="s">
        <v>154</v>
      </c>
      <c r="AU119" s="229" t="s">
        <v>77</v>
      </c>
      <c r="AY119" s="18" t="s">
        <v>137</v>
      </c>
      <c r="BE119" s="230">
        <f>IF(N119="základní",J119,0)</f>
        <v>0</v>
      </c>
      <c r="BF119" s="230">
        <f>IF(N119="snížená",J119,0)</f>
        <v>0</v>
      </c>
      <c r="BG119" s="230">
        <f>IF(N119="zákl. přenesená",J119,0)</f>
        <v>0</v>
      </c>
      <c r="BH119" s="230">
        <f>IF(N119="sníž. přenesená",J119,0)</f>
        <v>0</v>
      </c>
      <c r="BI119" s="230">
        <f>IF(N119="nulová",J119,0)</f>
        <v>0</v>
      </c>
      <c r="BJ119" s="18" t="s">
        <v>143</v>
      </c>
      <c r="BK119" s="230">
        <f>ROUND(I119*H119,2)</f>
        <v>0</v>
      </c>
      <c r="BL119" s="18" t="s">
        <v>1291</v>
      </c>
      <c r="BM119" s="229" t="s">
        <v>2175</v>
      </c>
    </row>
    <row r="120" spans="1:65" s="2" customFormat="1" ht="44.25" customHeight="1">
      <c r="A120" s="39"/>
      <c r="B120" s="40"/>
      <c r="C120" s="218" t="s">
        <v>341</v>
      </c>
      <c r="D120" s="218" t="s">
        <v>138</v>
      </c>
      <c r="E120" s="219" t="s">
        <v>2176</v>
      </c>
      <c r="F120" s="220" t="s">
        <v>2177</v>
      </c>
      <c r="G120" s="221" t="s">
        <v>268</v>
      </c>
      <c r="H120" s="222">
        <v>1</v>
      </c>
      <c r="I120" s="223"/>
      <c r="J120" s="224">
        <f>ROUND(I120*H120,2)</f>
        <v>0</v>
      </c>
      <c r="K120" s="220" t="s">
        <v>2063</v>
      </c>
      <c r="L120" s="45"/>
      <c r="M120" s="225" t="s">
        <v>19</v>
      </c>
      <c r="N120" s="226" t="s">
        <v>42</v>
      </c>
      <c r="O120" s="86"/>
      <c r="P120" s="227">
        <f>O120*H120</f>
        <v>0</v>
      </c>
      <c r="Q120" s="227">
        <v>0</v>
      </c>
      <c r="R120" s="227">
        <f>Q120*H120</f>
        <v>0</v>
      </c>
      <c r="S120" s="227">
        <v>0</v>
      </c>
      <c r="T120" s="228">
        <f>S120*H120</f>
        <v>0</v>
      </c>
      <c r="U120" s="39"/>
      <c r="V120" s="39"/>
      <c r="W120" s="39"/>
      <c r="X120" s="39"/>
      <c r="Y120" s="39"/>
      <c r="Z120" s="39"/>
      <c r="AA120" s="39"/>
      <c r="AB120" s="39"/>
      <c r="AC120" s="39"/>
      <c r="AD120" s="39"/>
      <c r="AE120" s="39"/>
      <c r="AR120" s="229" t="s">
        <v>1291</v>
      </c>
      <c r="AT120" s="229" t="s">
        <v>138</v>
      </c>
      <c r="AU120" s="229" t="s">
        <v>77</v>
      </c>
      <c r="AY120" s="18" t="s">
        <v>137</v>
      </c>
      <c r="BE120" s="230">
        <f>IF(N120="základní",J120,0)</f>
        <v>0</v>
      </c>
      <c r="BF120" s="230">
        <f>IF(N120="snížená",J120,0)</f>
        <v>0</v>
      </c>
      <c r="BG120" s="230">
        <f>IF(N120="zákl. přenesená",J120,0)</f>
        <v>0</v>
      </c>
      <c r="BH120" s="230">
        <f>IF(N120="sníž. přenesená",J120,0)</f>
        <v>0</v>
      </c>
      <c r="BI120" s="230">
        <f>IF(N120="nulová",J120,0)</f>
        <v>0</v>
      </c>
      <c r="BJ120" s="18" t="s">
        <v>143</v>
      </c>
      <c r="BK120" s="230">
        <f>ROUND(I120*H120,2)</f>
        <v>0</v>
      </c>
      <c r="BL120" s="18" t="s">
        <v>1291</v>
      </c>
      <c r="BM120" s="229" t="s">
        <v>2178</v>
      </c>
    </row>
    <row r="121" spans="1:65" s="2" customFormat="1" ht="55.5" customHeight="1">
      <c r="A121" s="39"/>
      <c r="B121" s="40"/>
      <c r="C121" s="218" t="s">
        <v>346</v>
      </c>
      <c r="D121" s="218" t="s">
        <v>138</v>
      </c>
      <c r="E121" s="219" t="s">
        <v>2179</v>
      </c>
      <c r="F121" s="220" t="s">
        <v>2180</v>
      </c>
      <c r="G121" s="221" t="s">
        <v>268</v>
      </c>
      <c r="H121" s="222">
        <v>1</v>
      </c>
      <c r="I121" s="223"/>
      <c r="J121" s="224">
        <f>ROUND(I121*H121,2)</f>
        <v>0</v>
      </c>
      <c r="K121" s="220" t="s">
        <v>2063</v>
      </c>
      <c r="L121" s="45"/>
      <c r="M121" s="225" t="s">
        <v>19</v>
      </c>
      <c r="N121" s="226" t="s">
        <v>42</v>
      </c>
      <c r="O121" s="86"/>
      <c r="P121" s="227">
        <f>O121*H121</f>
        <v>0</v>
      </c>
      <c r="Q121" s="227">
        <v>0</v>
      </c>
      <c r="R121" s="227">
        <f>Q121*H121</f>
        <v>0</v>
      </c>
      <c r="S121" s="227">
        <v>0</v>
      </c>
      <c r="T121" s="228">
        <f>S121*H121</f>
        <v>0</v>
      </c>
      <c r="U121" s="39"/>
      <c r="V121" s="39"/>
      <c r="W121" s="39"/>
      <c r="X121" s="39"/>
      <c r="Y121" s="39"/>
      <c r="Z121" s="39"/>
      <c r="AA121" s="39"/>
      <c r="AB121" s="39"/>
      <c r="AC121" s="39"/>
      <c r="AD121" s="39"/>
      <c r="AE121" s="39"/>
      <c r="AR121" s="229" t="s">
        <v>1291</v>
      </c>
      <c r="AT121" s="229" t="s">
        <v>138</v>
      </c>
      <c r="AU121" s="229" t="s">
        <v>77</v>
      </c>
      <c r="AY121" s="18" t="s">
        <v>137</v>
      </c>
      <c r="BE121" s="230">
        <f>IF(N121="základní",J121,0)</f>
        <v>0</v>
      </c>
      <c r="BF121" s="230">
        <f>IF(N121="snížená",J121,0)</f>
        <v>0</v>
      </c>
      <c r="BG121" s="230">
        <f>IF(N121="zákl. přenesená",J121,0)</f>
        <v>0</v>
      </c>
      <c r="BH121" s="230">
        <f>IF(N121="sníž. přenesená",J121,0)</f>
        <v>0</v>
      </c>
      <c r="BI121" s="230">
        <f>IF(N121="nulová",J121,0)</f>
        <v>0</v>
      </c>
      <c r="BJ121" s="18" t="s">
        <v>143</v>
      </c>
      <c r="BK121" s="230">
        <f>ROUND(I121*H121,2)</f>
        <v>0</v>
      </c>
      <c r="BL121" s="18" t="s">
        <v>1291</v>
      </c>
      <c r="BM121" s="229" t="s">
        <v>2181</v>
      </c>
    </row>
    <row r="122" spans="1:65" s="2" customFormat="1" ht="21.75" customHeight="1">
      <c r="A122" s="39"/>
      <c r="B122" s="40"/>
      <c r="C122" s="218" t="s">
        <v>351</v>
      </c>
      <c r="D122" s="218" t="s">
        <v>138</v>
      </c>
      <c r="E122" s="219" t="s">
        <v>2182</v>
      </c>
      <c r="F122" s="220" t="s">
        <v>2183</v>
      </c>
      <c r="G122" s="221" t="s">
        <v>268</v>
      </c>
      <c r="H122" s="222">
        <v>1</v>
      </c>
      <c r="I122" s="223"/>
      <c r="J122" s="224">
        <f>ROUND(I122*H122,2)</f>
        <v>0</v>
      </c>
      <c r="K122" s="220" t="s">
        <v>2063</v>
      </c>
      <c r="L122" s="45"/>
      <c r="M122" s="280" t="s">
        <v>19</v>
      </c>
      <c r="N122" s="281" t="s">
        <v>42</v>
      </c>
      <c r="O122" s="282"/>
      <c r="P122" s="283">
        <f>O122*H122</f>
        <v>0</v>
      </c>
      <c r="Q122" s="283">
        <v>0</v>
      </c>
      <c r="R122" s="283">
        <f>Q122*H122</f>
        <v>0</v>
      </c>
      <c r="S122" s="283">
        <v>0</v>
      </c>
      <c r="T122" s="284">
        <f>S122*H122</f>
        <v>0</v>
      </c>
      <c r="U122" s="39"/>
      <c r="V122" s="39"/>
      <c r="W122" s="39"/>
      <c r="X122" s="39"/>
      <c r="Y122" s="39"/>
      <c r="Z122" s="39"/>
      <c r="AA122" s="39"/>
      <c r="AB122" s="39"/>
      <c r="AC122" s="39"/>
      <c r="AD122" s="39"/>
      <c r="AE122" s="39"/>
      <c r="AR122" s="229" t="s">
        <v>1291</v>
      </c>
      <c r="AT122" s="229" t="s">
        <v>138</v>
      </c>
      <c r="AU122" s="229" t="s">
        <v>77</v>
      </c>
      <c r="AY122" s="18" t="s">
        <v>137</v>
      </c>
      <c r="BE122" s="230">
        <f>IF(N122="základní",J122,0)</f>
        <v>0</v>
      </c>
      <c r="BF122" s="230">
        <f>IF(N122="snížená",J122,0)</f>
        <v>0</v>
      </c>
      <c r="BG122" s="230">
        <f>IF(N122="zákl. přenesená",J122,0)</f>
        <v>0</v>
      </c>
      <c r="BH122" s="230">
        <f>IF(N122="sníž. přenesená",J122,0)</f>
        <v>0</v>
      </c>
      <c r="BI122" s="230">
        <f>IF(N122="nulová",J122,0)</f>
        <v>0</v>
      </c>
      <c r="BJ122" s="18" t="s">
        <v>143</v>
      </c>
      <c r="BK122" s="230">
        <f>ROUND(I122*H122,2)</f>
        <v>0</v>
      </c>
      <c r="BL122" s="18" t="s">
        <v>1291</v>
      </c>
      <c r="BM122" s="229" t="s">
        <v>2184</v>
      </c>
    </row>
    <row r="123" spans="1:31" s="2" customFormat="1" ht="6.95" customHeight="1">
      <c r="A123" s="39"/>
      <c r="B123" s="61"/>
      <c r="C123" s="62"/>
      <c r="D123" s="62"/>
      <c r="E123" s="62"/>
      <c r="F123" s="62"/>
      <c r="G123" s="62"/>
      <c r="H123" s="62"/>
      <c r="I123" s="168"/>
      <c r="J123" s="62"/>
      <c r="K123" s="62"/>
      <c r="L123" s="45"/>
      <c r="M123" s="39"/>
      <c r="O123" s="39"/>
      <c r="P123" s="39"/>
      <c r="Q123" s="39"/>
      <c r="R123" s="39"/>
      <c r="S123" s="39"/>
      <c r="T123" s="39"/>
      <c r="U123" s="39"/>
      <c r="V123" s="39"/>
      <c r="W123" s="39"/>
      <c r="X123" s="39"/>
      <c r="Y123" s="39"/>
      <c r="Z123" s="39"/>
      <c r="AA123" s="39"/>
      <c r="AB123" s="39"/>
      <c r="AC123" s="39"/>
      <c r="AD123" s="39"/>
      <c r="AE123" s="39"/>
    </row>
  </sheetData>
  <sheetProtection password="CC35" sheet="1" objects="1" scenarios="1" formatColumns="0" formatRows="0" autoFilter="0"/>
  <autoFilter ref="C79:K12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94</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2185</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ROUND(J92,2)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ROUND((SUM(BE92:BE196)),2)</f>
        <v>0</v>
      </c>
      <c r="G33" s="39"/>
      <c r="H33" s="39"/>
      <c r="I33" s="157">
        <v>0.21</v>
      </c>
      <c r="J33" s="156">
        <f>ROUND(((SUM(BE92:BE196))*I33),2)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ROUND((SUM(BF92:BF196)),2)</f>
        <v>0</v>
      </c>
      <c r="G34" s="39"/>
      <c r="H34" s="39"/>
      <c r="I34" s="157">
        <v>0.15</v>
      </c>
      <c r="J34" s="156">
        <f>ROUND(((SUM(BF92:BF196))*I34),2)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ROUND((SUM(BG92:BG196)),2)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ROUND((SUM(BH92:BH196)),2)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ROUND((SUM(BI92:BI196)),2)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06 - Oprava čekárny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J92</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516</v>
      </c>
      <c r="E60" s="181"/>
      <c r="F60" s="181"/>
      <c r="G60" s="181"/>
      <c r="H60" s="181"/>
      <c r="I60" s="182"/>
      <c r="J60" s="183">
        <f>J93</f>
        <v>0</v>
      </c>
      <c r="K60" s="179"/>
      <c r="L60" s="184"/>
      <c r="S60" s="9"/>
      <c r="T60" s="9"/>
      <c r="U60" s="9"/>
      <c r="V60" s="9"/>
      <c r="W60" s="9"/>
      <c r="X60" s="9"/>
      <c r="Y60" s="9"/>
      <c r="Z60" s="9"/>
      <c r="AA60" s="9"/>
      <c r="AB60" s="9"/>
      <c r="AC60" s="9"/>
      <c r="AD60" s="9"/>
      <c r="AE60" s="9"/>
    </row>
    <row r="61" spans="1:31" s="10" customFormat="1" ht="19.9" customHeight="1">
      <c r="A61" s="10"/>
      <c r="B61" s="185"/>
      <c r="C61" s="186"/>
      <c r="D61" s="187" t="s">
        <v>1518</v>
      </c>
      <c r="E61" s="188"/>
      <c r="F61" s="188"/>
      <c r="G61" s="188"/>
      <c r="H61" s="188"/>
      <c r="I61" s="189"/>
      <c r="J61" s="190">
        <f>J94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519</v>
      </c>
      <c r="E62" s="188"/>
      <c r="F62" s="188"/>
      <c r="G62" s="188"/>
      <c r="H62" s="188"/>
      <c r="I62" s="189"/>
      <c r="J62" s="190">
        <f>J135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520</v>
      </c>
      <c r="E63" s="188"/>
      <c r="F63" s="188"/>
      <c r="G63" s="188"/>
      <c r="H63" s="188"/>
      <c r="I63" s="189"/>
      <c r="J63" s="190">
        <f>J142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521</v>
      </c>
      <c r="E64" s="188"/>
      <c r="F64" s="188"/>
      <c r="G64" s="188"/>
      <c r="H64" s="188"/>
      <c r="I64" s="189"/>
      <c r="J64" s="190">
        <f>J147</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522</v>
      </c>
      <c r="E65" s="188"/>
      <c r="F65" s="188"/>
      <c r="G65" s="188"/>
      <c r="H65" s="188"/>
      <c r="I65" s="189"/>
      <c r="J65" s="190">
        <f>J152</f>
        <v>0</v>
      </c>
      <c r="K65" s="186"/>
      <c r="L65" s="191"/>
      <c r="S65" s="10"/>
      <c r="T65" s="10"/>
      <c r="U65" s="10"/>
      <c r="V65" s="10"/>
      <c r="W65" s="10"/>
      <c r="X65" s="10"/>
      <c r="Y65" s="10"/>
      <c r="Z65" s="10"/>
      <c r="AA65" s="10"/>
      <c r="AB65" s="10"/>
      <c r="AC65" s="10"/>
      <c r="AD65" s="10"/>
      <c r="AE65" s="10"/>
    </row>
    <row r="66" spans="1:31" s="9" customFormat="1" ht="24.95" customHeight="1">
      <c r="A66" s="9"/>
      <c r="B66" s="178"/>
      <c r="C66" s="179"/>
      <c r="D66" s="180" t="s">
        <v>116</v>
      </c>
      <c r="E66" s="181"/>
      <c r="F66" s="181"/>
      <c r="G66" s="181"/>
      <c r="H66" s="181"/>
      <c r="I66" s="182"/>
      <c r="J66" s="183">
        <f>J154</f>
        <v>0</v>
      </c>
      <c r="K66" s="179"/>
      <c r="L66" s="184"/>
      <c r="S66" s="9"/>
      <c r="T66" s="9"/>
      <c r="U66" s="9"/>
      <c r="V66" s="9"/>
      <c r="W66" s="9"/>
      <c r="X66" s="9"/>
      <c r="Y66" s="9"/>
      <c r="Z66" s="9"/>
      <c r="AA66" s="9"/>
      <c r="AB66" s="9"/>
      <c r="AC66" s="9"/>
      <c r="AD66" s="9"/>
      <c r="AE66" s="9"/>
    </row>
    <row r="67" spans="1:31" s="10" customFormat="1" ht="19.9" customHeight="1">
      <c r="A67" s="10"/>
      <c r="B67" s="185"/>
      <c r="C67" s="186"/>
      <c r="D67" s="187" t="s">
        <v>117</v>
      </c>
      <c r="E67" s="188"/>
      <c r="F67" s="188"/>
      <c r="G67" s="188"/>
      <c r="H67" s="188"/>
      <c r="I67" s="189"/>
      <c r="J67" s="190">
        <f>J155</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119</v>
      </c>
      <c r="E68" s="188"/>
      <c r="F68" s="188"/>
      <c r="G68" s="188"/>
      <c r="H68" s="188"/>
      <c r="I68" s="189"/>
      <c r="J68" s="190">
        <f>J160</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2186</v>
      </c>
      <c r="E69" s="188"/>
      <c r="F69" s="188"/>
      <c r="G69" s="188"/>
      <c r="H69" s="188"/>
      <c r="I69" s="189"/>
      <c r="J69" s="190">
        <f>J177</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2187</v>
      </c>
      <c r="E70" s="188"/>
      <c r="F70" s="188"/>
      <c r="G70" s="188"/>
      <c r="H70" s="188"/>
      <c r="I70" s="189"/>
      <c r="J70" s="190">
        <f>J179</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121</v>
      </c>
      <c r="E71" s="188"/>
      <c r="F71" s="188"/>
      <c r="G71" s="188"/>
      <c r="H71" s="188"/>
      <c r="I71" s="189"/>
      <c r="J71" s="190">
        <f>J182</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533</v>
      </c>
      <c r="E72" s="181"/>
      <c r="F72" s="181"/>
      <c r="G72" s="181"/>
      <c r="H72" s="181"/>
      <c r="I72" s="182"/>
      <c r="J72" s="183">
        <f>J193</f>
        <v>0</v>
      </c>
      <c r="K72" s="179"/>
      <c r="L72" s="184"/>
      <c r="S72" s="9"/>
      <c r="T72" s="9"/>
      <c r="U72" s="9"/>
      <c r="V72" s="9"/>
      <c r="W72" s="9"/>
      <c r="X72" s="9"/>
      <c r="Y72" s="9"/>
      <c r="Z72" s="9"/>
      <c r="AA72" s="9"/>
      <c r="AB72" s="9"/>
      <c r="AC72" s="9"/>
      <c r="AD72" s="9"/>
      <c r="AE72" s="9"/>
    </row>
    <row r="73" spans="1:31" s="2" customFormat="1" ht="21.8"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6.95" customHeight="1">
      <c r="A74" s="39"/>
      <c r="B74" s="61"/>
      <c r="C74" s="62"/>
      <c r="D74" s="62"/>
      <c r="E74" s="62"/>
      <c r="F74" s="62"/>
      <c r="G74" s="62"/>
      <c r="H74" s="62"/>
      <c r="I74" s="168"/>
      <c r="J74" s="62"/>
      <c r="K74" s="62"/>
      <c r="L74" s="139"/>
      <c r="S74" s="39"/>
      <c r="T74" s="39"/>
      <c r="U74" s="39"/>
      <c r="V74" s="39"/>
      <c r="W74" s="39"/>
      <c r="X74" s="39"/>
      <c r="Y74" s="39"/>
      <c r="Z74" s="39"/>
      <c r="AA74" s="39"/>
      <c r="AB74" s="39"/>
      <c r="AC74" s="39"/>
      <c r="AD74" s="39"/>
      <c r="AE74" s="39"/>
    </row>
    <row r="78" spans="1:31" s="2" customFormat="1" ht="6.95" customHeight="1">
      <c r="A78" s="39"/>
      <c r="B78" s="63"/>
      <c r="C78" s="64"/>
      <c r="D78" s="64"/>
      <c r="E78" s="64"/>
      <c r="F78" s="64"/>
      <c r="G78" s="64"/>
      <c r="H78" s="64"/>
      <c r="I78" s="171"/>
      <c r="J78" s="64"/>
      <c r="K78" s="64"/>
      <c r="L78" s="139"/>
      <c r="S78" s="39"/>
      <c r="T78" s="39"/>
      <c r="U78" s="39"/>
      <c r="V78" s="39"/>
      <c r="W78" s="39"/>
      <c r="X78" s="39"/>
      <c r="Y78" s="39"/>
      <c r="Z78" s="39"/>
      <c r="AA78" s="39"/>
      <c r="AB78" s="39"/>
      <c r="AC78" s="39"/>
      <c r="AD78" s="39"/>
      <c r="AE78" s="39"/>
    </row>
    <row r="79" spans="1:31" s="2" customFormat="1" ht="24.95" customHeight="1">
      <c r="A79" s="39"/>
      <c r="B79" s="40"/>
      <c r="C79" s="24" t="s">
        <v>122</v>
      </c>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6.5" customHeight="1">
      <c r="A82" s="39"/>
      <c r="B82" s="40"/>
      <c r="C82" s="41"/>
      <c r="D82" s="41"/>
      <c r="E82" s="172" t="str">
        <f>E7</f>
        <v>Kardašova Řečice ON - oprava výpraví budovy</v>
      </c>
      <c r="F82" s="33"/>
      <c r="G82" s="33"/>
      <c r="H82" s="33"/>
      <c r="I82" s="138"/>
      <c r="J82" s="41"/>
      <c r="K82" s="41"/>
      <c r="L82" s="139"/>
      <c r="S82" s="39"/>
      <c r="T82" s="39"/>
      <c r="U82" s="39"/>
      <c r="V82" s="39"/>
      <c r="W82" s="39"/>
      <c r="X82" s="39"/>
      <c r="Y82" s="39"/>
      <c r="Z82" s="39"/>
      <c r="AA82" s="39"/>
      <c r="AB82" s="39"/>
      <c r="AC82" s="39"/>
      <c r="AD82" s="39"/>
      <c r="AE82" s="39"/>
    </row>
    <row r="83" spans="1:31" s="2" customFormat="1" ht="12" customHeight="1">
      <c r="A83" s="39"/>
      <c r="B83" s="40"/>
      <c r="C83" s="33" t="s">
        <v>105</v>
      </c>
      <c r="D83" s="41"/>
      <c r="E83" s="41"/>
      <c r="F83" s="41"/>
      <c r="G83" s="41"/>
      <c r="H83" s="41"/>
      <c r="I83" s="138"/>
      <c r="J83" s="41"/>
      <c r="K83" s="41"/>
      <c r="L83" s="139"/>
      <c r="S83" s="39"/>
      <c r="T83" s="39"/>
      <c r="U83" s="39"/>
      <c r="V83" s="39"/>
      <c r="W83" s="39"/>
      <c r="X83" s="39"/>
      <c r="Y83" s="39"/>
      <c r="Z83" s="39"/>
      <c r="AA83" s="39"/>
      <c r="AB83" s="39"/>
      <c r="AC83" s="39"/>
      <c r="AD83" s="39"/>
      <c r="AE83" s="39"/>
    </row>
    <row r="84" spans="1:31" s="2" customFormat="1" ht="16.5" customHeight="1">
      <c r="A84" s="39"/>
      <c r="B84" s="40"/>
      <c r="C84" s="41"/>
      <c r="D84" s="41"/>
      <c r="E84" s="71" t="str">
        <f>E9</f>
        <v>SO 06 - Oprava čekárny</v>
      </c>
      <c r="F84" s="41"/>
      <c r="G84" s="41"/>
      <c r="H84" s="41"/>
      <c r="I84" s="138"/>
      <c r="J84" s="41"/>
      <c r="K84" s="41"/>
      <c r="L84" s="139"/>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 xml:space="preserve"> </v>
      </c>
      <c r="G86" s="41"/>
      <c r="H86" s="41"/>
      <c r="I86" s="142" t="s">
        <v>23</v>
      </c>
      <c r="J86" s="74" t="str">
        <f>IF(J12="","",J12)</f>
        <v>28. 1. 2020</v>
      </c>
      <c r="K86" s="41"/>
      <c r="L86" s="139"/>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8"/>
      <c r="J87" s="41"/>
      <c r="K87" s="41"/>
      <c r="L87" s="139"/>
      <c r="S87" s="39"/>
      <c r="T87" s="39"/>
      <c r="U87" s="39"/>
      <c r="V87" s="39"/>
      <c r="W87" s="39"/>
      <c r="X87" s="39"/>
      <c r="Y87" s="39"/>
      <c r="Z87" s="39"/>
      <c r="AA87" s="39"/>
      <c r="AB87" s="39"/>
      <c r="AC87" s="39"/>
      <c r="AD87" s="39"/>
      <c r="AE87" s="39"/>
    </row>
    <row r="88" spans="1:31" s="2" customFormat="1" ht="15.15" customHeight="1">
      <c r="A88" s="39"/>
      <c r="B88" s="40"/>
      <c r="C88" s="33" t="s">
        <v>25</v>
      </c>
      <c r="D88" s="41"/>
      <c r="E88" s="41"/>
      <c r="F88" s="28" t="str">
        <f>E15</f>
        <v xml:space="preserve"> </v>
      </c>
      <c r="G88" s="41"/>
      <c r="H88" s="41"/>
      <c r="I88" s="142" t="s">
        <v>30</v>
      </c>
      <c r="J88" s="37" t="str">
        <f>E21</f>
        <v xml:space="preserve"> </v>
      </c>
      <c r="K88" s="41"/>
      <c r="L88" s="139"/>
      <c r="S88" s="39"/>
      <c r="T88" s="39"/>
      <c r="U88" s="39"/>
      <c r="V88" s="39"/>
      <c r="W88" s="39"/>
      <c r="X88" s="39"/>
      <c r="Y88" s="39"/>
      <c r="Z88" s="39"/>
      <c r="AA88" s="39"/>
      <c r="AB88" s="39"/>
      <c r="AC88" s="39"/>
      <c r="AD88" s="39"/>
      <c r="AE88" s="39"/>
    </row>
    <row r="89" spans="1:31" s="2" customFormat="1" ht="15.15" customHeight="1">
      <c r="A89" s="39"/>
      <c r="B89" s="40"/>
      <c r="C89" s="33" t="s">
        <v>28</v>
      </c>
      <c r="D89" s="41"/>
      <c r="E89" s="41"/>
      <c r="F89" s="28" t="str">
        <f>IF(E18="","",E18)</f>
        <v>Vyplň údaj</v>
      </c>
      <c r="G89" s="41"/>
      <c r="H89" s="41"/>
      <c r="I89" s="142" t="s">
        <v>32</v>
      </c>
      <c r="J89" s="37" t="str">
        <f>E24</f>
        <v xml:space="preserve"> </v>
      </c>
      <c r="K89" s="41"/>
      <c r="L89" s="139"/>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8"/>
      <c r="J90" s="41"/>
      <c r="K90" s="41"/>
      <c r="L90" s="139"/>
      <c r="S90" s="39"/>
      <c r="T90" s="39"/>
      <c r="U90" s="39"/>
      <c r="V90" s="39"/>
      <c r="W90" s="39"/>
      <c r="X90" s="39"/>
      <c r="Y90" s="39"/>
      <c r="Z90" s="39"/>
      <c r="AA90" s="39"/>
      <c r="AB90" s="39"/>
      <c r="AC90" s="39"/>
      <c r="AD90" s="39"/>
      <c r="AE90" s="39"/>
    </row>
    <row r="91" spans="1:31" s="11" customFormat="1" ht="29.25" customHeight="1">
      <c r="A91" s="192"/>
      <c r="B91" s="193"/>
      <c r="C91" s="194" t="s">
        <v>123</v>
      </c>
      <c r="D91" s="195" t="s">
        <v>54</v>
      </c>
      <c r="E91" s="195" t="s">
        <v>50</v>
      </c>
      <c r="F91" s="195" t="s">
        <v>51</v>
      </c>
      <c r="G91" s="195" t="s">
        <v>124</v>
      </c>
      <c r="H91" s="195" t="s">
        <v>125</v>
      </c>
      <c r="I91" s="196" t="s">
        <v>126</v>
      </c>
      <c r="J91" s="195" t="s">
        <v>109</v>
      </c>
      <c r="K91" s="197" t="s">
        <v>127</v>
      </c>
      <c r="L91" s="198"/>
      <c r="M91" s="94" t="s">
        <v>19</v>
      </c>
      <c r="N91" s="95" t="s">
        <v>39</v>
      </c>
      <c r="O91" s="95" t="s">
        <v>128</v>
      </c>
      <c r="P91" s="95" t="s">
        <v>129</v>
      </c>
      <c r="Q91" s="95" t="s">
        <v>130</v>
      </c>
      <c r="R91" s="95" t="s">
        <v>131</v>
      </c>
      <c r="S91" s="95" t="s">
        <v>132</v>
      </c>
      <c r="T91" s="96" t="s">
        <v>133</v>
      </c>
      <c r="U91" s="192"/>
      <c r="V91" s="192"/>
      <c r="W91" s="192"/>
      <c r="X91" s="192"/>
      <c r="Y91" s="192"/>
      <c r="Z91" s="192"/>
      <c r="AA91" s="192"/>
      <c r="AB91" s="192"/>
      <c r="AC91" s="192"/>
      <c r="AD91" s="192"/>
      <c r="AE91" s="192"/>
    </row>
    <row r="92" spans="1:63" s="2" customFormat="1" ht="22.8" customHeight="1">
      <c r="A92" s="39"/>
      <c r="B92" s="40"/>
      <c r="C92" s="101" t="s">
        <v>134</v>
      </c>
      <c r="D92" s="41"/>
      <c r="E92" s="41"/>
      <c r="F92" s="41"/>
      <c r="G92" s="41"/>
      <c r="H92" s="41"/>
      <c r="I92" s="138"/>
      <c r="J92" s="199">
        <f>BK92</f>
        <v>0</v>
      </c>
      <c r="K92" s="41"/>
      <c r="L92" s="45"/>
      <c r="M92" s="97"/>
      <c r="N92" s="200"/>
      <c r="O92" s="98"/>
      <c r="P92" s="201">
        <f>P93+P154+P193</f>
        <v>0</v>
      </c>
      <c r="Q92" s="98"/>
      <c r="R92" s="201">
        <f>R93+R154+R193</f>
        <v>2.6213963252</v>
      </c>
      <c r="S92" s="98"/>
      <c r="T92" s="202">
        <f>T93+T154+T193</f>
        <v>2.3194285199999998</v>
      </c>
      <c r="U92" s="39"/>
      <c r="V92" s="39"/>
      <c r="W92" s="39"/>
      <c r="X92" s="39"/>
      <c r="Y92" s="39"/>
      <c r="Z92" s="39"/>
      <c r="AA92" s="39"/>
      <c r="AB92" s="39"/>
      <c r="AC92" s="39"/>
      <c r="AD92" s="39"/>
      <c r="AE92" s="39"/>
      <c r="AT92" s="18" t="s">
        <v>68</v>
      </c>
      <c r="AU92" s="18" t="s">
        <v>110</v>
      </c>
      <c r="BK92" s="203">
        <f>BK93+BK154+BK193</f>
        <v>0</v>
      </c>
    </row>
    <row r="93" spans="1:63" s="12" customFormat="1" ht="25.9" customHeight="1">
      <c r="A93" s="12"/>
      <c r="B93" s="204"/>
      <c r="C93" s="205"/>
      <c r="D93" s="206" t="s">
        <v>68</v>
      </c>
      <c r="E93" s="207" t="s">
        <v>539</v>
      </c>
      <c r="F93" s="207" t="s">
        <v>540</v>
      </c>
      <c r="G93" s="205"/>
      <c r="H93" s="205"/>
      <c r="I93" s="208"/>
      <c r="J93" s="209">
        <f>BK93</f>
        <v>0</v>
      </c>
      <c r="K93" s="205"/>
      <c r="L93" s="210"/>
      <c r="M93" s="211"/>
      <c r="N93" s="212"/>
      <c r="O93" s="212"/>
      <c r="P93" s="213">
        <f>P94+P135+P142+P147+P152</f>
        <v>0</v>
      </c>
      <c r="Q93" s="212"/>
      <c r="R93" s="213">
        <f>R94+R135+R142+R147+R152</f>
        <v>1.8791021580000002</v>
      </c>
      <c r="S93" s="212"/>
      <c r="T93" s="214">
        <f>T94+T135+T142+T147+T152</f>
        <v>1.3738599999999999</v>
      </c>
      <c r="U93" s="12"/>
      <c r="V93" s="12"/>
      <c r="W93" s="12"/>
      <c r="X93" s="12"/>
      <c r="Y93" s="12"/>
      <c r="Z93" s="12"/>
      <c r="AA93" s="12"/>
      <c r="AB93" s="12"/>
      <c r="AC93" s="12"/>
      <c r="AD93" s="12"/>
      <c r="AE93" s="12"/>
      <c r="AR93" s="215" t="s">
        <v>77</v>
      </c>
      <c r="AT93" s="216" t="s">
        <v>68</v>
      </c>
      <c r="AU93" s="216" t="s">
        <v>69</v>
      </c>
      <c r="AY93" s="215" t="s">
        <v>137</v>
      </c>
      <c r="BK93" s="217">
        <f>BK94+BK135+BK142+BK147+BK152</f>
        <v>0</v>
      </c>
    </row>
    <row r="94" spans="1:63" s="12" customFormat="1" ht="22.8" customHeight="1">
      <c r="A94" s="12"/>
      <c r="B94" s="204"/>
      <c r="C94" s="205"/>
      <c r="D94" s="206" t="s">
        <v>68</v>
      </c>
      <c r="E94" s="274" t="s">
        <v>135</v>
      </c>
      <c r="F94" s="274" t="s">
        <v>136</v>
      </c>
      <c r="G94" s="205"/>
      <c r="H94" s="205"/>
      <c r="I94" s="208"/>
      <c r="J94" s="275">
        <f>BK94</f>
        <v>0</v>
      </c>
      <c r="K94" s="205"/>
      <c r="L94" s="210"/>
      <c r="M94" s="211"/>
      <c r="N94" s="212"/>
      <c r="O94" s="212"/>
      <c r="P94" s="213">
        <f>SUM(P95:P134)</f>
        <v>0</v>
      </c>
      <c r="Q94" s="212"/>
      <c r="R94" s="213">
        <f>SUM(R95:R134)</f>
        <v>1.8767312180000002</v>
      </c>
      <c r="S94" s="212"/>
      <c r="T94" s="214">
        <f>SUM(T95:T134)</f>
        <v>0</v>
      </c>
      <c r="U94" s="12"/>
      <c r="V94" s="12"/>
      <c r="W94" s="12"/>
      <c r="X94" s="12"/>
      <c r="Y94" s="12"/>
      <c r="Z94" s="12"/>
      <c r="AA94" s="12"/>
      <c r="AB94" s="12"/>
      <c r="AC94" s="12"/>
      <c r="AD94" s="12"/>
      <c r="AE94" s="12"/>
      <c r="AR94" s="215" t="s">
        <v>77</v>
      </c>
      <c r="AT94" s="216" t="s">
        <v>68</v>
      </c>
      <c r="AU94" s="216" t="s">
        <v>77</v>
      </c>
      <c r="AY94" s="215" t="s">
        <v>137</v>
      </c>
      <c r="BK94" s="217">
        <f>SUM(BK95:BK134)</f>
        <v>0</v>
      </c>
    </row>
    <row r="95" spans="1:65" s="2" customFormat="1" ht="16.5" customHeight="1">
      <c r="A95" s="39"/>
      <c r="B95" s="40"/>
      <c r="C95" s="218" t="s">
        <v>77</v>
      </c>
      <c r="D95" s="218" t="s">
        <v>138</v>
      </c>
      <c r="E95" s="219" t="s">
        <v>2188</v>
      </c>
      <c r="F95" s="220" t="s">
        <v>2189</v>
      </c>
      <c r="G95" s="221" t="s">
        <v>141</v>
      </c>
      <c r="H95" s="222">
        <v>18.238</v>
      </c>
      <c r="I95" s="223"/>
      <c r="J95" s="224">
        <f>ROUND(I95*H95,2)</f>
        <v>0</v>
      </c>
      <c r="K95" s="220" t="s">
        <v>142</v>
      </c>
      <c r="L95" s="45"/>
      <c r="M95" s="225" t="s">
        <v>19</v>
      </c>
      <c r="N95" s="226" t="s">
        <v>42</v>
      </c>
      <c r="O95" s="86"/>
      <c r="P95" s="227">
        <f>O95*H95</f>
        <v>0</v>
      </c>
      <c r="Q95" s="227">
        <v>0.000263</v>
      </c>
      <c r="R95" s="227">
        <f>Q95*H95</f>
        <v>0.0047965939999999995</v>
      </c>
      <c r="S95" s="227">
        <v>0</v>
      </c>
      <c r="T95" s="228">
        <f>S95*H95</f>
        <v>0</v>
      </c>
      <c r="U95" s="39"/>
      <c r="V95" s="39"/>
      <c r="W95" s="39"/>
      <c r="X95" s="39"/>
      <c r="Y95" s="39"/>
      <c r="Z95" s="39"/>
      <c r="AA95" s="39"/>
      <c r="AB95" s="39"/>
      <c r="AC95" s="39"/>
      <c r="AD95" s="39"/>
      <c r="AE95" s="39"/>
      <c r="AR95" s="229" t="s">
        <v>143</v>
      </c>
      <c r="AT95" s="229" t="s">
        <v>138</v>
      </c>
      <c r="AU95" s="229" t="s">
        <v>79</v>
      </c>
      <c r="AY95" s="18" t="s">
        <v>137</v>
      </c>
      <c r="BE95" s="230">
        <f>IF(N95="základní",J95,0)</f>
        <v>0</v>
      </c>
      <c r="BF95" s="230">
        <f>IF(N95="snížená",J95,0)</f>
        <v>0</v>
      </c>
      <c r="BG95" s="230">
        <f>IF(N95="zákl. přenesená",J95,0)</f>
        <v>0</v>
      </c>
      <c r="BH95" s="230">
        <f>IF(N95="sníž. přenesená",J95,0)</f>
        <v>0</v>
      </c>
      <c r="BI95" s="230">
        <f>IF(N95="nulová",J95,0)</f>
        <v>0</v>
      </c>
      <c r="BJ95" s="18" t="s">
        <v>143</v>
      </c>
      <c r="BK95" s="230">
        <f>ROUND(I95*H95,2)</f>
        <v>0</v>
      </c>
      <c r="BL95" s="18" t="s">
        <v>143</v>
      </c>
      <c r="BM95" s="229" t="s">
        <v>2190</v>
      </c>
    </row>
    <row r="96" spans="1:65" s="2" customFormat="1" ht="16.5" customHeight="1">
      <c r="A96" s="39"/>
      <c r="B96" s="40"/>
      <c r="C96" s="218" t="s">
        <v>79</v>
      </c>
      <c r="D96" s="218" t="s">
        <v>138</v>
      </c>
      <c r="E96" s="219" t="s">
        <v>2191</v>
      </c>
      <c r="F96" s="220" t="s">
        <v>2192</v>
      </c>
      <c r="G96" s="221" t="s">
        <v>141</v>
      </c>
      <c r="H96" s="222">
        <v>0.7</v>
      </c>
      <c r="I96" s="223"/>
      <c r="J96" s="224">
        <f>ROUND(I96*H96,2)</f>
        <v>0</v>
      </c>
      <c r="K96" s="220" t="s">
        <v>142</v>
      </c>
      <c r="L96" s="45"/>
      <c r="M96" s="225" t="s">
        <v>19</v>
      </c>
      <c r="N96" s="226" t="s">
        <v>42</v>
      </c>
      <c r="O96" s="86"/>
      <c r="P96" s="227">
        <f>O96*H96</f>
        <v>0</v>
      </c>
      <c r="Q96" s="227">
        <v>0.04</v>
      </c>
      <c r="R96" s="227">
        <f>Q96*H96</f>
        <v>0.027999999999999997</v>
      </c>
      <c r="S96" s="227">
        <v>0</v>
      </c>
      <c r="T96" s="228">
        <f>S96*H96</f>
        <v>0</v>
      </c>
      <c r="U96" s="39"/>
      <c r="V96" s="39"/>
      <c r="W96" s="39"/>
      <c r="X96" s="39"/>
      <c r="Y96" s="39"/>
      <c r="Z96" s="39"/>
      <c r="AA96" s="39"/>
      <c r="AB96" s="39"/>
      <c r="AC96" s="39"/>
      <c r="AD96" s="39"/>
      <c r="AE96" s="39"/>
      <c r="AR96" s="229" t="s">
        <v>143</v>
      </c>
      <c r="AT96" s="229" t="s">
        <v>138</v>
      </c>
      <c r="AU96" s="229" t="s">
        <v>79</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143</v>
      </c>
      <c r="BM96" s="229" t="s">
        <v>2193</v>
      </c>
    </row>
    <row r="97" spans="1:51" s="13" customFormat="1" ht="12">
      <c r="A97" s="13"/>
      <c r="B97" s="231"/>
      <c r="C97" s="232"/>
      <c r="D97" s="233" t="s">
        <v>145</v>
      </c>
      <c r="E97" s="234" t="s">
        <v>19</v>
      </c>
      <c r="F97" s="235" t="s">
        <v>2194</v>
      </c>
      <c r="G97" s="232"/>
      <c r="H97" s="236">
        <v>0.7</v>
      </c>
      <c r="I97" s="237"/>
      <c r="J97" s="232"/>
      <c r="K97" s="232"/>
      <c r="L97" s="238"/>
      <c r="M97" s="239"/>
      <c r="N97" s="240"/>
      <c r="O97" s="240"/>
      <c r="P97" s="240"/>
      <c r="Q97" s="240"/>
      <c r="R97" s="240"/>
      <c r="S97" s="240"/>
      <c r="T97" s="241"/>
      <c r="U97" s="13"/>
      <c r="V97" s="13"/>
      <c r="W97" s="13"/>
      <c r="X97" s="13"/>
      <c r="Y97" s="13"/>
      <c r="Z97" s="13"/>
      <c r="AA97" s="13"/>
      <c r="AB97" s="13"/>
      <c r="AC97" s="13"/>
      <c r="AD97" s="13"/>
      <c r="AE97" s="13"/>
      <c r="AT97" s="242" t="s">
        <v>145</v>
      </c>
      <c r="AU97" s="242" t="s">
        <v>79</v>
      </c>
      <c r="AV97" s="13" t="s">
        <v>79</v>
      </c>
      <c r="AW97" s="13" t="s">
        <v>31</v>
      </c>
      <c r="AX97" s="13" t="s">
        <v>69</v>
      </c>
      <c r="AY97" s="242" t="s">
        <v>137</v>
      </c>
    </row>
    <row r="98" spans="1:51" s="14" customFormat="1" ht="12">
      <c r="A98" s="14"/>
      <c r="B98" s="243"/>
      <c r="C98" s="244"/>
      <c r="D98" s="233" t="s">
        <v>145</v>
      </c>
      <c r="E98" s="245" t="s">
        <v>19</v>
      </c>
      <c r="F98" s="246" t="s">
        <v>147</v>
      </c>
      <c r="G98" s="244"/>
      <c r="H98" s="247">
        <v>0.7</v>
      </c>
      <c r="I98" s="248"/>
      <c r="J98" s="244"/>
      <c r="K98" s="244"/>
      <c r="L98" s="249"/>
      <c r="M98" s="250"/>
      <c r="N98" s="251"/>
      <c r="O98" s="251"/>
      <c r="P98" s="251"/>
      <c r="Q98" s="251"/>
      <c r="R98" s="251"/>
      <c r="S98" s="251"/>
      <c r="T98" s="252"/>
      <c r="U98" s="14"/>
      <c r="V98" s="14"/>
      <c r="W98" s="14"/>
      <c r="X98" s="14"/>
      <c r="Y98" s="14"/>
      <c r="Z98" s="14"/>
      <c r="AA98" s="14"/>
      <c r="AB98" s="14"/>
      <c r="AC98" s="14"/>
      <c r="AD98" s="14"/>
      <c r="AE98" s="14"/>
      <c r="AT98" s="253" t="s">
        <v>145</v>
      </c>
      <c r="AU98" s="253" t="s">
        <v>79</v>
      </c>
      <c r="AV98" s="14" t="s">
        <v>143</v>
      </c>
      <c r="AW98" s="14" t="s">
        <v>31</v>
      </c>
      <c r="AX98" s="14" t="s">
        <v>77</v>
      </c>
      <c r="AY98" s="253" t="s">
        <v>137</v>
      </c>
    </row>
    <row r="99" spans="1:65" s="2" customFormat="1" ht="21.75" customHeight="1">
      <c r="A99" s="39"/>
      <c r="B99" s="40"/>
      <c r="C99" s="218" t="s">
        <v>153</v>
      </c>
      <c r="D99" s="218" t="s">
        <v>138</v>
      </c>
      <c r="E99" s="219" t="s">
        <v>2195</v>
      </c>
      <c r="F99" s="220" t="s">
        <v>2196</v>
      </c>
      <c r="G99" s="221" t="s">
        <v>141</v>
      </c>
      <c r="H99" s="222">
        <v>18.238</v>
      </c>
      <c r="I99" s="223"/>
      <c r="J99" s="224">
        <f>ROUND(I99*H99,2)</f>
        <v>0</v>
      </c>
      <c r="K99" s="220" t="s">
        <v>142</v>
      </c>
      <c r="L99" s="45"/>
      <c r="M99" s="225" t="s">
        <v>19</v>
      </c>
      <c r="N99" s="226" t="s">
        <v>42</v>
      </c>
      <c r="O99" s="86"/>
      <c r="P99" s="227">
        <f>O99*H99</f>
        <v>0</v>
      </c>
      <c r="Q99" s="227">
        <v>0.004384</v>
      </c>
      <c r="R99" s="227">
        <f>Q99*H99</f>
        <v>0.079955392</v>
      </c>
      <c r="S99" s="227">
        <v>0</v>
      </c>
      <c r="T99" s="228">
        <f>S99*H99</f>
        <v>0</v>
      </c>
      <c r="U99" s="39"/>
      <c r="V99" s="39"/>
      <c r="W99" s="39"/>
      <c r="X99" s="39"/>
      <c r="Y99" s="39"/>
      <c r="Z99" s="39"/>
      <c r="AA99" s="39"/>
      <c r="AB99" s="39"/>
      <c r="AC99" s="39"/>
      <c r="AD99" s="39"/>
      <c r="AE99" s="39"/>
      <c r="AR99" s="229" t="s">
        <v>143</v>
      </c>
      <c r="AT99" s="229" t="s">
        <v>138</v>
      </c>
      <c r="AU99" s="229" t="s">
        <v>79</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143</v>
      </c>
      <c r="BM99" s="229" t="s">
        <v>2197</v>
      </c>
    </row>
    <row r="100" spans="1:65" s="2" customFormat="1" ht="16.5" customHeight="1">
      <c r="A100" s="39"/>
      <c r="B100" s="40"/>
      <c r="C100" s="218" t="s">
        <v>143</v>
      </c>
      <c r="D100" s="218" t="s">
        <v>138</v>
      </c>
      <c r="E100" s="219" t="s">
        <v>2198</v>
      </c>
      <c r="F100" s="220" t="s">
        <v>2199</v>
      </c>
      <c r="G100" s="221" t="s">
        <v>141</v>
      </c>
      <c r="H100" s="222">
        <v>18.238</v>
      </c>
      <c r="I100" s="223"/>
      <c r="J100" s="224">
        <f>ROUND(I100*H100,2)</f>
        <v>0</v>
      </c>
      <c r="K100" s="220" t="s">
        <v>142</v>
      </c>
      <c r="L100" s="45"/>
      <c r="M100" s="225" t="s">
        <v>19</v>
      </c>
      <c r="N100" s="226" t="s">
        <v>42</v>
      </c>
      <c r="O100" s="86"/>
      <c r="P100" s="227">
        <f>O100*H100</f>
        <v>0</v>
      </c>
      <c r="Q100" s="227">
        <v>0.003</v>
      </c>
      <c r="R100" s="227">
        <f>Q100*H100</f>
        <v>0.054714</v>
      </c>
      <c r="S100" s="227">
        <v>0</v>
      </c>
      <c r="T100" s="228">
        <f>S100*H100</f>
        <v>0</v>
      </c>
      <c r="U100" s="39"/>
      <c r="V100" s="39"/>
      <c r="W100" s="39"/>
      <c r="X100" s="39"/>
      <c r="Y100" s="39"/>
      <c r="Z100" s="39"/>
      <c r="AA100" s="39"/>
      <c r="AB100" s="39"/>
      <c r="AC100" s="39"/>
      <c r="AD100" s="39"/>
      <c r="AE100" s="39"/>
      <c r="AR100" s="229" t="s">
        <v>143</v>
      </c>
      <c r="AT100" s="229" t="s">
        <v>138</v>
      </c>
      <c r="AU100" s="229" t="s">
        <v>79</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143</v>
      </c>
      <c r="BM100" s="229" t="s">
        <v>2200</v>
      </c>
    </row>
    <row r="101" spans="1:65" s="2" customFormat="1" ht="16.5" customHeight="1">
      <c r="A101" s="39"/>
      <c r="B101" s="40"/>
      <c r="C101" s="218" t="s">
        <v>164</v>
      </c>
      <c r="D101" s="218" t="s">
        <v>138</v>
      </c>
      <c r="E101" s="219" t="s">
        <v>1572</v>
      </c>
      <c r="F101" s="220" t="s">
        <v>1573</v>
      </c>
      <c r="G101" s="221" t="s">
        <v>141</v>
      </c>
      <c r="H101" s="222">
        <v>65.464</v>
      </c>
      <c r="I101" s="223"/>
      <c r="J101" s="224">
        <f>ROUND(I101*H101,2)</f>
        <v>0</v>
      </c>
      <c r="K101" s="220" t="s">
        <v>142</v>
      </c>
      <c r="L101" s="45"/>
      <c r="M101" s="225" t="s">
        <v>19</v>
      </c>
      <c r="N101" s="226" t="s">
        <v>42</v>
      </c>
      <c r="O101" s="86"/>
      <c r="P101" s="227">
        <f>O101*H101</f>
        <v>0</v>
      </c>
      <c r="Q101" s="227">
        <v>0.000263</v>
      </c>
      <c r="R101" s="227">
        <f>Q101*H101</f>
        <v>0.017217032</v>
      </c>
      <c r="S101" s="227">
        <v>0</v>
      </c>
      <c r="T101" s="228">
        <f>S101*H101</f>
        <v>0</v>
      </c>
      <c r="U101" s="39"/>
      <c r="V101" s="39"/>
      <c r="W101" s="39"/>
      <c r="X101" s="39"/>
      <c r="Y101" s="39"/>
      <c r="Z101" s="39"/>
      <c r="AA101" s="39"/>
      <c r="AB101" s="39"/>
      <c r="AC101" s="39"/>
      <c r="AD101" s="39"/>
      <c r="AE101" s="39"/>
      <c r="AR101" s="229" t="s">
        <v>143</v>
      </c>
      <c r="AT101" s="229" t="s">
        <v>138</v>
      </c>
      <c r="AU101" s="229" t="s">
        <v>79</v>
      </c>
      <c r="AY101" s="18" t="s">
        <v>137</v>
      </c>
      <c r="BE101" s="230">
        <f>IF(N101="základní",J101,0)</f>
        <v>0</v>
      </c>
      <c r="BF101" s="230">
        <f>IF(N101="snížená",J101,0)</f>
        <v>0</v>
      </c>
      <c r="BG101" s="230">
        <f>IF(N101="zákl. přenesená",J101,0)</f>
        <v>0</v>
      </c>
      <c r="BH101" s="230">
        <f>IF(N101="sníž. přenesená",J101,0)</f>
        <v>0</v>
      </c>
      <c r="BI101" s="230">
        <f>IF(N101="nulová",J101,0)</f>
        <v>0</v>
      </c>
      <c r="BJ101" s="18" t="s">
        <v>143</v>
      </c>
      <c r="BK101" s="230">
        <f>ROUND(I101*H101,2)</f>
        <v>0</v>
      </c>
      <c r="BL101" s="18" t="s">
        <v>143</v>
      </c>
      <c r="BM101" s="229" t="s">
        <v>2201</v>
      </c>
    </row>
    <row r="102" spans="1:51" s="13" customFormat="1" ht="12">
      <c r="A102" s="13"/>
      <c r="B102" s="231"/>
      <c r="C102" s="232"/>
      <c r="D102" s="233" t="s">
        <v>145</v>
      </c>
      <c r="E102" s="234" t="s">
        <v>19</v>
      </c>
      <c r="F102" s="235" t="s">
        <v>2202</v>
      </c>
      <c r="G102" s="232"/>
      <c r="H102" s="236">
        <v>64.654</v>
      </c>
      <c r="I102" s="237"/>
      <c r="J102" s="232"/>
      <c r="K102" s="232"/>
      <c r="L102" s="238"/>
      <c r="M102" s="239"/>
      <c r="N102" s="240"/>
      <c r="O102" s="240"/>
      <c r="P102" s="240"/>
      <c r="Q102" s="240"/>
      <c r="R102" s="240"/>
      <c r="S102" s="240"/>
      <c r="T102" s="241"/>
      <c r="U102" s="13"/>
      <c r="V102" s="13"/>
      <c r="W102" s="13"/>
      <c r="X102" s="13"/>
      <c r="Y102" s="13"/>
      <c r="Z102" s="13"/>
      <c r="AA102" s="13"/>
      <c r="AB102" s="13"/>
      <c r="AC102" s="13"/>
      <c r="AD102" s="13"/>
      <c r="AE102" s="13"/>
      <c r="AT102" s="242" t="s">
        <v>145</v>
      </c>
      <c r="AU102" s="242" t="s">
        <v>79</v>
      </c>
      <c r="AV102" s="13" t="s">
        <v>79</v>
      </c>
      <c r="AW102" s="13" t="s">
        <v>31</v>
      </c>
      <c r="AX102" s="13" t="s">
        <v>69</v>
      </c>
      <c r="AY102" s="242" t="s">
        <v>137</v>
      </c>
    </row>
    <row r="103" spans="1:51" s="13" customFormat="1" ht="12">
      <c r="A103" s="13"/>
      <c r="B103" s="231"/>
      <c r="C103" s="232"/>
      <c r="D103" s="233" t="s">
        <v>145</v>
      </c>
      <c r="E103" s="234" t="s">
        <v>19</v>
      </c>
      <c r="F103" s="235" t="s">
        <v>2203</v>
      </c>
      <c r="G103" s="232"/>
      <c r="H103" s="236">
        <v>0.72</v>
      </c>
      <c r="I103" s="237"/>
      <c r="J103" s="232"/>
      <c r="K103" s="232"/>
      <c r="L103" s="238"/>
      <c r="M103" s="239"/>
      <c r="N103" s="240"/>
      <c r="O103" s="240"/>
      <c r="P103" s="240"/>
      <c r="Q103" s="240"/>
      <c r="R103" s="240"/>
      <c r="S103" s="240"/>
      <c r="T103" s="241"/>
      <c r="U103" s="13"/>
      <c r="V103" s="13"/>
      <c r="W103" s="13"/>
      <c r="X103" s="13"/>
      <c r="Y103" s="13"/>
      <c r="Z103" s="13"/>
      <c r="AA103" s="13"/>
      <c r="AB103" s="13"/>
      <c r="AC103" s="13"/>
      <c r="AD103" s="13"/>
      <c r="AE103" s="13"/>
      <c r="AT103" s="242" t="s">
        <v>145</v>
      </c>
      <c r="AU103" s="242" t="s">
        <v>79</v>
      </c>
      <c r="AV103" s="13" t="s">
        <v>79</v>
      </c>
      <c r="AW103" s="13" t="s">
        <v>31</v>
      </c>
      <c r="AX103" s="13" t="s">
        <v>69</v>
      </c>
      <c r="AY103" s="242" t="s">
        <v>137</v>
      </c>
    </row>
    <row r="104" spans="1:51" s="13" customFormat="1" ht="12">
      <c r="A104" s="13"/>
      <c r="B104" s="231"/>
      <c r="C104" s="232"/>
      <c r="D104" s="233" t="s">
        <v>145</v>
      </c>
      <c r="E104" s="234" t="s">
        <v>19</v>
      </c>
      <c r="F104" s="235" t="s">
        <v>2204</v>
      </c>
      <c r="G104" s="232"/>
      <c r="H104" s="236">
        <v>0.93</v>
      </c>
      <c r="I104" s="237"/>
      <c r="J104" s="232"/>
      <c r="K104" s="232"/>
      <c r="L104" s="238"/>
      <c r="M104" s="239"/>
      <c r="N104" s="240"/>
      <c r="O104" s="240"/>
      <c r="P104" s="240"/>
      <c r="Q104" s="240"/>
      <c r="R104" s="240"/>
      <c r="S104" s="240"/>
      <c r="T104" s="241"/>
      <c r="U104" s="13"/>
      <c r="V104" s="13"/>
      <c r="W104" s="13"/>
      <c r="X104" s="13"/>
      <c r="Y104" s="13"/>
      <c r="Z104" s="13"/>
      <c r="AA104" s="13"/>
      <c r="AB104" s="13"/>
      <c r="AC104" s="13"/>
      <c r="AD104" s="13"/>
      <c r="AE104" s="13"/>
      <c r="AT104" s="242" t="s">
        <v>145</v>
      </c>
      <c r="AU104" s="242" t="s">
        <v>79</v>
      </c>
      <c r="AV104" s="13" t="s">
        <v>79</v>
      </c>
      <c r="AW104" s="13" t="s">
        <v>31</v>
      </c>
      <c r="AX104" s="13" t="s">
        <v>69</v>
      </c>
      <c r="AY104" s="242" t="s">
        <v>137</v>
      </c>
    </row>
    <row r="105" spans="1:51" s="13" customFormat="1" ht="12">
      <c r="A105" s="13"/>
      <c r="B105" s="231"/>
      <c r="C105" s="232"/>
      <c r="D105" s="233" t="s">
        <v>145</v>
      </c>
      <c r="E105" s="234" t="s">
        <v>19</v>
      </c>
      <c r="F105" s="235" t="s">
        <v>2205</v>
      </c>
      <c r="G105" s="232"/>
      <c r="H105" s="236">
        <v>-0.84</v>
      </c>
      <c r="I105" s="237"/>
      <c r="J105" s="232"/>
      <c r="K105" s="232"/>
      <c r="L105" s="238"/>
      <c r="M105" s="239"/>
      <c r="N105" s="240"/>
      <c r="O105" s="240"/>
      <c r="P105" s="240"/>
      <c r="Q105" s="240"/>
      <c r="R105" s="240"/>
      <c r="S105" s="240"/>
      <c r="T105" s="241"/>
      <c r="U105" s="13"/>
      <c r="V105" s="13"/>
      <c r="W105" s="13"/>
      <c r="X105" s="13"/>
      <c r="Y105" s="13"/>
      <c r="Z105" s="13"/>
      <c r="AA105" s="13"/>
      <c r="AB105" s="13"/>
      <c r="AC105" s="13"/>
      <c r="AD105" s="13"/>
      <c r="AE105" s="13"/>
      <c r="AT105" s="242" t="s">
        <v>145</v>
      </c>
      <c r="AU105" s="242" t="s">
        <v>79</v>
      </c>
      <c r="AV105" s="13" t="s">
        <v>79</v>
      </c>
      <c r="AW105" s="13" t="s">
        <v>31</v>
      </c>
      <c r="AX105" s="13" t="s">
        <v>69</v>
      </c>
      <c r="AY105" s="242" t="s">
        <v>137</v>
      </c>
    </row>
    <row r="106" spans="1:51" s="14" customFormat="1" ht="12">
      <c r="A106" s="14"/>
      <c r="B106" s="243"/>
      <c r="C106" s="244"/>
      <c r="D106" s="233" t="s">
        <v>145</v>
      </c>
      <c r="E106" s="245" t="s">
        <v>19</v>
      </c>
      <c r="F106" s="246" t="s">
        <v>147</v>
      </c>
      <c r="G106" s="244"/>
      <c r="H106" s="247">
        <v>65.464</v>
      </c>
      <c r="I106" s="248"/>
      <c r="J106" s="244"/>
      <c r="K106" s="244"/>
      <c r="L106" s="249"/>
      <c r="M106" s="250"/>
      <c r="N106" s="251"/>
      <c r="O106" s="251"/>
      <c r="P106" s="251"/>
      <c r="Q106" s="251"/>
      <c r="R106" s="251"/>
      <c r="S106" s="251"/>
      <c r="T106" s="252"/>
      <c r="U106" s="14"/>
      <c r="V106" s="14"/>
      <c r="W106" s="14"/>
      <c r="X106" s="14"/>
      <c r="Y106" s="14"/>
      <c r="Z106" s="14"/>
      <c r="AA106" s="14"/>
      <c r="AB106" s="14"/>
      <c r="AC106" s="14"/>
      <c r="AD106" s="14"/>
      <c r="AE106" s="14"/>
      <c r="AT106" s="253" t="s">
        <v>145</v>
      </c>
      <c r="AU106" s="253" t="s">
        <v>79</v>
      </c>
      <c r="AV106" s="14" t="s">
        <v>143</v>
      </c>
      <c r="AW106" s="14" t="s">
        <v>31</v>
      </c>
      <c r="AX106" s="14" t="s">
        <v>77</v>
      </c>
      <c r="AY106" s="253" t="s">
        <v>137</v>
      </c>
    </row>
    <row r="107" spans="1:65" s="2" customFormat="1" ht="16.5" customHeight="1">
      <c r="A107" s="39"/>
      <c r="B107" s="40"/>
      <c r="C107" s="218" t="s">
        <v>135</v>
      </c>
      <c r="D107" s="218" t="s">
        <v>138</v>
      </c>
      <c r="E107" s="219" t="s">
        <v>2206</v>
      </c>
      <c r="F107" s="220" t="s">
        <v>2207</v>
      </c>
      <c r="G107" s="221" t="s">
        <v>141</v>
      </c>
      <c r="H107" s="222">
        <v>24.054</v>
      </c>
      <c r="I107" s="223"/>
      <c r="J107" s="224">
        <f>ROUND(I107*H107,2)</f>
        <v>0</v>
      </c>
      <c r="K107" s="220" t="s">
        <v>142</v>
      </c>
      <c r="L107" s="45"/>
      <c r="M107" s="225" t="s">
        <v>19</v>
      </c>
      <c r="N107" s="226" t="s">
        <v>42</v>
      </c>
      <c r="O107" s="86"/>
      <c r="P107" s="227">
        <f>O107*H107</f>
        <v>0</v>
      </c>
      <c r="Q107" s="227">
        <v>0.003</v>
      </c>
      <c r="R107" s="227">
        <f>Q107*H107</f>
        <v>0.072162</v>
      </c>
      <c r="S107" s="227">
        <v>0</v>
      </c>
      <c r="T107" s="228">
        <f>S107*H107</f>
        <v>0</v>
      </c>
      <c r="U107" s="39"/>
      <c r="V107" s="39"/>
      <c r="W107" s="39"/>
      <c r="X107" s="39"/>
      <c r="Y107" s="39"/>
      <c r="Z107" s="39"/>
      <c r="AA107" s="39"/>
      <c r="AB107" s="39"/>
      <c r="AC107" s="39"/>
      <c r="AD107" s="39"/>
      <c r="AE107" s="39"/>
      <c r="AR107" s="229" t="s">
        <v>143</v>
      </c>
      <c r="AT107" s="229" t="s">
        <v>138</v>
      </c>
      <c r="AU107" s="229" t="s">
        <v>79</v>
      </c>
      <c r="AY107" s="18" t="s">
        <v>137</v>
      </c>
      <c r="BE107" s="230">
        <f>IF(N107="základní",J107,0)</f>
        <v>0</v>
      </c>
      <c r="BF107" s="230">
        <f>IF(N107="snížená",J107,0)</f>
        <v>0</v>
      </c>
      <c r="BG107" s="230">
        <f>IF(N107="zákl. přenesená",J107,0)</f>
        <v>0</v>
      </c>
      <c r="BH107" s="230">
        <f>IF(N107="sníž. přenesená",J107,0)</f>
        <v>0</v>
      </c>
      <c r="BI107" s="230">
        <f>IF(N107="nulová",J107,0)</f>
        <v>0</v>
      </c>
      <c r="BJ107" s="18" t="s">
        <v>143</v>
      </c>
      <c r="BK107" s="230">
        <f>ROUND(I107*H107,2)</f>
        <v>0</v>
      </c>
      <c r="BL107" s="18" t="s">
        <v>143</v>
      </c>
      <c r="BM107" s="229" t="s">
        <v>2208</v>
      </c>
    </row>
    <row r="108" spans="1:51" s="13" customFormat="1" ht="12">
      <c r="A108" s="13"/>
      <c r="B108" s="231"/>
      <c r="C108" s="232"/>
      <c r="D108" s="233" t="s">
        <v>145</v>
      </c>
      <c r="E108" s="234" t="s">
        <v>19</v>
      </c>
      <c r="F108" s="235" t="s">
        <v>2209</v>
      </c>
      <c r="G108" s="232"/>
      <c r="H108" s="236">
        <v>40.854</v>
      </c>
      <c r="I108" s="237"/>
      <c r="J108" s="232"/>
      <c r="K108" s="232"/>
      <c r="L108" s="238"/>
      <c r="M108" s="239"/>
      <c r="N108" s="240"/>
      <c r="O108" s="240"/>
      <c r="P108" s="240"/>
      <c r="Q108" s="240"/>
      <c r="R108" s="240"/>
      <c r="S108" s="240"/>
      <c r="T108" s="241"/>
      <c r="U108" s="13"/>
      <c r="V108" s="13"/>
      <c r="W108" s="13"/>
      <c r="X108" s="13"/>
      <c r="Y108" s="13"/>
      <c r="Z108" s="13"/>
      <c r="AA108" s="13"/>
      <c r="AB108" s="13"/>
      <c r="AC108" s="13"/>
      <c r="AD108" s="13"/>
      <c r="AE108" s="13"/>
      <c r="AT108" s="242" t="s">
        <v>145</v>
      </c>
      <c r="AU108" s="242" t="s">
        <v>79</v>
      </c>
      <c r="AV108" s="13" t="s">
        <v>79</v>
      </c>
      <c r="AW108" s="13" t="s">
        <v>31</v>
      </c>
      <c r="AX108" s="13" t="s">
        <v>69</v>
      </c>
      <c r="AY108" s="242" t="s">
        <v>137</v>
      </c>
    </row>
    <row r="109" spans="1:51" s="13" customFormat="1" ht="12">
      <c r="A109" s="13"/>
      <c r="B109" s="231"/>
      <c r="C109" s="232"/>
      <c r="D109" s="233" t="s">
        <v>145</v>
      </c>
      <c r="E109" s="234" t="s">
        <v>19</v>
      </c>
      <c r="F109" s="235" t="s">
        <v>2205</v>
      </c>
      <c r="G109" s="232"/>
      <c r="H109" s="236">
        <v>-0.84</v>
      </c>
      <c r="I109" s="237"/>
      <c r="J109" s="232"/>
      <c r="K109" s="232"/>
      <c r="L109" s="238"/>
      <c r="M109" s="239"/>
      <c r="N109" s="240"/>
      <c r="O109" s="240"/>
      <c r="P109" s="240"/>
      <c r="Q109" s="240"/>
      <c r="R109" s="240"/>
      <c r="S109" s="240"/>
      <c r="T109" s="241"/>
      <c r="U109" s="13"/>
      <c r="V109" s="13"/>
      <c r="W109" s="13"/>
      <c r="X109" s="13"/>
      <c r="Y109" s="13"/>
      <c r="Z109" s="13"/>
      <c r="AA109" s="13"/>
      <c r="AB109" s="13"/>
      <c r="AC109" s="13"/>
      <c r="AD109" s="13"/>
      <c r="AE109" s="13"/>
      <c r="AT109" s="242" t="s">
        <v>145</v>
      </c>
      <c r="AU109" s="242" t="s">
        <v>79</v>
      </c>
      <c r="AV109" s="13" t="s">
        <v>79</v>
      </c>
      <c r="AW109" s="13" t="s">
        <v>31</v>
      </c>
      <c r="AX109" s="13" t="s">
        <v>69</v>
      </c>
      <c r="AY109" s="242" t="s">
        <v>137</v>
      </c>
    </row>
    <row r="110" spans="1:51" s="13" customFormat="1" ht="12">
      <c r="A110" s="13"/>
      <c r="B110" s="231"/>
      <c r="C110" s="232"/>
      <c r="D110" s="233" t="s">
        <v>145</v>
      </c>
      <c r="E110" s="234" t="s">
        <v>19</v>
      </c>
      <c r="F110" s="235" t="s">
        <v>2210</v>
      </c>
      <c r="G110" s="232"/>
      <c r="H110" s="236">
        <v>-15.96</v>
      </c>
      <c r="I110" s="237"/>
      <c r="J110" s="232"/>
      <c r="K110" s="232"/>
      <c r="L110" s="238"/>
      <c r="M110" s="239"/>
      <c r="N110" s="240"/>
      <c r="O110" s="240"/>
      <c r="P110" s="240"/>
      <c r="Q110" s="240"/>
      <c r="R110" s="240"/>
      <c r="S110" s="240"/>
      <c r="T110" s="241"/>
      <c r="U110" s="13"/>
      <c r="V110" s="13"/>
      <c r="W110" s="13"/>
      <c r="X110" s="13"/>
      <c r="Y110" s="13"/>
      <c r="Z110" s="13"/>
      <c r="AA110" s="13"/>
      <c r="AB110" s="13"/>
      <c r="AC110" s="13"/>
      <c r="AD110" s="13"/>
      <c r="AE110" s="13"/>
      <c r="AT110" s="242" t="s">
        <v>145</v>
      </c>
      <c r="AU110" s="242" t="s">
        <v>79</v>
      </c>
      <c r="AV110" s="13" t="s">
        <v>79</v>
      </c>
      <c r="AW110" s="13" t="s">
        <v>31</v>
      </c>
      <c r="AX110" s="13" t="s">
        <v>69</v>
      </c>
      <c r="AY110" s="242" t="s">
        <v>137</v>
      </c>
    </row>
    <row r="111" spans="1:51" s="14" customFormat="1" ht="12">
      <c r="A111" s="14"/>
      <c r="B111" s="243"/>
      <c r="C111" s="244"/>
      <c r="D111" s="233" t="s">
        <v>145</v>
      </c>
      <c r="E111" s="245" t="s">
        <v>19</v>
      </c>
      <c r="F111" s="246" t="s">
        <v>147</v>
      </c>
      <c r="G111" s="244"/>
      <c r="H111" s="247">
        <v>24.053999999999995</v>
      </c>
      <c r="I111" s="248"/>
      <c r="J111" s="244"/>
      <c r="K111" s="244"/>
      <c r="L111" s="249"/>
      <c r="M111" s="250"/>
      <c r="N111" s="251"/>
      <c r="O111" s="251"/>
      <c r="P111" s="251"/>
      <c r="Q111" s="251"/>
      <c r="R111" s="251"/>
      <c r="S111" s="251"/>
      <c r="T111" s="252"/>
      <c r="U111" s="14"/>
      <c r="V111" s="14"/>
      <c r="W111" s="14"/>
      <c r="X111" s="14"/>
      <c r="Y111" s="14"/>
      <c r="Z111" s="14"/>
      <c r="AA111" s="14"/>
      <c r="AB111" s="14"/>
      <c r="AC111" s="14"/>
      <c r="AD111" s="14"/>
      <c r="AE111" s="14"/>
      <c r="AT111" s="253" t="s">
        <v>145</v>
      </c>
      <c r="AU111" s="253" t="s">
        <v>79</v>
      </c>
      <c r="AV111" s="14" t="s">
        <v>143</v>
      </c>
      <c r="AW111" s="14" t="s">
        <v>31</v>
      </c>
      <c r="AX111" s="14" t="s">
        <v>77</v>
      </c>
      <c r="AY111" s="253" t="s">
        <v>137</v>
      </c>
    </row>
    <row r="112" spans="1:65" s="2" customFormat="1" ht="21.75" customHeight="1">
      <c r="A112" s="39"/>
      <c r="B112" s="40"/>
      <c r="C112" s="218" t="s">
        <v>171</v>
      </c>
      <c r="D112" s="218" t="s">
        <v>138</v>
      </c>
      <c r="E112" s="219" t="s">
        <v>1586</v>
      </c>
      <c r="F112" s="220" t="s">
        <v>1587</v>
      </c>
      <c r="G112" s="221" t="s">
        <v>141</v>
      </c>
      <c r="H112" s="222">
        <v>26.76</v>
      </c>
      <c r="I112" s="223"/>
      <c r="J112" s="224">
        <f>ROUND(I112*H112,2)</f>
        <v>0</v>
      </c>
      <c r="K112" s="220" t="s">
        <v>142</v>
      </c>
      <c r="L112" s="45"/>
      <c r="M112" s="225" t="s">
        <v>19</v>
      </c>
      <c r="N112" s="226" t="s">
        <v>42</v>
      </c>
      <c r="O112" s="86"/>
      <c r="P112" s="227">
        <f>O112*H112</f>
        <v>0</v>
      </c>
      <c r="Q112" s="227">
        <v>0.0154</v>
      </c>
      <c r="R112" s="227">
        <f>Q112*H112</f>
        <v>0.412104</v>
      </c>
      <c r="S112" s="227">
        <v>0</v>
      </c>
      <c r="T112" s="228">
        <f>S112*H112</f>
        <v>0</v>
      </c>
      <c r="U112" s="39"/>
      <c r="V112" s="39"/>
      <c r="W112" s="39"/>
      <c r="X112" s="39"/>
      <c r="Y112" s="39"/>
      <c r="Z112" s="39"/>
      <c r="AA112" s="39"/>
      <c r="AB112" s="39"/>
      <c r="AC112" s="39"/>
      <c r="AD112" s="39"/>
      <c r="AE112" s="39"/>
      <c r="AR112" s="229" t="s">
        <v>143</v>
      </c>
      <c r="AT112" s="229" t="s">
        <v>138</v>
      </c>
      <c r="AU112" s="229" t="s">
        <v>79</v>
      </c>
      <c r="AY112" s="18" t="s">
        <v>137</v>
      </c>
      <c r="BE112" s="230">
        <f>IF(N112="základní",J112,0)</f>
        <v>0</v>
      </c>
      <c r="BF112" s="230">
        <f>IF(N112="snížená",J112,0)</f>
        <v>0</v>
      </c>
      <c r="BG112" s="230">
        <f>IF(N112="zákl. přenesená",J112,0)</f>
        <v>0</v>
      </c>
      <c r="BH112" s="230">
        <f>IF(N112="sníž. přenesená",J112,0)</f>
        <v>0</v>
      </c>
      <c r="BI112" s="230">
        <f>IF(N112="nulová",J112,0)</f>
        <v>0</v>
      </c>
      <c r="BJ112" s="18" t="s">
        <v>143</v>
      </c>
      <c r="BK112" s="230">
        <f>ROUND(I112*H112,2)</f>
        <v>0</v>
      </c>
      <c r="BL112" s="18" t="s">
        <v>143</v>
      </c>
      <c r="BM112" s="229" t="s">
        <v>2211</v>
      </c>
    </row>
    <row r="113" spans="1:51" s="13" customFormat="1" ht="12">
      <c r="A113" s="13"/>
      <c r="B113" s="231"/>
      <c r="C113" s="232"/>
      <c r="D113" s="233" t="s">
        <v>145</v>
      </c>
      <c r="E113" s="234" t="s">
        <v>19</v>
      </c>
      <c r="F113" s="235" t="s">
        <v>2212</v>
      </c>
      <c r="G113" s="232"/>
      <c r="H113" s="236">
        <v>26.76</v>
      </c>
      <c r="I113" s="237"/>
      <c r="J113" s="232"/>
      <c r="K113" s="232"/>
      <c r="L113" s="238"/>
      <c r="M113" s="239"/>
      <c r="N113" s="240"/>
      <c r="O113" s="240"/>
      <c r="P113" s="240"/>
      <c r="Q113" s="240"/>
      <c r="R113" s="240"/>
      <c r="S113" s="240"/>
      <c r="T113" s="241"/>
      <c r="U113" s="13"/>
      <c r="V113" s="13"/>
      <c r="W113" s="13"/>
      <c r="X113" s="13"/>
      <c r="Y113" s="13"/>
      <c r="Z113" s="13"/>
      <c r="AA113" s="13"/>
      <c r="AB113" s="13"/>
      <c r="AC113" s="13"/>
      <c r="AD113" s="13"/>
      <c r="AE113" s="13"/>
      <c r="AT113" s="242" t="s">
        <v>145</v>
      </c>
      <c r="AU113" s="242" t="s">
        <v>79</v>
      </c>
      <c r="AV113" s="13" t="s">
        <v>79</v>
      </c>
      <c r="AW113" s="13" t="s">
        <v>31</v>
      </c>
      <c r="AX113" s="13" t="s">
        <v>69</v>
      </c>
      <c r="AY113" s="242" t="s">
        <v>137</v>
      </c>
    </row>
    <row r="114" spans="1:51" s="14" customFormat="1" ht="12">
      <c r="A114" s="14"/>
      <c r="B114" s="243"/>
      <c r="C114" s="244"/>
      <c r="D114" s="233" t="s">
        <v>145</v>
      </c>
      <c r="E114" s="245" t="s">
        <v>19</v>
      </c>
      <c r="F114" s="246" t="s">
        <v>147</v>
      </c>
      <c r="G114" s="244"/>
      <c r="H114" s="247">
        <v>26.76</v>
      </c>
      <c r="I114" s="248"/>
      <c r="J114" s="244"/>
      <c r="K114" s="244"/>
      <c r="L114" s="249"/>
      <c r="M114" s="250"/>
      <c r="N114" s="251"/>
      <c r="O114" s="251"/>
      <c r="P114" s="251"/>
      <c r="Q114" s="251"/>
      <c r="R114" s="251"/>
      <c r="S114" s="251"/>
      <c r="T114" s="252"/>
      <c r="U114" s="14"/>
      <c r="V114" s="14"/>
      <c r="W114" s="14"/>
      <c r="X114" s="14"/>
      <c r="Y114" s="14"/>
      <c r="Z114" s="14"/>
      <c r="AA114" s="14"/>
      <c r="AB114" s="14"/>
      <c r="AC114" s="14"/>
      <c r="AD114" s="14"/>
      <c r="AE114" s="14"/>
      <c r="AT114" s="253" t="s">
        <v>145</v>
      </c>
      <c r="AU114" s="253" t="s">
        <v>79</v>
      </c>
      <c r="AV114" s="14" t="s">
        <v>143</v>
      </c>
      <c r="AW114" s="14" t="s">
        <v>31</v>
      </c>
      <c r="AX114" s="14" t="s">
        <v>77</v>
      </c>
      <c r="AY114" s="253" t="s">
        <v>137</v>
      </c>
    </row>
    <row r="115" spans="1:65" s="2" customFormat="1" ht="21.75" customHeight="1">
      <c r="A115" s="39"/>
      <c r="B115" s="40"/>
      <c r="C115" s="218" t="s">
        <v>157</v>
      </c>
      <c r="D115" s="218" t="s">
        <v>138</v>
      </c>
      <c r="E115" s="219" t="s">
        <v>176</v>
      </c>
      <c r="F115" s="220" t="s">
        <v>177</v>
      </c>
      <c r="G115" s="221" t="s">
        <v>141</v>
      </c>
      <c r="H115" s="222">
        <v>80.28</v>
      </c>
      <c r="I115" s="223"/>
      <c r="J115" s="224">
        <f>ROUND(I115*H115,2)</f>
        <v>0</v>
      </c>
      <c r="K115" s="220" t="s">
        <v>142</v>
      </c>
      <c r="L115" s="45"/>
      <c r="M115" s="225" t="s">
        <v>19</v>
      </c>
      <c r="N115" s="226" t="s">
        <v>42</v>
      </c>
      <c r="O115" s="86"/>
      <c r="P115" s="227">
        <f>O115*H115</f>
        <v>0</v>
      </c>
      <c r="Q115" s="227">
        <v>0.0079</v>
      </c>
      <c r="R115" s="227">
        <f>Q115*H115</f>
        <v>0.6342120000000001</v>
      </c>
      <c r="S115" s="227">
        <v>0</v>
      </c>
      <c r="T115" s="228">
        <f>S115*H115</f>
        <v>0</v>
      </c>
      <c r="U115" s="39"/>
      <c r="V115" s="39"/>
      <c r="W115" s="39"/>
      <c r="X115" s="39"/>
      <c r="Y115" s="39"/>
      <c r="Z115" s="39"/>
      <c r="AA115" s="39"/>
      <c r="AB115" s="39"/>
      <c r="AC115" s="39"/>
      <c r="AD115" s="39"/>
      <c r="AE115" s="39"/>
      <c r="AR115" s="229" t="s">
        <v>143</v>
      </c>
      <c r="AT115" s="229" t="s">
        <v>138</v>
      </c>
      <c r="AU115" s="229" t="s">
        <v>79</v>
      </c>
      <c r="AY115" s="18" t="s">
        <v>137</v>
      </c>
      <c r="BE115" s="230">
        <f>IF(N115="základní",J115,0)</f>
        <v>0</v>
      </c>
      <c r="BF115" s="230">
        <f>IF(N115="snížená",J115,0)</f>
        <v>0</v>
      </c>
      <c r="BG115" s="230">
        <f>IF(N115="zákl. přenesená",J115,0)</f>
        <v>0</v>
      </c>
      <c r="BH115" s="230">
        <f>IF(N115="sníž. přenesená",J115,0)</f>
        <v>0</v>
      </c>
      <c r="BI115" s="230">
        <f>IF(N115="nulová",J115,0)</f>
        <v>0</v>
      </c>
      <c r="BJ115" s="18" t="s">
        <v>143</v>
      </c>
      <c r="BK115" s="230">
        <f>ROUND(I115*H115,2)</f>
        <v>0</v>
      </c>
      <c r="BL115" s="18" t="s">
        <v>143</v>
      </c>
      <c r="BM115" s="229" t="s">
        <v>2213</v>
      </c>
    </row>
    <row r="116" spans="1:51" s="13" customFormat="1" ht="12">
      <c r="A116" s="13"/>
      <c r="B116" s="231"/>
      <c r="C116" s="232"/>
      <c r="D116" s="233" t="s">
        <v>145</v>
      </c>
      <c r="E116" s="234" t="s">
        <v>19</v>
      </c>
      <c r="F116" s="235" t="s">
        <v>2214</v>
      </c>
      <c r="G116" s="232"/>
      <c r="H116" s="236">
        <v>80.28</v>
      </c>
      <c r="I116" s="237"/>
      <c r="J116" s="232"/>
      <c r="K116" s="232"/>
      <c r="L116" s="238"/>
      <c r="M116" s="239"/>
      <c r="N116" s="240"/>
      <c r="O116" s="240"/>
      <c r="P116" s="240"/>
      <c r="Q116" s="240"/>
      <c r="R116" s="240"/>
      <c r="S116" s="240"/>
      <c r="T116" s="241"/>
      <c r="U116" s="13"/>
      <c r="V116" s="13"/>
      <c r="W116" s="13"/>
      <c r="X116" s="13"/>
      <c r="Y116" s="13"/>
      <c r="Z116" s="13"/>
      <c r="AA116" s="13"/>
      <c r="AB116" s="13"/>
      <c r="AC116" s="13"/>
      <c r="AD116" s="13"/>
      <c r="AE116" s="13"/>
      <c r="AT116" s="242" t="s">
        <v>145</v>
      </c>
      <c r="AU116" s="242" t="s">
        <v>79</v>
      </c>
      <c r="AV116" s="13" t="s">
        <v>79</v>
      </c>
      <c r="AW116" s="13" t="s">
        <v>31</v>
      </c>
      <c r="AX116" s="13" t="s">
        <v>69</v>
      </c>
      <c r="AY116" s="242" t="s">
        <v>137</v>
      </c>
    </row>
    <row r="117" spans="1:51" s="14" customFormat="1" ht="12">
      <c r="A117" s="14"/>
      <c r="B117" s="243"/>
      <c r="C117" s="244"/>
      <c r="D117" s="233" t="s">
        <v>145</v>
      </c>
      <c r="E117" s="245" t="s">
        <v>19</v>
      </c>
      <c r="F117" s="246" t="s">
        <v>147</v>
      </c>
      <c r="G117" s="244"/>
      <c r="H117" s="247">
        <v>80.28</v>
      </c>
      <c r="I117" s="248"/>
      <c r="J117" s="244"/>
      <c r="K117" s="244"/>
      <c r="L117" s="249"/>
      <c r="M117" s="250"/>
      <c r="N117" s="251"/>
      <c r="O117" s="251"/>
      <c r="P117" s="251"/>
      <c r="Q117" s="251"/>
      <c r="R117" s="251"/>
      <c r="S117" s="251"/>
      <c r="T117" s="252"/>
      <c r="U117" s="14"/>
      <c r="V117" s="14"/>
      <c r="W117" s="14"/>
      <c r="X117" s="14"/>
      <c r="Y117" s="14"/>
      <c r="Z117" s="14"/>
      <c r="AA117" s="14"/>
      <c r="AB117" s="14"/>
      <c r="AC117" s="14"/>
      <c r="AD117" s="14"/>
      <c r="AE117" s="14"/>
      <c r="AT117" s="253" t="s">
        <v>145</v>
      </c>
      <c r="AU117" s="253" t="s">
        <v>79</v>
      </c>
      <c r="AV117" s="14" t="s">
        <v>143</v>
      </c>
      <c r="AW117" s="14" t="s">
        <v>31</v>
      </c>
      <c r="AX117" s="14" t="s">
        <v>77</v>
      </c>
      <c r="AY117" s="253" t="s">
        <v>137</v>
      </c>
    </row>
    <row r="118" spans="1:65" s="2" customFormat="1" ht="16.5" customHeight="1">
      <c r="A118" s="39"/>
      <c r="B118" s="40"/>
      <c r="C118" s="218" t="s">
        <v>180</v>
      </c>
      <c r="D118" s="218" t="s">
        <v>138</v>
      </c>
      <c r="E118" s="219" t="s">
        <v>172</v>
      </c>
      <c r="F118" s="220" t="s">
        <v>173</v>
      </c>
      <c r="G118" s="221" t="s">
        <v>141</v>
      </c>
      <c r="H118" s="222">
        <v>1.65</v>
      </c>
      <c r="I118" s="223"/>
      <c r="J118" s="224">
        <f>ROUND(I118*H118,2)</f>
        <v>0</v>
      </c>
      <c r="K118" s="220" t="s">
        <v>142</v>
      </c>
      <c r="L118" s="45"/>
      <c r="M118" s="225" t="s">
        <v>19</v>
      </c>
      <c r="N118" s="226" t="s">
        <v>42</v>
      </c>
      <c r="O118" s="86"/>
      <c r="P118" s="227">
        <f>O118*H118</f>
        <v>0</v>
      </c>
      <c r="Q118" s="227">
        <v>0.03358</v>
      </c>
      <c r="R118" s="227">
        <f>Q118*H118</f>
        <v>0.055407</v>
      </c>
      <c r="S118" s="227">
        <v>0</v>
      </c>
      <c r="T118" s="228">
        <f>S118*H118</f>
        <v>0</v>
      </c>
      <c r="U118" s="39"/>
      <c r="V118" s="39"/>
      <c r="W118" s="39"/>
      <c r="X118" s="39"/>
      <c r="Y118" s="39"/>
      <c r="Z118" s="39"/>
      <c r="AA118" s="39"/>
      <c r="AB118" s="39"/>
      <c r="AC118" s="39"/>
      <c r="AD118" s="39"/>
      <c r="AE118" s="39"/>
      <c r="AR118" s="229" t="s">
        <v>143</v>
      </c>
      <c r="AT118" s="229" t="s">
        <v>138</v>
      </c>
      <c r="AU118" s="229" t="s">
        <v>79</v>
      </c>
      <c r="AY118" s="18" t="s">
        <v>137</v>
      </c>
      <c r="BE118" s="230">
        <f>IF(N118="základní",J118,0)</f>
        <v>0</v>
      </c>
      <c r="BF118" s="230">
        <f>IF(N118="snížená",J118,0)</f>
        <v>0</v>
      </c>
      <c r="BG118" s="230">
        <f>IF(N118="zákl. přenesená",J118,0)</f>
        <v>0</v>
      </c>
      <c r="BH118" s="230">
        <f>IF(N118="sníž. přenesená",J118,0)</f>
        <v>0</v>
      </c>
      <c r="BI118" s="230">
        <f>IF(N118="nulová",J118,0)</f>
        <v>0</v>
      </c>
      <c r="BJ118" s="18" t="s">
        <v>143</v>
      </c>
      <c r="BK118" s="230">
        <f>ROUND(I118*H118,2)</f>
        <v>0</v>
      </c>
      <c r="BL118" s="18" t="s">
        <v>143</v>
      </c>
      <c r="BM118" s="229" t="s">
        <v>2215</v>
      </c>
    </row>
    <row r="119" spans="1:51" s="13" customFormat="1" ht="12">
      <c r="A119" s="13"/>
      <c r="B119" s="231"/>
      <c r="C119" s="232"/>
      <c r="D119" s="233" t="s">
        <v>145</v>
      </c>
      <c r="E119" s="234" t="s">
        <v>19</v>
      </c>
      <c r="F119" s="235" t="s">
        <v>2203</v>
      </c>
      <c r="G119" s="232"/>
      <c r="H119" s="236">
        <v>0.72</v>
      </c>
      <c r="I119" s="237"/>
      <c r="J119" s="232"/>
      <c r="K119" s="232"/>
      <c r="L119" s="238"/>
      <c r="M119" s="239"/>
      <c r="N119" s="240"/>
      <c r="O119" s="240"/>
      <c r="P119" s="240"/>
      <c r="Q119" s="240"/>
      <c r="R119" s="240"/>
      <c r="S119" s="240"/>
      <c r="T119" s="241"/>
      <c r="U119" s="13"/>
      <c r="V119" s="13"/>
      <c r="W119" s="13"/>
      <c r="X119" s="13"/>
      <c r="Y119" s="13"/>
      <c r="Z119" s="13"/>
      <c r="AA119" s="13"/>
      <c r="AB119" s="13"/>
      <c r="AC119" s="13"/>
      <c r="AD119" s="13"/>
      <c r="AE119" s="13"/>
      <c r="AT119" s="242" t="s">
        <v>145</v>
      </c>
      <c r="AU119" s="242" t="s">
        <v>79</v>
      </c>
      <c r="AV119" s="13" t="s">
        <v>79</v>
      </c>
      <c r="AW119" s="13" t="s">
        <v>31</v>
      </c>
      <c r="AX119" s="13" t="s">
        <v>69</v>
      </c>
      <c r="AY119" s="242" t="s">
        <v>137</v>
      </c>
    </row>
    <row r="120" spans="1:51" s="13" customFormat="1" ht="12">
      <c r="A120" s="13"/>
      <c r="B120" s="231"/>
      <c r="C120" s="232"/>
      <c r="D120" s="233" t="s">
        <v>145</v>
      </c>
      <c r="E120" s="234" t="s">
        <v>19</v>
      </c>
      <c r="F120" s="235" t="s">
        <v>2204</v>
      </c>
      <c r="G120" s="232"/>
      <c r="H120" s="236">
        <v>0.93</v>
      </c>
      <c r="I120" s="237"/>
      <c r="J120" s="232"/>
      <c r="K120" s="232"/>
      <c r="L120" s="238"/>
      <c r="M120" s="239"/>
      <c r="N120" s="240"/>
      <c r="O120" s="240"/>
      <c r="P120" s="240"/>
      <c r="Q120" s="240"/>
      <c r="R120" s="240"/>
      <c r="S120" s="240"/>
      <c r="T120" s="241"/>
      <c r="U120" s="13"/>
      <c r="V120" s="13"/>
      <c r="W120" s="13"/>
      <c r="X120" s="13"/>
      <c r="Y120" s="13"/>
      <c r="Z120" s="13"/>
      <c r="AA120" s="13"/>
      <c r="AB120" s="13"/>
      <c r="AC120" s="13"/>
      <c r="AD120" s="13"/>
      <c r="AE120" s="13"/>
      <c r="AT120" s="242" t="s">
        <v>145</v>
      </c>
      <c r="AU120" s="242" t="s">
        <v>79</v>
      </c>
      <c r="AV120" s="13" t="s">
        <v>79</v>
      </c>
      <c r="AW120" s="13" t="s">
        <v>31</v>
      </c>
      <c r="AX120" s="13" t="s">
        <v>69</v>
      </c>
      <c r="AY120" s="242" t="s">
        <v>137</v>
      </c>
    </row>
    <row r="121" spans="1:51" s="14" customFormat="1" ht="12">
      <c r="A121" s="14"/>
      <c r="B121" s="243"/>
      <c r="C121" s="244"/>
      <c r="D121" s="233" t="s">
        <v>145</v>
      </c>
      <c r="E121" s="245" t="s">
        <v>19</v>
      </c>
      <c r="F121" s="246" t="s">
        <v>147</v>
      </c>
      <c r="G121" s="244"/>
      <c r="H121" s="247">
        <v>1.65</v>
      </c>
      <c r="I121" s="248"/>
      <c r="J121" s="244"/>
      <c r="K121" s="244"/>
      <c r="L121" s="249"/>
      <c r="M121" s="250"/>
      <c r="N121" s="251"/>
      <c r="O121" s="251"/>
      <c r="P121" s="251"/>
      <c r="Q121" s="251"/>
      <c r="R121" s="251"/>
      <c r="S121" s="251"/>
      <c r="T121" s="252"/>
      <c r="U121" s="14"/>
      <c r="V121" s="14"/>
      <c r="W121" s="14"/>
      <c r="X121" s="14"/>
      <c r="Y121" s="14"/>
      <c r="Z121" s="14"/>
      <c r="AA121" s="14"/>
      <c r="AB121" s="14"/>
      <c r="AC121" s="14"/>
      <c r="AD121" s="14"/>
      <c r="AE121" s="14"/>
      <c r="AT121" s="253" t="s">
        <v>145</v>
      </c>
      <c r="AU121" s="253" t="s">
        <v>79</v>
      </c>
      <c r="AV121" s="14" t="s">
        <v>143</v>
      </c>
      <c r="AW121" s="14" t="s">
        <v>31</v>
      </c>
      <c r="AX121" s="14" t="s">
        <v>77</v>
      </c>
      <c r="AY121" s="253" t="s">
        <v>137</v>
      </c>
    </row>
    <row r="122" spans="1:65" s="2" customFormat="1" ht="16.5" customHeight="1">
      <c r="A122" s="39"/>
      <c r="B122" s="40"/>
      <c r="C122" s="218" t="s">
        <v>185</v>
      </c>
      <c r="D122" s="218" t="s">
        <v>138</v>
      </c>
      <c r="E122" s="219" t="s">
        <v>2216</v>
      </c>
      <c r="F122" s="220" t="s">
        <v>2217</v>
      </c>
      <c r="G122" s="221" t="s">
        <v>150</v>
      </c>
      <c r="H122" s="222">
        <v>19.716</v>
      </c>
      <c r="I122" s="223"/>
      <c r="J122" s="224">
        <f>ROUND(I122*H122,2)</f>
        <v>0</v>
      </c>
      <c r="K122" s="220" t="s">
        <v>142</v>
      </c>
      <c r="L122" s="45"/>
      <c r="M122" s="225" t="s">
        <v>19</v>
      </c>
      <c r="N122" s="226" t="s">
        <v>42</v>
      </c>
      <c r="O122" s="86"/>
      <c r="P122" s="227">
        <f>O122*H122</f>
        <v>0</v>
      </c>
      <c r="Q122" s="227">
        <v>0.0068</v>
      </c>
      <c r="R122" s="227">
        <f>Q122*H122</f>
        <v>0.1340688</v>
      </c>
      <c r="S122" s="227">
        <v>0</v>
      </c>
      <c r="T122" s="228">
        <f>S122*H122</f>
        <v>0</v>
      </c>
      <c r="U122" s="39"/>
      <c r="V122" s="39"/>
      <c r="W122" s="39"/>
      <c r="X122" s="39"/>
      <c r="Y122" s="39"/>
      <c r="Z122" s="39"/>
      <c r="AA122" s="39"/>
      <c r="AB122" s="39"/>
      <c r="AC122" s="39"/>
      <c r="AD122" s="39"/>
      <c r="AE122" s="39"/>
      <c r="AR122" s="229" t="s">
        <v>143</v>
      </c>
      <c r="AT122" s="229" t="s">
        <v>138</v>
      </c>
      <c r="AU122" s="229" t="s">
        <v>79</v>
      </c>
      <c r="AY122" s="18" t="s">
        <v>137</v>
      </c>
      <c r="BE122" s="230">
        <f>IF(N122="základní",J122,0)</f>
        <v>0</v>
      </c>
      <c r="BF122" s="230">
        <f>IF(N122="snížená",J122,0)</f>
        <v>0</v>
      </c>
      <c r="BG122" s="230">
        <f>IF(N122="zákl. přenesená",J122,0)</f>
        <v>0</v>
      </c>
      <c r="BH122" s="230">
        <f>IF(N122="sníž. přenesená",J122,0)</f>
        <v>0</v>
      </c>
      <c r="BI122" s="230">
        <f>IF(N122="nulová",J122,0)</f>
        <v>0</v>
      </c>
      <c r="BJ122" s="18" t="s">
        <v>143</v>
      </c>
      <c r="BK122" s="230">
        <f>ROUND(I122*H122,2)</f>
        <v>0</v>
      </c>
      <c r="BL122" s="18" t="s">
        <v>143</v>
      </c>
      <c r="BM122" s="229" t="s">
        <v>2218</v>
      </c>
    </row>
    <row r="123" spans="1:65" s="2" customFormat="1" ht="16.5" customHeight="1">
      <c r="A123" s="39"/>
      <c r="B123" s="40"/>
      <c r="C123" s="218" t="s">
        <v>190</v>
      </c>
      <c r="D123" s="218" t="s">
        <v>138</v>
      </c>
      <c r="E123" s="219" t="s">
        <v>1601</v>
      </c>
      <c r="F123" s="220" t="s">
        <v>1602</v>
      </c>
      <c r="G123" s="221" t="s">
        <v>150</v>
      </c>
      <c r="H123" s="222">
        <v>19.716</v>
      </c>
      <c r="I123" s="223"/>
      <c r="J123" s="224">
        <f>ROUND(I123*H123,2)</f>
        <v>0</v>
      </c>
      <c r="K123" s="220" t="s">
        <v>142</v>
      </c>
      <c r="L123" s="45"/>
      <c r="M123" s="225" t="s">
        <v>19</v>
      </c>
      <c r="N123" s="226" t="s">
        <v>42</v>
      </c>
      <c r="O123" s="86"/>
      <c r="P123" s="227">
        <f>O123*H123</f>
        <v>0</v>
      </c>
      <c r="Q123" s="227">
        <v>0.0015</v>
      </c>
      <c r="R123" s="227">
        <f>Q123*H123</f>
        <v>0.029574000000000003</v>
      </c>
      <c r="S123" s="227">
        <v>0</v>
      </c>
      <c r="T123" s="228">
        <f>S123*H123</f>
        <v>0</v>
      </c>
      <c r="U123" s="39"/>
      <c r="V123" s="39"/>
      <c r="W123" s="39"/>
      <c r="X123" s="39"/>
      <c r="Y123" s="39"/>
      <c r="Z123" s="39"/>
      <c r="AA123" s="39"/>
      <c r="AB123" s="39"/>
      <c r="AC123" s="39"/>
      <c r="AD123" s="39"/>
      <c r="AE123" s="39"/>
      <c r="AR123" s="229" t="s">
        <v>143</v>
      </c>
      <c r="AT123" s="229" t="s">
        <v>138</v>
      </c>
      <c r="AU123" s="229" t="s">
        <v>79</v>
      </c>
      <c r="AY123" s="18" t="s">
        <v>137</v>
      </c>
      <c r="BE123" s="230">
        <f>IF(N123="základní",J123,0)</f>
        <v>0</v>
      </c>
      <c r="BF123" s="230">
        <f>IF(N123="snížená",J123,0)</f>
        <v>0</v>
      </c>
      <c r="BG123" s="230">
        <f>IF(N123="zákl. přenesená",J123,0)</f>
        <v>0</v>
      </c>
      <c r="BH123" s="230">
        <f>IF(N123="sníž. přenesená",J123,0)</f>
        <v>0</v>
      </c>
      <c r="BI123" s="230">
        <f>IF(N123="nulová",J123,0)</f>
        <v>0</v>
      </c>
      <c r="BJ123" s="18" t="s">
        <v>143</v>
      </c>
      <c r="BK123" s="230">
        <f>ROUND(I123*H123,2)</f>
        <v>0</v>
      </c>
      <c r="BL123" s="18" t="s">
        <v>143</v>
      </c>
      <c r="BM123" s="229" t="s">
        <v>2219</v>
      </c>
    </row>
    <row r="124" spans="1:65" s="2" customFormat="1" ht="21.75" customHeight="1">
      <c r="A124" s="39"/>
      <c r="B124" s="40"/>
      <c r="C124" s="218" t="s">
        <v>195</v>
      </c>
      <c r="D124" s="218" t="s">
        <v>138</v>
      </c>
      <c r="E124" s="219" t="s">
        <v>160</v>
      </c>
      <c r="F124" s="220" t="s">
        <v>161</v>
      </c>
      <c r="G124" s="221" t="s">
        <v>150</v>
      </c>
      <c r="H124" s="222">
        <v>11</v>
      </c>
      <c r="I124" s="223"/>
      <c r="J124" s="224">
        <f>ROUND(I124*H124,2)</f>
        <v>0</v>
      </c>
      <c r="K124" s="220" t="s">
        <v>142</v>
      </c>
      <c r="L124" s="45"/>
      <c r="M124" s="225" t="s">
        <v>19</v>
      </c>
      <c r="N124" s="226" t="s">
        <v>42</v>
      </c>
      <c r="O124" s="86"/>
      <c r="P124" s="227">
        <f>O124*H124</f>
        <v>0</v>
      </c>
      <c r="Q124" s="227">
        <v>0</v>
      </c>
      <c r="R124" s="227">
        <f>Q124*H124</f>
        <v>0</v>
      </c>
      <c r="S124" s="227">
        <v>0</v>
      </c>
      <c r="T124" s="228">
        <f>S124*H124</f>
        <v>0</v>
      </c>
      <c r="U124" s="39"/>
      <c r="V124" s="39"/>
      <c r="W124" s="39"/>
      <c r="X124" s="39"/>
      <c r="Y124" s="39"/>
      <c r="Z124" s="39"/>
      <c r="AA124" s="39"/>
      <c r="AB124" s="39"/>
      <c r="AC124" s="39"/>
      <c r="AD124" s="39"/>
      <c r="AE124" s="39"/>
      <c r="AR124" s="229" t="s">
        <v>143</v>
      </c>
      <c r="AT124" s="229" t="s">
        <v>138</v>
      </c>
      <c r="AU124" s="229" t="s">
        <v>79</v>
      </c>
      <c r="AY124" s="18" t="s">
        <v>137</v>
      </c>
      <c r="BE124" s="230">
        <f>IF(N124="základní",J124,0)</f>
        <v>0</v>
      </c>
      <c r="BF124" s="230">
        <f>IF(N124="snížená",J124,0)</f>
        <v>0</v>
      </c>
      <c r="BG124" s="230">
        <f>IF(N124="zákl. přenesená",J124,0)</f>
        <v>0</v>
      </c>
      <c r="BH124" s="230">
        <f>IF(N124="sníž. přenesená",J124,0)</f>
        <v>0</v>
      </c>
      <c r="BI124" s="230">
        <f>IF(N124="nulová",J124,0)</f>
        <v>0</v>
      </c>
      <c r="BJ124" s="18" t="s">
        <v>143</v>
      </c>
      <c r="BK124" s="230">
        <f>ROUND(I124*H124,2)</f>
        <v>0</v>
      </c>
      <c r="BL124" s="18" t="s">
        <v>143</v>
      </c>
      <c r="BM124" s="229" t="s">
        <v>2220</v>
      </c>
    </row>
    <row r="125" spans="1:51" s="13" customFormat="1" ht="12">
      <c r="A125" s="13"/>
      <c r="B125" s="231"/>
      <c r="C125" s="232"/>
      <c r="D125" s="233" t="s">
        <v>145</v>
      </c>
      <c r="E125" s="234" t="s">
        <v>19</v>
      </c>
      <c r="F125" s="235" t="s">
        <v>2221</v>
      </c>
      <c r="G125" s="232"/>
      <c r="H125" s="236">
        <v>11</v>
      </c>
      <c r="I125" s="237"/>
      <c r="J125" s="232"/>
      <c r="K125" s="232"/>
      <c r="L125" s="238"/>
      <c r="M125" s="239"/>
      <c r="N125" s="240"/>
      <c r="O125" s="240"/>
      <c r="P125" s="240"/>
      <c r="Q125" s="240"/>
      <c r="R125" s="240"/>
      <c r="S125" s="240"/>
      <c r="T125" s="241"/>
      <c r="U125" s="13"/>
      <c r="V125" s="13"/>
      <c r="W125" s="13"/>
      <c r="X125" s="13"/>
      <c r="Y125" s="13"/>
      <c r="Z125" s="13"/>
      <c r="AA125" s="13"/>
      <c r="AB125" s="13"/>
      <c r="AC125" s="13"/>
      <c r="AD125" s="13"/>
      <c r="AE125" s="13"/>
      <c r="AT125" s="242" t="s">
        <v>145</v>
      </c>
      <c r="AU125" s="242" t="s">
        <v>79</v>
      </c>
      <c r="AV125" s="13" t="s">
        <v>79</v>
      </c>
      <c r="AW125" s="13" t="s">
        <v>31</v>
      </c>
      <c r="AX125" s="13" t="s">
        <v>69</v>
      </c>
      <c r="AY125" s="242" t="s">
        <v>137</v>
      </c>
    </row>
    <row r="126" spans="1:51" s="14" customFormat="1" ht="12">
      <c r="A126" s="14"/>
      <c r="B126" s="243"/>
      <c r="C126" s="244"/>
      <c r="D126" s="233" t="s">
        <v>145</v>
      </c>
      <c r="E126" s="245" t="s">
        <v>19</v>
      </c>
      <c r="F126" s="246" t="s">
        <v>147</v>
      </c>
      <c r="G126" s="244"/>
      <c r="H126" s="247">
        <v>11</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145</v>
      </c>
      <c r="AU126" s="253" t="s">
        <v>79</v>
      </c>
      <c r="AV126" s="14" t="s">
        <v>143</v>
      </c>
      <c r="AW126" s="14" t="s">
        <v>31</v>
      </c>
      <c r="AX126" s="14" t="s">
        <v>77</v>
      </c>
      <c r="AY126" s="253" t="s">
        <v>137</v>
      </c>
    </row>
    <row r="127" spans="1:65" s="2" customFormat="1" ht="16.5" customHeight="1">
      <c r="A127" s="39"/>
      <c r="B127" s="40"/>
      <c r="C127" s="254" t="s">
        <v>200</v>
      </c>
      <c r="D127" s="254" t="s">
        <v>154</v>
      </c>
      <c r="E127" s="255" t="s">
        <v>165</v>
      </c>
      <c r="F127" s="256" t="s">
        <v>166</v>
      </c>
      <c r="G127" s="257" t="s">
        <v>150</v>
      </c>
      <c r="H127" s="258">
        <v>11</v>
      </c>
      <c r="I127" s="259"/>
      <c r="J127" s="260">
        <f>ROUND(I127*H127,2)</f>
        <v>0</v>
      </c>
      <c r="K127" s="256" t="s">
        <v>142</v>
      </c>
      <c r="L127" s="261"/>
      <c r="M127" s="262" t="s">
        <v>19</v>
      </c>
      <c r="N127" s="263" t="s">
        <v>42</v>
      </c>
      <c r="O127" s="86"/>
      <c r="P127" s="227">
        <f>O127*H127</f>
        <v>0</v>
      </c>
      <c r="Q127" s="227">
        <v>4E-05</v>
      </c>
      <c r="R127" s="227">
        <f>Q127*H127</f>
        <v>0.00044</v>
      </c>
      <c r="S127" s="227">
        <v>0</v>
      </c>
      <c r="T127" s="228">
        <f>S127*H127</f>
        <v>0</v>
      </c>
      <c r="U127" s="39"/>
      <c r="V127" s="39"/>
      <c r="W127" s="39"/>
      <c r="X127" s="39"/>
      <c r="Y127" s="39"/>
      <c r="Z127" s="39"/>
      <c r="AA127" s="39"/>
      <c r="AB127" s="39"/>
      <c r="AC127" s="39"/>
      <c r="AD127" s="39"/>
      <c r="AE127" s="39"/>
      <c r="AR127" s="229" t="s">
        <v>157</v>
      </c>
      <c r="AT127" s="229" t="s">
        <v>154</v>
      </c>
      <c r="AU127" s="229" t="s">
        <v>79</v>
      </c>
      <c r="AY127" s="18" t="s">
        <v>137</v>
      </c>
      <c r="BE127" s="230">
        <f>IF(N127="základní",J127,0)</f>
        <v>0</v>
      </c>
      <c r="BF127" s="230">
        <f>IF(N127="snížená",J127,0)</f>
        <v>0</v>
      </c>
      <c r="BG127" s="230">
        <f>IF(N127="zákl. přenesená",J127,0)</f>
        <v>0</v>
      </c>
      <c r="BH127" s="230">
        <f>IF(N127="sníž. přenesená",J127,0)</f>
        <v>0</v>
      </c>
      <c r="BI127" s="230">
        <f>IF(N127="nulová",J127,0)</f>
        <v>0</v>
      </c>
      <c r="BJ127" s="18" t="s">
        <v>143</v>
      </c>
      <c r="BK127" s="230">
        <f>ROUND(I127*H127,2)</f>
        <v>0</v>
      </c>
      <c r="BL127" s="18" t="s">
        <v>143</v>
      </c>
      <c r="BM127" s="229" t="s">
        <v>2222</v>
      </c>
    </row>
    <row r="128" spans="1:65" s="2" customFormat="1" ht="21.75" customHeight="1">
      <c r="A128" s="39"/>
      <c r="B128" s="40"/>
      <c r="C128" s="218" t="s">
        <v>205</v>
      </c>
      <c r="D128" s="218" t="s">
        <v>138</v>
      </c>
      <c r="E128" s="219" t="s">
        <v>591</v>
      </c>
      <c r="F128" s="220" t="s">
        <v>592</v>
      </c>
      <c r="G128" s="221" t="s">
        <v>141</v>
      </c>
      <c r="H128" s="222">
        <v>26.76</v>
      </c>
      <c r="I128" s="223"/>
      <c r="J128" s="224">
        <f>ROUND(I128*H128,2)</f>
        <v>0</v>
      </c>
      <c r="K128" s="220" t="s">
        <v>142</v>
      </c>
      <c r="L128" s="45"/>
      <c r="M128" s="225" t="s">
        <v>19</v>
      </c>
      <c r="N128" s="226" t="s">
        <v>42</v>
      </c>
      <c r="O128" s="86"/>
      <c r="P128" s="227">
        <f>O128*H128</f>
        <v>0</v>
      </c>
      <c r="Q128" s="227">
        <v>0.00628</v>
      </c>
      <c r="R128" s="227">
        <f>Q128*H128</f>
        <v>0.1680528</v>
      </c>
      <c r="S128" s="227">
        <v>0</v>
      </c>
      <c r="T128" s="228">
        <f>S128*H128</f>
        <v>0</v>
      </c>
      <c r="U128" s="39"/>
      <c r="V128" s="39"/>
      <c r="W128" s="39"/>
      <c r="X128" s="39"/>
      <c r="Y128" s="39"/>
      <c r="Z128" s="39"/>
      <c r="AA128" s="39"/>
      <c r="AB128" s="39"/>
      <c r="AC128" s="39"/>
      <c r="AD128" s="39"/>
      <c r="AE128" s="39"/>
      <c r="AR128" s="229" t="s">
        <v>143</v>
      </c>
      <c r="AT128" s="229" t="s">
        <v>138</v>
      </c>
      <c r="AU128" s="229" t="s">
        <v>79</v>
      </c>
      <c r="AY128" s="18" t="s">
        <v>137</v>
      </c>
      <c r="BE128" s="230">
        <f>IF(N128="základní",J128,0)</f>
        <v>0</v>
      </c>
      <c r="BF128" s="230">
        <f>IF(N128="snížená",J128,0)</f>
        <v>0</v>
      </c>
      <c r="BG128" s="230">
        <f>IF(N128="zákl. přenesená",J128,0)</f>
        <v>0</v>
      </c>
      <c r="BH128" s="230">
        <f>IF(N128="sníž. přenesená",J128,0)</f>
        <v>0</v>
      </c>
      <c r="BI128" s="230">
        <f>IF(N128="nulová",J128,0)</f>
        <v>0</v>
      </c>
      <c r="BJ128" s="18" t="s">
        <v>143</v>
      </c>
      <c r="BK128" s="230">
        <f>ROUND(I128*H128,2)</f>
        <v>0</v>
      </c>
      <c r="BL128" s="18" t="s">
        <v>143</v>
      </c>
      <c r="BM128" s="229" t="s">
        <v>2223</v>
      </c>
    </row>
    <row r="129" spans="1:51" s="13" customFormat="1" ht="12">
      <c r="A129" s="13"/>
      <c r="B129" s="231"/>
      <c r="C129" s="232"/>
      <c r="D129" s="233" t="s">
        <v>145</v>
      </c>
      <c r="E129" s="234" t="s">
        <v>19</v>
      </c>
      <c r="F129" s="235" t="s">
        <v>2212</v>
      </c>
      <c r="G129" s="232"/>
      <c r="H129" s="236">
        <v>26.76</v>
      </c>
      <c r="I129" s="237"/>
      <c r="J129" s="232"/>
      <c r="K129" s="232"/>
      <c r="L129" s="238"/>
      <c r="M129" s="239"/>
      <c r="N129" s="240"/>
      <c r="O129" s="240"/>
      <c r="P129" s="240"/>
      <c r="Q129" s="240"/>
      <c r="R129" s="240"/>
      <c r="S129" s="240"/>
      <c r="T129" s="241"/>
      <c r="U129" s="13"/>
      <c r="V129" s="13"/>
      <c r="W129" s="13"/>
      <c r="X129" s="13"/>
      <c r="Y129" s="13"/>
      <c r="Z129" s="13"/>
      <c r="AA129" s="13"/>
      <c r="AB129" s="13"/>
      <c r="AC129" s="13"/>
      <c r="AD129" s="13"/>
      <c r="AE129" s="13"/>
      <c r="AT129" s="242" t="s">
        <v>145</v>
      </c>
      <c r="AU129" s="242" t="s">
        <v>79</v>
      </c>
      <c r="AV129" s="13" t="s">
        <v>79</v>
      </c>
      <c r="AW129" s="13" t="s">
        <v>31</v>
      </c>
      <c r="AX129" s="13" t="s">
        <v>69</v>
      </c>
      <c r="AY129" s="242" t="s">
        <v>137</v>
      </c>
    </row>
    <row r="130" spans="1:51" s="14" customFormat="1" ht="12">
      <c r="A130" s="14"/>
      <c r="B130" s="243"/>
      <c r="C130" s="244"/>
      <c r="D130" s="233" t="s">
        <v>145</v>
      </c>
      <c r="E130" s="245" t="s">
        <v>19</v>
      </c>
      <c r="F130" s="246" t="s">
        <v>147</v>
      </c>
      <c r="G130" s="244"/>
      <c r="H130" s="247">
        <v>26.76</v>
      </c>
      <c r="I130" s="248"/>
      <c r="J130" s="244"/>
      <c r="K130" s="244"/>
      <c r="L130" s="249"/>
      <c r="M130" s="250"/>
      <c r="N130" s="251"/>
      <c r="O130" s="251"/>
      <c r="P130" s="251"/>
      <c r="Q130" s="251"/>
      <c r="R130" s="251"/>
      <c r="S130" s="251"/>
      <c r="T130" s="252"/>
      <c r="U130" s="14"/>
      <c r="V130" s="14"/>
      <c r="W130" s="14"/>
      <c r="X130" s="14"/>
      <c r="Y130" s="14"/>
      <c r="Z130" s="14"/>
      <c r="AA130" s="14"/>
      <c r="AB130" s="14"/>
      <c r="AC130" s="14"/>
      <c r="AD130" s="14"/>
      <c r="AE130" s="14"/>
      <c r="AT130" s="253" t="s">
        <v>145</v>
      </c>
      <c r="AU130" s="253" t="s">
        <v>79</v>
      </c>
      <c r="AV130" s="14" t="s">
        <v>143</v>
      </c>
      <c r="AW130" s="14" t="s">
        <v>31</v>
      </c>
      <c r="AX130" s="14" t="s">
        <v>77</v>
      </c>
      <c r="AY130" s="253" t="s">
        <v>137</v>
      </c>
    </row>
    <row r="131" spans="1:65" s="2" customFormat="1" ht="21.75" customHeight="1">
      <c r="A131" s="39"/>
      <c r="B131" s="40"/>
      <c r="C131" s="218" t="s">
        <v>8</v>
      </c>
      <c r="D131" s="218" t="s">
        <v>138</v>
      </c>
      <c r="E131" s="219" t="s">
        <v>562</v>
      </c>
      <c r="F131" s="220" t="s">
        <v>563</v>
      </c>
      <c r="G131" s="221" t="s">
        <v>141</v>
      </c>
      <c r="H131" s="222">
        <v>25.6</v>
      </c>
      <c r="I131" s="223"/>
      <c r="J131" s="224">
        <f>ROUND(I131*H131,2)</f>
        <v>0</v>
      </c>
      <c r="K131" s="220" t="s">
        <v>142</v>
      </c>
      <c r="L131" s="45"/>
      <c r="M131" s="225" t="s">
        <v>19</v>
      </c>
      <c r="N131" s="226" t="s">
        <v>42</v>
      </c>
      <c r="O131" s="86"/>
      <c r="P131" s="227">
        <f>O131*H131</f>
        <v>0</v>
      </c>
      <c r="Q131" s="227">
        <v>0</v>
      </c>
      <c r="R131" s="227">
        <f>Q131*H131</f>
        <v>0</v>
      </c>
      <c r="S131" s="227">
        <v>0</v>
      </c>
      <c r="T131" s="228">
        <f>S131*H131</f>
        <v>0</v>
      </c>
      <c r="U131" s="39"/>
      <c r="V131" s="39"/>
      <c r="W131" s="39"/>
      <c r="X131" s="39"/>
      <c r="Y131" s="39"/>
      <c r="Z131" s="39"/>
      <c r="AA131" s="39"/>
      <c r="AB131" s="39"/>
      <c r="AC131" s="39"/>
      <c r="AD131" s="39"/>
      <c r="AE131" s="39"/>
      <c r="AR131" s="229" t="s">
        <v>143</v>
      </c>
      <c r="AT131" s="229" t="s">
        <v>138</v>
      </c>
      <c r="AU131" s="229" t="s">
        <v>79</v>
      </c>
      <c r="AY131" s="18" t="s">
        <v>137</v>
      </c>
      <c r="BE131" s="230">
        <f>IF(N131="základní",J131,0)</f>
        <v>0</v>
      </c>
      <c r="BF131" s="230">
        <f>IF(N131="snížená",J131,0)</f>
        <v>0</v>
      </c>
      <c r="BG131" s="230">
        <f>IF(N131="zákl. přenesená",J131,0)</f>
        <v>0</v>
      </c>
      <c r="BH131" s="230">
        <f>IF(N131="sníž. přenesená",J131,0)</f>
        <v>0</v>
      </c>
      <c r="BI131" s="230">
        <f>IF(N131="nulová",J131,0)</f>
        <v>0</v>
      </c>
      <c r="BJ131" s="18" t="s">
        <v>143</v>
      </c>
      <c r="BK131" s="230">
        <f>ROUND(I131*H131,2)</f>
        <v>0</v>
      </c>
      <c r="BL131" s="18" t="s">
        <v>143</v>
      </c>
      <c r="BM131" s="229" t="s">
        <v>2224</v>
      </c>
    </row>
    <row r="132" spans="1:51" s="13" customFormat="1" ht="12">
      <c r="A132" s="13"/>
      <c r="B132" s="231"/>
      <c r="C132" s="232"/>
      <c r="D132" s="233" t="s">
        <v>145</v>
      </c>
      <c r="E132" s="234" t="s">
        <v>19</v>
      </c>
      <c r="F132" s="235" t="s">
        <v>2225</v>
      </c>
      <c r="G132" s="232"/>
      <c r="H132" s="236">
        <v>25.6</v>
      </c>
      <c r="I132" s="237"/>
      <c r="J132" s="232"/>
      <c r="K132" s="232"/>
      <c r="L132" s="238"/>
      <c r="M132" s="239"/>
      <c r="N132" s="240"/>
      <c r="O132" s="240"/>
      <c r="P132" s="240"/>
      <c r="Q132" s="240"/>
      <c r="R132" s="240"/>
      <c r="S132" s="240"/>
      <c r="T132" s="241"/>
      <c r="U132" s="13"/>
      <c r="V132" s="13"/>
      <c r="W132" s="13"/>
      <c r="X132" s="13"/>
      <c r="Y132" s="13"/>
      <c r="Z132" s="13"/>
      <c r="AA132" s="13"/>
      <c r="AB132" s="13"/>
      <c r="AC132" s="13"/>
      <c r="AD132" s="13"/>
      <c r="AE132" s="13"/>
      <c r="AT132" s="242" t="s">
        <v>145</v>
      </c>
      <c r="AU132" s="242" t="s">
        <v>79</v>
      </c>
      <c r="AV132" s="13" t="s">
        <v>79</v>
      </c>
      <c r="AW132" s="13" t="s">
        <v>31</v>
      </c>
      <c r="AX132" s="13" t="s">
        <v>69</v>
      </c>
      <c r="AY132" s="242" t="s">
        <v>137</v>
      </c>
    </row>
    <row r="133" spans="1:51" s="14" customFormat="1" ht="12">
      <c r="A133" s="14"/>
      <c r="B133" s="243"/>
      <c r="C133" s="244"/>
      <c r="D133" s="233" t="s">
        <v>145</v>
      </c>
      <c r="E133" s="245" t="s">
        <v>19</v>
      </c>
      <c r="F133" s="246" t="s">
        <v>147</v>
      </c>
      <c r="G133" s="244"/>
      <c r="H133" s="247">
        <v>25.6</v>
      </c>
      <c r="I133" s="248"/>
      <c r="J133" s="244"/>
      <c r="K133" s="244"/>
      <c r="L133" s="249"/>
      <c r="M133" s="250"/>
      <c r="N133" s="251"/>
      <c r="O133" s="251"/>
      <c r="P133" s="251"/>
      <c r="Q133" s="251"/>
      <c r="R133" s="251"/>
      <c r="S133" s="251"/>
      <c r="T133" s="252"/>
      <c r="U133" s="14"/>
      <c r="V133" s="14"/>
      <c r="W133" s="14"/>
      <c r="X133" s="14"/>
      <c r="Y133" s="14"/>
      <c r="Z133" s="14"/>
      <c r="AA133" s="14"/>
      <c r="AB133" s="14"/>
      <c r="AC133" s="14"/>
      <c r="AD133" s="14"/>
      <c r="AE133" s="14"/>
      <c r="AT133" s="253" t="s">
        <v>145</v>
      </c>
      <c r="AU133" s="253" t="s">
        <v>79</v>
      </c>
      <c r="AV133" s="14" t="s">
        <v>143</v>
      </c>
      <c r="AW133" s="14" t="s">
        <v>31</v>
      </c>
      <c r="AX133" s="14" t="s">
        <v>77</v>
      </c>
      <c r="AY133" s="253" t="s">
        <v>137</v>
      </c>
    </row>
    <row r="134" spans="1:65" s="2" customFormat="1" ht="16.5" customHeight="1">
      <c r="A134" s="39"/>
      <c r="B134" s="40"/>
      <c r="C134" s="218" t="s">
        <v>218</v>
      </c>
      <c r="D134" s="218" t="s">
        <v>138</v>
      </c>
      <c r="E134" s="219" t="s">
        <v>2226</v>
      </c>
      <c r="F134" s="220" t="s">
        <v>2227</v>
      </c>
      <c r="G134" s="221" t="s">
        <v>141</v>
      </c>
      <c r="H134" s="222">
        <v>18.238</v>
      </c>
      <c r="I134" s="223"/>
      <c r="J134" s="224">
        <f>ROUND(I134*H134,2)</f>
        <v>0</v>
      </c>
      <c r="K134" s="220" t="s">
        <v>142</v>
      </c>
      <c r="L134" s="45"/>
      <c r="M134" s="225" t="s">
        <v>19</v>
      </c>
      <c r="N134" s="226" t="s">
        <v>42</v>
      </c>
      <c r="O134" s="86"/>
      <c r="P134" s="227">
        <f>O134*H134</f>
        <v>0</v>
      </c>
      <c r="Q134" s="227">
        <v>0.0102</v>
      </c>
      <c r="R134" s="227">
        <f>Q134*H134</f>
        <v>0.18602760000000002</v>
      </c>
      <c r="S134" s="227">
        <v>0</v>
      </c>
      <c r="T134" s="228">
        <f>S134*H134</f>
        <v>0</v>
      </c>
      <c r="U134" s="39"/>
      <c r="V134" s="39"/>
      <c r="W134" s="39"/>
      <c r="X134" s="39"/>
      <c r="Y134" s="39"/>
      <c r="Z134" s="39"/>
      <c r="AA134" s="39"/>
      <c r="AB134" s="39"/>
      <c r="AC134" s="39"/>
      <c r="AD134" s="39"/>
      <c r="AE134" s="39"/>
      <c r="AR134" s="229" t="s">
        <v>143</v>
      </c>
      <c r="AT134" s="229" t="s">
        <v>138</v>
      </c>
      <c r="AU134" s="229" t="s">
        <v>79</v>
      </c>
      <c r="AY134" s="18" t="s">
        <v>137</v>
      </c>
      <c r="BE134" s="230">
        <f>IF(N134="základní",J134,0)</f>
        <v>0</v>
      </c>
      <c r="BF134" s="230">
        <f>IF(N134="snížená",J134,0)</f>
        <v>0</v>
      </c>
      <c r="BG134" s="230">
        <f>IF(N134="zákl. přenesená",J134,0)</f>
        <v>0</v>
      </c>
      <c r="BH134" s="230">
        <f>IF(N134="sníž. přenesená",J134,0)</f>
        <v>0</v>
      </c>
      <c r="BI134" s="230">
        <f>IF(N134="nulová",J134,0)</f>
        <v>0</v>
      </c>
      <c r="BJ134" s="18" t="s">
        <v>143</v>
      </c>
      <c r="BK134" s="230">
        <f>ROUND(I134*H134,2)</f>
        <v>0</v>
      </c>
      <c r="BL134" s="18" t="s">
        <v>143</v>
      </c>
      <c r="BM134" s="229" t="s">
        <v>2228</v>
      </c>
    </row>
    <row r="135" spans="1:63" s="12" customFormat="1" ht="22.8" customHeight="1">
      <c r="A135" s="12"/>
      <c r="B135" s="204"/>
      <c r="C135" s="205"/>
      <c r="D135" s="206" t="s">
        <v>68</v>
      </c>
      <c r="E135" s="274" t="s">
        <v>180</v>
      </c>
      <c r="F135" s="274" t="s">
        <v>184</v>
      </c>
      <c r="G135" s="205"/>
      <c r="H135" s="205"/>
      <c r="I135" s="208"/>
      <c r="J135" s="275">
        <f>BK135</f>
        <v>0</v>
      </c>
      <c r="K135" s="205"/>
      <c r="L135" s="210"/>
      <c r="M135" s="211"/>
      <c r="N135" s="212"/>
      <c r="O135" s="212"/>
      <c r="P135" s="213">
        <f>SUM(P136:P141)</f>
        <v>0</v>
      </c>
      <c r="Q135" s="212"/>
      <c r="R135" s="213">
        <f>SUM(R136:R141)</f>
        <v>0</v>
      </c>
      <c r="S135" s="212"/>
      <c r="T135" s="214">
        <f>SUM(T136:T141)</f>
        <v>1.3738599999999999</v>
      </c>
      <c r="U135" s="12"/>
      <c r="V135" s="12"/>
      <c r="W135" s="12"/>
      <c r="X135" s="12"/>
      <c r="Y135" s="12"/>
      <c r="Z135" s="12"/>
      <c r="AA135" s="12"/>
      <c r="AB135" s="12"/>
      <c r="AC135" s="12"/>
      <c r="AD135" s="12"/>
      <c r="AE135" s="12"/>
      <c r="AR135" s="215" t="s">
        <v>77</v>
      </c>
      <c r="AT135" s="216" t="s">
        <v>68</v>
      </c>
      <c r="AU135" s="216" t="s">
        <v>77</v>
      </c>
      <c r="AY135" s="215" t="s">
        <v>137</v>
      </c>
      <c r="BK135" s="217">
        <f>SUM(BK136:BK141)</f>
        <v>0</v>
      </c>
    </row>
    <row r="136" spans="1:65" s="2" customFormat="1" ht="21.75" customHeight="1">
      <c r="A136" s="39"/>
      <c r="B136" s="40"/>
      <c r="C136" s="218" t="s">
        <v>226</v>
      </c>
      <c r="D136" s="218" t="s">
        <v>138</v>
      </c>
      <c r="E136" s="219" t="s">
        <v>2229</v>
      </c>
      <c r="F136" s="220" t="s">
        <v>2230</v>
      </c>
      <c r="G136" s="221" t="s">
        <v>141</v>
      </c>
      <c r="H136" s="222">
        <v>1</v>
      </c>
      <c r="I136" s="223"/>
      <c r="J136" s="224">
        <f>ROUND(I136*H136,2)</f>
        <v>0</v>
      </c>
      <c r="K136" s="220" t="s">
        <v>142</v>
      </c>
      <c r="L136" s="45"/>
      <c r="M136" s="225" t="s">
        <v>19</v>
      </c>
      <c r="N136" s="226" t="s">
        <v>42</v>
      </c>
      <c r="O136" s="86"/>
      <c r="P136" s="227">
        <f>O136*H136</f>
        <v>0</v>
      </c>
      <c r="Q136" s="227">
        <v>0</v>
      </c>
      <c r="R136" s="227">
        <f>Q136*H136</f>
        <v>0</v>
      </c>
      <c r="S136" s="227">
        <v>0.067</v>
      </c>
      <c r="T136" s="228">
        <f>S136*H136</f>
        <v>0.067</v>
      </c>
      <c r="U136" s="39"/>
      <c r="V136" s="39"/>
      <c r="W136" s="39"/>
      <c r="X136" s="39"/>
      <c r="Y136" s="39"/>
      <c r="Z136" s="39"/>
      <c r="AA136" s="39"/>
      <c r="AB136" s="39"/>
      <c r="AC136" s="39"/>
      <c r="AD136" s="39"/>
      <c r="AE136" s="39"/>
      <c r="AR136" s="229" t="s">
        <v>143</v>
      </c>
      <c r="AT136" s="229" t="s">
        <v>138</v>
      </c>
      <c r="AU136" s="229" t="s">
        <v>79</v>
      </c>
      <c r="AY136" s="18" t="s">
        <v>137</v>
      </c>
      <c r="BE136" s="230">
        <f>IF(N136="základní",J136,0)</f>
        <v>0</v>
      </c>
      <c r="BF136" s="230">
        <f>IF(N136="snížená",J136,0)</f>
        <v>0</v>
      </c>
      <c r="BG136" s="230">
        <f>IF(N136="zákl. přenesená",J136,0)</f>
        <v>0</v>
      </c>
      <c r="BH136" s="230">
        <f>IF(N136="sníž. přenesená",J136,0)</f>
        <v>0</v>
      </c>
      <c r="BI136" s="230">
        <f>IF(N136="nulová",J136,0)</f>
        <v>0</v>
      </c>
      <c r="BJ136" s="18" t="s">
        <v>143</v>
      </c>
      <c r="BK136" s="230">
        <f>ROUND(I136*H136,2)</f>
        <v>0</v>
      </c>
      <c r="BL136" s="18" t="s">
        <v>143</v>
      </c>
      <c r="BM136" s="229" t="s">
        <v>2231</v>
      </c>
    </row>
    <row r="137" spans="1:65" s="2" customFormat="1" ht="21.75" customHeight="1">
      <c r="A137" s="39"/>
      <c r="B137" s="40"/>
      <c r="C137" s="218" t="s">
        <v>231</v>
      </c>
      <c r="D137" s="218" t="s">
        <v>138</v>
      </c>
      <c r="E137" s="219" t="s">
        <v>210</v>
      </c>
      <c r="F137" s="220" t="s">
        <v>211</v>
      </c>
      <c r="G137" s="221" t="s">
        <v>141</v>
      </c>
      <c r="H137" s="222">
        <v>28.41</v>
      </c>
      <c r="I137" s="223"/>
      <c r="J137" s="224">
        <f>ROUND(I137*H137,2)</f>
        <v>0</v>
      </c>
      <c r="K137" s="220" t="s">
        <v>142</v>
      </c>
      <c r="L137" s="45"/>
      <c r="M137" s="225" t="s">
        <v>19</v>
      </c>
      <c r="N137" s="226" t="s">
        <v>42</v>
      </c>
      <c r="O137" s="86"/>
      <c r="P137" s="227">
        <f>O137*H137</f>
        <v>0</v>
      </c>
      <c r="Q137" s="227">
        <v>0</v>
      </c>
      <c r="R137" s="227">
        <f>Q137*H137</f>
        <v>0</v>
      </c>
      <c r="S137" s="227">
        <v>0.046</v>
      </c>
      <c r="T137" s="228">
        <f>S137*H137</f>
        <v>1.30686</v>
      </c>
      <c r="U137" s="39"/>
      <c r="V137" s="39"/>
      <c r="W137" s="39"/>
      <c r="X137" s="39"/>
      <c r="Y137" s="39"/>
      <c r="Z137" s="39"/>
      <c r="AA137" s="39"/>
      <c r="AB137" s="39"/>
      <c r="AC137" s="39"/>
      <c r="AD137" s="39"/>
      <c r="AE137" s="39"/>
      <c r="AR137" s="229" t="s">
        <v>143</v>
      </c>
      <c r="AT137" s="229" t="s">
        <v>138</v>
      </c>
      <c r="AU137" s="229" t="s">
        <v>79</v>
      </c>
      <c r="AY137" s="18" t="s">
        <v>137</v>
      </c>
      <c r="BE137" s="230">
        <f>IF(N137="základní",J137,0)</f>
        <v>0</v>
      </c>
      <c r="BF137" s="230">
        <f>IF(N137="snížená",J137,0)</f>
        <v>0</v>
      </c>
      <c r="BG137" s="230">
        <f>IF(N137="zákl. přenesená",J137,0)</f>
        <v>0</v>
      </c>
      <c r="BH137" s="230">
        <f>IF(N137="sníž. přenesená",J137,0)</f>
        <v>0</v>
      </c>
      <c r="BI137" s="230">
        <f>IF(N137="nulová",J137,0)</f>
        <v>0</v>
      </c>
      <c r="BJ137" s="18" t="s">
        <v>143</v>
      </c>
      <c r="BK137" s="230">
        <f>ROUND(I137*H137,2)</f>
        <v>0</v>
      </c>
      <c r="BL137" s="18" t="s">
        <v>143</v>
      </c>
      <c r="BM137" s="229" t="s">
        <v>2232</v>
      </c>
    </row>
    <row r="138" spans="1:51" s="13" customFormat="1" ht="12">
      <c r="A138" s="13"/>
      <c r="B138" s="231"/>
      <c r="C138" s="232"/>
      <c r="D138" s="233" t="s">
        <v>145</v>
      </c>
      <c r="E138" s="234" t="s">
        <v>19</v>
      </c>
      <c r="F138" s="235" t="s">
        <v>2212</v>
      </c>
      <c r="G138" s="232"/>
      <c r="H138" s="236">
        <v>26.76</v>
      </c>
      <c r="I138" s="237"/>
      <c r="J138" s="232"/>
      <c r="K138" s="232"/>
      <c r="L138" s="238"/>
      <c r="M138" s="239"/>
      <c r="N138" s="240"/>
      <c r="O138" s="240"/>
      <c r="P138" s="240"/>
      <c r="Q138" s="240"/>
      <c r="R138" s="240"/>
      <c r="S138" s="240"/>
      <c r="T138" s="241"/>
      <c r="U138" s="13"/>
      <c r="V138" s="13"/>
      <c r="W138" s="13"/>
      <c r="X138" s="13"/>
      <c r="Y138" s="13"/>
      <c r="Z138" s="13"/>
      <c r="AA138" s="13"/>
      <c r="AB138" s="13"/>
      <c r="AC138" s="13"/>
      <c r="AD138" s="13"/>
      <c r="AE138" s="13"/>
      <c r="AT138" s="242" t="s">
        <v>145</v>
      </c>
      <c r="AU138" s="242" t="s">
        <v>79</v>
      </c>
      <c r="AV138" s="13" t="s">
        <v>79</v>
      </c>
      <c r="AW138" s="13" t="s">
        <v>31</v>
      </c>
      <c r="AX138" s="13" t="s">
        <v>69</v>
      </c>
      <c r="AY138" s="242" t="s">
        <v>137</v>
      </c>
    </row>
    <row r="139" spans="1:51" s="13" customFormat="1" ht="12">
      <c r="A139" s="13"/>
      <c r="B139" s="231"/>
      <c r="C139" s="232"/>
      <c r="D139" s="233" t="s">
        <v>145</v>
      </c>
      <c r="E139" s="234" t="s">
        <v>19</v>
      </c>
      <c r="F139" s="235" t="s">
        <v>2233</v>
      </c>
      <c r="G139" s="232"/>
      <c r="H139" s="236">
        <v>0.72</v>
      </c>
      <c r="I139" s="237"/>
      <c r="J139" s="232"/>
      <c r="K139" s="232"/>
      <c r="L139" s="238"/>
      <c r="M139" s="239"/>
      <c r="N139" s="240"/>
      <c r="O139" s="240"/>
      <c r="P139" s="240"/>
      <c r="Q139" s="240"/>
      <c r="R139" s="240"/>
      <c r="S139" s="240"/>
      <c r="T139" s="241"/>
      <c r="U139" s="13"/>
      <c r="V139" s="13"/>
      <c r="W139" s="13"/>
      <c r="X139" s="13"/>
      <c r="Y139" s="13"/>
      <c r="Z139" s="13"/>
      <c r="AA139" s="13"/>
      <c r="AB139" s="13"/>
      <c r="AC139" s="13"/>
      <c r="AD139" s="13"/>
      <c r="AE139" s="13"/>
      <c r="AT139" s="242" t="s">
        <v>145</v>
      </c>
      <c r="AU139" s="242" t="s">
        <v>79</v>
      </c>
      <c r="AV139" s="13" t="s">
        <v>79</v>
      </c>
      <c r="AW139" s="13" t="s">
        <v>31</v>
      </c>
      <c r="AX139" s="13" t="s">
        <v>69</v>
      </c>
      <c r="AY139" s="242" t="s">
        <v>137</v>
      </c>
    </row>
    <row r="140" spans="1:51" s="13" customFormat="1" ht="12">
      <c r="A140" s="13"/>
      <c r="B140" s="231"/>
      <c r="C140" s="232"/>
      <c r="D140" s="233" t="s">
        <v>145</v>
      </c>
      <c r="E140" s="234" t="s">
        <v>19</v>
      </c>
      <c r="F140" s="235" t="s">
        <v>2204</v>
      </c>
      <c r="G140" s="232"/>
      <c r="H140" s="236">
        <v>0.93</v>
      </c>
      <c r="I140" s="237"/>
      <c r="J140" s="232"/>
      <c r="K140" s="232"/>
      <c r="L140" s="238"/>
      <c r="M140" s="239"/>
      <c r="N140" s="240"/>
      <c r="O140" s="240"/>
      <c r="P140" s="240"/>
      <c r="Q140" s="240"/>
      <c r="R140" s="240"/>
      <c r="S140" s="240"/>
      <c r="T140" s="241"/>
      <c r="U140" s="13"/>
      <c r="V140" s="13"/>
      <c r="W140" s="13"/>
      <c r="X140" s="13"/>
      <c r="Y140" s="13"/>
      <c r="Z140" s="13"/>
      <c r="AA140" s="13"/>
      <c r="AB140" s="13"/>
      <c r="AC140" s="13"/>
      <c r="AD140" s="13"/>
      <c r="AE140" s="13"/>
      <c r="AT140" s="242" t="s">
        <v>145</v>
      </c>
      <c r="AU140" s="242" t="s">
        <v>79</v>
      </c>
      <c r="AV140" s="13" t="s">
        <v>79</v>
      </c>
      <c r="AW140" s="13" t="s">
        <v>31</v>
      </c>
      <c r="AX140" s="13" t="s">
        <v>69</v>
      </c>
      <c r="AY140" s="242" t="s">
        <v>137</v>
      </c>
    </row>
    <row r="141" spans="1:51" s="14" customFormat="1" ht="12">
      <c r="A141" s="14"/>
      <c r="B141" s="243"/>
      <c r="C141" s="244"/>
      <c r="D141" s="233" t="s">
        <v>145</v>
      </c>
      <c r="E141" s="245" t="s">
        <v>19</v>
      </c>
      <c r="F141" s="246" t="s">
        <v>147</v>
      </c>
      <c r="G141" s="244"/>
      <c r="H141" s="247">
        <v>28.41</v>
      </c>
      <c r="I141" s="248"/>
      <c r="J141" s="244"/>
      <c r="K141" s="244"/>
      <c r="L141" s="249"/>
      <c r="M141" s="250"/>
      <c r="N141" s="251"/>
      <c r="O141" s="251"/>
      <c r="P141" s="251"/>
      <c r="Q141" s="251"/>
      <c r="R141" s="251"/>
      <c r="S141" s="251"/>
      <c r="T141" s="252"/>
      <c r="U141" s="14"/>
      <c r="V141" s="14"/>
      <c r="W141" s="14"/>
      <c r="X141" s="14"/>
      <c r="Y141" s="14"/>
      <c r="Z141" s="14"/>
      <c r="AA141" s="14"/>
      <c r="AB141" s="14"/>
      <c r="AC141" s="14"/>
      <c r="AD141" s="14"/>
      <c r="AE141" s="14"/>
      <c r="AT141" s="253" t="s">
        <v>145</v>
      </c>
      <c r="AU141" s="253" t="s">
        <v>79</v>
      </c>
      <c r="AV141" s="14" t="s">
        <v>143</v>
      </c>
      <c r="AW141" s="14" t="s">
        <v>31</v>
      </c>
      <c r="AX141" s="14" t="s">
        <v>77</v>
      </c>
      <c r="AY141" s="253" t="s">
        <v>137</v>
      </c>
    </row>
    <row r="142" spans="1:63" s="12" customFormat="1" ht="22.8" customHeight="1">
      <c r="A142" s="12"/>
      <c r="B142" s="204"/>
      <c r="C142" s="205"/>
      <c r="D142" s="206" t="s">
        <v>68</v>
      </c>
      <c r="E142" s="274" t="s">
        <v>224</v>
      </c>
      <c r="F142" s="274" t="s">
        <v>225</v>
      </c>
      <c r="G142" s="205"/>
      <c r="H142" s="205"/>
      <c r="I142" s="208"/>
      <c r="J142" s="275">
        <f>BK142</f>
        <v>0</v>
      </c>
      <c r="K142" s="205"/>
      <c r="L142" s="210"/>
      <c r="M142" s="211"/>
      <c r="N142" s="212"/>
      <c r="O142" s="212"/>
      <c r="P142" s="213">
        <f>SUM(P143:P146)</f>
        <v>0</v>
      </c>
      <c r="Q142" s="212"/>
      <c r="R142" s="213">
        <f>SUM(R143:R146)</f>
        <v>0.0023709399999999998</v>
      </c>
      <c r="S142" s="212"/>
      <c r="T142" s="214">
        <f>SUM(T143:T146)</f>
        <v>0</v>
      </c>
      <c r="U142" s="12"/>
      <c r="V142" s="12"/>
      <c r="W142" s="12"/>
      <c r="X142" s="12"/>
      <c r="Y142" s="12"/>
      <c r="Z142" s="12"/>
      <c r="AA142" s="12"/>
      <c r="AB142" s="12"/>
      <c r="AC142" s="12"/>
      <c r="AD142" s="12"/>
      <c r="AE142" s="12"/>
      <c r="AR142" s="215" t="s">
        <v>77</v>
      </c>
      <c r="AT142" s="216" t="s">
        <v>68</v>
      </c>
      <c r="AU142" s="216" t="s">
        <v>77</v>
      </c>
      <c r="AY142" s="215" t="s">
        <v>137</v>
      </c>
      <c r="BK142" s="217">
        <f>SUM(BK143:BK146)</f>
        <v>0</v>
      </c>
    </row>
    <row r="143" spans="1:65" s="2" customFormat="1" ht="21.75" customHeight="1">
      <c r="A143" s="39"/>
      <c r="B143" s="40"/>
      <c r="C143" s="218" t="s">
        <v>237</v>
      </c>
      <c r="D143" s="218" t="s">
        <v>138</v>
      </c>
      <c r="E143" s="219" t="s">
        <v>232</v>
      </c>
      <c r="F143" s="220" t="s">
        <v>233</v>
      </c>
      <c r="G143" s="221" t="s">
        <v>141</v>
      </c>
      <c r="H143" s="222">
        <v>18.238</v>
      </c>
      <c r="I143" s="223"/>
      <c r="J143" s="224">
        <f>ROUND(I143*H143,2)</f>
        <v>0</v>
      </c>
      <c r="K143" s="220" t="s">
        <v>142</v>
      </c>
      <c r="L143" s="45"/>
      <c r="M143" s="225" t="s">
        <v>19</v>
      </c>
      <c r="N143" s="226" t="s">
        <v>42</v>
      </c>
      <c r="O143" s="86"/>
      <c r="P143" s="227">
        <f>O143*H143</f>
        <v>0</v>
      </c>
      <c r="Q143" s="227">
        <v>0.00013</v>
      </c>
      <c r="R143" s="227">
        <f>Q143*H143</f>
        <v>0.0023709399999999998</v>
      </c>
      <c r="S143" s="227">
        <v>0</v>
      </c>
      <c r="T143" s="228">
        <f>S143*H143</f>
        <v>0</v>
      </c>
      <c r="U143" s="39"/>
      <c r="V143" s="39"/>
      <c r="W143" s="39"/>
      <c r="X143" s="39"/>
      <c r="Y143" s="39"/>
      <c r="Z143" s="39"/>
      <c r="AA143" s="39"/>
      <c r="AB143" s="39"/>
      <c r="AC143" s="39"/>
      <c r="AD143" s="39"/>
      <c r="AE143" s="39"/>
      <c r="AR143" s="229" t="s">
        <v>143</v>
      </c>
      <c r="AT143" s="229" t="s">
        <v>138</v>
      </c>
      <c r="AU143" s="229" t="s">
        <v>79</v>
      </c>
      <c r="AY143" s="18" t="s">
        <v>137</v>
      </c>
      <c r="BE143" s="230">
        <f>IF(N143="základní",J143,0)</f>
        <v>0</v>
      </c>
      <c r="BF143" s="230">
        <f>IF(N143="snížená",J143,0)</f>
        <v>0</v>
      </c>
      <c r="BG143" s="230">
        <f>IF(N143="zákl. přenesená",J143,0)</f>
        <v>0</v>
      </c>
      <c r="BH143" s="230">
        <f>IF(N143="sníž. přenesená",J143,0)</f>
        <v>0</v>
      </c>
      <c r="BI143" s="230">
        <f>IF(N143="nulová",J143,0)</f>
        <v>0</v>
      </c>
      <c r="BJ143" s="18" t="s">
        <v>143</v>
      </c>
      <c r="BK143" s="230">
        <f>ROUND(I143*H143,2)</f>
        <v>0</v>
      </c>
      <c r="BL143" s="18" t="s">
        <v>143</v>
      </c>
      <c r="BM143" s="229" t="s">
        <v>2234</v>
      </c>
    </row>
    <row r="144" spans="1:65" s="2" customFormat="1" ht="16.5" customHeight="1">
      <c r="A144" s="39"/>
      <c r="B144" s="40"/>
      <c r="C144" s="218" t="s">
        <v>242</v>
      </c>
      <c r="D144" s="218" t="s">
        <v>138</v>
      </c>
      <c r="E144" s="219" t="s">
        <v>2235</v>
      </c>
      <c r="F144" s="220" t="s">
        <v>2236</v>
      </c>
      <c r="G144" s="221" t="s">
        <v>397</v>
      </c>
      <c r="H144" s="222">
        <v>182.38</v>
      </c>
      <c r="I144" s="223"/>
      <c r="J144" s="224">
        <f>ROUND(I144*H144,2)</f>
        <v>0</v>
      </c>
      <c r="K144" s="220" t="s">
        <v>142</v>
      </c>
      <c r="L144" s="45"/>
      <c r="M144" s="225" t="s">
        <v>19</v>
      </c>
      <c r="N144" s="226" t="s">
        <v>42</v>
      </c>
      <c r="O144" s="86"/>
      <c r="P144" s="227">
        <f>O144*H144</f>
        <v>0</v>
      </c>
      <c r="Q144" s="227">
        <v>0</v>
      </c>
      <c r="R144" s="227">
        <f>Q144*H144</f>
        <v>0</v>
      </c>
      <c r="S144" s="227">
        <v>0</v>
      </c>
      <c r="T144" s="228">
        <f>S144*H144</f>
        <v>0</v>
      </c>
      <c r="U144" s="39"/>
      <c r="V144" s="39"/>
      <c r="W144" s="39"/>
      <c r="X144" s="39"/>
      <c r="Y144" s="39"/>
      <c r="Z144" s="39"/>
      <c r="AA144" s="39"/>
      <c r="AB144" s="39"/>
      <c r="AC144" s="39"/>
      <c r="AD144" s="39"/>
      <c r="AE144" s="39"/>
      <c r="AR144" s="229" t="s">
        <v>143</v>
      </c>
      <c r="AT144" s="229" t="s">
        <v>138</v>
      </c>
      <c r="AU144" s="229" t="s">
        <v>79</v>
      </c>
      <c r="AY144" s="18" t="s">
        <v>137</v>
      </c>
      <c r="BE144" s="230">
        <f>IF(N144="základní",J144,0)</f>
        <v>0</v>
      </c>
      <c r="BF144" s="230">
        <f>IF(N144="snížená",J144,0)</f>
        <v>0</v>
      </c>
      <c r="BG144" s="230">
        <f>IF(N144="zákl. přenesená",J144,0)</f>
        <v>0</v>
      </c>
      <c r="BH144" s="230">
        <f>IF(N144="sníž. přenesená",J144,0)</f>
        <v>0</v>
      </c>
      <c r="BI144" s="230">
        <f>IF(N144="nulová",J144,0)</f>
        <v>0</v>
      </c>
      <c r="BJ144" s="18" t="s">
        <v>143</v>
      </c>
      <c r="BK144" s="230">
        <f>ROUND(I144*H144,2)</f>
        <v>0</v>
      </c>
      <c r="BL144" s="18" t="s">
        <v>143</v>
      </c>
      <c r="BM144" s="229" t="s">
        <v>2237</v>
      </c>
    </row>
    <row r="145" spans="1:51" s="13" customFormat="1" ht="12">
      <c r="A145" s="13"/>
      <c r="B145" s="231"/>
      <c r="C145" s="232"/>
      <c r="D145" s="233" t="s">
        <v>145</v>
      </c>
      <c r="E145" s="234" t="s">
        <v>19</v>
      </c>
      <c r="F145" s="235" t="s">
        <v>2238</v>
      </c>
      <c r="G145" s="232"/>
      <c r="H145" s="236">
        <v>182.38</v>
      </c>
      <c r="I145" s="237"/>
      <c r="J145" s="232"/>
      <c r="K145" s="232"/>
      <c r="L145" s="238"/>
      <c r="M145" s="239"/>
      <c r="N145" s="240"/>
      <c r="O145" s="240"/>
      <c r="P145" s="240"/>
      <c r="Q145" s="240"/>
      <c r="R145" s="240"/>
      <c r="S145" s="240"/>
      <c r="T145" s="241"/>
      <c r="U145" s="13"/>
      <c r="V145" s="13"/>
      <c r="W145" s="13"/>
      <c r="X145" s="13"/>
      <c r="Y145" s="13"/>
      <c r="Z145" s="13"/>
      <c r="AA145" s="13"/>
      <c r="AB145" s="13"/>
      <c r="AC145" s="13"/>
      <c r="AD145" s="13"/>
      <c r="AE145" s="13"/>
      <c r="AT145" s="242" t="s">
        <v>145</v>
      </c>
      <c r="AU145" s="242" t="s">
        <v>79</v>
      </c>
      <c r="AV145" s="13" t="s">
        <v>79</v>
      </c>
      <c r="AW145" s="13" t="s">
        <v>31</v>
      </c>
      <c r="AX145" s="13" t="s">
        <v>69</v>
      </c>
      <c r="AY145" s="242" t="s">
        <v>137</v>
      </c>
    </row>
    <row r="146" spans="1:51" s="14" customFormat="1" ht="12">
      <c r="A146" s="14"/>
      <c r="B146" s="243"/>
      <c r="C146" s="244"/>
      <c r="D146" s="233" t="s">
        <v>145</v>
      </c>
      <c r="E146" s="245" t="s">
        <v>19</v>
      </c>
      <c r="F146" s="246" t="s">
        <v>147</v>
      </c>
      <c r="G146" s="244"/>
      <c r="H146" s="247">
        <v>182.38</v>
      </c>
      <c r="I146" s="248"/>
      <c r="J146" s="244"/>
      <c r="K146" s="244"/>
      <c r="L146" s="249"/>
      <c r="M146" s="250"/>
      <c r="N146" s="251"/>
      <c r="O146" s="251"/>
      <c r="P146" s="251"/>
      <c r="Q146" s="251"/>
      <c r="R146" s="251"/>
      <c r="S146" s="251"/>
      <c r="T146" s="252"/>
      <c r="U146" s="14"/>
      <c r="V146" s="14"/>
      <c r="W146" s="14"/>
      <c r="X146" s="14"/>
      <c r="Y146" s="14"/>
      <c r="Z146" s="14"/>
      <c r="AA146" s="14"/>
      <c r="AB146" s="14"/>
      <c r="AC146" s="14"/>
      <c r="AD146" s="14"/>
      <c r="AE146" s="14"/>
      <c r="AT146" s="253" t="s">
        <v>145</v>
      </c>
      <c r="AU146" s="253" t="s">
        <v>79</v>
      </c>
      <c r="AV146" s="14" t="s">
        <v>143</v>
      </c>
      <c r="AW146" s="14" t="s">
        <v>31</v>
      </c>
      <c r="AX146" s="14" t="s">
        <v>77</v>
      </c>
      <c r="AY146" s="253" t="s">
        <v>137</v>
      </c>
    </row>
    <row r="147" spans="1:63" s="12" customFormat="1" ht="22.8" customHeight="1">
      <c r="A147" s="12"/>
      <c r="B147" s="204"/>
      <c r="C147" s="205"/>
      <c r="D147" s="206" t="s">
        <v>68</v>
      </c>
      <c r="E147" s="274" t="s">
        <v>235</v>
      </c>
      <c r="F147" s="274" t="s">
        <v>236</v>
      </c>
      <c r="G147" s="205"/>
      <c r="H147" s="205"/>
      <c r="I147" s="208"/>
      <c r="J147" s="275">
        <f>BK147</f>
        <v>0</v>
      </c>
      <c r="K147" s="205"/>
      <c r="L147" s="210"/>
      <c r="M147" s="211"/>
      <c r="N147" s="212"/>
      <c r="O147" s="212"/>
      <c r="P147" s="213">
        <f>SUM(P148:P151)</f>
        <v>0</v>
      </c>
      <c r="Q147" s="212"/>
      <c r="R147" s="213">
        <f>SUM(R148:R151)</f>
        <v>0</v>
      </c>
      <c r="S147" s="212"/>
      <c r="T147" s="214">
        <f>SUM(T148:T151)</f>
        <v>0</v>
      </c>
      <c r="U147" s="12"/>
      <c r="V147" s="12"/>
      <c r="W147" s="12"/>
      <c r="X147" s="12"/>
      <c r="Y147" s="12"/>
      <c r="Z147" s="12"/>
      <c r="AA147" s="12"/>
      <c r="AB147" s="12"/>
      <c r="AC147" s="12"/>
      <c r="AD147" s="12"/>
      <c r="AE147" s="12"/>
      <c r="AR147" s="215" t="s">
        <v>77</v>
      </c>
      <c r="AT147" s="216" t="s">
        <v>68</v>
      </c>
      <c r="AU147" s="216" t="s">
        <v>77</v>
      </c>
      <c r="AY147" s="215" t="s">
        <v>137</v>
      </c>
      <c r="BK147" s="217">
        <f>SUM(BK148:BK151)</f>
        <v>0</v>
      </c>
    </row>
    <row r="148" spans="1:65" s="2" customFormat="1" ht="21.75" customHeight="1">
      <c r="A148" s="39"/>
      <c r="B148" s="40"/>
      <c r="C148" s="218" t="s">
        <v>7</v>
      </c>
      <c r="D148" s="218" t="s">
        <v>138</v>
      </c>
      <c r="E148" s="219" t="s">
        <v>1485</v>
      </c>
      <c r="F148" s="220" t="s">
        <v>1486</v>
      </c>
      <c r="G148" s="221" t="s">
        <v>240</v>
      </c>
      <c r="H148" s="222">
        <v>1.374</v>
      </c>
      <c r="I148" s="223"/>
      <c r="J148" s="224">
        <f>ROUND(I148*H148,2)</f>
        <v>0</v>
      </c>
      <c r="K148" s="220" t="s">
        <v>142</v>
      </c>
      <c r="L148" s="45"/>
      <c r="M148" s="225" t="s">
        <v>19</v>
      </c>
      <c r="N148" s="226" t="s">
        <v>42</v>
      </c>
      <c r="O148" s="86"/>
      <c r="P148" s="227">
        <f>O148*H148</f>
        <v>0</v>
      </c>
      <c r="Q148" s="227">
        <v>0</v>
      </c>
      <c r="R148" s="227">
        <f>Q148*H148</f>
        <v>0</v>
      </c>
      <c r="S148" s="227">
        <v>0</v>
      </c>
      <c r="T148" s="228">
        <f>S148*H148</f>
        <v>0</v>
      </c>
      <c r="U148" s="39"/>
      <c r="V148" s="39"/>
      <c r="W148" s="39"/>
      <c r="X148" s="39"/>
      <c r="Y148" s="39"/>
      <c r="Z148" s="39"/>
      <c r="AA148" s="39"/>
      <c r="AB148" s="39"/>
      <c r="AC148" s="39"/>
      <c r="AD148" s="39"/>
      <c r="AE148" s="39"/>
      <c r="AR148" s="229" t="s">
        <v>143</v>
      </c>
      <c r="AT148" s="229" t="s">
        <v>138</v>
      </c>
      <c r="AU148" s="229" t="s">
        <v>79</v>
      </c>
      <c r="AY148" s="18" t="s">
        <v>137</v>
      </c>
      <c r="BE148" s="230">
        <f>IF(N148="základní",J148,0)</f>
        <v>0</v>
      </c>
      <c r="BF148" s="230">
        <f>IF(N148="snížená",J148,0)</f>
        <v>0</v>
      </c>
      <c r="BG148" s="230">
        <f>IF(N148="zákl. přenesená",J148,0)</f>
        <v>0</v>
      </c>
      <c r="BH148" s="230">
        <f>IF(N148="sníž. přenesená",J148,0)</f>
        <v>0</v>
      </c>
      <c r="BI148" s="230">
        <f>IF(N148="nulová",J148,0)</f>
        <v>0</v>
      </c>
      <c r="BJ148" s="18" t="s">
        <v>143</v>
      </c>
      <c r="BK148" s="230">
        <f>ROUND(I148*H148,2)</f>
        <v>0</v>
      </c>
      <c r="BL148" s="18" t="s">
        <v>143</v>
      </c>
      <c r="BM148" s="229" t="s">
        <v>2239</v>
      </c>
    </row>
    <row r="149" spans="1:65" s="2" customFormat="1" ht="16.5" customHeight="1">
      <c r="A149" s="39"/>
      <c r="B149" s="40"/>
      <c r="C149" s="218" t="s">
        <v>250</v>
      </c>
      <c r="D149" s="218" t="s">
        <v>138</v>
      </c>
      <c r="E149" s="219" t="s">
        <v>243</v>
      </c>
      <c r="F149" s="220" t="s">
        <v>244</v>
      </c>
      <c r="G149" s="221" t="s">
        <v>240</v>
      </c>
      <c r="H149" s="222">
        <v>1.374</v>
      </c>
      <c r="I149" s="223"/>
      <c r="J149" s="224">
        <f>ROUND(I149*H149,2)</f>
        <v>0</v>
      </c>
      <c r="K149" s="220" t="s">
        <v>142</v>
      </c>
      <c r="L149" s="45"/>
      <c r="M149" s="225" t="s">
        <v>19</v>
      </c>
      <c r="N149" s="226" t="s">
        <v>42</v>
      </c>
      <c r="O149" s="86"/>
      <c r="P149" s="227">
        <f>O149*H149</f>
        <v>0</v>
      </c>
      <c r="Q149" s="227">
        <v>0</v>
      </c>
      <c r="R149" s="227">
        <f>Q149*H149</f>
        <v>0</v>
      </c>
      <c r="S149" s="227">
        <v>0</v>
      </c>
      <c r="T149" s="228">
        <f>S149*H149</f>
        <v>0</v>
      </c>
      <c r="U149" s="39"/>
      <c r="V149" s="39"/>
      <c r="W149" s="39"/>
      <c r="X149" s="39"/>
      <c r="Y149" s="39"/>
      <c r="Z149" s="39"/>
      <c r="AA149" s="39"/>
      <c r="AB149" s="39"/>
      <c r="AC149" s="39"/>
      <c r="AD149" s="39"/>
      <c r="AE149" s="39"/>
      <c r="AR149" s="229" t="s">
        <v>143</v>
      </c>
      <c r="AT149" s="229" t="s">
        <v>138</v>
      </c>
      <c r="AU149" s="229" t="s">
        <v>79</v>
      </c>
      <c r="AY149" s="18" t="s">
        <v>137</v>
      </c>
      <c r="BE149" s="230">
        <f>IF(N149="základní",J149,0)</f>
        <v>0</v>
      </c>
      <c r="BF149" s="230">
        <f>IF(N149="snížená",J149,0)</f>
        <v>0</v>
      </c>
      <c r="BG149" s="230">
        <f>IF(N149="zákl. přenesená",J149,0)</f>
        <v>0</v>
      </c>
      <c r="BH149" s="230">
        <f>IF(N149="sníž. přenesená",J149,0)</f>
        <v>0</v>
      </c>
      <c r="BI149" s="230">
        <f>IF(N149="nulová",J149,0)</f>
        <v>0</v>
      </c>
      <c r="BJ149" s="18" t="s">
        <v>143</v>
      </c>
      <c r="BK149" s="230">
        <f>ROUND(I149*H149,2)</f>
        <v>0</v>
      </c>
      <c r="BL149" s="18" t="s">
        <v>143</v>
      </c>
      <c r="BM149" s="229" t="s">
        <v>2240</v>
      </c>
    </row>
    <row r="150" spans="1:65" s="2" customFormat="1" ht="21.75" customHeight="1">
      <c r="A150" s="39"/>
      <c r="B150" s="40"/>
      <c r="C150" s="218" t="s">
        <v>257</v>
      </c>
      <c r="D150" s="218" t="s">
        <v>138</v>
      </c>
      <c r="E150" s="219" t="s">
        <v>246</v>
      </c>
      <c r="F150" s="220" t="s">
        <v>247</v>
      </c>
      <c r="G150" s="221" t="s">
        <v>240</v>
      </c>
      <c r="H150" s="222">
        <v>54.96</v>
      </c>
      <c r="I150" s="223"/>
      <c r="J150" s="224">
        <f>ROUND(I150*H150,2)</f>
        <v>0</v>
      </c>
      <c r="K150" s="220" t="s">
        <v>142</v>
      </c>
      <c r="L150" s="45"/>
      <c r="M150" s="225" t="s">
        <v>19</v>
      </c>
      <c r="N150" s="226" t="s">
        <v>42</v>
      </c>
      <c r="O150" s="86"/>
      <c r="P150" s="227">
        <f>O150*H150</f>
        <v>0</v>
      </c>
      <c r="Q150" s="227">
        <v>0</v>
      </c>
      <c r="R150" s="227">
        <f>Q150*H150</f>
        <v>0</v>
      </c>
      <c r="S150" s="227">
        <v>0</v>
      </c>
      <c r="T150" s="228">
        <f>S150*H150</f>
        <v>0</v>
      </c>
      <c r="U150" s="39"/>
      <c r="V150" s="39"/>
      <c r="W150" s="39"/>
      <c r="X150" s="39"/>
      <c r="Y150" s="39"/>
      <c r="Z150" s="39"/>
      <c r="AA150" s="39"/>
      <c r="AB150" s="39"/>
      <c r="AC150" s="39"/>
      <c r="AD150" s="39"/>
      <c r="AE150" s="39"/>
      <c r="AR150" s="229" t="s">
        <v>143</v>
      </c>
      <c r="AT150" s="229" t="s">
        <v>138</v>
      </c>
      <c r="AU150" s="229" t="s">
        <v>79</v>
      </c>
      <c r="AY150" s="18" t="s">
        <v>137</v>
      </c>
      <c r="BE150" s="230">
        <f>IF(N150="základní",J150,0)</f>
        <v>0</v>
      </c>
      <c r="BF150" s="230">
        <f>IF(N150="snížená",J150,0)</f>
        <v>0</v>
      </c>
      <c r="BG150" s="230">
        <f>IF(N150="zákl. přenesená",J150,0)</f>
        <v>0</v>
      </c>
      <c r="BH150" s="230">
        <f>IF(N150="sníž. přenesená",J150,0)</f>
        <v>0</v>
      </c>
      <c r="BI150" s="230">
        <f>IF(N150="nulová",J150,0)</f>
        <v>0</v>
      </c>
      <c r="BJ150" s="18" t="s">
        <v>143</v>
      </c>
      <c r="BK150" s="230">
        <f>ROUND(I150*H150,2)</f>
        <v>0</v>
      </c>
      <c r="BL150" s="18" t="s">
        <v>143</v>
      </c>
      <c r="BM150" s="229" t="s">
        <v>2241</v>
      </c>
    </row>
    <row r="151" spans="1:65" s="2" customFormat="1" ht="21.75" customHeight="1">
      <c r="A151" s="39"/>
      <c r="B151" s="40"/>
      <c r="C151" s="218" t="s">
        <v>265</v>
      </c>
      <c r="D151" s="218" t="s">
        <v>138</v>
      </c>
      <c r="E151" s="219" t="s">
        <v>773</v>
      </c>
      <c r="F151" s="220" t="s">
        <v>774</v>
      </c>
      <c r="G151" s="221" t="s">
        <v>240</v>
      </c>
      <c r="H151" s="222">
        <v>1.374</v>
      </c>
      <c r="I151" s="223"/>
      <c r="J151" s="224">
        <f>ROUND(I151*H151,2)</f>
        <v>0</v>
      </c>
      <c r="K151" s="220" t="s">
        <v>142</v>
      </c>
      <c r="L151" s="45"/>
      <c r="M151" s="225" t="s">
        <v>19</v>
      </c>
      <c r="N151" s="226" t="s">
        <v>42</v>
      </c>
      <c r="O151" s="86"/>
      <c r="P151" s="227">
        <f>O151*H151</f>
        <v>0</v>
      </c>
      <c r="Q151" s="227">
        <v>0</v>
      </c>
      <c r="R151" s="227">
        <f>Q151*H151</f>
        <v>0</v>
      </c>
      <c r="S151" s="227">
        <v>0</v>
      </c>
      <c r="T151" s="228">
        <f>S151*H151</f>
        <v>0</v>
      </c>
      <c r="U151" s="39"/>
      <c r="V151" s="39"/>
      <c r="W151" s="39"/>
      <c r="X151" s="39"/>
      <c r="Y151" s="39"/>
      <c r="Z151" s="39"/>
      <c r="AA151" s="39"/>
      <c r="AB151" s="39"/>
      <c r="AC151" s="39"/>
      <c r="AD151" s="39"/>
      <c r="AE151" s="39"/>
      <c r="AR151" s="229" t="s">
        <v>143</v>
      </c>
      <c r="AT151" s="229" t="s">
        <v>138</v>
      </c>
      <c r="AU151" s="229" t="s">
        <v>79</v>
      </c>
      <c r="AY151" s="18" t="s">
        <v>137</v>
      </c>
      <c r="BE151" s="230">
        <f>IF(N151="základní",J151,0)</f>
        <v>0</v>
      </c>
      <c r="BF151" s="230">
        <f>IF(N151="snížená",J151,0)</f>
        <v>0</v>
      </c>
      <c r="BG151" s="230">
        <f>IF(N151="zákl. přenesená",J151,0)</f>
        <v>0</v>
      </c>
      <c r="BH151" s="230">
        <f>IF(N151="sníž. přenesená",J151,0)</f>
        <v>0</v>
      </c>
      <c r="BI151" s="230">
        <f>IF(N151="nulová",J151,0)</f>
        <v>0</v>
      </c>
      <c r="BJ151" s="18" t="s">
        <v>143</v>
      </c>
      <c r="BK151" s="230">
        <f>ROUND(I151*H151,2)</f>
        <v>0</v>
      </c>
      <c r="BL151" s="18" t="s">
        <v>143</v>
      </c>
      <c r="BM151" s="229" t="s">
        <v>2242</v>
      </c>
    </row>
    <row r="152" spans="1:63" s="12" customFormat="1" ht="22.8" customHeight="1">
      <c r="A152" s="12"/>
      <c r="B152" s="204"/>
      <c r="C152" s="205"/>
      <c r="D152" s="206" t="s">
        <v>68</v>
      </c>
      <c r="E152" s="274" t="s">
        <v>255</v>
      </c>
      <c r="F152" s="274" t="s">
        <v>256</v>
      </c>
      <c r="G152" s="205"/>
      <c r="H152" s="205"/>
      <c r="I152" s="208"/>
      <c r="J152" s="275">
        <f>BK152</f>
        <v>0</v>
      </c>
      <c r="K152" s="205"/>
      <c r="L152" s="210"/>
      <c r="M152" s="211"/>
      <c r="N152" s="212"/>
      <c r="O152" s="212"/>
      <c r="P152" s="213">
        <f>P153</f>
        <v>0</v>
      </c>
      <c r="Q152" s="212"/>
      <c r="R152" s="213">
        <f>R153</f>
        <v>0</v>
      </c>
      <c r="S152" s="212"/>
      <c r="T152" s="214">
        <f>T153</f>
        <v>0</v>
      </c>
      <c r="U152" s="12"/>
      <c r="V152" s="12"/>
      <c r="W152" s="12"/>
      <c r="X152" s="12"/>
      <c r="Y152" s="12"/>
      <c r="Z152" s="12"/>
      <c r="AA152" s="12"/>
      <c r="AB152" s="12"/>
      <c r="AC152" s="12"/>
      <c r="AD152" s="12"/>
      <c r="AE152" s="12"/>
      <c r="AR152" s="215" t="s">
        <v>77</v>
      </c>
      <c r="AT152" s="216" t="s">
        <v>68</v>
      </c>
      <c r="AU152" s="216" t="s">
        <v>77</v>
      </c>
      <c r="AY152" s="215" t="s">
        <v>137</v>
      </c>
      <c r="BK152" s="217">
        <f>BK153</f>
        <v>0</v>
      </c>
    </row>
    <row r="153" spans="1:65" s="2" customFormat="1" ht="21.75" customHeight="1">
      <c r="A153" s="39"/>
      <c r="B153" s="40"/>
      <c r="C153" s="218" t="s">
        <v>270</v>
      </c>
      <c r="D153" s="218" t="s">
        <v>138</v>
      </c>
      <c r="E153" s="219" t="s">
        <v>2243</v>
      </c>
      <c r="F153" s="220" t="s">
        <v>2244</v>
      </c>
      <c r="G153" s="221" t="s">
        <v>240</v>
      </c>
      <c r="H153" s="222">
        <v>1.879</v>
      </c>
      <c r="I153" s="223"/>
      <c r="J153" s="224">
        <f>ROUND(I153*H153,2)</f>
        <v>0</v>
      </c>
      <c r="K153" s="220" t="s">
        <v>142</v>
      </c>
      <c r="L153" s="45"/>
      <c r="M153" s="225" t="s">
        <v>19</v>
      </c>
      <c r="N153" s="226" t="s">
        <v>42</v>
      </c>
      <c r="O153" s="86"/>
      <c r="P153" s="227">
        <f>O153*H153</f>
        <v>0</v>
      </c>
      <c r="Q153" s="227">
        <v>0</v>
      </c>
      <c r="R153" s="227">
        <f>Q153*H153</f>
        <v>0</v>
      </c>
      <c r="S153" s="227">
        <v>0</v>
      </c>
      <c r="T153" s="228">
        <f>S153*H153</f>
        <v>0</v>
      </c>
      <c r="U153" s="39"/>
      <c r="V153" s="39"/>
      <c r="W153" s="39"/>
      <c r="X153" s="39"/>
      <c r="Y153" s="39"/>
      <c r="Z153" s="39"/>
      <c r="AA153" s="39"/>
      <c r="AB153" s="39"/>
      <c r="AC153" s="39"/>
      <c r="AD153" s="39"/>
      <c r="AE153" s="39"/>
      <c r="AR153" s="229" t="s">
        <v>143</v>
      </c>
      <c r="AT153" s="229" t="s">
        <v>138</v>
      </c>
      <c r="AU153" s="229" t="s">
        <v>79</v>
      </c>
      <c r="AY153" s="18" t="s">
        <v>137</v>
      </c>
      <c r="BE153" s="230">
        <f>IF(N153="základní",J153,0)</f>
        <v>0</v>
      </c>
      <c r="BF153" s="230">
        <f>IF(N153="snížená",J153,0)</f>
        <v>0</v>
      </c>
      <c r="BG153" s="230">
        <f>IF(N153="zákl. přenesená",J153,0)</f>
        <v>0</v>
      </c>
      <c r="BH153" s="230">
        <f>IF(N153="sníž. přenesená",J153,0)</f>
        <v>0</v>
      </c>
      <c r="BI153" s="230">
        <f>IF(N153="nulová",J153,0)</f>
        <v>0</v>
      </c>
      <c r="BJ153" s="18" t="s">
        <v>143</v>
      </c>
      <c r="BK153" s="230">
        <f>ROUND(I153*H153,2)</f>
        <v>0</v>
      </c>
      <c r="BL153" s="18" t="s">
        <v>143</v>
      </c>
      <c r="BM153" s="229" t="s">
        <v>2245</v>
      </c>
    </row>
    <row r="154" spans="1:63" s="12" customFormat="1" ht="25.9" customHeight="1">
      <c r="A154" s="12"/>
      <c r="B154" s="204"/>
      <c r="C154" s="205"/>
      <c r="D154" s="206" t="s">
        <v>68</v>
      </c>
      <c r="E154" s="207" t="s">
        <v>261</v>
      </c>
      <c r="F154" s="207" t="s">
        <v>262</v>
      </c>
      <c r="G154" s="205"/>
      <c r="H154" s="205"/>
      <c r="I154" s="208"/>
      <c r="J154" s="209">
        <f>BK154</f>
        <v>0</v>
      </c>
      <c r="K154" s="205"/>
      <c r="L154" s="210"/>
      <c r="M154" s="211"/>
      <c r="N154" s="212"/>
      <c r="O154" s="212"/>
      <c r="P154" s="213">
        <f>P155+P160+P177+P179+P182</f>
        <v>0</v>
      </c>
      <c r="Q154" s="212"/>
      <c r="R154" s="213">
        <f>R155+R160+R177+R179+R182</f>
        <v>0.7362941672</v>
      </c>
      <c r="S154" s="212"/>
      <c r="T154" s="214">
        <f>T155+T160+T177+T179+T182</f>
        <v>0.94556852</v>
      </c>
      <c r="U154" s="12"/>
      <c r="V154" s="12"/>
      <c r="W154" s="12"/>
      <c r="X154" s="12"/>
      <c r="Y154" s="12"/>
      <c r="Z154" s="12"/>
      <c r="AA154" s="12"/>
      <c r="AB154" s="12"/>
      <c r="AC154" s="12"/>
      <c r="AD154" s="12"/>
      <c r="AE154" s="12"/>
      <c r="AR154" s="215" t="s">
        <v>79</v>
      </c>
      <c r="AT154" s="216" t="s">
        <v>68</v>
      </c>
      <c r="AU154" s="216" t="s">
        <v>69</v>
      </c>
      <c r="AY154" s="215" t="s">
        <v>137</v>
      </c>
      <c r="BK154" s="217">
        <f>BK155+BK160+BK177+BK179+BK182</f>
        <v>0</v>
      </c>
    </row>
    <row r="155" spans="1:63" s="12" customFormat="1" ht="22.8" customHeight="1">
      <c r="A155" s="12"/>
      <c r="B155" s="204"/>
      <c r="C155" s="205"/>
      <c r="D155" s="206" t="s">
        <v>68</v>
      </c>
      <c r="E155" s="274" t="s">
        <v>263</v>
      </c>
      <c r="F155" s="274" t="s">
        <v>264</v>
      </c>
      <c r="G155" s="205"/>
      <c r="H155" s="205"/>
      <c r="I155" s="208"/>
      <c r="J155" s="275">
        <f>BK155</f>
        <v>0</v>
      </c>
      <c r="K155" s="205"/>
      <c r="L155" s="210"/>
      <c r="M155" s="211"/>
      <c r="N155" s="212"/>
      <c r="O155" s="212"/>
      <c r="P155" s="213">
        <f>SUM(P156:P159)</f>
        <v>0</v>
      </c>
      <c r="Q155" s="212"/>
      <c r="R155" s="213">
        <f>SUM(R156:R159)</f>
        <v>0</v>
      </c>
      <c r="S155" s="212"/>
      <c r="T155" s="214">
        <f>SUM(T156:T159)</f>
        <v>0.873714</v>
      </c>
      <c r="U155" s="12"/>
      <c r="V155" s="12"/>
      <c r="W155" s="12"/>
      <c r="X155" s="12"/>
      <c r="Y155" s="12"/>
      <c r="Z155" s="12"/>
      <c r="AA155" s="12"/>
      <c r="AB155" s="12"/>
      <c r="AC155" s="12"/>
      <c r="AD155" s="12"/>
      <c r="AE155" s="12"/>
      <c r="AR155" s="215" t="s">
        <v>79</v>
      </c>
      <c r="AT155" s="216" t="s">
        <v>68</v>
      </c>
      <c r="AU155" s="216" t="s">
        <v>77</v>
      </c>
      <c r="AY155" s="215" t="s">
        <v>137</v>
      </c>
      <c r="BK155" s="217">
        <f>SUM(BK156:BK159)</f>
        <v>0</v>
      </c>
    </row>
    <row r="156" spans="1:65" s="2" customFormat="1" ht="16.5" customHeight="1">
      <c r="A156" s="39"/>
      <c r="B156" s="40"/>
      <c r="C156" s="218" t="s">
        <v>274</v>
      </c>
      <c r="D156" s="218" t="s">
        <v>138</v>
      </c>
      <c r="E156" s="219" t="s">
        <v>2246</v>
      </c>
      <c r="F156" s="220" t="s">
        <v>2247</v>
      </c>
      <c r="G156" s="221" t="s">
        <v>141</v>
      </c>
      <c r="H156" s="222">
        <v>26.76</v>
      </c>
      <c r="I156" s="223"/>
      <c r="J156" s="224">
        <f>ROUND(I156*H156,2)</f>
        <v>0</v>
      </c>
      <c r="K156" s="220" t="s">
        <v>142</v>
      </c>
      <c r="L156" s="45"/>
      <c r="M156" s="225" t="s">
        <v>19</v>
      </c>
      <c r="N156" s="226" t="s">
        <v>42</v>
      </c>
      <c r="O156" s="86"/>
      <c r="P156" s="227">
        <f>O156*H156</f>
        <v>0</v>
      </c>
      <c r="Q156" s="227">
        <v>0</v>
      </c>
      <c r="R156" s="227">
        <f>Q156*H156</f>
        <v>0</v>
      </c>
      <c r="S156" s="227">
        <v>0.02465</v>
      </c>
      <c r="T156" s="228">
        <f>S156*H156</f>
        <v>0.6596339999999999</v>
      </c>
      <c r="U156" s="39"/>
      <c r="V156" s="39"/>
      <c r="W156" s="39"/>
      <c r="X156" s="39"/>
      <c r="Y156" s="39"/>
      <c r="Z156" s="39"/>
      <c r="AA156" s="39"/>
      <c r="AB156" s="39"/>
      <c r="AC156" s="39"/>
      <c r="AD156" s="39"/>
      <c r="AE156" s="39"/>
      <c r="AR156" s="229" t="s">
        <v>218</v>
      </c>
      <c r="AT156" s="229" t="s">
        <v>138</v>
      </c>
      <c r="AU156" s="229" t="s">
        <v>79</v>
      </c>
      <c r="AY156" s="18" t="s">
        <v>137</v>
      </c>
      <c r="BE156" s="230">
        <f>IF(N156="základní",J156,0)</f>
        <v>0</v>
      </c>
      <c r="BF156" s="230">
        <f>IF(N156="snížená",J156,0)</f>
        <v>0</v>
      </c>
      <c r="BG156" s="230">
        <f>IF(N156="zákl. přenesená",J156,0)</f>
        <v>0</v>
      </c>
      <c r="BH156" s="230">
        <f>IF(N156="sníž. přenesená",J156,0)</f>
        <v>0</v>
      </c>
      <c r="BI156" s="230">
        <f>IF(N156="nulová",J156,0)</f>
        <v>0</v>
      </c>
      <c r="BJ156" s="18" t="s">
        <v>143</v>
      </c>
      <c r="BK156" s="230">
        <f>ROUND(I156*H156,2)</f>
        <v>0</v>
      </c>
      <c r="BL156" s="18" t="s">
        <v>218</v>
      </c>
      <c r="BM156" s="229" t="s">
        <v>2248</v>
      </c>
    </row>
    <row r="157" spans="1:51" s="13" customFormat="1" ht="12">
      <c r="A157" s="13"/>
      <c r="B157" s="231"/>
      <c r="C157" s="232"/>
      <c r="D157" s="233" t="s">
        <v>145</v>
      </c>
      <c r="E157" s="234" t="s">
        <v>19</v>
      </c>
      <c r="F157" s="235" t="s">
        <v>2249</v>
      </c>
      <c r="G157" s="232"/>
      <c r="H157" s="236">
        <v>26.76</v>
      </c>
      <c r="I157" s="237"/>
      <c r="J157" s="232"/>
      <c r="K157" s="232"/>
      <c r="L157" s="238"/>
      <c r="M157" s="239"/>
      <c r="N157" s="240"/>
      <c r="O157" s="240"/>
      <c r="P157" s="240"/>
      <c r="Q157" s="240"/>
      <c r="R157" s="240"/>
      <c r="S157" s="240"/>
      <c r="T157" s="241"/>
      <c r="U157" s="13"/>
      <c r="V157" s="13"/>
      <c r="W157" s="13"/>
      <c r="X157" s="13"/>
      <c r="Y157" s="13"/>
      <c r="Z157" s="13"/>
      <c r="AA157" s="13"/>
      <c r="AB157" s="13"/>
      <c r="AC157" s="13"/>
      <c r="AD157" s="13"/>
      <c r="AE157" s="13"/>
      <c r="AT157" s="242" t="s">
        <v>145</v>
      </c>
      <c r="AU157" s="242" t="s">
        <v>79</v>
      </c>
      <c r="AV157" s="13" t="s">
        <v>79</v>
      </c>
      <c r="AW157" s="13" t="s">
        <v>31</v>
      </c>
      <c r="AX157" s="13" t="s">
        <v>69</v>
      </c>
      <c r="AY157" s="242" t="s">
        <v>137</v>
      </c>
    </row>
    <row r="158" spans="1:51" s="14" customFormat="1" ht="12">
      <c r="A158" s="14"/>
      <c r="B158" s="243"/>
      <c r="C158" s="244"/>
      <c r="D158" s="233" t="s">
        <v>145</v>
      </c>
      <c r="E158" s="245" t="s">
        <v>19</v>
      </c>
      <c r="F158" s="246" t="s">
        <v>147</v>
      </c>
      <c r="G158" s="244"/>
      <c r="H158" s="247">
        <v>26.76</v>
      </c>
      <c r="I158" s="248"/>
      <c r="J158" s="244"/>
      <c r="K158" s="244"/>
      <c r="L158" s="249"/>
      <c r="M158" s="250"/>
      <c r="N158" s="251"/>
      <c r="O158" s="251"/>
      <c r="P158" s="251"/>
      <c r="Q158" s="251"/>
      <c r="R158" s="251"/>
      <c r="S158" s="251"/>
      <c r="T158" s="252"/>
      <c r="U158" s="14"/>
      <c r="V158" s="14"/>
      <c r="W158" s="14"/>
      <c r="X158" s="14"/>
      <c r="Y158" s="14"/>
      <c r="Z158" s="14"/>
      <c r="AA158" s="14"/>
      <c r="AB158" s="14"/>
      <c r="AC158" s="14"/>
      <c r="AD158" s="14"/>
      <c r="AE158" s="14"/>
      <c r="AT158" s="253" t="s">
        <v>145</v>
      </c>
      <c r="AU158" s="253" t="s">
        <v>79</v>
      </c>
      <c r="AV158" s="14" t="s">
        <v>143</v>
      </c>
      <c r="AW158" s="14" t="s">
        <v>31</v>
      </c>
      <c r="AX158" s="14" t="s">
        <v>77</v>
      </c>
      <c r="AY158" s="253" t="s">
        <v>137</v>
      </c>
    </row>
    <row r="159" spans="1:65" s="2" customFormat="1" ht="16.5" customHeight="1">
      <c r="A159" s="39"/>
      <c r="B159" s="40"/>
      <c r="C159" s="218" t="s">
        <v>278</v>
      </c>
      <c r="D159" s="218" t="s">
        <v>138</v>
      </c>
      <c r="E159" s="219" t="s">
        <v>2250</v>
      </c>
      <c r="F159" s="220" t="s">
        <v>2251</v>
      </c>
      <c r="G159" s="221" t="s">
        <v>141</v>
      </c>
      <c r="H159" s="222">
        <v>26.76</v>
      </c>
      <c r="I159" s="223"/>
      <c r="J159" s="224">
        <f>ROUND(I159*H159,2)</f>
        <v>0</v>
      </c>
      <c r="K159" s="220" t="s">
        <v>142</v>
      </c>
      <c r="L159" s="45"/>
      <c r="M159" s="225" t="s">
        <v>19</v>
      </c>
      <c r="N159" s="226" t="s">
        <v>42</v>
      </c>
      <c r="O159" s="86"/>
      <c r="P159" s="227">
        <f>O159*H159</f>
        <v>0</v>
      </c>
      <c r="Q159" s="227">
        <v>0</v>
      </c>
      <c r="R159" s="227">
        <f>Q159*H159</f>
        <v>0</v>
      </c>
      <c r="S159" s="227">
        <v>0.008</v>
      </c>
      <c r="T159" s="228">
        <f>S159*H159</f>
        <v>0.21408000000000002</v>
      </c>
      <c r="U159" s="39"/>
      <c r="V159" s="39"/>
      <c r="W159" s="39"/>
      <c r="X159" s="39"/>
      <c r="Y159" s="39"/>
      <c r="Z159" s="39"/>
      <c r="AA159" s="39"/>
      <c r="AB159" s="39"/>
      <c r="AC159" s="39"/>
      <c r="AD159" s="39"/>
      <c r="AE159" s="39"/>
      <c r="AR159" s="229" t="s">
        <v>218</v>
      </c>
      <c r="AT159" s="229" t="s">
        <v>138</v>
      </c>
      <c r="AU159" s="229" t="s">
        <v>79</v>
      </c>
      <c r="AY159" s="18" t="s">
        <v>137</v>
      </c>
      <c r="BE159" s="230">
        <f>IF(N159="základní",J159,0)</f>
        <v>0</v>
      </c>
      <c r="BF159" s="230">
        <f>IF(N159="snížená",J159,0)</f>
        <v>0</v>
      </c>
      <c r="BG159" s="230">
        <f>IF(N159="zákl. přenesená",J159,0)</f>
        <v>0</v>
      </c>
      <c r="BH159" s="230">
        <f>IF(N159="sníž. přenesená",J159,0)</f>
        <v>0</v>
      </c>
      <c r="BI159" s="230">
        <f>IF(N159="nulová",J159,0)</f>
        <v>0</v>
      </c>
      <c r="BJ159" s="18" t="s">
        <v>143</v>
      </c>
      <c r="BK159" s="230">
        <f>ROUND(I159*H159,2)</f>
        <v>0</v>
      </c>
      <c r="BL159" s="18" t="s">
        <v>218</v>
      </c>
      <c r="BM159" s="229" t="s">
        <v>2252</v>
      </c>
    </row>
    <row r="160" spans="1:63" s="12" customFormat="1" ht="22.8" customHeight="1">
      <c r="A160" s="12"/>
      <c r="B160" s="204"/>
      <c r="C160" s="205"/>
      <c r="D160" s="206" t="s">
        <v>68</v>
      </c>
      <c r="E160" s="274" t="s">
        <v>425</v>
      </c>
      <c r="F160" s="274" t="s">
        <v>426</v>
      </c>
      <c r="G160" s="205"/>
      <c r="H160" s="205"/>
      <c r="I160" s="208"/>
      <c r="J160" s="275">
        <f>BK160</f>
        <v>0</v>
      </c>
      <c r="K160" s="205"/>
      <c r="L160" s="210"/>
      <c r="M160" s="211"/>
      <c r="N160" s="212"/>
      <c r="O160" s="212"/>
      <c r="P160" s="213">
        <f>SUM(P161:P176)</f>
        <v>0</v>
      </c>
      <c r="Q160" s="212"/>
      <c r="R160" s="213">
        <f>SUM(R161:R176)</f>
        <v>0.6370613279999999</v>
      </c>
      <c r="S160" s="212"/>
      <c r="T160" s="214">
        <f>SUM(T161:T176)</f>
        <v>0</v>
      </c>
      <c r="U160" s="12"/>
      <c r="V160" s="12"/>
      <c r="W160" s="12"/>
      <c r="X160" s="12"/>
      <c r="Y160" s="12"/>
      <c r="Z160" s="12"/>
      <c r="AA160" s="12"/>
      <c r="AB160" s="12"/>
      <c r="AC160" s="12"/>
      <c r="AD160" s="12"/>
      <c r="AE160" s="12"/>
      <c r="AR160" s="215" t="s">
        <v>79</v>
      </c>
      <c r="AT160" s="216" t="s">
        <v>68</v>
      </c>
      <c r="AU160" s="216" t="s">
        <v>77</v>
      </c>
      <c r="AY160" s="215" t="s">
        <v>137</v>
      </c>
      <c r="BK160" s="217">
        <f>SUM(BK161:BK176)</f>
        <v>0</v>
      </c>
    </row>
    <row r="161" spans="1:65" s="2" customFormat="1" ht="16.5" customHeight="1">
      <c r="A161" s="39"/>
      <c r="B161" s="40"/>
      <c r="C161" s="218" t="s">
        <v>283</v>
      </c>
      <c r="D161" s="218" t="s">
        <v>138</v>
      </c>
      <c r="E161" s="219" t="s">
        <v>432</v>
      </c>
      <c r="F161" s="220" t="s">
        <v>433</v>
      </c>
      <c r="G161" s="221" t="s">
        <v>141</v>
      </c>
      <c r="H161" s="222">
        <v>18.238</v>
      </c>
      <c r="I161" s="223"/>
      <c r="J161" s="224">
        <f>ROUND(I161*H161,2)</f>
        <v>0</v>
      </c>
      <c r="K161" s="220" t="s">
        <v>142</v>
      </c>
      <c r="L161" s="45"/>
      <c r="M161" s="225" t="s">
        <v>19</v>
      </c>
      <c r="N161" s="226" t="s">
        <v>42</v>
      </c>
      <c r="O161" s="86"/>
      <c r="P161" s="227">
        <f>O161*H161</f>
        <v>0</v>
      </c>
      <c r="Q161" s="227">
        <v>0.0003</v>
      </c>
      <c r="R161" s="227">
        <f>Q161*H161</f>
        <v>0.0054713999999999995</v>
      </c>
      <c r="S161" s="227">
        <v>0</v>
      </c>
      <c r="T161" s="228">
        <f>S161*H161</f>
        <v>0</v>
      </c>
      <c r="U161" s="39"/>
      <c r="V161" s="39"/>
      <c r="W161" s="39"/>
      <c r="X161" s="39"/>
      <c r="Y161" s="39"/>
      <c r="Z161" s="39"/>
      <c r="AA161" s="39"/>
      <c r="AB161" s="39"/>
      <c r="AC161" s="39"/>
      <c r="AD161" s="39"/>
      <c r="AE161" s="39"/>
      <c r="AR161" s="229" t="s">
        <v>218</v>
      </c>
      <c r="AT161" s="229" t="s">
        <v>138</v>
      </c>
      <c r="AU161" s="229" t="s">
        <v>79</v>
      </c>
      <c r="AY161" s="18" t="s">
        <v>137</v>
      </c>
      <c r="BE161" s="230">
        <f>IF(N161="základní",J161,0)</f>
        <v>0</v>
      </c>
      <c r="BF161" s="230">
        <f>IF(N161="snížená",J161,0)</f>
        <v>0</v>
      </c>
      <c r="BG161" s="230">
        <f>IF(N161="zákl. přenesená",J161,0)</f>
        <v>0</v>
      </c>
      <c r="BH161" s="230">
        <f>IF(N161="sníž. přenesená",J161,0)</f>
        <v>0</v>
      </c>
      <c r="BI161" s="230">
        <f>IF(N161="nulová",J161,0)</f>
        <v>0</v>
      </c>
      <c r="BJ161" s="18" t="s">
        <v>143</v>
      </c>
      <c r="BK161" s="230">
        <f>ROUND(I161*H161,2)</f>
        <v>0</v>
      </c>
      <c r="BL161" s="18" t="s">
        <v>218</v>
      </c>
      <c r="BM161" s="229" t="s">
        <v>2253</v>
      </c>
    </row>
    <row r="162" spans="1:51" s="13" customFormat="1" ht="12">
      <c r="A162" s="13"/>
      <c r="B162" s="231"/>
      <c r="C162" s="232"/>
      <c r="D162" s="233" t="s">
        <v>145</v>
      </c>
      <c r="E162" s="234" t="s">
        <v>19</v>
      </c>
      <c r="F162" s="235" t="s">
        <v>2254</v>
      </c>
      <c r="G162" s="232"/>
      <c r="H162" s="236">
        <v>18.238</v>
      </c>
      <c r="I162" s="237"/>
      <c r="J162" s="232"/>
      <c r="K162" s="232"/>
      <c r="L162" s="238"/>
      <c r="M162" s="239"/>
      <c r="N162" s="240"/>
      <c r="O162" s="240"/>
      <c r="P162" s="240"/>
      <c r="Q162" s="240"/>
      <c r="R162" s="240"/>
      <c r="S162" s="240"/>
      <c r="T162" s="241"/>
      <c r="U162" s="13"/>
      <c r="V162" s="13"/>
      <c r="W162" s="13"/>
      <c r="X162" s="13"/>
      <c r="Y162" s="13"/>
      <c r="Z162" s="13"/>
      <c r="AA162" s="13"/>
      <c r="AB162" s="13"/>
      <c r="AC162" s="13"/>
      <c r="AD162" s="13"/>
      <c r="AE162" s="13"/>
      <c r="AT162" s="242" t="s">
        <v>145</v>
      </c>
      <c r="AU162" s="242" t="s">
        <v>79</v>
      </c>
      <c r="AV162" s="13" t="s">
        <v>79</v>
      </c>
      <c r="AW162" s="13" t="s">
        <v>31</v>
      </c>
      <c r="AX162" s="13" t="s">
        <v>69</v>
      </c>
      <c r="AY162" s="242" t="s">
        <v>137</v>
      </c>
    </row>
    <row r="163" spans="1:51" s="14" customFormat="1" ht="12">
      <c r="A163" s="14"/>
      <c r="B163" s="243"/>
      <c r="C163" s="244"/>
      <c r="D163" s="233" t="s">
        <v>145</v>
      </c>
      <c r="E163" s="245" t="s">
        <v>19</v>
      </c>
      <c r="F163" s="246" t="s">
        <v>147</v>
      </c>
      <c r="G163" s="244"/>
      <c r="H163" s="247">
        <v>18.238</v>
      </c>
      <c r="I163" s="248"/>
      <c r="J163" s="244"/>
      <c r="K163" s="244"/>
      <c r="L163" s="249"/>
      <c r="M163" s="250"/>
      <c r="N163" s="251"/>
      <c r="O163" s="251"/>
      <c r="P163" s="251"/>
      <c r="Q163" s="251"/>
      <c r="R163" s="251"/>
      <c r="S163" s="251"/>
      <c r="T163" s="252"/>
      <c r="U163" s="14"/>
      <c r="V163" s="14"/>
      <c r="W163" s="14"/>
      <c r="X163" s="14"/>
      <c r="Y163" s="14"/>
      <c r="Z163" s="14"/>
      <c r="AA163" s="14"/>
      <c r="AB163" s="14"/>
      <c r="AC163" s="14"/>
      <c r="AD163" s="14"/>
      <c r="AE163" s="14"/>
      <c r="AT163" s="253" t="s">
        <v>145</v>
      </c>
      <c r="AU163" s="253" t="s">
        <v>79</v>
      </c>
      <c r="AV163" s="14" t="s">
        <v>143</v>
      </c>
      <c r="AW163" s="14" t="s">
        <v>31</v>
      </c>
      <c r="AX163" s="14" t="s">
        <v>77</v>
      </c>
      <c r="AY163" s="253" t="s">
        <v>137</v>
      </c>
    </row>
    <row r="164" spans="1:65" s="2" customFormat="1" ht="21.75" customHeight="1">
      <c r="A164" s="39"/>
      <c r="B164" s="40"/>
      <c r="C164" s="218" t="s">
        <v>288</v>
      </c>
      <c r="D164" s="218" t="s">
        <v>138</v>
      </c>
      <c r="E164" s="219" t="s">
        <v>2255</v>
      </c>
      <c r="F164" s="220" t="s">
        <v>2256</v>
      </c>
      <c r="G164" s="221" t="s">
        <v>141</v>
      </c>
      <c r="H164" s="222">
        <v>18.238</v>
      </c>
      <c r="I164" s="223"/>
      <c r="J164" s="224">
        <f>ROUND(I164*H164,2)</f>
        <v>0</v>
      </c>
      <c r="K164" s="220" t="s">
        <v>142</v>
      </c>
      <c r="L164" s="45"/>
      <c r="M164" s="225" t="s">
        <v>19</v>
      </c>
      <c r="N164" s="226" t="s">
        <v>42</v>
      </c>
      <c r="O164" s="86"/>
      <c r="P164" s="227">
        <f>O164*H164</f>
        <v>0</v>
      </c>
      <c r="Q164" s="227">
        <v>0.0075</v>
      </c>
      <c r="R164" s="227">
        <f>Q164*H164</f>
        <v>0.136785</v>
      </c>
      <c r="S164" s="227">
        <v>0</v>
      </c>
      <c r="T164" s="228">
        <f>S164*H164</f>
        <v>0</v>
      </c>
      <c r="U164" s="39"/>
      <c r="V164" s="39"/>
      <c r="W164" s="39"/>
      <c r="X164" s="39"/>
      <c r="Y164" s="39"/>
      <c r="Z164" s="39"/>
      <c r="AA164" s="39"/>
      <c r="AB164" s="39"/>
      <c r="AC164" s="39"/>
      <c r="AD164" s="39"/>
      <c r="AE164" s="39"/>
      <c r="AR164" s="229" t="s">
        <v>218</v>
      </c>
      <c r="AT164" s="229" t="s">
        <v>138</v>
      </c>
      <c r="AU164" s="229" t="s">
        <v>79</v>
      </c>
      <c r="AY164" s="18" t="s">
        <v>137</v>
      </c>
      <c r="BE164" s="230">
        <f>IF(N164="základní",J164,0)</f>
        <v>0</v>
      </c>
      <c r="BF164" s="230">
        <f>IF(N164="snížená",J164,0)</f>
        <v>0</v>
      </c>
      <c r="BG164" s="230">
        <f>IF(N164="zákl. přenesená",J164,0)</f>
        <v>0</v>
      </c>
      <c r="BH164" s="230">
        <f>IF(N164="sníž. přenesená",J164,0)</f>
        <v>0</v>
      </c>
      <c r="BI164" s="230">
        <f>IF(N164="nulová",J164,0)</f>
        <v>0</v>
      </c>
      <c r="BJ164" s="18" t="s">
        <v>143</v>
      </c>
      <c r="BK164" s="230">
        <f>ROUND(I164*H164,2)</f>
        <v>0</v>
      </c>
      <c r="BL164" s="18" t="s">
        <v>218</v>
      </c>
      <c r="BM164" s="229" t="s">
        <v>2257</v>
      </c>
    </row>
    <row r="165" spans="1:65" s="2" customFormat="1" ht="16.5" customHeight="1">
      <c r="A165" s="39"/>
      <c r="B165" s="40"/>
      <c r="C165" s="218" t="s">
        <v>295</v>
      </c>
      <c r="D165" s="218" t="s">
        <v>138</v>
      </c>
      <c r="E165" s="219" t="s">
        <v>2258</v>
      </c>
      <c r="F165" s="220" t="s">
        <v>2259</v>
      </c>
      <c r="G165" s="221" t="s">
        <v>150</v>
      </c>
      <c r="H165" s="222">
        <v>19.716</v>
      </c>
      <c r="I165" s="223"/>
      <c r="J165" s="224">
        <f>ROUND(I165*H165,2)</f>
        <v>0</v>
      </c>
      <c r="K165" s="220" t="s">
        <v>142</v>
      </c>
      <c r="L165" s="45"/>
      <c r="M165" s="225" t="s">
        <v>19</v>
      </c>
      <c r="N165" s="226" t="s">
        <v>42</v>
      </c>
      <c r="O165" s="86"/>
      <c r="P165" s="227">
        <f>O165*H165</f>
        <v>0</v>
      </c>
      <c r="Q165" s="227">
        <v>0.000428</v>
      </c>
      <c r="R165" s="227">
        <f>Q165*H165</f>
        <v>0.008438448000000001</v>
      </c>
      <c r="S165" s="227">
        <v>0</v>
      </c>
      <c r="T165" s="228">
        <f>S165*H165</f>
        <v>0</v>
      </c>
      <c r="U165" s="39"/>
      <c r="V165" s="39"/>
      <c r="W165" s="39"/>
      <c r="X165" s="39"/>
      <c r="Y165" s="39"/>
      <c r="Z165" s="39"/>
      <c r="AA165" s="39"/>
      <c r="AB165" s="39"/>
      <c r="AC165" s="39"/>
      <c r="AD165" s="39"/>
      <c r="AE165" s="39"/>
      <c r="AR165" s="229" t="s">
        <v>218</v>
      </c>
      <c r="AT165" s="229" t="s">
        <v>138</v>
      </c>
      <c r="AU165" s="229" t="s">
        <v>79</v>
      </c>
      <c r="AY165" s="18" t="s">
        <v>137</v>
      </c>
      <c r="BE165" s="230">
        <f>IF(N165="základní",J165,0)</f>
        <v>0</v>
      </c>
      <c r="BF165" s="230">
        <f>IF(N165="snížená",J165,0)</f>
        <v>0</v>
      </c>
      <c r="BG165" s="230">
        <f>IF(N165="zákl. přenesená",J165,0)</f>
        <v>0</v>
      </c>
      <c r="BH165" s="230">
        <f>IF(N165="sníž. přenesená",J165,0)</f>
        <v>0</v>
      </c>
      <c r="BI165" s="230">
        <f>IF(N165="nulová",J165,0)</f>
        <v>0</v>
      </c>
      <c r="BJ165" s="18" t="s">
        <v>143</v>
      </c>
      <c r="BK165" s="230">
        <f>ROUND(I165*H165,2)</f>
        <v>0</v>
      </c>
      <c r="BL165" s="18" t="s">
        <v>218</v>
      </c>
      <c r="BM165" s="229" t="s">
        <v>2260</v>
      </c>
    </row>
    <row r="166" spans="1:51" s="13" customFormat="1" ht="12">
      <c r="A166" s="13"/>
      <c r="B166" s="231"/>
      <c r="C166" s="232"/>
      <c r="D166" s="233" t="s">
        <v>145</v>
      </c>
      <c r="E166" s="234" t="s">
        <v>19</v>
      </c>
      <c r="F166" s="235" t="s">
        <v>2261</v>
      </c>
      <c r="G166" s="232"/>
      <c r="H166" s="236">
        <v>19.716</v>
      </c>
      <c r="I166" s="237"/>
      <c r="J166" s="232"/>
      <c r="K166" s="232"/>
      <c r="L166" s="238"/>
      <c r="M166" s="239"/>
      <c r="N166" s="240"/>
      <c r="O166" s="240"/>
      <c r="P166" s="240"/>
      <c r="Q166" s="240"/>
      <c r="R166" s="240"/>
      <c r="S166" s="240"/>
      <c r="T166" s="241"/>
      <c r="U166" s="13"/>
      <c r="V166" s="13"/>
      <c r="W166" s="13"/>
      <c r="X166" s="13"/>
      <c r="Y166" s="13"/>
      <c r="Z166" s="13"/>
      <c r="AA166" s="13"/>
      <c r="AB166" s="13"/>
      <c r="AC166" s="13"/>
      <c r="AD166" s="13"/>
      <c r="AE166" s="13"/>
      <c r="AT166" s="242" t="s">
        <v>145</v>
      </c>
      <c r="AU166" s="242" t="s">
        <v>79</v>
      </c>
      <c r="AV166" s="13" t="s">
        <v>79</v>
      </c>
      <c r="AW166" s="13" t="s">
        <v>31</v>
      </c>
      <c r="AX166" s="13" t="s">
        <v>69</v>
      </c>
      <c r="AY166" s="242" t="s">
        <v>137</v>
      </c>
    </row>
    <row r="167" spans="1:51" s="14" customFormat="1" ht="12">
      <c r="A167" s="14"/>
      <c r="B167" s="243"/>
      <c r="C167" s="244"/>
      <c r="D167" s="233" t="s">
        <v>145</v>
      </c>
      <c r="E167" s="245" t="s">
        <v>19</v>
      </c>
      <c r="F167" s="246" t="s">
        <v>147</v>
      </c>
      <c r="G167" s="244"/>
      <c r="H167" s="247">
        <v>19.716</v>
      </c>
      <c r="I167" s="248"/>
      <c r="J167" s="244"/>
      <c r="K167" s="244"/>
      <c r="L167" s="249"/>
      <c r="M167" s="250"/>
      <c r="N167" s="251"/>
      <c r="O167" s="251"/>
      <c r="P167" s="251"/>
      <c r="Q167" s="251"/>
      <c r="R167" s="251"/>
      <c r="S167" s="251"/>
      <c r="T167" s="252"/>
      <c r="U167" s="14"/>
      <c r="V167" s="14"/>
      <c r="W167" s="14"/>
      <c r="X167" s="14"/>
      <c r="Y167" s="14"/>
      <c r="Z167" s="14"/>
      <c r="AA167" s="14"/>
      <c r="AB167" s="14"/>
      <c r="AC167" s="14"/>
      <c r="AD167" s="14"/>
      <c r="AE167" s="14"/>
      <c r="AT167" s="253" t="s">
        <v>145</v>
      </c>
      <c r="AU167" s="253" t="s">
        <v>79</v>
      </c>
      <c r="AV167" s="14" t="s">
        <v>143</v>
      </c>
      <c r="AW167" s="14" t="s">
        <v>31</v>
      </c>
      <c r="AX167" s="14" t="s">
        <v>77</v>
      </c>
      <c r="AY167" s="253" t="s">
        <v>137</v>
      </c>
    </row>
    <row r="168" spans="1:65" s="2" customFormat="1" ht="16.5" customHeight="1">
      <c r="A168" s="39"/>
      <c r="B168" s="40"/>
      <c r="C168" s="254" t="s">
        <v>300</v>
      </c>
      <c r="D168" s="254" t="s">
        <v>154</v>
      </c>
      <c r="E168" s="255" t="s">
        <v>2262</v>
      </c>
      <c r="F168" s="256" t="s">
        <v>2263</v>
      </c>
      <c r="G168" s="257" t="s">
        <v>268</v>
      </c>
      <c r="H168" s="258">
        <v>21.688</v>
      </c>
      <c r="I168" s="259"/>
      <c r="J168" s="260">
        <f>ROUND(I168*H168,2)</f>
        <v>0</v>
      </c>
      <c r="K168" s="256" t="s">
        <v>142</v>
      </c>
      <c r="L168" s="261"/>
      <c r="M168" s="262" t="s">
        <v>19</v>
      </c>
      <c r="N168" s="263" t="s">
        <v>42</v>
      </c>
      <c r="O168" s="86"/>
      <c r="P168" s="227">
        <f>O168*H168</f>
        <v>0</v>
      </c>
      <c r="Q168" s="227">
        <v>0.00045</v>
      </c>
      <c r="R168" s="227">
        <f>Q168*H168</f>
        <v>0.009759599999999998</v>
      </c>
      <c r="S168" s="227">
        <v>0</v>
      </c>
      <c r="T168" s="228">
        <f>S168*H168</f>
        <v>0</v>
      </c>
      <c r="U168" s="39"/>
      <c r="V168" s="39"/>
      <c r="W168" s="39"/>
      <c r="X168" s="39"/>
      <c r="Y168" s="39"/>
      <c r="Z168" s="39"/>
      <c r="AA168" s="39"/>
      <c r="AB168" s="39"/>
      <c r="AC168" s="39"/>
      <c r="AD168" s="39"/>
      <c r="AE168" s="39"/>
      <c r="AR168" s="229" t="s">
        <v>281</v>
      </c>
      <c r="AT168" s="229" t="s">
        <v>154</v>
      </c>
      <c r="AU168" s="229" t="s">
        <v>79</v>
      </c>
      <c r="AY168" s="18" t="s">
        <v>137</v>
      </c>
      <c r="BE168" s="230">
        <f>IF(N168="základní",J168,0)</f>
        <v>0</v>
      </c>
      <c r="BF168" s="230">
        <f>IF(N168="snížená",J168,0)</f>
        <v>0</v>
      </c>
      <c r="BG168" s="230">
        <f>IF(N168="zákl. přenesená",J168,0)</f>
        <v>0</v>
      </c>
      <c r="BH168" s="230">
        <f>IF(N168="sníž. přenesená",J168,0)</f>
        <v>0</v>
      </c>
      <c r="BI168" s="230">
        <f>IF(N168="nulová",J168,0)</f>
        <v>0</v>
      </c>
      <c r="BJ168" s="18" t="s">
        <v>143</v>
      </c>
      <c r="BK168" s="230">
        <f>ROUND(I168*H168,2)</f>
        <v>0</v>
      </c>
      <c r="BL168" s="18" t="s">
        <v>218</v>
      </c>
      <c r="BM168" s="229" t="s">
        <v>2264</v>
      </c>
    </row>
    <row r="169" spans="1:51" s="13" customFormat="1" ht="12">
      <c r="A169" s="13"/>
      <c r="B169" s="231"/>
      <c r="C169" s="232"/>
      <c r="D169" s="233" t="s">
        <v>145</v>
      </c>
      <c r="E169" s="234" t="s">
        <v>19</v>
      </c>
      <c r="F169" s="235" t="s">
        <v>2265</v>
      </c>
      <c r="G169" s="232"/>
      <c r="H169" s="236">
        <v>21.688</v>
      </c>
      <c r="I169" s="237"/>
      <c r="J169" s="232"/>
      <c r="K169" s="232"/>
      <c r="L169" s="238"/>
      <c r="M169" s="239"/>
      <c r="N169" s="240"/>
      <c r="O169" s="240"/>
      <c r="P169" s="240"/>
      <c r="Q169" s="240"/>
      <c r="R169" s="240"/>
      <c r="S169" s="240"/>
      <c r="T169" s="241"/>
      <c r="U169" s="13"/>
      <c r="V169" s="13"/>
      <c r="W169" s="13"/>
      <c r="X169" s="13"/>
      <c r="Y169" s="13"/>
      <c r="Z169" s="13"/>
      <c r="AA169" s="13"/>
      <c r="AB169" s="13"/>
      <c r="AC169" s="13"/>
      <c r="AD169" s="13"/>
      <c r="AE169" s="13"/>
      <c r="AT169" s="242" t="s">
        <v>145</v>
      </c>
      <c r="AU169" s="242" t="s">
        <v>79</v>
      </c>
      <c r="AV169" s="13" t="s">
        <v>79</v>
      </c>
      <c r="AW169" s="13" t="s">
        <v>31</v>
      </c>
      <c r="AX169" s="13" t="s">
        <v>69</v>
      </c>
      <c r="AY169" s="242" t="s">
        <v>137</v>
      </c>
    </row>
    <row r="170" spans="1:51" s="14" customFormat="1" ht="12">
      <c r="A170" s="14"/>
      <c r="B170" s="243"/>
      <c r="C170" s="244"/>
      <c r="D170" s="233" t="s">
        <v>145</v>
      </c>
      <c r="E170" s="245" t="s">
        <v>19</v>
      </c>
      <c r="F170" s="246" t="s">
        <v>147</v>
      </c>
      <c r="G170" s="244"/>
      <c r="H170" s="247">
        <v>21.688</v>
      </c>
      <c r="I170" s="248"/>
      <c r="J170" s="244"/>
      <c r="K170" s="244"/>
      <c r="L170" s="249"/>
      <c r="M170" s="250"/>
      <c r="N170" s="251"/>
      <c r="O170" s="251"/>
      <c r="P170" s="251"/>
      <c r="Q170" s="251"/>
      <c r="R170" s="251"/>
      <c r="S170" s="251"/>
      <c r="T170" s="252"/>
      <c r="U170" s="14"/>
      <c r="V170" s="14"/>
      <c r="W170" s="14"/>
      <c r="X170" s="14"/>
      <c r="Y170" s="14"/>
      <c r="Z170" s="14"/>
      <c r="AA170" s="14"/>
      <c r="AB170" s="14"/>
      <c r="AC170" s="14"/>
      <c r="AD170" s="14"/>
      <c r="AE170" s="14"/>
      <c r="AT170" s="253" t="s">
        <v>145</v>
      </c>
      <c r="AU170" s="253" t="s">
        <v>79</v>
      </c>
      <c r="AV170" s="14" t="s">
        <v>143</v>
      </c>
      <c r="AW170" s="14" t="s">
        <v>31</v>
      </c>
      <c r="AX170" s="14" t="s">
        <v>77</v>
      </c>
      <c r="AY170" s="253" t="s">
        <v>137</v>
      </c>
    </row>
    <row r="171" spans="1:65" s="2" customFormat="1" ht="21.75" customHeight="1">
      <c r="A171" s="39"/>
      <c r="B171" s="40"/>
      <c r="C171" s="218" t="s">
        <v>281</v>
      </c>
      <c r="D171" s="218" t="s">
        <v>138</v>
      </c>
      <c r="E171" s="219" t="s">
        <v>1973</v>
      </c>
      <c r="F171" s="220" t="s">
        <v>1974</v>
      </c>
      <c r="G171" s="221" t="s">
        <v>141</v>
      </c>
      <c r="H171" s="222">
        <v>18.238</v>
      </c>
      <c r="I171" s="223"/>
      <c r="J171" s="224">
        <f>ROUND(I171*H171,2)</f>
        <v>0</v>
      </c>
      <c r="K171" s="220" t="s">
        <v>142</v>
      </c>
      <c r="L171" s="45"/>
      <c r="M171" s="225" t="s">
        <v>19</v>
      </c>
      <c r="N171" s="226" t="s">
        <v>42</v>
      </c>
      <c r="O171" s="86"/>
      <c r="P171" s="227">
        <f>O171*H171</f>
        <v>0</v>
      </c>
      <c r="Q171" s="227">
        <v>0.0063</v>
      </c>
      <c r="R171" s="227">
        <f>Q171*H171</f>
        <v>0.1148994</v>
      </c>
      <c r="S171" s="227">
        <v>0</v>
      </c>
      <c r="T171" s="228">
        <f>S171*H171</f>
        <v>0</v>
      </c>
      <c r="U171" s="39"/>
      <c r="V171" s="39"/>
      <c r="W171" s="39"/>
      <c r="X171" s="39"/>
      <c r="Y171" s="39"/>
      <c r="Z171" s="39"/>
      <c r="AA171" s="39"/>
      <c r="AB171" s="39"/>
      <c r="AC171" s="39"/>
      <c r="AD171" s="39"/>
      <c r="AE171" s="39"/>
      <c r="AR171" s="229" t="s">
        <v>218</v>
      </c>
      <c r="AT171" s="229" t="s">
        <v>138</v>
      </c>
      <c r="AU171" s="229" t="s">
        <v>79</v>
      </c>
      <c r="AY171" s="18" t="s">
        <v>137</v>
      </c>
      <c r="BE171" s="230">
        <f>IF(N171="základní",J171,0)</f>
        <v>0</v>
      </c>
      <c r="BF171" s="230">
        <f>IF(N171="snížená",J171,0)</f>
        <v>0</v>
      </c>
      <c r="BG171" s="230">
        <f>IF(N171="zákl. přenesená",J171,0)</f>
        <v>0</v>
      </c>
      <c r="BH171" s="230">
        <f>IF(N171="sníž. přenesená",J171,0)</f>
        <v>0</v>
      </c>
      <c r="BI171" s="230">
        <f>IF(N171="nulová",J171,0)</f>
        <v>0</v>
      </c>
      <c r="BJ171" s="18" t="s">
        <v>143</v>
      </c>
      <c r="BK171" s="230">
        <f>ROUND(I171*H171,2)</f>
        <v>0</v>
      </c>
      <c r="BL171" s="18" t="s">
        <v>218</v>
      </c>
      <c r="BM171" s="229" t="s">
        <v>2266</v>
      </c>
    </row>
    <row r="172" spans="1:65" s="2" customFormat="1" ht="16.5" customHeight="1">
      <c r="A172" s="39"/>
      <c r="B172" s="40"/>
      <c r="C172" s="254" t="s">
        <v>309</v>
      </c>
      <c r="D172" s="254" t="s">
        <v>154</v>
      </c>
      <c r="E172" s="255" t="s">
        <v>2267</v>
      </c>
      <c r="F172" s="256" t="s">
        <v>2268</v>
      </c>
      <c r="G172" s="257" t="s">
        <v>141</v>
      </c>
      <c r="H172" s="258">
        <v>20.062</v>
      </c>
      <c r="I172" s="259"/>
      <c r="J172" s="260">
        <f>ROUND(I172*H172,2)</f>
        <v>0</v>
      </c>
      <c r="K172" s="256" t="s">
        <v>142</v>
      </c>
      <c r="L172" s="261"/>
      <c r="M172" s="262" t="s">
        <v>19</v>
      </c>
      <c r="N172" s="263" t="s">
        <v>42</v>
      </c>
      <c r="O172" s="86"/>
      <c r="P172" s="227">
        <f>O172*H172</f>
        <v>0</v>
      </c>
      <c r="Q172" s="227">
        <v>0.018</v>
      </c>
      <c r="R172" s="227">
        <f>Q172*H172</f>
        <v>0.361116</v>
      </c>
      <c r="S172" s="227">
        <v>0</v>
      </c>
      <c r="T172" s="228">
        <f>S172*H172</f>
        <v>0</v>
      </c>
      <c r="U172" s="39"/>
      <c r="V172" s="39"/>
      <c r="W172" s="39"/>
      <c r="X172" s="39"/>
      <c r="Y172" s="39"/>
      <c r="Z172" s="39"/>
      <c r="AA172" s="39"/>
      <c r="AB172" s="39"/>
      <c r="AC172" s="39"/>
      <c r="AD172" s="39"/>
      <c r="AE172" s="39"/>
      <c r="AR172" s="229" t="s">
        <v>281</v>
      </c>
      <c r="AT172" s="229" t="s">
        <v>154</v>
      </c>
      <c r="AU172" s="229" t="s">
        <v>79</v>
      </c>
      <c r="AY172" s="18" t="s">
        <v>137</v>
      </c>
      <c r="BE172" s="230">
        <f>IF(N172="základní",J172,0)</f>
        <v>0</v>
      </c>
      <c r="BF172" s="230">
        <f>IF(N172="snížená",J172,0)</f>
        <v>0</v>
      </c>
      <c r="BG172" s="230">
        <f>IF(N172="zákl. přenesená",J172,0)</f>
        <v>0</v>
      </c>
      <c r="BH172" s="230">
        <f>IF(N172="sníž. přenesená",J172,0)</f>
        <v>0</v>
      </c>
      <c r="BI172" s="230">
        <f>IF(N172="nulová",J172,0)</f>
        <v>0</v>
      </c>
      <c r="BJ172" s="18" t="s">
        <v>143</v>
      </c>
      <c r="BK172" s="230">
        <f>ROUND(I172*H172,2)</f>
        <v>0</v>
      </c>
      <c r="BL172" s="18" t="s">
        <v>218</v>
      </c>
      <c r="BM172" s="229" t="s">
        <v>2269</v>
      </c>
    </row>
    <row r="173" spans="1:51" s="13" customFormat="1" ht="12">
      <c r="A173" s="13"/>
      <c r="B173" s="231"/>
      <c r="C173" s="232"/>
      <c r="D173" s="233" t="s">
        <v>145</v>
      </c>
      <c r="E173" s="234" t="s">
        <v>19</v>
      </c>
      <c r="F173" s="235" t="s">
        <v>2270</v>
      </c>
      <c r="G173" s="232"/>
      <c r="H173" s="236">
        <v>20.062</v>
      </c>
      <c r="I173" s="237"/>
      <c r="J173" s="232"/>
      <c r="K173" s="232"/>
      <c r="L173" s="238"/>
      <c r="M173" s="239"/>
      <c r="N173" s="240"/>
      <c r="O173" s="240"/>
      <c r="P173" s="240"/>
      <c r="Q173" s="240"/>
      <c r="R173" s="240"/>
      <c r="S173" s="240"/>
      <c r="T173" s="241"/>
      <c r="U173" s="13"/>
      <c r="V173" s="13"/>
      <c r="W173" s="13"/>
      <c r="X173" s="13"/>
      <c r="Y173" s="13"/>
      <c r="Z173" s="13"/>
      <c r="AA173" s="13"/>
      <c r="AB173" s="13"/>
      <c r="AC173" s="13"/>
      <c r="AD173" s="13"/>
      <c r="AE173" s="13"/>
      <c r="AT173" s="242" t="s">
        <v>145</v>
      </c>
      <c r="AU173" s="242" t="s">
        <v>79</v>
      </c>
      <c r="AV173" s="13" t="s">
        <v>79</v>
      </c>
      <c r="AW173" s="13" t="s">
        <v>31</v>
      </c>
      <c r="AX173" s="13" t="s">
        <v>69</v>
      </c>
      <c r="AY173" s="242" t="s">
        <v>137</v>
      </c>
    </row>
    <row r="174" spans="1:51" s="14" customFormat="1" ht="12">
      <c r="A174" s="14"/>
      <c r="B174" s="243"/>
      <c r="C174" s="244"/>
      <c r="D174" s="233" t="s">
        <v>145</v>
      </c>
      <c r="E174" s="245" t="s">
        <v>19</v>
      </c>
      <c r="F174" s="246" t="s">
        <v>147</v>
      </c>
      <c r="G174" s="244"/>
      <c r="H174" s="247">
        <v>20.062</v>
      </c>
      <c r="I174" s="248"/>
      <c r="J174" s="244"/>
      <c r="K174" s="244"/>
      <c r="L174" s="249"/>
      <c r="M174" s="250"/>
      <c r="N174" s="251"/>
      <c r="O174" s="251"/>
      <c r="P174" s="251"/>
      <c r="Q174" s="251"/>
      <c r="R174" s="251"/>
      <c r="S174" s="251"/>
      <c r="T174" s="252"/>
      <c r="U174" s="14"/>
      <c r="V174" s="14"/>
      <c r="W174" s="14"/>
      <c r="X174" s="14"/>
      <c r="Y174" s="14"/>
      <c r="Z174" s="14"/>
      <c r="AA174" s="14"/>
      <c r="AB174" s="14"/>
      <c r="AC174" s="14"/>
      <c r="AD174" s="14"/>
      <c r="AE174" s="14"/>
      <c r="AT174" s="253" t="s">
        <v>145</v>
      </c>
      <c r="AU174" s="253" t="s">
        <v>79</v>
      </c>
      <c r="AV174" s="14" t="s">
        <v>143</v>
      </c>
      <c r="AW174" s="14" t="s">
        <v>31</v>
      </c>
      <c r="AX174" s="14" t="s">
        <v>77</v>
      </c>
      <c r="AY174" s="253" t="s">
        <v>137</v>
      </c>
    </row>
    <row r="175" spans="1:65" s="2" customFormat="1" ht="16.5" customHeight="1">
      <c r="A175" s="39"/>
      <c r="B175" s="40"/>
      <c r="C175" s="218" t="s">
        <v>316</v>
      </c>
      <c r="D175" s="218" t="s">
        <v>138</v>
      </c>
      <c r="E175" s="219" t="s">
        <v>445</v>
      </c>
      <c r="F175" s="220" t="s">
        <v>446</v>
      </c>
      <c r="G175" s="221" t="s">
        <v>150</v>
      </c>
      <c r="H175" s="222">
        <v>19.716</v>
      </c>
      <c r="I175" s="223"/>
      <c r="J175" s="224">
        <f>ROUND(I175*H175,2)</f>
        <v>0</v>
      </c>
      <c r="K175" s="220" t="s">
        <v>142</v>
      </c>
      <c r="L175" s="45"/>
      <c r="M175" s="225" t="s">
        <v>19</v>
      </c>
      <c r="N175" s="226" t="s">
        <v>42</v>
      </c>
      <c r="O175" s="86"/>
      <c r="P175" s="227">
        <f>O175*H175</f>
        <v>0</v>
      </c>
      <c r="Q175" s="227">
        <v>3E-05</v>
      </c>
      <c r="R175" s="227">
        <f>Q175*H175</f>
        <v>0.00059148</v>
      </c>
      <c r="S175" s="227">
        <v>0</v>
      </c>
      <c r="T175" s="228">
        <f>S175*H175</f>
        <v>0</v>
      </c>
      <c r="U175" s="39"/>
      <c r="V175" s="39"/>
      <c r="W175" s="39"/>
      <c r="X175" s="39"/>
      <c r="Y175" s="39"/>
      <c r="Z175" s="39"/>
      <c r="AA175" s="39"/>
      <c r="AB175" s="39"/>
      <c r="AC175" s="39"/>
      <c r="AD175" s="39"/>
      <c r="AE175" s="39"/>
      <c r="AR175" s="229" t="s">
        <v>218</v>
      </c>
      <c r="AT175" s="229" t="s">
        <v>138</v>
      </c>
      <c r="AU175" s="229" t="s">
        <v>79</v>
      </c>
      <c r="AY175" s="18" t="s">
        <v>137</v>
      </c>
      <c r="BE175" s="230">
        <f>IF(N175="základní",J175,0)</f>
        <v>0</v>
      </c>
      <c r="BF175" s="230">
        <f>IF(N175="snížená",J175,0)</f>
        <v>0</v>
      </c>
      <c r="BG175" s="230">
        <f>IF(N175="zákl. přenesená",J175,0)</f>
        <v>0</v>
      </c>
      <c r="BH175" s="230">
        <f>IF(N175="sníž. přenesená",J175,0)</f>
        <v>0</v>
      </c>
      <c r="BI175" s="230">
        <f>IF(N175="nulová",J175,0)</f>
        <v>0</v>
      </c>
      <c r="BJ175" s="18" t="s">
        <v>143</v>
      </c>
      <c r="BK175" s="230">
        <f>ROUND(I175*H175,2)</f>
        <v>0</v>
      </c>
      <c r="BL175" s="18" t="s">
        <v>218</v>
      </c>
      <c r="BM175" s="229" t="s">
        <v>2271</v>
      </c>
    </row>
    <row r="176" spans="1:65" s="2" customFormat="1" ht="21.75" customHeight="1">
      <c r="A176" s="39"/>
      <c r="B176" s="40"/>
      <c r="C176" s="218" t="s">
        <v>320</v>
      </c>
      <c r="D176" s="218" t="s">
        <v>138</v>
      </c>
      <c r="E176" s="219" t="s">
        <v>2272</v>
      </c>
      <c r="F176" s="220" t="s">
        <v>2273</v>
      </c>
      <c r="G176" s="221" t="s">
        <v>403</v>
      </c>
      <c r="H176" s="279"/>
      <c r="I176" s="223"/>
      <c r="J176" s="224">
        <f>ROUND(I176*H176,2)</f>
        <v>0</v>
      </c>
      <c r="K176" s="220" t="s">
        <v>142</v>
      </c>
      <c r="L176" s="45"/>
      <c r="M176" s="225" t="s">
        <v>19</v>
      </c>
      <c r="N176" s="226" t="s">
        <v>42</v>
      </c>
      <c r="O176" s="86"/>
      <c r="P176" s="227">
        <f>O176*H176</f>
        <v>0</v>
      </c>
      <c r="Q176" s="227">
        <v>0</v>
      </c>
      <c r="R176" s="227">
        <f>Q176*H176</f>
        <v>0</v>
      </c>
      <c r="S176" s="227">
        <v>0</v>
      </c>
      <c r="T176" s="228">
        <f>S176*H176</f>
        <v>0</v>
      </c>
      <c r="U176" s="39"/>
      <c r="V176" s="39"/>
      <c r="W176" s="39"/>
      <c r="X176" s="39"/>
      <c r="Y176" s="39"/>
      <c r="Z176" s="39"/>
      <c r="AA176" s="39"/>
      <c r="AB176" s="39"/>
      <c r="AC176" s="39"/>
      <c r="AD176" s="39"/>
      <c r="AE176" s="39"/>
      <c r="AR176" s="229" t="s">
        <v>218</v>
      </c>
      <c r="AT176" s="229" t="s">
        <v>138</v>
      </c>
      <c r="AU176" s="229" t="s">
        <v>79</v>
      </c>
      <c r="AY176" s="18" t="s">
        <v>137</v>
      </c>
      <c r="BE176" s="230">
        <f>IF(N176="základní",J176,0)</f>
        <v>0</v>
      </c>
      <c r="BF176" s="230">
        <f>IF(N176="snížená",J176,0)</f>
        <v>0</v>
      </c>
      <c r="BG176" s="230">
        <f>IF(N176="zákl. přenesená",J176,0)</f>
        <v>0</v>
      </c>
      <c r="BH176" s="230">
        <f>IF(N176="sníž. přenesená",J176,0)</f>
        <v>0</v>
      </c>
      <c r="BI176" s="230">
        <f>IF(N176="nulová",J176,0)</f>
        <v>0</v>
      </c>
      <c r="BJ176" s="18" t="s">
        <v>143</v>
      </c>
      <c r="BK176" s="230">
        <f>ROUND(I176*H176,2)</f>
        <v>0</v>
      </c>
      <c r="BL176" s="18" t="s">
        <v>218</v>
      </c>
      <c r="BM176" s="229" t="s">
        <v>2274</v>
      </c>
    </row>
    <row r="177" spans="1:63" s="12" customFormat="1" ht="22.8" customHeight="1">
      <c r="A177" s="12"/>
      <c r="B177" s="204"/>
      <c r="C177" s="205"/>
      <c r="D177" s="206" t="s">
        <v>68</v>
      </c>
      <c r="E177" s="274" t="s">
        <v>2275</v>
      </c>
      <c r="F177" s="274" t="s">
        <v>2276</v>
      </c>
      <c r="G177" s="205"/>
      <c r="H177" s="205"/>
      <c r="I177" s="208"/>
      <c r="J177" s="275">
        <f>BK177</f>
        <v>0</v>
      </c>
      <c r="K177" s="205"/>
      <c r="L177" s="210"/>
      <c r="M177" s="211"/>
      <c r="N177" s="212"/>
      <c r="O177" s="212"/>
      <c r="P177" s="213">
        <f>P178</f>
        <v>0</v>
      </c>
      <c r="Q177" s="212"/>
      <c r="R177" s="213">
        <f>R178</f>
        <v>0</v>
      </c>
      <c r="S177" s="212"/>
      <c r="T177" s="214">
        <f>T178</f>
        <v>0.054714</v>
      </c>
      <c r="U177" s="12"/>
      <c r="V177" s="12"/>
      <c r="W177" s="12"/>
      <c r="X177" s="12"/>
      <c r="Y177" s="12"/>
      <c r="Z177" s="12"/>
      <c r="AA177" s="12"/>
      <c r="AB177" s="12"/>
      <c r="AC177" s="12"/>
      <c r="AD177" s="12"/>
      <c r="AE177" s="12"/>
      <c r="AR177" s="215" t="s">
        <v>79</v>
      </c>
      <c r="AT177" s="216" t="s">
        <v>68</v>
      </c>
      <c r="AU177" s="216" t="s">
        <v>77</v>
      </c>
      <c r="AY177" s="215" t="s">
        <v>137</v>
      </c>
      <c r="BK177" s="217">
        <f>BK178</f>
        <v>0</v>
      </c>
    </row>
    <row r="178" spans="1:65" s="2" customFormat="1" ht="16.5" customHeight="1">
      <c r="A178" s="39"/>
      <c r="B178" s="40"/>
      <c r="C178" s="218" t="s">
        <v>325</v>
      </c>
      <c r="D178" s="218" t="s">
        <v>138</v>
      </c>
      <c r="E178" s="219" t="s">
        <v>2277</v>
      </c>
      <c r="F178" s="220" t="s">
        <v>2278</v>
      </c>
      <c r="G178" s="221" t="s">
        <v>141</v>
      </c>
      <c r="H178" s="222">
        <v>18.238</v>
      </c>
      <c r="I178" s="223"/>
      <c r="J178" s="224">
        <f>ROUND(I178*H178,2)</f>
        <v>0</v>
      </c>
      <c r="K178" s="220" t="s">
        <v>142</v>
      </c>
      <c r="L178" s="45"/>
      <c r="M178" s="225" t="s">
        <v>19</v>
      </c>
      <c r="N178" s="226" t="s">
        <v>42</v>
      </c>
      <c r="O178" s="86"/>
      <c r="P178" s="227">
        <f>O178*H178</f>
        <v>0</v>
      </c>
      <c r="Q178" s="227">
        <v>0</v>
      </c>
      <c r="R178" s="227">
        <f>Q178*H178</f>
        <v>0</v>
      </c>
      <c r="S178" s="227">
        <v>0.003</v>
      </c>
      <c r="T178" s="228">
        <f>S178*H178</f>
        <v>0.054714</v>
      </c>
      <c r="U178" s="39"/>
      <c r="V178" s="39"/>
      <c r="W178" s="39"/>
      <c r="X178" s="39"/>
      <c r="Y178" s="39"/>
      <c r="Z178" s="39"/>
      <c r="AA178" s="39"/>
      <c r="AB178" s="39"/>
      <c r="AC178" s="39"/>
      <c r="AD178" s="39"/>
      <c r="AE178" s="39"/>
      <c r="AR178" s="229" t="s">
        <v>218</v>
      </c>
      <c r="AT178" s="229" t="s">
        <v>138</v>
      </c>
      <c r="AU178" s="229" t="s">
        <v>79</v>
      </c>
      <c r="AY178" s="18" t="s">
        <v>137</v>
      </c>
      <c r="BE178" s="230">
        <f>IF(N178="základní",J178,0)</f>
        <v>0</v>
      </c>
      <c r="BF178" s="230">
        <f>IF(N178="snížená",J178,0)</f>
        <v>0</v>
      </c>
      <c r="BG178" s="230">
        <f>IF(N178="zákl. přenesená",J178,0)</f>
        <v>0</v>
      </c>
      <c r="BH178" s="230">
        <f>IF(N178="sníž. přenesená",J178,0)</f>
        <v>0</v>
      </c>
      <c r="BI178" s="230">
        <f>IF(N178="nulová",J178,0)</f>
        <v>0</v>
      </c>
      <c r="BJ178" s="18" t="s">
        <v>143</v>
      </c>
      <c r="BK178" s="230">
        <f>ROUND(I178*H178,2)</f>
        <v>0</v>
      </c>
      <c r="BL178" s="18" t="s">
        <v>218</v>
      </c>
      <c r="BM178" s="229" t="s">
        <v>2279</v>
      </c>
    </row>
    <row r="179" spans="1:63" s="12" customFormat="1" ht="22.8" customHeight="1">
      <c r="A179" s="12"/>
      <c r="B179" s="204"/>
      <c r="C179" s="205"/>
      <c r="D179" s="206" t="s">
        <v>68</v>
      </c>
      <c r="E179" s="274" t="s">
        <v>2280</v>
      </c>
      <c r="F179" s="274" t="s">
        <v>2281</v>
      </c>
      <c r="G179" s="205"/>
      <c r="H179" s="205"/>
      <c r="I179" s="208"/>
      <c r="J179" s="275">
        <f>BK179</f>
        <v>0</v>
      </c>
      <c r="K179" s="205"/>
      <c r="L179" s="210"/>
      <c r="M179" s="211"/>
      <c r="N179" s="212"/>
      <c r="O179" s="212"/>
      <c r="P179" s="213">
        <f>SUM(P180:P181)</f>
        <v>0</v>
      </c>
      <c r="Q179" s="212"/>
      <c r="R179" s="213">
        <f>SUM(R180:R181)</f>
        <v>0.0054713999999999995</v>
      </c>
      <c r="S179" s="212"/>
      <c r="T179" s="214">
        <f>SUM(T180:T181)</f>
        <v>0</v>
      </c>
      <c r="U179" s="12"/>
      <c r="V179" s="12"/>
      <c r="W179" s="12"/>
      <c r="X179" s="12"/>
      <c r="Y179" s="12"/>
      <c r="Z179" s="12"/>
      <c r="AA179" s="12"/>
      <c r="AB179" s="12"/>
      <c r="AC179" s="12"/>
      <c r="AD179" s="12"/>
      <c r="AE179" s="12"/>
      <c r="AR179" s="215" t="s">
        <v>79</v>
      </c>
      <c r="AT179" s="216" t="s">
        <v>68</v>
      </c>
      <c r="AU179" s="216" t="s">
        <v>77</v>
      </c>
      <c r="AY179" s="215" t="s">
        <v>137</v>
      </c>
      <c r="BK179" s="217">
        <f>SUM(BK180:BK181)</f>
        <v>0</v>
      </c>
    </row>
    <row r="180" spans="1:65" s="2" customFormat="1" ht="16.5" customHeight="1">
      <c r="A180" s="39"/>
      <c r="B180" s="40"/>
      <c r="C180" s="218" t="s">
        <v>330</v>
      </c>
      <c r="D180" s="218" t="s">
        <v>138</v>
      </c>
      <c r="E180" s="219" t="s">
        <v>2282</v>
      </c>
      <c r="F180" s="220" t="s">
        <v>2283</v>
      </c>
      <c r="G180" s="221" t="s">
        <v>141</v>
      </c>
      <c r="H180" s="222">
        <v>18.238</v>
      </c>
      <c r="I180" s="223"/>
      <c r="J180" s="224">
        <f>ROUND(I180*H180,2)</f>
        <v>0</v>
      </c>
      <c r="K180" s="220" t="s">
        <v>142</v>
      </c>
      <c r="L180" s="45"/>
      <c r="M180" s="225" t="s">
        <v>19</v>
      </c>
      <c r="N180" s="226" t="s">
        <v>42</v>
      </c>
      <c r="O180" s="86"/>
      <c r="P180" s="227">
        <f>O180*H180</f>
        <v>0</v>
      </c>
      <c r="Q180" s="227">
        <v>0.0003</v>
      </c>
      <c r="R180" s="227">
        <f>Q180*H180</f>
        <v>0.0054713999999999995</v>
      </c>
      <c r="S180" s="227">
        <v>0</v>
      </c>
      <c r="T180" s="228">
        <f>S180*H180</f>
        <v>0</v>
      </c>
      <c r="U180" s="39"/>
      <c r="V180" s="39"/>
      <c r="W180" s="39"/>
      <c r="X180" s="39"/>
      <c r="Y180" s="39"/>
      <c r="Z180" s="39"/>
      <c r="AA180" s="39"/>
      <c r="AB180" s="39"/>
      <c r="AC180" s="39"/>
      <c r="AD180" s="39"/>
      <c r="AE180" s="39"/>
      <c r="AR180" s="229" t="s">
        <v>218</v>
      </c>
      <c r="AT180" s="229" t="s">
        <v>138</v>
      </c>
      <c r="AU180" s="229" t="s">
        <v>79</v>
      </c>
      <c r="AY180" s="18" t="s">
        <v>137</v>
      </c>
      <c r="BE180" s="230">
        <f>IF(N180="základní",J180,0)</f>
        <v>0</v>
      </c>
      <c r="BF180" s="230">
        <f>IF(N180="snížená",J180,0)</f>
        <v>0</v>
      </c>
      <c r="BG180" s="230">
        <f>IF(N180="zákl. přenesená",J180,0)</f>
        <v>0</v>
      </c>
      <c r="BH180" s="230">
        <f>IF(N180="sníž. přenesená",J180,0)</f>
        <v>0</v>
      </c>
      <c r="BI180" s="230">
        <f>IF(N180="nulová",J180,0)</f>
        <v>0</v>
      </c>
      <c r="BJ180" s="18" t="s">
        <v>143</v>
      </c>
      <c r="BK180" s="230">
        <f>ROUND(I180*H180,2)</f>
        <v>0</v>
      </c>
      <c r="BL180" s="18" t="s">
        <v>218</v>
      </c>
      <c r="BM180" s="229" t="s">
        <v>2284</v>
      </c>
    </row>
    <row r="181" spans="1:65" s="2" customFormat="1" ht="21.75" customHeight="1">
      <c r="A181" s="39"/>
      <c r="B181" s="40"/>
      <c r="C181" s="218" t="s">
        <v>335</v>
      </c>
      <c r="D181" s="218" t="s">
        <v>138</v>
      </c>
      <c r="E181" s="219" t="s">
        <v>2285</v>
      </c>
      <c r="F181" s="220" t="s">
        <v>2286</v>
      </c>
      <c r="G181" s="221" t="s">
        <v>240</v>
      </c>
      <c r="H181" s="222">
        <v>0.005</v>
      </c>
      <c r="I181" s="223"/>
      <c r="J181" s="224">
        <f>ROUND(I181*H181,2)</f>
        <v>0</v>
      </c>
      <c r="K181" s="220" t="s">
        <v>142</v>
      </c>
      <c r="L181" s="45"/>
      <c r="M181" s="225" t="s">
        <v>19</v>
      </c>
      <c r="N181" s="226" t="s">
        <v>42</v>
      </c>
      <c r="O181" s="86"/>
      <c r="P181" s="227">
        <f>O181*H181</f>
        <v>0</v>
      </c>
      <c r="Q181" s="227">
        <v>0</v>
      </c>
      <c r="R181" s="227">
        <f>Q181*H181</f>
        <v>0</v>
      </c>
      <c r="S181" s="227">
        <v>0</v>
      </c>
      <c r="T181" s="228">
        <f>S181*H181</f>
        <v>0</v>
      </c>
      <c r="U181" s="39"/>
      <c r="V181" s="39"/>
      <c r="W181" s="39"/>
      <c r="X181" s="39"/>
      <c r="Y181" s="39"/>
      <c r="Z181" s="39"/>
      <c r="AA181" s="39"/>
      <c r="AB181" s="39"/>
      <c r="AC181" s="39"/>
      <c r="AD181" s="39"/>
      <c r="AE181" s="39"/>
      <c r="AR181" s="229" t="s">
        <v>218</v>
      </c>
      <c r="AT181" s="229" t="s">
        <v>138</v>
      </c>
      <c r="AU181" s="229" t="s">
        <v>79</v>
      </c>
      <c r="AY181" s="18" t="s">
        <v>137</v>
      </c>
      <c r="BE181" s="230">
        <f>IF(N181="základní",J181,0)</f>
        <v>0</v>
      </c>
      <c r="BF181" s="230">
        <f>IF(N181="snížená",J181,0)</f>
        <v>0</v>
      </c>
      <c r="BG181" s="230">
        <f>IF(N181="zákl. přenesená",J181,0)</f>
        <v>0</v>
      </c>
      <c r="BH181" s="230">
        <f>IF(N181="sníž. přenesená",J181,0)</f>
        <v>0</v>
      </c>
      <c r="BI181" s="230">
        <f>IF(N181="nulová",J181,0)</f>
        <v>0</v>
      </c>
      <c r="BJ181" s="18" t="s">
        <v>143</v>
      </c>
      <c r="BK181" s="230">
        <f>ROUND(I181*H181,2)</f>
        <v>0</v>
      </c>
      <c r="BL181" s="18" t="s">
        <v>218</v>
      </c>
      <c r="BM181" s="229" t="s">
        <v>2287</v>
      </c>
    </row>
    <row r="182" spans="1:63" s="12" customFormat="1" ht="22.8" customHeight="1">
      <c r="A182" s="12"/>
      <c r="B182" s="204"/>
      <c r="C182" s="205"/>
      <c r="D182" s="206" t="s">
        <v>68</v>
      </c>
      <c r="E182" s="274" t="s">
        <v>482</v>
      </c>
      <c r="F182" s="274" t="s">
        <v>483</v>
      </c>
      <c r="G182" s="205"/>
      <c r="H182" s="205"/>
      <c r="I182" s="208"/>
      <c r="J182" s="275">
        <f>BK182</f>
        <v>0</v>
      </c>
      <c r="K182" s="205"/>
      <c r="L182" s="210"/>
      <c r="M182" s="211"/>
      <c r="N182" s="212"/>
      <c r="O182" s="212"/>
      <c r="P182" s="213">
        <f>SUM(P183:P192)</f>
        <v>0</v>
      </c>
      <c r="Q182" s="212"/>
      <c r="R182" s="213">
        <f>SUM(R183:R192)</f>
        <v>0.09376143919999999</v>
      </c>
      <c r="S182" s="212"/>
      <c r="T182" s="214">
        <f>SUM(T183:T192)</f>
        <v>0.01714052</v>
      </c>
      <c r="U182" s="12"/>
      <c r="V182" s="12"/>
      <c r="W182" s="12"/>
      <c r="X182" s="12"/>
      <c r="Y182" s="12"/>
      <c r="Z182" s="12"/>
      <c r="AA182" s="12"/>
      <c r="AB182" s="12"/>
      <c r="AC182" s="12"/>
      <c r="AD182" s="12"/>
      <c r="AE182" s="12"/>
      <c r="AR182" s="215" t="s">
        <v>79</v>
      </c>
      <c r="AT182" s="216" t="s">
        <v>68</v>
      </c>
      <c r="AU182" s="216" t="s">
        <v>77</v>
      </c>
      <c r="AY182" s="215" t="s">
        <v>137</v>
      </c>
      <c r="BK182" s="217">
        <f>SUM(BK183:BK192)</f>
        <v>0</v>
      </c>
    </row>
    <row r="183" spans="1:65" s="2" customFormat="1" ht="16.5" customHeight="1">
      <c r="A183" s="39"/>
      <c r="B183" s="40"/>
      <c r="C183" s="218" t="s">
        <v>341</v>
      </c>
      <c r="D183" s="218" t="s">
        <v>138</v>
      </c>
      <c r="E183" s="219" t="s">
        <v>489</v>
      </c>
      <c r="F183" s="220" t="s">
        <v>490</v>
      </c>
      <c r="G183" s="221" t="s">
        <v>141</v>
      </c>
      <c r="H183" s="222">
        <v>55.292</v>
      </c>
      <c r="I183" s="223"/>
      <c r="J183" s="224">
        <f>ROUND(I183*H183,2)</f>
        <v>0</v>
      </c>
      <c r="K183" s="220" t="s">
        <v>142</v>
      </c>
      <c r="L183" s="45"/>
      <c r="M183" s="225" t="s">
        <v>19</v>
      </c>
      <c r="N183" s="226" t="s">
        <v>42</v>
      </c>
      <c r="O183" s="86"/>
      <c r="P183" s="227">
        <f>O183*H183</f>
        <v>0</v>
      </c>
      <c r="Q183" s="227">
        <v>0.001</v>
      </c>
      <c r="R183" s="227">
        <f>Q183*H183</f>
        <v>0.055292</v>
      </c>
      <c r="S183" s="227">
        <v>0.00031</v>
      </c>
      <c r="T183" s="228">
        <f>S183*H183</f>
        <v>0.01714052</v>
      </c>
      <c r="U183" s="39"/>
      <c r="V183" s="39"/>
      <c r="W183" s="39"/>
      <c r="X183" s="39"/>
      <c r="Y183" s="39"/>
      <c r="Z183" s="39"/>
      <c r="AA183" s="39"/>
      <c r="AB183" s="39"/>
      <c r="AC183" s="39"/>
      <c r="AD183" s="39"/>
      <c r="AE183" s="39"/>
      <c r="AR183" s="229" t="s">
        <v>218</v>
      </c>
      <c r="AT183" s="229" t="s">
        <v>138</v>
      </c>
      <c r="AU183" s="229" t="s">
        <v>79</v>
      </c>
      <c r="AY183" s="18" t="s">
        <v>137</v>
      </c>
      <c r="BE183" s="230">
        <f>IF(N183="základní",J183,0)</f>
        <v>0</v>
      </c>
      <c r="BF183" s="230">
        <f>IF(N183="snížená",J183,0)</f>
        <v>0</v>
      </c>
      <c r="BG183" s="230">
        <f>IF(N183="zákl. přenesená",J183,0)</f>
        <v>0</v>
      </c>
      <c r="BH183" s="230">
        <f>IF(N183="sníž. přenesená",J183,0)</f>
        <v>0</v>
      </c>
      <c r="BI183" s="230">
        <f>IF(N183="nulová",J183,0)</f>
        <v>0</v>
      </c>
      <c r="BJ183" s="18" t="s">
        <v>143</v>
      </c>
      <c r="BK183" s="230">
        <f>ROUND(I183*H183,2)</f>
        <v>0</v>
      </c>
      <c r="BL183" s="18" t="s">
        <v>218</v>
      </c>
      <c r="BM183" s="229" t="s">
        <v>2288</v>
      </c>
    </row>
    <row r="184" spans="1:51" s="13" customFormat="1" ht="12">
      <c r="A184" s="13"/>
      <c r="B184" s="231"/>
      <c r="C184" s="232"/>
      <c r="D184" s="233" t="s">
        <v>145</v>
      </c>
      <c r="E184" s="234" t="s">
        <v>19</v>
      </c>
      <c r="F184" s="235" t="s">
        <v>2289</v>
      </c>
      <c r="G184" s="232"/>
      <c r="H184" s="236">
        <v>18.238</v>
      </c>
      <c r="I184" s="237"/>
      <c r="J184" s="232"/>
      <c r="K184" s="232"/>
      <c r="L184" s="238"/>
      <c r="M184" s="239"/>
      <c r="N184" s="240"/>
      <c r="O184" s="240"/>
      <c r="P184" s="240"/>
      <c r="Q184" s="240"/>
      <c r="R184" s="240"/>
      <c r="S184" s="240"/>
      <c r="T184" s="241"/>
      <c r="U184" s="13"/>
      <c r="V184" s="13"/>
      <c r="W184" s="13"/>
      <c r="X184" s="13"/>
      <c r="Y184" s="13"/>
      <c r="Z184" s="13"/>
      <c r="AA184" s="13"/>
      <c r="AB184" s="13"/>
      <c r="AC184" s="13"/>
      <c r="AD184" s="13"/>
      <c r="AE184" s="13"/>
      <c r="AT184" s="242" t="s">
        <v>145</v>
      </c>
      <c r="AU184" s="242" t="s">
        <v>79</v>
      </c>
      <c r="AV184" s="13" t="s">
        <v>79</v>
      </c>
      <c r="AW184" s="13" t="s">
        <v>31</v>
      </c>
      <c r="AX184" s="13" t="s">
        <v>69</v>
      </c>
      <c r="AY184" s="242" t="s">
        <v>137</v>
      </c>
    </row>
    <row r="185" spans="1:51" s="13" customFormat="1" ht="12">
      <c r="A185" s="13"/>
      <c r="B185" s="231"/>
      <c r="C185" s="232"/>
      <c r="D185" s="233" t="s">
        <v>145</v>
      </c>
      <c r="E185" s="234" t="s">
        <v>19</v>
      </c>
      <c r="F185" s="235" t="s">
        <v>2290</v>
      </c>
      <c r="G185" s="232"/>
      <c r="H185" s="236">
        <v>64.654</v>
      </c>
      <c r="I185" s="237"/>
      <c r="J185" s="232"/>
      <c r="K185" s="232"/>
      <c r="L185" s="238"/>
      <c r="M185" s="239"/>
      <c r="N185" s="240"/>
      <c r="O185" s="240"/>
      <c r="P185" s="240"/>
      <c r="Q185" s="240"/>
      <c r="R185" s="240"/>
      <c r="S185" s="240"/>
      <c r="T185" s="241"/>
      <c r="U185" s="13"/>
      <c r="V185" s="13"/>
      <c r="W185" s="13"/>
      <c r="X185" s="13"/>
      <c r="Y185" s="13"/>
      <c r="Z185" s="13"/>
      <c r="AA185" s="13"/>
      <c r="AB185" s="13"/>
      <c r="AC185" s="13"/>
      <c r="AD185" s="13"/>
      <c r="AE185" s="13"/>
      <c r="AT185" s="242" t="s">
        <v>145</v>
      </c>
      <c r="AU185" s="242" t="s">
        <v>79</v>
      </c>
      <c r="AV185" s="13" t="s">
        <v>79</v>
      </c>
      <c r="AW185" s="13" t="s">
        <v>31</v>
      </c>
      <c r="AX185" s="13" t="s">
        <v>69</v>
      </c>
      <c r="AY185" s="242" t="s">
        <v>137</v>
      </c>
    </row>
    <row r="186" spans="1:51" s="13" customFormat="1" ht="12">
      <c r="A186" s="13"/>
      <c r="B186" s="231"/>
      <c r="C186" s="232"/>
      <c r="D186" s="233" t="s">
        <v>145</v>
      </c>
      <c r="E186" s="234" t="s">
        <v>19</v>
      </c>
      <c r="F186" s="235" t="s">
        <v>2291</v>
      </c>
      <c r="G186" s="232"/>
      <c r="H186" s="236">
        <v>-26.76</v>
      </c>
      <c r="I186" s="237"/>
      <c r="J186" s="232"/>
      <c r="K186" s="232"/>
      <c r="L186" s="238"/>
      <c r="M186" s="239"/>
      <c r="N186" s="240"/>
      <c r="O186" s="240"/>
      <c r="P186" s="240"/>
      <c r="Q186" s="240"/>
      <c r="R186" s="240"/>
      <c r="S186" s="240"/>
      <c r="T186" s="241"/>
      <c r="U186" s="13"/>
      <c r="V186" s="13"/>
      <c r="W186" s="13"/>
      <c r="X186" s="13"/>
      <c r="Y186" s="13"/>
      <c r="Z186" s="13"/>
      <c r="AA186" s="13"/>
      <c r="AB186" s="13"/>
      <c r="AC186" s="13"/>
      <c r="AD186" s="13"/>
      <c r="AE186" s="13"/>
      <c r="AT186" s="242" t="s">
        <v>145</v>
      </c>
      <c r="AU186" s="242" t="s">
        <v>79</v>
      </c>
      <c r="AV186" s="13" t="s">
        <v>79</v>
      </c>
      <c r="AW186" s="13" t="s">
        <v>31</v>
      </c>
      <c r="AX186" s="13" t="s">
        <v>69</v>
      </c>
      <c r="AY186" s="242" t="s">
        <v>137</v>
      </c>
    </row>
    <row r="187" spans="1:51" s="13" customFormat="1" ht="12">
      <c r="A187" s="13"/>
      <c r="B187" s="231"/>
      <c r="C187" s="232"/>
      <c r="D187" s="233" t="s">
        <v>145</v>
      </c>
      <c r="E187" s="234" t="s">
        <v>19</v>
      </c>
      <c r="F187" s="235" t="s">
        <v>2292</v>
      </c>
      <c r="G187" s="232"/>
      <c r="H187" s="236">
        <v>-0.84</v>
      </c>
      <c r="I187" s="237"/>
      <c r="J187" s="232"/>
      <c r="K187" s="232"/>
      <c r="L187" s="238"/>
      <c r="M187" s="239"/>
      <c r="N187" s="240"/>
      <c r="O187" s="240"/>
      <c r="P187" s="240"/>
      <c r="Q187" s="240"/>
      <c r="R187" s="240"/>
      <c r="S187" s="240"/>
      <c r="T187" s="241"/>
      <c r="U187" s="13"/>
      <c r="V187" s="13"/>
      <c r="W187" s="13"/>
      <c r="X187" s="13"/>
      <c r="Y187" s="13"/>
      <c r="Z187" s="13"/>
      <c r="AA187" s="13"/>
      <c r="AB187" s="13"/>
      <c r="AC187" s="13"/>
      <c r="AD187" s="13"/>
      <c r="AE187" s="13"/>
      <c r="AT187" s="242" t="s">
        <v>145</v>
      </c>
      <c r="AU187" s="242" t="s">
        <v>79</v>
      </c>
      <c r="AV187" s="13" t="s">
        <v>79</v>
      </c>
      <c r="AW187" s="13" t="s">
        <v>31</v>
      </c>
      <c r="AX187" s="13" t="s">
        <v>69</v>
      </c>
      <c r="AY187" s="242" t="s">
        <v>137</v>
      </c>
    </row>
    <row r="188" spans="1:51" s="14" customFormat="1" ht="12">
      <c r="A188" s="14"/>
      <c r="B188" s="243"/>
      <c r="C188" s="244"/>
      <c r="D188" s="233" t="s">
        <v>145</v>
      </c>
      <c r="E188" s="245" t="s">
        <v>19</v>
      </c>
      <c r="F188" s="246" t="s">
        <v>147</v>
      </c>
      <c r="G188" s="244"/>
      <c r="H188" s="247">
        <v>55.29199999999999</v>
      </c>
      <c r="I188" s="248"/>
      <c r="J188" s="244"/>
      <c r="K188" s="244"/>
      <c r="L188" s="249"/>
      <c r="M188" s="250"/>
      <c r="N188" s="251"/>
      <c r="O188" s="251"/>
      <c r="P188" s="251"/>
      <c r="Q188" s="251"/>
      <c r="R188" s="251"/>
      <c r="S188" s="251"/>
      <c r="T188" s="252"/>
      <c r="U188" s="14"/>
      <c r="V188" s="14"/>
      <c r="W188" s="14"/>
      <c r="X188" s="14"/>
      <c r="Y188" s="14"/>
      <c r="Z188" s="14"/>
      <c r="AA188" s="14"/>
      <c r="AB188" s="14"/>
      <c r="AC188" s="14"/>
      <c r="AD188" s="14"/>
      <c r="AE188" s="14"/>
      <c r="AT188" s="253" t="s">
        <v>145</v>
      </c>
      <c r="AU188" s="253" t="s">
        <v>79</v>
      </c>
      <c r="AV188" s="14" t="s">
        <v>143</v>
      </c>
      <c r="AW188" s="14" t="s">
        <v>31</v>
      </c>
      <c r="AX188" s="14" t="s">
        <v>77</v>
      </c>
      <c r="AY188" s="253" t="s">
        <v>137</v>
      </c>
    </row>
    <row r="189" spans="1:65" s="2" customFormat="1" ht="16.5" customHeight="1">
      <c r="A189" s="39"/>
      <c r="B189" s="40"/>
      <c r="C189" s="218" t="s">
        <v>346</v>
      </c>
      <c r="D189" s="218" t="s">
        <v>138</v>
      </c>
      <c r="E189" s="219" t="s">
        <v>506</v>
      </c>
      <c r="F189" s="220" t="s">
        <v>507</v>
      </c>
      <c r="G189" s="221" t="s">
        <v>141</v>
      </c>
      <c r="H189" s="222">
        <v>83.702</v>
      </c>
      <c r="I189" s="223"/>
      <c r="J189" s="224">
        <f>ROUND(I189*H189,2)</f>
        <v>0</v>
      </c>
      <c r="K189" s="220" t="s">
        <v>142</v>
      </c>
      <c r="L189" s="45"/>
      <c r="M189" s="225" t="s">
        <v>19</v>
      </c>
      <c r="N189" s="226" t="s">
        <v>42</v>
      </c>
      <c r="O189" s="86"/>
      <c r="P189" s="227">
        <f>O189*H189</f>
        <v>0</v>
      </c>
      <c r="Q189" s="227">
        <v>0.0002012</v>
      </c>
      <c r="R189" s="227">
        <f>Q189*H189</f>
        <v>0.0168408424</v>
      </c>
      <c r="S189" s="227">
        <v>0</v>
      </c>
      <c r="T189" s="228">
        <f>S189*H189</f>
        <v>0</v>
      </c>
      <c r="U189" s="39"/>
      <c r="V189" s="39"/>
      <c r="W189" s="39"/>
      <c r="X189" s="39"/>
      <c r="Y189" s="39"/>
      <c r="Z189" s="39"/>
      <c r="AA189" s="39"/>
      <c r="AB189" s="39"/>
      <c r="AC189" s="39"/>
      <c r="AD189" s="39"/>
      <c r="AE189" s="39"/>
      <c r="AR189" s="229" t="s">
        <v>218</v>
      </c>
      <c r="AT189" s="229" t="s">
        <v>138</v>
      </c>
      <c r="AU189" s="229" t="s">
        <v>79</v>
      </c>
      <c r="AY189" s="18" t="s">
        <v>137</v>
      </c>
      <c r="BE189" s="230">
        <f>IF(N189="základní",J189,0)</f>
        <v>0</v>
      </c>
      <c r="BF189" s="230">
        <f>IF(N189="snížená",J189,0)</f>
        <v>0</v>
      </c>
      <c r="BG189" s="230">
        <f>IF(N189="zákl. přenesená",J189,0)</f>
        <v>0</v>
      </c>
      <c r="BH189" s="230">
        <f>IF(N189="sníž. přenesená",J189,0)</f>
        <v>0</v>
      </c>
      <c r="BI189" s="230">
        <f>IF(N189="nulová",J189,0)</f>
        <v>0</v>
      </c>
      <c r="BJ189" s="18" t="s">
        <v>143</v>
      </c>
      <c r="BK189" s="230">
        <f>ROUND(I189*H189,2)</f>
        <v>0</v>
      </c>
      <c r="BL189" s="18" t="s">
        <v>218</v>
      </c>
      <c r="BM189" s="229" t="s">
        <v>2293</v>
      </c>
    </row>
    <row r="190" spans="1:51" s="13" customFormat="1" ht="12">
      <c r="A190" s="13"/>
      <c r="B190" s="231"/>
      <c r="C190" s="232"/>
      <c r="D190" s="233" t="s">
        <v>145</v>
      </c>
      <c r="E190" s="234" t="s">
        <v>19</v>
      </c>
      <c r="F190" s="235" t="s">
        <v>2294</v>
      </c>
      <c r="G190" s="232"/>
      <c r="H190" s="236">
        <v>83.702</v>
      </c>
      <c r="I190" s="237"/>
      <c r="J190" s="232"/>
      <c r="K190" s="232"/>
      <c r="L190" s="238"/>
      <c r="M190" s="239"/>
      <c r="N190" s="240"/>
      <c r="O190" s="240"/>
      <c r="P190" s="240"/>
      <c r="Q190" s="240"/>
      <c r="R190" s="240"/>
      <c r="S190" s="240"/>
      <c r="T190" s="241"/>
      <c r="U190" s="13"/>
      <c r="V190" s="13"/>
      <c r="W190" s="13"/>
      <c r="X190" s="13"/>
      <c r="Y190" s="13"/>
      <c r="Z190" s="13"/>
      <c r="AA190" s="13"/>
      <c r="AB190" s="13"/>
      <c r="AC190" s="13"/>
      <c r="AD190" s="13"/>
      <c r="AE190" s="13"/>
      <c r="AT190" s="242" t="s">
        <v>145</v>
      </c>
      <c r="AU190" s="242" t="s">
        <v>79</v>
      </c>
      <c r="AV190" s="13" t="s">
        <v>79</v>
      </c>
      <c r="AW190" s="13" t="s">
        <v>31</v>
      </c>
      <c r="AX190" s="13" t="s">
        <v>69</v>
      </c>
      <c r="AY190" s="242" t="s">
        <v>137</v>
      </c>
    </row>
    <row r="191" spans="1:51" s="14" customFormat="1" ht="12">
      <c r="A191" s="14"/>
      <c r="B191" s="243"/>
      <c r="C191" s="244"/>
      <c r="D191" s="233" t="s">
        <v>145</v>
      </c>
      <c r="E191" s="245" t="s">
        <v>19</v>
      </c>
      <c r="F191" s="246" t="s">
        <v>147</v>
      </c>
      <c r="G191" s="244"/>
      <c r="H191" s="247">
        <v>83.702</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145</v>
      </c>
      <c r="AU191" s="253" t="s">
        <v>79</v>
      </c>
      <c r="AV191" s="14" t="s">
        <v>143</v>
      </c>
      <c r="AW191" s="14" t="s">
        <v>31</v>
      </c>
      <c r="AX191" s="14" t="s">
        <v>77</v>
      </c>
      <c r="AY191" s="253" t="s">
        <v>137</v>
      </c>
    </row>
    <row r="192" spans="1:65" s="2" customFormat="1" ht="21.75" customHeight="1">
      <c r="A192" s="39"/>
      <c r="B192" s="40"/>
      <c r="C192" s="218" t="s">
        <v>351</v>
      </c>
      <c r="D192" s="218" t="s">
        <v>138</v>
      </c>
      <c r="E192" s="219" t="s">
        <v>2049</v>
      </c>
      <c r="F192" s="220" t="s">
        <v>2050</v>
      </c>
      <c r="G192" s="221" t="s">
        <v>141</v>
      </c>
      <c r="H192" s="222">
        <v>83.702</v>
      </c>
      <c r="I192" s="223"/>
      <c r="J192" s="224">
        <f>ROUND(I192*H192,2)</f>
        <v>0</v>
      </c>
      <c r="K192" s="220" t="s">
        <v>142</v>
      </c>
      <c r="L192" s="45"/>
      <c r="M192" s="225" t="s">
        <v>19</v>
      </c>
      <c r="N192" s="226" t="s">
        <v>42</v>
      </c>
      <c r="O192" s="86"/>
      <c r="P192" s="227">
        <f>O192*H192</f>
        <v>0</v>
      </c>
      <c r="Q192" s="227">
        <v>0.0002584</v>
      </c>
      <c r="R192" s="227">
        <f>Q192*H192</f>
        <v>0.0216285968</v>
      </c>
      <c r="S192" s="227">
        <v>0</v>
      </c>
      <c r="T192" s="228">
        <f>S192*H192</f>
        <v>0</v>
      </c>
      <c r="U192" s="39"/>
      <c r="V192" s="39"/>
      <c r="W192" s="39"/>
      <c r="X192" s="39"/>
      <c r="Y192" s="39"/>
      <c r="Z192" s="39"/>
      <c r="AA192" s="39"/>
      <c r="AB192" s="39"/>
      <c r="AC192" s="39"/>
      <c r="AD192" s="39"/>
      <c r="AE192" s="39"/>
      <c r="AR192" s="229" t="s">
        <v>218</v>
      </c>
      <c r="AT192" s="229" t="s">
        <v>138</v>
      </c>
      <c r="AU192" s="229" t="s">
        <v>79</v>
      </c>
      <c r="AY192" s="18" t="s">
        <v>137</v>
      </c>
      <c r="BE192" s="230">
        <f>IF(N192="základní",J192,0)</f>
        <v>0</v>
      </c>
      <c r="BF192" s="230">
        <f>IF(N192="snížená",J192,0)</f>
        <v>0</v>
      </c>
      <c r="BG192" s="230">
        <f>IF(N192="zákl. přenesená",J192,0)</f>
        <v>0</v>
      </c>
      <c r="BH192" s="230">
        <f>IF(N192="sníž. přenesená",J192,0)</f>
        <v>0</v>
      </c>
      <c r="BI192" s="230">
        <f>IF(N192="nulová",J192,0)</f>
        <v>0</v>
      </c>
      <c r="BJ192" s="18" t="s">
        <v>143</v>
      </c>
      <c r="BK192" s="230">
        <f>ROUND(I192*H192,2)</f>
        <v>0</v>
      </c>
      <c r="BL192" s="18" t="s">
        <v>218</v>
      </c>
      <c r="BM192" s="229" t="s">
        <v>2295</v>
      </c>
    </row>
    <row r="193" spans="1:63" s="12" customFormat="1" ht="25.9" customHeight="1">
      <c r="A193" s="12"/>
      <c r="B193" s="204"/>
      <c r="C193" s="205"/>
      <c r="D193" s="206" t="s">
        <v>68</v>
      </c>
      <c r="E193" s="207" t="s">
        <v>1285</v>
      </c>
      <c r="F193" s="207" t="s">
        <v>1286</v>
      </c>
      <c r="G193" s="205"/>
      <c r="H193" s="205"/>
      <c r="I193" s="208"/>
      <c r="J193" s="209">
        <f>BK193</f>
        <v>0</v>
      </c>
      <c r="K193" s="205"/>
      <c r="L193" s="210"/>
      <c r="M193" s="211"/>
      <c r="N193" s="212"/>
      <c r="O193" s="212"/>
      <c r="P193" s="213">
        <f>SUM(P194:P196)</f>
        <v>0</v>
      </c>
      <c r="Q193" s="212"/>
      <c r="R193" s="213">
        <f>SUM(R194:R196)</f>
        <v>0.006</v>
      </c>
      <c r="S193" s="212"/>
      <c r="T193" s="214">
        <f>SUM(T194:T196)</f>
        <v>0</v>
      </c>
      <c r="U193" s="12"/>
      <c r="V193" s="12"/>
      <c r="W193" s="12"/>
      <c r="X193" s="12"/>
      <c r="Y193" s="12"/>
      <c r="Z193" s="12"/>
      <c r="AA193" s="12"/>
      <c r="AB193" s="12"/>
      <c r="AC193" s="12"/>
      <c r="AD193" s="12"/>
      <c r="AE193" s="12"/>
      <c r="AR193" s="215" t="s">
        <v>143</v>
      </c>
      <c r="AT193" s="216" t="s">
        <v>68</v>
      </c>
      <c r="AU193" s="216" t="s">
        <v>69</v>
      </c>
      <c r="AY193" s="215" t="s">
        <v>137</v>
      </c>
      <c r="BK193" s="217">
        <f>SUM(BK194:BK196)</f>
        <v>0</v>
      </c>
    </row>
    <row r="194" spans="1:65" s="2" customFormat="1" ht="16.5" customHeight="1">
      <c r="A194" s="39"/>
      <c r="B194" s="40"/>
      <c r="C194" s="218" t="s">
        <v>355</v>
      </c>
      <c r="D194" s="218" t="s">
        <v>138</v>
      </c>
      <c r="E194" s="219" t="s">
        <v>2053</v>
      </c>
      <c r="F194" s="220" t="s">
        <v>2054</v>
      </c>
      <c r="G194" s="221" t="s">
        <v>1290</v>
      </c>
      <c r="H194" s="222">
        <v>8</v>
      </c>
      <c r="I194" s="223"/>
      <c r="J194" s="224">
        <f>ROUND(I194*H194,2)</f>
        <v>0</v>
      </c>
      <c r="K194" s="220" t="s">
        <v>142</v>
      </c>
      <c r="L194" s="45"/>
      <c r="M194" s="225" t="s">
        <v>19</v>
      </c>
      <c r="N194" s="226" t="s">
        <v>42</v>
      </c>
      <c r="O194" s="86"/>
      <c r="P194" s="227">
        <f>O194*H194</f>
        <v>0</v>
      </c>
      <c r="Q194" s="227">
        <v>0</v>
      </c>
      <c r="R194" s="227">
        <f>Q194*H194</f>
        <v>0</v>
      </c>
      <c r="S194" s="227">
        <v>0</v>
      </c>
      <c r="T194" s="228">
        <f>S194*H194</f>
        <v>0</v>
      </c>
      <c r="U194" s="39"/>
      <c r="V194" s="39"/>
      <c r="W194" s="39"/>
      <c r="X194" s="39"/>
      <c r="Y194" s="39"/>
      <c r="Z194" s="39"/>
      <c r="AA194" s="39"/>
      <c r="AB194" s="39"/>
      <c r="AC194" s="39"/>
      <c r="AD194" s="39"/>
      <c r="AE194" s="39"/>
      <c r="AR194" s="229" t="s">
        <v>1291</v>
      </c>
      <c r="AT194" s="229" t="s">
        <v>138</v>
      </c>
      <c r="AU194" s="229" t="s">
        <v>77</v>
      </c>
      <c r="AY194" s="18" t="s">
        <v>137</v>
      </c>
      <c r="BE194" s="230">
        <f>IF(N194="základní",J194,0)</f>
        <v>0</v>
      </c>
      <c r="BF194" s="230">
        <f>IF(N194="snížená",J194,0)</f>
        <v>0</v>
      </c>
      <c r="BG194" s="230">
        <f>IF(N194="zákl. přenesená",J194,0)</f>
        <v>0</v>
      </c>
      <c r="BH194" s="230">
        <f>IF(N194="sníž. přenesená",J194,0)</f>
        <v>0</v>
      </c>
      <c r="BI194" s="230">
        <f>IF(N194="nulová",J194,0)</f>
        <v>0</v>
      </c>
      <c r="BJ194" s="18" t="s">
        <v>143</v>
      </c>
      <c r="BK194" s="230">
        <f>ROUND(I194*H194,2)</f>
        <v>0</v>
      </c>
      <c r="BL194" s="18" t="s">
        <v>1291</v>
      </c>
      <c r="BM194" s="229" t="s">
        <v>2296</v>
      </c>
    </row>
    <row r="195" spans="1:65" s="2" customFormat="1" ht="16.5" customHeight="1">
      <c r="A195" s="39"/>
      <c r="B195" s="40"/>
      <c r="C195" s="254" t="s">
        <v>360</v>
      </c>
      <c r="D195" s="254" t="s">
        <v>154</v>
      </c>
      <c r="E195" s="255" t="s">
        <v>2297</v>
      </c>
      <c r="F195" s="256" t="s">
        <v>2298</v>
      </c>
      <c r="G195" s="257" t="s">
        <v>268</v>
      </c>
      <c r="H195" s="258">
        <v>3</v>
      </c>
      <c r="I195" s="259"/>
      <c r="J195" s="260">
        <f>ROUND(I195*H195,2)</f>
        <v>0</v>
      </c>
      <c r="K195" s="256" t="s">
        <v>312</v>
      </c>
      <c r="L195" s="261"/>
      <c r="M195" s="262" t="s">
        <v>19</v>
      </c>
      <c r="N195" s="263" t="s">
        <v>42</v>
      </c>
      <c r="O195" s="86"/>
      <c r="P195" s="227">
        <f>O195*H195</f>
        <v>0</v>
      </c>
      <c r="Q195" s="227">
        <v>0</v>
      </c>
      <c r="R195" s="227">
        <f>Q195*H195</f>
        <v>0</v>
      </c>
      <c r="S195" s="227">
        <v>0</v>
      </c>
      <c r="T195" s="228">
        <f>S195*H195</f>
        <v>0</v>
      </c>
      <c r="U195" s="39"/>
      <c r="V195" s="39"/>
      <c r="W195" s="39"/>
      <c r="X195" s="39"/>
      <c r="Y195" s="39"/>
      <c r="Z195" s="39"/>
      <c r="AA195" s="39"/>
      <c r="AB195" s="39"/>
      <c r="AC195" s="39"/>
      <c r="AD195" s="39"/>
      <c r="AE195" s="39"/>
      <c r="AR195" s="229" t="s">
        <v>1291</v>
      </c>
      <c r="AT195" s="229" t="s">
        <v>154</v>
      </c>
      <c r="AU195" s="229" t="s">
        <v>77</v>
      </c>
      <c r="AY195" s="18" t="s">
        <v>137</v>
      </c>
      <c r="BE195" s="230">
        <f>IF(N195="základní",J195,0)</f>
        <v>0</v>
      </c>
      <c r="BF195" s="230">
        <f>IF(N195="snížená",J195,0)</f>
        <v>0</v>
      </c>
      <c r="BG195" s="230">
        <f>IF(N195="zákl. přenesená",J195,0)</f>
        <v>0</v>
      </c>
      <c r="BH195" s="230">
        <f>IF(N195="sníž. přenesená",J195,0)</f>
        <v>0</v>
      </c>
      <c r="BI195" s="230">
        <f>IF(N195="nulová",J195,0)</f>
        <v>0</v>
      </c>
      <c r="BJ195" s="18" t="s">
        <v>143</v>
      </c>
      <c r="BK195" s="230">
        <f>ROUND(I195*H195,2)</f>
        <v>0</v>
      </c>
      <c r="BL195" s="18" t="s">
        <v>1291</v>
      </c>
      <c r="BM195" s="229" t="s">
        <v>2299</v>
      </c>
    </row>
    <row r="196" spans="1:65" s="2" customFormat="1" ht="16.5" customHeight="1">
      <c r="A196" s="39"/>
      <c r="B196" s="40"/>
      <c r="C196" s="254" t="s">
        <v>365</v>
      </c>
      <c r="D196" s="254" t="s">
        <v>154</v>
      </c>
      <c r="E196" s="255" t="s">
        <v>2300</v>
      </c>
      <c r="F196" s="256" t="s">
        <v>2301</v>
      </c>
      <c r="G196" s="257" t="s">
        <v>268</v>
      </c>
      <c r="H196" s="258">
        <v>1</v>
      </c>
      <c r="I196" s="259"/>
      <c r="J196" s="260">
        <f>ROUND(I196*H196,2)</f>
        <v>0</v>
      </c>
      <c r="K196" s="256" t="s">
        <v>142</v>
      </c>
      <c r="L196" s="261"/>
      <c r="M196" s="288" t="s">
        <v>19</v>
      </c>
      <c r="N196" s="289" t="s">
        <v>42</v>
      </c>
      <c r="O196" s="282"/>
      <c r="P196" s="283">
        <f>O196*H196</f>
        <v>0</v>
      </c>
      <c r="Q196" s="283">
        <v>0.006</v>
      </c>
      <c r="R196" s="283">
        <f>Q196*H196</f>
        <v>0.006</v>
      </c>
      <c r="S196" s="283">
        <v>0</v>
      </c>
      <c r="T196" s="284">
        <f>S196*H196</f>
        <v>0</v>
      </c>
      <c r="U196" s="39"/>
      <c r="V196" s="39"/>
      <c r="W196" s="39"/>
      <c r="X196" s="39"/>
      <c r="Y196" s="39"/>
      <c r="Z196" s="39"/>
      <c r="AA196" s="39"/>
      <c r="AB196" s="39"/>
      <c r="AC196" s="39"/>
      <c r="AD196" s="39"/>
      <c r="AE196" s="39"/>
      <c r="AR196" s="229" t="s">
        <v>1291</v>
      </c>
      <c r="AT196" s="229" t="s">
        <v>154</v>
      </c>
      <c r="AU196" s="229" t="s">
        <v>77</v>
      </c>
      <c r="AY196" s="18" t="s">
        <v>137</v>
      </c>
      <c r="BE196" s="230">
        <f>IF(N196="základní",J196,0)</f>
        <v>0</v>
      </c>
      <c r="BF196" s="230">
        <f>IF(N196="snížená",J196,0)</f>
        <v>0</v>
      </c>
      <c r="BG196" s="230">
        <f>IF(N196="zákl. přenesená",J196,0)</f>
        <v>0</v>
      </c>
      <c r="BH196" s="230">
        <f>IF(N196="sníž. přenesená",J196,0)</f>
        <v>0</v>
      </c>
      <c r="BI196" s="230">
        <f>IF(N196="nulová",J196,0)</f>
        <v>0</v>
      </c>
      <c r="BJ196" s="18" t="s">
        <v>143</v>
      </c>
      <c r="BK196" s="230">
        <f>ROUND(I196*H196,2)</f>
        <v>0</v>
      </c>
      <c r="BL196" s="18" t="s">
        <v>1291</v>
      </c>
      <c r="BM196" s="229" t="s">
        <v>2302</v>
      </c>
    </row>
    <row r="197" spans="1:31" s="2" customFormat="1" ht="6.95" customHeight="1">
      <c r="A197" s="39"/>
      <c r="B197" s="61"/>
      <c r="C197" s="62"/>
      <c r="D197" s="62"/>
      <c r="E197" s="62"/>
      <c r="F197" s="62"/>
      <c r="G197" s="62"/>
      <c r="H197" s="62"/>
      <c r="I197" s="168"/>
      <c r="J197" s="62"/>
      <c r="K197" s="62"/>
      <c r="L197" s="45"/>
      <c r="M197" s="39"/>
      <c r="O197" s="39"/>
      <c r="P197" s="39"/>
      <c r="Q197" s="39"/>
      <c r="R197" s="39"/>
      <c r="S197" s="39"/>
      <c r="T197" s="39"/>
      <c r="U197" s="39"/>
      <c r="V197" s="39"/>
      <c r="W197" s="39"/>
      <c r="X197" s="39"/>
      <c r="Y197" s="39"/>
      <c r="Z197" s="39"/>
      <c r="AA197" s="39"/>
      <c r="AB197" s="39"/>
      <c r="AC197" s="39"/>
      <c r="AD197" s="39"/>
      <c r="AE197" s="39"/>
    </row>
  </sheetData>
  <sheetProtection password="CC35" sheet="1" objects="1" scenarios="1" formatColumns="0" formatRows="0" autoFilter="0"/>
  <autoFilter ref="C91:K19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97</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2303</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ROUND(J80,2)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ROUND((SUM(BE80:BE103)),2)</f>
        <v>0</v>
      </c>
      <c r="G33" s="39"/>
      <c r="H33" s="39"/>
      <c r="I33" s="157">
        <v>0.21</v>
      </c>
      <c r="J33" s="156">
        <f>ROUND(((SUM(BE80:BE103))*I33),2)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ROUND((SUM(BF80:BF103)),2)</f>
        <v>0</v>
      </c>
      <c r="G34" s="39"/>
      <c r="H34" s="39"/>
      <c r="I34" s="157">
        <v>0.15</v>
      </c>
      <c r="J34" s="156">
        <f>ROUND(((SUM(BF80:BF103))*I34),2)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ROUND((SUM(BG80:BG103)),2)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ROUND((SUM(BH80:BH103)),2)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ROUND((SUM(BI80:BI103)),2)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07 - Oprava kabelová skříně - elektromontáže</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J80</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2058</v>
      </c>
      <c r="E60" s="181"/>
      <c r="F60" s="181"/>
      <c r="G60" s="181"/>
      <c r="H60" s="181"/>
      <c r="I60" s="182"/>
      <c r="J60" s="183">
        <f>J81</f>
        <v>0</v>
      </c>
      <c r="K60" s="179"/>
      <c r="L60" s="184"/>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8"/>
      <c r="J61" s="41"/>
      <c r="K61" s="41"/>
      <c r="L61" s="139"/>
      <c r="S61" s="39"/>
      <c r="T61" s="39"/>
      <c r="U61" s="39"/>
      <c r="V61" s="39"/>
      <c r="W61" s="39"/>
      <c r="X61" s="39"/>
      <c r="Y61" s="39"/>
      <c r="Z61" s="39"/>
      <c r="AA61" s="39"/>
      <c r="AB61" s="39"/>
      <c r="AC61" s="39"/>
      <c r="AD61" s="39"/>
      <c r="AE61" s="39"/>
    </row>
    <row r="62" spans="1:31" s="2" customFormat="1" ht="6.95" customHeight="1">
      <c r="A62" s="39"/>
      <c r="B62" s="61"/>
      <c r="C62" s="62"/>
      <c r="D62" s="62"/>
      <c r="E62" s="62"/>
      <c r="F62" s="62"/>
      <c r="G62" s="62"/>
      <c r="H62" s="62"/>
      <c r="I62" s="168"/>
      <c r="J62" s="62"/>
      <c r="K62" s="62"/>
      <c r="L62" s="139"/>
      <c r="S62" s="39"/>
      <c r="T62" s="39"/>
      <c r="U62" s="39"/>
      <c r="V62" s="39"/>
      <c r="W62" s="39"/>
      <c r="X62" s="39"/>
      <c r="Y62" s="39"/>
      <c r="Z62" s="39"/>
      <c r="AA62" s="39"/>
      <c r="AB62" s="39"/>
      <c r="AC62" s="39"/>
      <c r="AD62" s="39"/>
      <c r="AE62" s="39"/>
    </row>
    <row r="66" spans="1:31" s="2" customFormat="1" ht="6.95" customHeight="1">
      <c r="A66" s="39"/>
      <c r="B66" s="63"/>
      <c r="C66" s="64"/>
      <c r="D66" s="64"/>
      <c r="E66" s="64"/>
      <c r="F66" s="64"/>
      <c r="G66" s="64"/>
      <c r="H66" s="64"/>
      <c r="I66" s="171"/>
      <c r="J66" s="64"/>
      <c r="K66" s="64"/>
      <c r="L66" s="139"/>
      <c r="S66" s="39"/>
      <c r="T66" s="39"/>
      <c r="U66" s="39"/>
      <c r="V66" s="39"/>
      <c r="W66" s="39"/>
      <c r="X66" s="39"/>
      <c r="Y66" s="39"/>
      <c r="Z66" s="39"/>
      <c r="AA66" s="39"/>
      <c r="AB66" s="39"/>
      <c r="AC66" s="39"/>
      <c r="AD66" s="39"/>
      <c r="AE66" s="39"/>
    </row>
    <row r="67" spans="1:31" s="2" customFormat="1" ht="24.95" customHeight="1">
      <c r="A67" s="39"/>
      <c r="B67" s="40"/>
      <c r="C67" s="24" t="s">
        <v>122</v>
      </c>
      <c r="D67" s="41"/>
      <c r="E67" s="41"/>
      <c r="F67" s="41"/>
      <c r="G67" s="41"/>
      <c r="H67" s="41"/>
      <c r="I67" s="138"/>
      <c r="J67" s="41"/>
      <c r="K67" s="41"/>
      <c r="L67" s="139"/>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138"/>
      <c r="J69" s="41"/>
      <c r="K69" s="41"/>
      <c r="L69" s="139"/>
      <c r="S69" s="39"/>
      <c r="T69" s="39"/>
      <c r="U69" s="39"/>
      <c r="V69" s="39"/>
      <c r="W69" s="39"/>
      <c r="X69" s="39"/>
      <c r="Y69" s="39"/>
      <c r="Z69" s="39"/>
      <c r="AA69" s="39"/>
      <c r="AB69" s="39"/>
      <c r="AC69" s="39"/>
      <c r="AD69" s="39"/>
      <c r="AE69" s="39"/>
    </row>
    <row r="70" spans="1:31" s="2" customFormat="1" ht="16.5" customHeight="1">
      <c r="A70" s="39"/>
      <c r="B70" s="40"/>
      <c r="C70" s="41"/>
      <c r="D70" s="41"/>
      <c r="E70" s="172" t="str">
        <f>E7</f>
        <v>Kardašova Řečice ON - oprava výpraví budovy</v>
      </c>
      <c r="F70" s="33"/>
      <c r="G70" s="33"/>
      <c r="H70" s="33"/>
      <c r="I70" s="138"/>
      <c r="J70" s="41"/>
      <c r="K70" s="41"/>
      <c r="L70" s="139"/>
      <c r="S70" s="39"/>
      <c r="T70" s="39"/>
      <c r="U70" s="39"/>
      <c r="V70" s="39"/>
      <c r="W70" s="39"/>
      <c r="X70" s="39"/>
      <c r="Y70" s="39"/>
      <c r="Z70" s="39"/>
      <c r="AA70" s="39"/>
      <c r="AB70" s="39"/>
      <c r="AC70" s="39"/>
      <c r="AD70" s="39"/>
      <c r="AE70" s="39"/>
    </row>
    <row r="71" spans="1:31" s="2" customFormat="1" ht="12" customHeight="1">
      <c r="A71" s="39"/>
      <c r="B71" s="40"/>
      <c r="C71" s="33" t="s">
        <v>105</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6.5" customHeight="1">
      <c r="A72" s="39"/>
      <c r="B72" s="40"/>
      <c r="C72" s="41"/>
      <c r="D72" s="41"/>
      <c r="E72" s="71" t="str">
        <f>E9</f>
        <v>SO 07 - Oprava kabelová skříně - elektromontáže</v>
      </c>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 xml:space="preserve"> </v>
      </c>
      <c r="G74" s="41"/>
      <c r="H74" s="41"/>
      <c r="I74" s="142" t="s">
        <v>23</v>
      </c>
      <c r="J74" s="74" t="str">
        <f>IF(J12="","",J12)</f>
        <v>28. 1. 2020</v>
      </c>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 xml:space="preserve"> </v>
      </c>
      <c r="G76" s="41"/>
      <c r="H76" s="41"/>
      <c r="I76" s="142" t="s">
        <v>30</v>
      </c>
      <c r="J76" s="37" t="str">
        <f>E21</f>
        <v xml:space="preserve"> </v>
      </c>
      <c r="K76" s="41"/>
      <c r="L76" s="139"/>
      <c r="S76" s="39"/>
      <c r="T76" s="39"/>
      <c r="U76" s="39"/>
      <c r="V76" s="39"/>
      <c r="W76" s="39"/>
      <c r="X76" s="39"/>
      <c r="Y76" s="39"/>
      <c r="Z76" s="39"/>
      <c r="AA76" s="39"/>
      <c r="AB76" s="39"/>
      <c r="AC76" s="39"/>
      <c r="AD76" s="39"/>
      <c r="AE76" s="39"/>
    </row>
    <row r="77" spans="1:31" s="2" customFormat="1" ht="15.15" customHeight="1">
      <c r="A77" s="39"/>
      <c r="B77" s="40"/>
      <c r="C77" s="33" t="s">
        <v>28</v>
      </c>
      <c r="D77" s="41"/>
      <c r="E77" s="41"/>
      <c r="F77" s="28" t="str">
        <f>IF(E18="","",E18)</f>
        <v>Vyplň údaj</v>
      </c>
      <c r="G77" s="41"/>
      <c r="H77" s="41"/>
      <c r="I77" s="142" t="s">
        <v>32</v>
      </c>
      <c r="J77" s="37" t="str">
        <f>E24</f>
        <v xml:space="preserve"> </v>
      </c>
      <c r="K77" s="41"/>
      <c r="L77" s="139"/>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11" customFormat="1" ht="29.25" customHeight="1">
      <c r="A79" s="192"/>
      <c r="B79" s="193"/>
      <c r="C79" s="194" t="s">
        <v>123</v>
      </c>
      <c r="D79" s="195" t="s">
        <v>54</v>
      </c>
      <c r="E79" s="195" t="s">
        <v>50</v>
      </c>
      <c r="F79" s="195" t="s">
        <v>51</v>
      </c>
      <c r="G79" s="195" t="s">
        <v>124</v>
      </c>
      <c r="H79" s="195" t="s">
        <v>125</v>
      </c>
      <c r="I79" s="196" t="s">
        <v>126</v>
      </c>
      <c r="J79" s="195" t="s">
        <v>109</v>
      </c>
      <c r="K79" s="197" t="s">
        <v>127</v>
      </c>
      <c r="L79" s="198"/>
      <c r="M79" s="94" t="s">
        <v>19</v>
      </c>
      <c r="N79" s="95" t="s">
        <v>39</v>
      </c>
      <c r="O79" s="95" t="s">
        <v>128</v>
      </c>
      <c r="P79" s="95" t="s">
        <v>129</v>
      </c>
      <c r="Q79" s="95" t="s">
        <v>130</v>
      </c>
      <c r="R79" s="95" t="s">
        <v>131</v>
      </c>
      <c r="S79" s="95" t="s">
        <v>132</v>
      </c>
      <c r="T79" s="96" t="s">
        <v>133</v>
      </c>
      <c r="U79" s="192"/>
      <c r="V79" s="192"/>
      <c r="W79" s="192"/>
      <c r="X79" s="192"/>
      <c r="Y79" s="192"/>
      <c r="Z79" s="192"/>
      <c r="AA79" s="192"/>
      <c r="AB79" s="192"/>
      <c r="AC79" s="192"/>
      <c r="AD79" s="192"/>
      <c r="AE79" s="192"/>
    </row>
    <row r="80" spans="1:63" s="2" customFormat="1" ht="22.8" customHeight="1">
      <c r="A80" s="39"/>
      <c r="B80" s="40"/>
      <c r="C80" s="101" t="s">
        <v>134</v>
      </c>
      <c r="D80" s="41"/>
      <c r="E80" s="41"/>
      <c r="F80" s="41"/>
      <c r="G80" s="41"/>
      <c r="H80" s="41"/>
      <c r="I80" s="138"/>
      <c r="J80" s="199">
        <f>BK80</f>
        <v>0</v>
      </c>
      <c r="K80" s="41"/>
      <c r="L80" s="45"/>
      <c r="M80" s="97"/>
      <c r="N80" s="200"/>
      <c r="O80" s="98"/>
      <c r="P80" s="201">
        <f>P81</f>
        <v>0</v>
      </c>
      <c r="Q80" s="98"/>
      <c r="R80" s="201">
        <f>R81</f>
        <v>0</v>
      </c>
      <c r="S80" s="98"/>
      <c r="T80" s="202">
        <f>T81</f>
        <v>0</v>
      </c>
      <c r="U80" s="39"/>
      <c r="V80" s="39"/>
      <c r="W80" s="39"/>
      <c r="X80" s="39"/>
      <c r="Y80" s="39"/>
      <c r="Z80" s="39"/>
      <c r="AA80" s="39"/>
      <c r="AB80" s="39"/>
      <c r="AC80" s="39"/>
      <c r="AD80" s="39"/>
      <c r="AE80" s="39"/>
      <c r="AT80" s="18" t="s">
        <v>68</v>
      </c>
      <c r="AU80" s="18" t="s">
        <v>110</v>
      </c>
      <c r="BK80" s="203">
        <f>BK81</f>
        <v>0</v>
      </c>
    </row>
    <row r="81" spans="1:63" s="12" customFormat="1" ht="25.9" customHeight="1">
      <c r="A81" s="12"/>
      <c r="B81" s="204"/>
      <c r="C81" s="205"/>
      <c r="D81" s="206" t="s">
        <v>68</v>
      </c>
      <c r="E81" s="207" t="s">
        <v>2059</v>
      </c>
      <c r="F81" s="207" t="s">
        <v>2060</v>
      </c>
      <c r="G81" s="205"/>
      <c r="H81" s="205"/>
      <c r="I81" s="208"/>
      <c r="J81" s="209">
        <f>BK81</f>
        <v>0</v>
      </c>
      <c r="K81" s="205"/>
      <c r="L81" s="210"/>
      <c r="M81" s="211"/>
      <c r="N81" s="212"/>
      <c r="O81" s="212"/>
      <c r="P81" s="213">
        <f>SUM(P82:P103)</f>
        <v>0</v>
      </c>
      <c r="Q81" s="212"/>
      <c r="R81" s="213">
        <f>SUM(R82:R103)</f>
        <v>0</v>
      </c>
      <c r="S81" s="212"/>
      <c r="T81" s="214">
        <f>SUM(T82:T103)</f>
        <v>0</v>
      </c>
      <c r="U81" s="12"/>
      <c r="V81" s="12"/>
      <c r="W81" s="12"/>
      <c r="X81" s="12"/>
      <c r="Y81" s="12"/>
      <c r="Z81" s="12"/>
      <c r="AA81" s="12"/>
      <c r="AB81" s="12"/>
      <c r="AC81" s="12"/>
      <c r="AD81" s="12"/>
      <c r="AE81" s="12"/>
      <c r="AR81" s="215" t="s">
        <v>143</v>
      </c>
      <c r="AT81" s="216" t="s">
        <v>68</v>
      </c>
      <c r="AU81" s="216" t="s">
        <v>69</v>
      </c>
      <c r="AY81" s="215" t="s">
        <v>137</v>
      </c>
      <c r="BK81" s="217">
        <f>SUM(BK82:BK103)</f>
        <v>0</v>
      </c>
    </row>
    <row r="82" spans="1:65" s="2" customFormat="1" ht="21.75" customHeight="1">
      <c r="A82" s="39"/>
      <c r="B82" s="40"/>
      <c r="C82" s="218" t="s">
        <v>77</v>
      </c>
      <c r="D82" s="218" t="s">
        <v>138</v>
      </c>
      <c r="E82" s="219" t="s">
        <v>2304</v>
      </c>
      <c r="F82" s="220" t="s">
        <v>2305</v>
      </c>
      <c r="G82" s="221" t="s">
        <v>268</v>
      </c>
      <c r="H82" s="222">
        <v>3</v>
      </c>
      <c r="I82" s="223"/>
      <c r="J82" s="224">
        <f>ROUND(I82*H82,2)</f>
        <v>0</v>
      </c>
      <c r="K82" s="220" t="s">
        <v>2063</v>
      </c>
      <c r="L82" s="45"/>
      <c r="M82" s="225" t="s">
        <v>19</v>
      </c>
      <c r="N82" s="226" t="s">
        <v>42</v>
      </c>
      <c r="O82" s="86"/>
      <c r="P82" s="227">
        <f>O82*H82</f>
        <v>0</v>
      </c>
      <c r="Q82" s="227">
        <v>0</v>
      </c>
      <c r="R82" s="227">
        <f>Q82*H82</f>
        <v>0</v>
      </c>
      <c r="S82" s="227">
        <v>0</v>
      </c>
      <c r="T82" s="228">
        <f>S82*H82</f>
        <v>0</v>
      </c>
      <c r="U82" s="39"/>
      <c r="V82" s="39"/>
      <c r="W82" s="39"/>
      <c r="X82" s="39"/>
      <c r="Y82" s="39"/>
      <c r="Z82" s="39"/>
      <c r="AA82" s="39"/>
      <c r="AB82" s="39"/>
      <c r="AC82" s="39"/>
      <c r="AD82" s="39"/>
      <c r="AE82" s="39"/>
      <c r="AR82" s="229" t="s">
        <v>1291</v>
      </c>
      <c r="AT82" s="229" t="s">
        <v>138</v>
      </c>
      <c r="AU82" s="229" t="s">
        <v>77</v>
      </c>
      <c r="AY82" s="18" t="s">
        <v>137</v>
      </c>
      <c r="BE82" s="230">
        <f>IF(N82="základní",J82,0)</f>
        <v>0</v>
      </c>
      <c r="BF82" s="230">
        <f>IF(N82="snížená",J82,0)</f>
        <v>0</v>
      </c>
      <c r="BG82" s="230">
        <f>IF(N82="zákl. přenesená",J82,0)</f>
        <v>0</v>
      </c>
      <c r="BH82" s="230">
        <f>IF(N82="sníž. přenesená",J82,0)</f>
        <v>0</v>
      </c>
      <c r="BI82" s="230">
        <f>IF(N82="nulová",J82,0)</f>
        <v>0</v>
      </c>
      <c r="BJ82" s="18" t="s">
        <v>143</v>
      </c>
      <c r="BK82" s="230">
        <f>ROUND(I82*H82,2)</f>
        <v>0</v>
      </c>
      <c r="BL82" s="18" t="s">
        <v>1291</v>
      </c>
      <c r="BM82" s="229" t="s">
        <v>2306</v>
      </c>
    </row>
    <row r="83" spans="1:65" s="2" customFormat="1" ht="21.75" customHeight="1">
      <c r="A83" s="39"/>
      <c r="B83" s="40"/>
      <c r="C83" s="218" t="s">
        <v>79</v>
      </c>
      <c r="D83" s="218" t="s">
        <v>138</v>
      </c>
      <c r="E83" s="219" t="s">
        <v>2307</v>
      </c>
      <c r="F83" s="220" t="s">
        <v>2308</v>
      </c>
      <c r="G83" s="221" t="s">
        <v>268</v>
      </c>
      <c r="H83" s="222">
        <v>1</v>
      </c>
      <c r="I83" s="223"/>
      <c r="J83" s="224">
        <f>ROUND(I83*H83,2)</f>
        <v>0</v>
      </c>
      <c r="K83" s="220" t="s">
        <v>2063</v>
      </c>
      <c r="L83" s="45"/>
      <c r="M83" s="225" t="s">
        <v>19</v>
      </c>
      <c r="N83" s="226" t="s">
        <v>42</v>
      </c>
      <c r="O83" s="86"/>
      <c r="P83" s="227">
        <f>O83*H83</f>
        <v>0</v>
      </c>
      <c r="Q83" s="227">
        <v>0</v>
      </c>
      <c r="R83" s="227">
        <f>Q83*H83</f>
        <v>0</v>
      </c>
      <c r="S83" s="227">
        <v>0</v>
      </c>
      <c r="T83" s="228">
        <f>S83*H83</f>
        <v>0</v>
      </c>
      <c r="U83" s="39"/>
      <c r="V83" s="39"/>
      <c r="W83" s="39"/>
      <c r="X83" s="39"/>
      <c r="Y83" s="39"/>
      <c r="Z83" s="39"/>
      <c r="AA83" s="39"/>
      <c r="AB83" s="39"/>
      <c r="AC83" s="39"/>
      <c r="AD83" s="39"/>
      <c r="AE83" s="39"/>
      <c r="AR83" s="229" t="s">
        <v>1291</v>
      </c>
      <c r="AT83" s="229" t="s">
        <v>138</v>
      </c>
      <c r="AU83" s="229" t="s">
        <v>77</v>
      </c>
      <c r="AY83" s="18" t="s">
        <v>137</v>
      </c>
      <c r="BE83" s="230">
        <f>IF(N83="základní",J83,0)</f>
        <v>0</v>
      </c>
      <c r="BF83" s="230">
        <f>IF(N83="snížená",J83,0)</f>
        <v>0</v>
      </c>
      <c r="BG83" s="230">
        <f>IF(N83="zákl. přenesená",J83,0)</f>
        <v>0</v>
      </c>
      <c r="BH83" s="230">
        <f>IF(N83="sníž. přenesená",J83,0)</f>
        <v>0</v>
      </c>
      <c r="BI83" s="230">
        <f>IF(N83="nulová",J83,0)</f>
        <v>0</v>
      </c>
      <c r="BJ83" s="18" t="s">
        <v>143</v>
      </c>
      <c r="BK83" s="230">
        <f>ROUND(I83*H83,2)</f>
        <v>0</v>
      </c>
      <c r="BL83" s="18" t="s">
        <v>1291</v>
      </c>
      <c r="BM83" s="229" t="s">
        <v>2309</v>
      </c>
    </row>
    <row r="84" spans="1:65" s="2" customFormat="1" ht="21.75" customHeight="1">
      <c r="A84" s="39"/>
      <c r="B84" s="40"/>
      <c r="C84" s="254" t="s">
        <v>153</v>
      </c>
      <c r="D84" s="254" t="s">
        <v>154</v>
      </c>
      <c r="E84" s="255" t="s">
        <v>2310</v>
      </c>
      <c r="F84" s="256" t="s">
        <v>2311</v>
      </c>
      <c r="G84" s="257" t="s">
        <v>268</v>
      </c>
      <c r="H84" s="258">
        <v>1</v>
      </c>
      <c r="I84" s="259"/>
      <c r="J84" s="260">
        <f>ROUND(I84*H84,2)</f>
        <v>0</v>
      </c>
      <c r="K84" s="256" t="s">
        <v>2063</v>
      </c>
      <c r="L84" s="261"/>
      <c r="M84" s="262" t="s">
        <v>19</v>
      </c>
      <c r="N84" s="263" t="s">
        <v>42</v>
      </c>
      <c r="O84" s="86"/>
      <c r="P84" s="227">
        <f>O84*H84</f>
        <v>0</v>
      </c>
      <c r="Q84" s="227">
        <v>0</v>
      </c>
      <c r="R84" s="227">
        <f>Q84*H84</f>
        <v>0</v>
      </c>
      <c r="S84" s="227">
        <v>0</v>
      </c>
      <c r="T84" s="228">
        <f>S84*H84</f>
        <v>0</v>
      </c>
      <c r="U84" s="39"/>
      <c r="V84" s="39"/>
      <c r="W84" s="39"/>
      <c r="X84" s="39"/>
      <c r="Y84" s="39"/>
      <c r="Z84" s="39"/>
      <c r="AA84" s="39"/>
      <c r="AB84" s="39"/>
      <c r="AC84" s="39"/>
      <c r="AD84" s="39"/>
      <c r="AE84" s="39"/>
      <c r="AR84" s="229" t="s">
        <v>1291</v>
      </c>
      <c r="AT84" s="229" t="s">
        <v>154</v>
      </c>
      <c r="AU84" s="229" t="s">
        <v>77</v>
      </c>
      <c r="AY84" s="18" t="s">
        <v>137</v>
      </c>
      <c r="BE84" s="230">
        <f>IF(N84="základní",J84,0)</f>
        <v>0</v>
      </c>
      <c r="BF84" s="230">
        <f>IF(N84="snížená",J84,0)</f>
        <v>0</v>
      </c>
      <c r="BG84" s="230">
        <f>IF(N84="zákl. přenesená",J84,0)</f>
        <v>0</v>
      </c>
      <c r="BH84" s="230">
        <f>IF(N84="sníž. přenesená",J84,0)</f>
        <v>0</v>
      </c>
      <c r="BI84" s="230">
        <f>IF(N84="nulová",J84,0)</f>
        <v>0</v>
      </c>
      <c r="BJ84" s="18" t="s">
        <v>143</v>
      </c>
      <c r="BK84" s="230">
        <f>ROUND(I84*H84,2)</f>
        <v>0</v>
      </c>
      <c r="BL84" s="18" t="s">
        <v>1291</v>
      </c>
      <c r="BM84" s="229" t="s">
        <v>2312</v>
      </c>
    </row>
    <row r="85" spans="1:65" s="2" customFormat="1" ht="21.75" customHeight="1">
      <c r="A85" s="39"/>
      <c r="B85" s="40"/>
      <c r="C85" s="218" t="s">
        <v>143</v>
      </c>
      <c r="D85" s="218" t="s">
        <v>138</v>
      </c>
      <c r="E85" s="219" t="s">
        <v>2313</v>
      </c>
      <c r="F85" s="220" t="s">
        <v>2314</v>
      </c>
      <c r="G85" s="221" t="s">
        <v>268</v>
      </c>
      <c r="H85" s="222">
        <v>1</v>
      </c>
      <c r="I85" s="223"/>
      <c r="J85" s="224">
        <f>ROUND(I85*H85,2)</f>
        <v>0</v>
      </c>
      <c r="K85" s="220" t="s">
        <v>2063</v>
      </c>
      <c r="L85" s="45"/>
      <c r="M85" s="225" t="s">
        <v>19</v>
      </c>
      <c r="N85" s="226" t="s">
        <v>42</v>
      </c>
      <c r="O85" s="86"/>
      <c r="P85" s="227">
        <f>O85*H85</f>
        <v>0</v>
      </c>
      <c r="Q85" s="227">
        <v>0</v>
      </c>
      <c r="R85" s="227">
        <f>Q85*H85</f>
        <v>0</v>
      </c>
      <c r="S85" s="227">
        <v>0</v>
      </c>
      <c r="T85" s="228">
        <f>S85*H85</f>
        <v>0</v>
      </c>
      <c r="U85" s="39"/>
      <c r="V85" s="39"/>
      <c r="W85" s="39"/>
      <c r="X85" s="39"/>
      <c r="Y85" s="39"/>
      <c r="Z85" s="39"/>
      <c r="AA85" s="39"/>
      <c r="AB85" s="39"/>
      <c r="AC85" s="39"/>
      <c r="AD85" s="39"/>
      <c r="AE85" s="39"/>
      <c r="AR85" s="229" t="s">
        <v>1291</v>
      </c>
      <c r="AT85" s="229" t="s">
        <v>138</v>
      </c>
      <c r="AU85" s="229" t="s">
        <v>77</v>
      </c>
      <c r="AY85" s="18" t="s">
        <v>137</v>
      </c>
      <c r="BE85" s="230">
        <f>IF(N85="základní",J85,0)</f>
        <v>0</v>
      </c>
      <c r="BF85" s="230">
        <f>IF(N85="snížená",J85,0)</f>
        <v>0</v>
      </c>
      <c r="BG85" s="230">
        <f>IF(N85="zákl. přenesená",J85,0)</f>
        <v>0</v>
      </c>
      <c r="BH85" s="230">
        <f>IF(N85="sníž. přenesená",J85,0)</f>
        <v>0</v>
      </c>
      <c r="BI85" s="230">
        <f>IF(N85="nulová",J85,0)</f>
        <v>0</v>
      </c>
      <c r="BJ85" s="18" t="s">
        <v>143</v>
      </c>
      <c r="BK85" s="230">
        <f>ROUND(I85*H85,2)</f>
        <v>0</v>
      </c>
      <c r="BL85" s="18" t="s">
        <v>1291</v>
      </c>
      <c r="BM85" s="229" t="s">
        <v>2315</v>
      </c>
    </row>
    <row r="86" spans="1:65" s="2" customFormat="1" ht="21.75" customHeight="1">
      <c r="A86" s="39"/>
      <c r="B86" s="40"/>
      <c r="C86" s="254" t="s">
        <v>164</v>
      </c>
      <c r="D86" s="254" t="s">
        <v>154</v>
      </c>
      <c r="E86" s="255" t="s">
        <v>2316</v>
      </c>
      <c r="F86" s="256" t="s">
        <v>2317</v>
      </c>
      <c r="G86" s="257" t="s">
        <v>268</v>
      </c>
      <c r="H86" s="258">
        <v>1</v>
      </c>
      <c r="I86" s="259"/>
      <c r="J86" s="260">
        <f>ROUND(I86*H86,2)</f>
        <v>0</v>
      </c>
      <c r="K86" s="256" t="s">
        <v>2063</v>
      </c>
      <c r="L86" s="261"/>
      <c r="M86" s="262" t="s">
        <v>19</v>
      </c>
      <c r="N86" s="263" t="s">
        <v>42</v>
      </c>
      <c r="O86" s="86"/>
      <c r="P86" s="227">
        <f>O86*H86</f>
        <v>0</v>
      </c>
      <c r="Q86" s="227">
        <v>0</v>
      </c>
      <c r="R86" s="227">
        <f>Q86*H86</f>
        <v>0</v>
      </c>
      <c r="S86" s="227">
        <v>0</v>
      </c>
      <c r="T86" s="228">
        <f>S86*H86</f>
        <v>0</v>
      </c>
      <c r="U86" s="39"/>
      <c r="V86" s="39"/>
      <c r="W86" s="39"/>
      <c r="X86" s="39"/>
      <c r="Y86" s="39"/>
      <c r="Z86" s="39"/>
      <c r="AA86" s="39"/>
      <c r="AB86" s="39"/>
      <c r="AC86" s="39"/>
      <c r="AD86" s="39"/>
      <c r="AE86" s="39"/>
      <c r="AR86" s="229" t="s">
        <v>1291</v>
      </c>
      <c r="AT86" s="229" t="s">
        <v>154</v>
      </c>
      <c r="AU86" s="229" t="s">
        <v>77</v>
      </c>
      <c r="AY86" s="18" t="s">
        <v>137</v>
      </c>
      <c r="BE86" s="230">
        <f>IF(N86="základní",J86,0)</f>
        <v>0</v>
      </c>
      <c r="BF86" s="230">
        <f>IF(N86="snížená",J86,0)</f>
        <v>0</v>
      </c>
      <c r="BG86" s="230">
        <f>IF(N86="zákl. přenesená",J86,0)</f>
        <v>0</v>
      </c>
      <c r="BH86" s="230">
        <f>IF(N86="sníž. přenesená",J86,0)</f>
        <v>0</v>
      </c>
      <c r="BI86" s="230">
        <f>IF(N86="nulová",J86,0)</f>
        <v>0</v>
      </c>
      <c r="BJ86" s="18" t="s">
        <v>143</v>
      </c>
      <c r="BK86" s="230">
        <f>ROUND(I86*H86,2)</f>
        <v>0</v>
      </c>
      <c r="BL86" s="18" t="s">
        <v>1291</v>
      </c>
      <c r="BM86" s="229" t="s">
        <v>2318</v>
      </c>
    </row>
    <row r="87" spans="1:65" s="2" customFormat="1" ht="33" customHeight="1">
      <c r="A87" s="39"/>
      <c r="B87" s="40"/>
      <c r="C87" s="218" t="s">
        <v>135</v>
      </c>
      <c r="D87" s="218" t="s">
        <v>138</v>
      </c>
      <c r="E87" s="219" t="s">
        <v>2319</v>
      </c>
      <c r="F87" s="220" t="s">
        <v>2320</v>
      </c>
      <c r="G87" s="221" t="s">
        <v>268</v>
      </c>
      <c r="H87" s="222">
        <v>5</v>
      </c>
      <c r="I87" s="223"/>
      <c r="J87" s="224">
        <f>ROUND(I87*H87,2)</f>
        <v>0</v>
      </c>
      <c r="K87" s="220" t="s">
        <v>2063</v>
      </c>
      <c r="L87" s="45"/>
      <c r="M87" s="225" t="s">
        <v>19</v>
      </c>
      <c r="N87" s="226" t="s">
        <v>42</v>
      </c>
      <c r="O87" s="86"/>
      <c r="P87" s="227">
        <f>O87*H87</f>
        <v>0</v>
      </c>
      <c r="Q87" s="227">
        <v>0</v>
      </c>
      <c r="R87" s="227">
        <f>Q87*H87</f>
        <v>0</v>
      </c>
      <c r="S87" s="227">
        <v>0</v>
      </c>
      <c r="T87" s="228">
        <f>S87*H87</f>
        <v>0</v>
      </c>
      <c r="U87" s="39"/>
      <c r="V87" s="39"/>
      <c r="W87" s="39"/>
      <c r="X87" s="39"/>
      <c r="Y87" s="39"/>
      <c r="Z87" s="39"/>
      <c r="AA87" s="39"/>
      <c r="AB87" s="39"/>
      <c r="AC87" s="39"/>
      <c r="AD87" s="39"/>
      <c r="AE87" s="39"/>
      <c r="AR87" s="229" t="s">
        <v>1291</v>
      </c>
      <c r="AT87" s="229" t="s">
        <v>138</v>
      </c>
      <c r="AU87" s="229" t="s">
        <v>77</v>
      </c>
      <c r="AY87" s="18" t="s">
        <v>137</v>
      </c>
      <c r="BE87" s="230">
        <f>IF(N87="základní",J87,0)</f>
        <v>0</v>
      </c>
      <c r="BF87" s="230">
        <f>IF(N87="snížená",J87,0)</f>
        <v>0</v>
      </c>
      <c r="BG87" s="230">
        <f>IF(N87="zákl. přenesená",J87,0)</f>
        <v>0</v>
      </c>
      <c r="BH87" s="230">
        <f>IF(N87="sníž. přenesená",J87,0)</f>
        <v>0</v>
      </c>
      <c r="BI87" s="230">
        <f>IF(N87="nulová",J87,0)</f>
        <v>0</v>
      </c>
      <c r="BJ87" s="18" t="s">
        <v>143</v>
      </c>
      <c r="BK87" s="230">
        <f>ROUND(I87*H87,2)</f>
        <v>0</v>
      </c>
      <c r="BL87" s="18" t="s">
        <v>1291</v>
      </c>
      <c r="BM87" s="229" t="s">
        <v>2321</v>
      </c>
    </row>
    <row r="88" spans="1:65" s="2" customFormat="1" ht="21.75" customHeight="1">
      <c r="A88" s="39"/>
      <c r="B88" s="40"/>
      <c r="C88" s="218" t="s">
        <v>171</v>
      </c>
      <c r="D88" s="218" t="s">
        <v>138</v>
      </c>
      <c r="E88" s="219" t="s">
        <v>2322</v>
      </c>
      <c r="F88" s="220" t="s">
        <v>2323</v>
      </c>
      <c r="G88" s="221" t="s">
        <v>150</v>
      </c>
      <c r="H88" s="222">
        <v>15</v>
      </c>
      <c r="I88" s="223"/>
      <c r="J88" s="224">
        <f>ROUND(I88*H88,2)</f>
        <v>0</v>
      </c>
      <c r="K88" s="220" t="s">
        <v>2063</v>
      </c>
      <c r="L88" s="45"/>
      <c r="M88" s="225" t="s">
        <v>19</v>
      </c>
      <c r="N88" s="226" t="s">
        <v>42</v>
      </c>
      <c r="O88" s="86"/>
      <c r="P88" s="227">
        <f>O88*H88</f>
        <v>0</v>
      </c>
      <c r="Q88" s="227">
        <v>0</v>
      </c>
      <c r="R88" s="227">
        <f>Q88*H88</f>
        <v>0</v>
      </c>
      <c r="S88" s="227">
        <v>0</v>
      </c>
      <c r="T88" s="228">
        <f>S88*H88</f>
        <v>0</v>
      </c>
      <c r="U88" s="39"/>
      <c r="V88" s="39"/>
      <c r="W88" s="39"/>
      <c r="X88" s="39"/>
      <c r="Y88" s="39"/>
      <c r="Z88" s="39"/>
      <c r="AA88" s="39"/>
      <c r="AB88" s="39"/>
      <c r="AC88" s="39"/>
      <c r="AD88" s="39"/>
      <c r="AE88" s="39"/>
      <c r="AR88" s="229" t="s">
        <v>1291</v>
      </c>
      <c r="AT88" s="229" t="s">
        <v>138</v>
      </c>
      <c r="AU88" s="229" t="s">
        <v>77</v>
      </c>
      <c r="AY88" s="18" t="s">
        <v>137</v>
      </c>
      <c r="BE88" s="230">
        <f>IF(N88="základní",J88,0)</f>
        <v>0</v>
      </c>
      <c r="BF88" s="230">
        <f>IF(N88="snížená",J88,0)</f>
        <v>0</v>
      </c>
      <c r="BG88" s="230">
        <f>IF(N88="zákl. přenesená",J88,0)</f>
        <v>0</v>
      </c>
      <c r="BH88" s="230">
        <f>IF(N88="sníž. přenesená",J88,0)</f>
        <v>0</v>
      </c>
      <c r="BI88" s="230">
        <f>IF(N88="nulová",J88,0)</f>
        <v>0</v>
      </c>
      <c r="BJ88" s="18" t="s">
        <v>143</v>
      </c>
      <c r="BK88" s="230">
        <f>ROUND(I88*H88,2)</f>
        <v>0</v>
      </c>
      <c r="BL88" s="18" t="s">
        <v>1291</v>
      </c>
      <c r="BM88" s="229" t="s">
        <v>2324</v>
      </c>
    </row>
    <row r="89" spans="1:65" s="2" customFormat="1" ht="21.75" customHeight="1">
      <c r="A89" s="39"/>
      <c r="B89" s="40"/>
      <c r="C89" s="254" t="s">
        <v>157</v>
      </c>
      <c r="D89" s="254" t="s">
        <v>154</v>
      </c>
      <c r="E89" s="255" t="s">
        <v>2325</v>
      </c>
      <c r="F89" s="256" t="s">
        <v>2326</v>
      </c>
      <c r="G89" s="257" t="s">
        <v>150</v>
      </c>
      <c r="H89" s="258">
        <v>20</v>
      </c>
      <c r="I89" s="259"/>
      <c r="J89" s="260">
        <f>ROUND(I89*H89,2)</f>
        <v>0</v>
      </c>
      <c r="K89" s="256" t="s">
        <v>2063</v>
      </c>
      <c r="L89" s="261"/>
      <c r="M89" s="262" t="s">
        <v>19</v>
      </c>
      <c r="N89" s="263" t="s">
        <v>42</v>
      </c>
      <c r="O89" s="86"/>
      <c r="P89" s="227">
        <f>O89*H89</f>
        <v>0</v>
      </c>
      <c r="Q89" s="227">
        <v>0</v>
      </c>
      <c r="R89" s="227">
        <f>Q89*H89</f>
        <v>0</v>
      </c>
      <c r="S89" s="227">
        <v>0</v>
      </c>
      <c r="T89" s="228">
        <f>S89*H89</f>
        <v>0</v>
      </c>
      <c r="U89" s="39"/>
      <c r="V89" s="39"/>
      <c r="W89" s="39"/>
      <c r="X89" s="39"/>
      <c r="Y89" s="39"/>
      <c r="Z89" s="39"/>
      <c r="AA89" s="39"/>
      <c r="AB89" s="39"/>
      <c r="AC89" s="39"/>
      <c r="AD89" s="39"/>
      <c r="AE89" s="39"/>
      <c r="AR89" s="229" t="s">
        <v>1291</v>
      </c>
      <c r="AT89" s="229" t="s">
        <v>154</v>
      </c>
      <c r="AU89" s="229" t="s">
        <v>77</v>
      </c>
      <c r="AY89" s="18" t="s">
        <v>137</v>
      </c>
      <c r="BE89" s="230">
        <f>IF(N89="základní",J89,0)</f>
        <v>0</v>
      </c>
      <c r="BF89" s="230">
        <f>IF(N89="snížená",J89,0)</f>
        <v>0</v>
      </c>
      <c r="BG89" s="230">
        <f>IF(N89="zákl. přenesená",J89,0)</f>
        <v>0</v>
      </c>
      <c r="BH89" s="230">
        <f>IF(N89="sníž. přenesená",J89,0)</f>
        <v>0</v>
      </c>
      <c r="BI89" s="230">
        <f>IF(N89="nulová",J89,0)</f>
        <v>0</v>
      </c>
      <c r="BJ89" s="18" t="s">
        <v>143</v>
      </c>
      <c r="BK89" s="230">
        <f>ROUND(I89*H89,2)</f>
        <v>0</v>
      </c>
      <c r="BL89" s="18" t="s">
        <v>1291</v>
      </c>
      <c r="BM89" s="229" t="s">
        <v>2327</v>
      </c>
    </row>
    <row r="90" spans="1:65" s="2" customFormat="1" ht="21.75" customHeight="1">
      <c r="A90" s="39"/>
      <c r="B90" s="40"/>
      <c r="C90" s="254" t="s">
        <v>180</v>
      </c>
      <c r="D90" s="254" t="s">
        <v>154</v>
      </c>
      <c r="E90" s="255" t="s">
        <v>2328</v>
      </c>
      <c r="F90" s="256" t="s">
        <v>2329</v>
      </c>
      <c r="G90" s="257" t="s">
        <v>150</v>
      </c>
      <c r="H90" s="258">
        <v>10</v>
      </c>
      <c r="I90" s="259"/>
      <c r="J90" s="260">
        <f>ROUND(I90*H90,2)</f>
        <v>0</v>
      </c>
      <c r="K90" s="256" t="s">
        <v>2063</v>
      </c>
      <c r="L90" s="261"/>
      <c r="M90" s="262" t="s">
        <v>19</v>
      </c>
      <c r="N90" s="263" t="s">
        <v>42</v>
      </c>
      <c r="O90" s="86"/>
      <c r="P90" s="227">
        <f>O90*H90</f>
        <v>0</v>
      </c>
      <c r="Q90" s="227">
        <v>0</v>
      </c>
      <c r="R90" s="227">
        <f>Q90*H90</f>
        <v>0</v>
      </c>
      <c r="S90" s="227">
        <v>0</v>
      </c>
      <c r="T90" s="228">
        <f>S90*H90</f>
        <v>0</v>
      </c>
      <c r="U90" s="39"/>
      <c r="V90" s="39"/>
      <c r="W90" s="39"/>
      <c r="X90" s="39"/>
      <c r="Y90" s="39"/>
      <c r="Z90" s="39"/>
      <c r="AA90" s="39"/>
      <c r="AB90" s="39"/>
      <c r="AC90" s="39"/>
      <c r="AD90" s="39"/>
      <c r="AE90" s="39"/>
      <c r="AR90" s="229" t="s">
        <v>1291</v>
      </c>
      <c r="AT90" s="229" t="s">
        <v>154</v>
      </c>
      <c r="AU90" s="229" t="s">
        <v>77</v>
      </c>
      <c r="AY90" s="18" t="s">
        <v>137</v>
      </c>
      <c r="BE90" s="230">
        <f>IF(N90="základní",J90,0)</f>
        <v>0</v>
      </c>
      <c r="BF90" s="230">
        <f>IF(N90="snížená",J90,0)</f>
        <v>0</v>
      </c>
      <c r="BG90" s="230">
        <f>IF(N90="zákl. přenesená",J90,0)</f>
        <v>0</v>
      </c>
      <c r="BH90" s="230">
        <f>IF(N90="sníž. přenesená",J90,0)</f>
        <v>0</v>
      </c>
      <c r="BI90" s="230">
        <f>IF(N90="nulová",J90,0)</f>
        <v>0</v>
      </c>
      <c r="BJ90" s="18" t="s">
        <v>143</v>
      </c>
      <c r="BK90" s="230">
        <f>ROUND(I90*H90,2)</f>
        <v>0</v>
      </c>
      <c r="BL90" s="18" t="s">
        <v>1291</v>
      </c>
      <c r="BM90" s="229" t="s">
        <v>2330</v>
      </c>
    </row>
    <row r="91" spans="1:65" s="2" customFormat="1" ht="21.75" customHeight="1">
      <c r="A91" s="39"/>
      <c r="B91" s="40"/>
      <c r="C91" s="218" t="s">
        <v>185</v>
      </c>
      <c r="D91" s="218" t="s">
        <v>138</v>
      </c>
      <c r="E91" s="219" t="s">
        <v>2331</v>
      </c>
      <c r="F91" s="220" t="s">
        <v>2332</v>
      </c>
      <c r="G91" s="221" t="s">
        <v>268</v>
      </c>
      <c r="H91" s="222">
        <v>54</v>
      </c>
      <c r="I91" s="223"/>
      <c r="J91" s="224">
        <f>ROUND(I91*H91,2)</f>
        <v>0</v>
      </c>
      <c r="K91" s="220" t="s">
        <v>2063</v>
      </c>
      <c r="L91" s="45"/>
      <c r="M91" s="225" t="s">
        <v>19</v>
      </c>
      <c r="N91" s="226" t="s">
        <v>42</v>
      </c>
      <c r="O91" s="86"/>
      <c r="P91" s="227">
        <f>O91*H91</f>
        <v>0</v>
      </c>
      <c r="Q91" s="227">
        <v>0</v>
      </c>
      <c r="R91" s="227">
        <f>Q91*H91</f>
        <v>0</v>
      </c>
      <c r="S91" s="227">
        <v>0</v>
      </c>
      <c r="T91" s="228">
        <f>S91*H91</f>
        <v>0</v>
      </c>
      <c r="U91" s="39"/>
      <c r="V91" s="39"/>
      <c r="W91" s="39"/>
      <c r="X91" s="39"/>
      <c r="Y91" s="39"/>
      <c r="Z91" s="39"/>
      <c r="AA91" s="39"/>
      <c r="AB91" s="39"/>
      <c r="AC91" s="39"/>
      <c r="AD91" s="39"/>
      <c r="AE91" s="39"/>
      <c r="AR91" s="229" t="s">
        <v>1291</v>
      </c>
      <c r="AT91" s="229" t="s">
        <v>138</v>
      </c>
      <c r="AU91" s="229" t="s">
        <v>77</v>
      </c>
      <c r="AY91" s="18" t="s">
        <v>137</v>
      </c>
      <c r="BE91" s="230">
        <f>IF(N91="základní",J91,0)</f>
        <v>0</v>
      </c>
      <c r="BF91" s="230">
        <f>IF(N91="snížená",J91,0)</f>
        <v>0</v>
      </c>
      <c r="BG91" s="230">
        <f>IF(N91="zákl. přenesená",J91,0)</f>
        <v>0</v>
      </c>
      <c r="BH91" s="230">
        <f>IF(N91="sníž. přenesená",J91,0)</f>
        <v>0</v>
      </c>
      <c r="BI91" s="230">
        <f>IF(N91="nulová",J91,0)</f>
        <v>0</v>
      </c>
      <c r="BJ91" s="18" t="s">
        <v>143</v>
      </c>
      <c r="BK91" s="230">
        <f>ROUND(I91*H91,2)</f>
        <v>0</v>
      </c>
      <c r="BL91" s="18" t="s">
        <v>1291</v>
      </c>
      <c r="BM91" s="229" t="s">
        <v>2333</v>
      </c>
    </row>
    <row r="92" spans="1:65" s="2" customFormat="1" ht="21.75" customHeight="1">
      <c r="A92" s="39"/>
      <c r="B92" s="40"/>
      <c r="C92" s="254" t="s">
        <v>190</v>
      </c>
      <c r="D92" s="254" t="s">
        <v>154</v>
      </c>
      <c r="E92" s="255" t="s">
        <v>2334</v>
      </c>
      <c r="F92" s="256" t="s">
        <v>2335</v>
      </c>
      <c r="G92" s="257" t="s">
        <v>268</v>
      </c>
      <c r="H92" s="258">
        <v>54</v>
      </c>
      <c r="I92" s="259"/>
      <c r="J92" s="260">
        <f>ROUND(I92*H92,2)</f>
        <v>0</v>
      </c>
      <c r="K92" s="256" t="s">
        <v>2063</v>
      </c>
      <c r="L92" s="261"/>
      <c r="M92" s="262" t="s">
        <v>19</v>
      </c>
      <c r="N92" s="263" t="s">
        <v>42</v>
      </c>
      <c r="O92" s="86"/>
      <c r="P92" s="227">
        <f>O92*H92</f>
        <v>0</v>
      </c>
      <c r="Q92" s="227">
        <v>0</v>
      </c>
      <c r="R92" s="227">
        <f>Q92*H92</f>
        <v>0</v>
      </c>
      <c r="S92" s="227">
        <v>0</v>
      </c>
      <c r="T92" s="228">
        <f>S92*H92</f>
        <v>0</v>
      </c>
      <c r="U92" s="39"/>
      <c r="V92" s="39"/>
      <c r="W92" s="39"/>
      <c r="X92" s="39"/>
      <c r="Y92" s="39"/>
      <c r="Z92" s="39"/>
      <c r="AA92" s="39"/>
      <c r="AB92" s="39"/>
      <c r="AC92" s="39"/>
      <c r="AD92" s="39"/>
      <c r="AE92" s="39"/>
      <c r="AR92" s="229" t="s">
        <v>1291</v>
      </c>
      <c r="AT92" s="229" t="s">
        <v>154</v>
      </c>
      <c r="AU92" s="229" t="s">
        <v>77</v>
      </c>
      <c r="AY92" s="18" t="s">
        <v>137</v>
      </c>
      <c r="BE92" s="230">
        <f>IF(N92="základní",J92,0)</f>
        <v>0</v>
      </c>
      <c r="BF92" s="230">
        <f>IF(N92="snížená",J92,0)</f>
        <v>0</v>
      </c>
      <c r="BG92" s="230">
        <f>IF(N92="zákl. přenesená",J92,0)</f>
        <v>0</v>
      </c>
      <c r="BH92" s="230">
        <f>IF(N92="sníž. přenesená",J92,0)</f>
        <v>0</v>
      </c>
      <c r="BI92" s="230">
        <f>IF(N92="nulová",J92,0)</f>
        <v>0</v>
      </c>
      <c r="BJ92" s="18" t="s">
        <v>143</v>
      </c>
      <c r="BK92" s="230">
        <f>ROUND(I92*H92,2)</f>
        <v>0</v>
      </c>
      <c r="BL92" s="18" t="s">
        <v>1291</v>
      </c>
      <c r="BM92" s="229" t="s">
        <v>2336</v>
      </c>
    </row>
    <row r="93" spans="1:65" s="2" customFormat="1" ht="21.75" customHeight="1">
      <c r="A93" s="39"/>
      <c r="B93" s="40"/>
      <c r="C93" s="218" t="s">
        <v>195</v>
      </c>
      <c r="D93" s="218" t="s">
        <v>138</v>
      </c>
      <c r="E93" s="219" t="s">
        <v>2337</v>
      </c>
      <c r="F93" s="220" t="s">
        <v>2338</v>
      </c>
      <c r="G93" s="221" t="s">
        <v>268</v>
      </c>
      <c r="H93" s="222">
        <v>9</v>
      </c>
      <c r="I93" s="223"/>
      <c r="J93" s="224">
        <f>ROUND(I93*H93,2)</f>
        <v>0</v>
      </c>
      <c r="K93" s="220" t="s">
        <v>2063</v>
      </c>
      <c r="L93" s="45"/>
      <c r="M93" s="225" t="s">
        <v>19</v>
      </c>
      <c r="N93" s="226" t="s">
        <v>42</v>
      </c>
      <c r="O93" s="86"/>
      <c r="P93" s="227">
        <f>O93*H93</f>
        <v>0</v>
      </c>
      <c r="Q93" s="227">
        <v>0</v>
      </c>
      <c r="R93" s="227">
        <f>Q93*H93</f>
        <v>0</v>
      </c>
      <c r="S93" s="227">
        <v>0</v>
      </c>
      <c r="T93" s="228">
        <f>S93*H93</f>
        <v>0</v>
      </c>
      <c r="U93" s="39"/>
      <c r="V93" s="39"/>
      <c r="W93" s="39"/>
      <c r="X93" s="39"/>
      <c r="Y93" s="39"/>
      <c r="Z93" s="39"/>
      <c r="AA93" s="39"/>
      <c r="AB93" s="39"/>
      <c r="AC93" s="39"/>
      <c r="AD93" s="39"/>
      <c r="AE93" s="39"/>
      <c r="AR93" s="229" t="s">
        <v>1291</v>
      </c>
      <c r="AT93" s="229" t="s">
        <v>138</v>
      </c>
      <c r="AU93" s="229" t="s">
        <v>77</v>
      </c>
      <c r="AY93" s="18" t="s">
        <v>137</v>
      </c>
      <c r="BE93" s="230">
        <f>IF(N93="základní",J93,0)</f>
        <v>0</v>
      </c>
      <c r="BF93" s="230">
        <f>IF(N93="snížená",J93,0)</f>
        <v>0</v>
      </c>
      <c r="BG93" s="230">
        <f>IF(N93="zákl. přenesená",J93,0)</f>
        <v>0</v>
      </c>
      <c r="BH93" s="230">
        <f>IF(N93="sníž. přenesená",J93,0)</f>
        <v>0</v>
      </c>
      <c r="BI93" s="230">
        <f>IF(N93="nulová",J93,0)</f>
        <v>0</v>
      </c>
      <c r="BJ93" s="18" t="s">
        <v>143</v>
      </c>
      <c r="BK93" s="230">
        <f>ROUND(I93*H93,2)</f>
        <v>0</v>
      </c>
      <c r="BL93" s="18" t="s">
        <v>1291</v>
      </c>
      <c r="BM93" s="229" t="s">
        <v>2339</v>
      </c>
    </row>
    <row r="94" spans="1:65" s="2" customFormat="1" ht="21.75" customHeight="1">
      <c r="A94" s="39"/>
      <c r="B94" s="40"/>
      <c r="C94" s="254" t="s">
        <v>200</v>
      </c>
      <c r="D94" s="254" t="s">
        <v>154</v>
      </c>
      <c r="E94" s="255" t="s">
        <v>2340</v>
      </c>
      <c r="F94" s="256" t="s">
        <v>2341</v>
      </c>
      <c r="G94" s="257" t="s">
        <v>268</v>
      </c>
      <c r="H94" s="258">
        <v>9</v>
      </c>
      <c r="I94" s="259"/>
      <c r="J94" s="260">
        <f>ROUND(I94*H94,2)</f>
        <v>0</v>
      </c>
      <c r="K94" s="256" t="s">
        <v>2063</v>
      </c>
      <c r="L94" s="261"/>
      <c r="M94" s="262" t="s">
        <v>19</v>
      </c>
      <c r="N94" s="263" t="s">
        <v>42</v>
      </c>
      <c r="O94" s="86"/>
      <c r="P94" s="227">
        <f>O94*H94</f>
        <v>0</v>
      </c>
      <c r="Q94" s="227">
        <v>0</v>
      </c>
      <c r="R94" s="227">
        <f>Q94*H94</f>
        <v>0</v>
      </c>
      <c r="S94" s="227">
        <v>0</v>
      </c>
      <c r="T94" s="228">
        <f>S94*H94</f>
        <v>0</v>
      </c>
      <c r="U94" s="39"/>
      <c r="V94" s="39"/>
      <c r="W94" s="39"/>
      <c r="X94" s="39"/>
      <c r="Y94" s="39"/>
      <c r="Z94" s="39"/>
      <c r="AA94" s="39"/>
      <c r="AB94" s="39"/>
      <c r="AC94" s="39"/>
      <c r="AD94" s="39"/>
      <c r="AE94" s="39"/>
      <c r="AR94" s="229" t="s">
        <v>1291</v>
      </c>
      <c r="AT94" s="229" t="s">
        <v>154</v>
      </c>
      <c r="AU94" s="229" t="s">
        <v>77</v>
      </c>
      <c r="AY94" s="18" t="s">
        <v>137</v>
      </c>
      <c r="BE94" s="230">
        <f>IF(N94="základní",J94,0)</f>
        <v>0</v>
      </c>
      <c r="BF94" s="230">
        <f>IF(N94="snížená",J94,0)</f>
        <v>0</v>
      </c>
      <c r="BG94" s="230">
        <f>IF(N94="zákl. přenesená",J94,0)</f>
        <v>0</v>
      </c>
      <c r="BH94" s="230">
        <f>IF(N94="sníž. přenesená",J94,0)</f>
        <v>0</v>
      </c>
      <c r="BI94" s="230">
        <f>IF(N94="nulová",J94,0)</f>
        <v>0</v>
      </c>
      <c r="BJ94" s="18" t="s">
        <v>143</v>
      </c>
      <c r="BK94" s="230">
        <f>ROUND(I94*H94,2)</f>
        <v>0</v>
      </c>
      <c r="BL94" s="18" t="s">
        <v>1291</v>
      </c>
      <c r="BM94" s="229" t="s">
        <v>2342</v>
      </c>
    </row>
    <row r="95" spans="1:65" s="2" customFormat="1" ht="21.75" customHeight="1">
      <c r="A95" s="39"/>
      <c r="B95" s="40"/>
      <c r="C95" s="254" t="s">
        <v>205</v>
      </c>
      <c r="D95" s="254" t="s">
        <v>154</v>
      </c>
      <c r="E95" s="255" t="s">
        <v>2343</v>
      </c>
      <c r="F95" s="256" t="s">
        <v>2344</v>
      </c>
      <c r="G95" s="257" t="s">
        <v>268</v>
      </c>
      <c r="H95" s="258">
        <v>20</v>
      </c>
      <c r="I95" s="259"/>
      <c r="J95" s="260">
        <f>ROUND(I95*H95,2)</f>
        <v>0</v>
      </c>
      <c r="K95" s="256" t="s">
        <v>2063</v>
      </c>
      <c r="L95" s="261"/>
      <c r="M95" s="262" t="s">
        <v>19</v>
      </c>
      <c r="N95" s="263" t="s">
        <v>42</v>
      </c>
      <c r="O95" s="86"/>
      <c r="P95" s="227">
        <f>O95*H95</f>
        <v>0</v>
      </c>
      <c r="Q95" s="227">
        <v>0</v>
      </c>
      <c r="R95" s="227">
        <f>Q95*H95</f>
        <v>0</v>
      </c>
      <c r="S95" s="227">
        <v>0</v>
      </c>
      <c r="T95" s="228">
        <f>S95*H95</f>
        <v>0</v>
      </c>
      <c r="U95" s="39"/>
      <c r="V95" s="39"/>
      <c r="W95" s="39"/>
      <c r="X95" s="39"/>
      <c r="Y95" s="39"/>
      <c r="Z95" s="39"/>
      <c r="AA95" s="39"/>
      <c r="AB95" s="39"/>
      <c r="AC95" s="39"/>
      <c r="AD95" s="39"/>
      <c r="AE95" s="39"/>
      <c r="AR95" s="229" t="s">
        <v>1291</v>
      </c>
      <c r="AT95" s="229" t="s">
        <v>154</v>
      </c>
      <c r="AU95" s="229" t="s">
        <v>77</v>
      </c>
      <c r="AY95" s="18" t="s">
        <v>137</v>
      </c>
      <c r="BE95" s="230">
        <f>IF(N95="základní",J95,0)</f>
        <v>0</v>
      </c>
      <c r="BF95" s="230">
        <f>IF(N95="snížená",J95,0)</f>
        <v>0</v>
      </c>
      <c r="BG95" s="230">
        <f>IF(N95="zákl. přenesená",J95,0)</f>
        <v>0</v>
      </c>
      <c r="BH95" s="230">
        <f>IF(N95="sníž. přenesená",J95,0)</f>
        <v>0</v>
      </c>
      <c r="BI95" s="230">
        <f>IF(N95="nulová",J95,0)</f>
        <v>0</v>
      </c>
      <c r="BJ95" s="18" t="s">
        <v>143</v>
      </c>
      <c r="BK95" s="230">
        <f>ROUND(I95*H95,2)</f>
        <v>0</v>
      </c>
      <c r="BL95" s="18" t="s">
        <v>1291</v>
      </c>
      <c r="BM95" s="229" t="s">
        <v>2345</v>
      </c>
    </row>
    <row r="96" spans="1:65" s="2" customFormat="1" ht="21.75" customHeight="1">
      <c r="A96" s="39"/>
      <c r="B96" s="40"/>
      <c r="C96" s="254" t="s">
        <v>8</v>
      </c>
      <c r="D96" s="254" t="s">
        <v>154</v>
      </c>
      <c r="E96" s="255" t="s">
        <v>2346</v>
      </c>
      <c r="F96" s="256" t="s">
        <v>2347</v>
      </c>
      <c r="G96" s="257" t="s">
        <v>268</v>
      </c>
      <c r="H96" s="258">
        <v>20</v>
      </c>
      <c r="I96" s="259"/>
      <c r="J96" s="260">
        <f>ROUND(I96*H96,2)</f>
        <v>0</v>
      </c>
      <c r="K96" s="256" t="s">
        <v>2063</v>
      </c>
      <c r="L96" s="261"/>
      <c r="M96" s="262" t="s">
        <v>19</v>
      </c>
      <c r="N96" s="263" t="s">
        <v>42</v>
      </c>
      <c r="O96" s="86"/>
      <c r="P96" s="227">
        <f>O96*H96</f>
        <v>0</v>
      </c>
      <c r="Q96" s="227">
        <v>0</v>
      </c>
      <c r="R96" s="227">
        <f>Q96*H96</f>
        <v>0</v>
      </c>
      <c r="S96" s="227">
        <v>0</v>
      </c>
      <c r="T96" s="228">
        <f>S96*H96</f>
        <v>0</v>
      </c>
      <c r="U96" s="39"/>
      <c r="V96" s="39"/>
      <c r="W96" s="39"/>
      <c r="X96" s="39"/>
      <c r="Y96" s="39"/>
      <c r="Z96" s="39"/>
      <c r="AA96" s="39"/>
      <c r="AB96" s="39"/>
      <c r="AC96" s="39"/>
      <c r="AD96" s="39"/>
      <c r="AE96" s="39"/>
      <c r="AR96" s="229" t="s">
        <v>1291</v>
      </c>
      <c r="AT96" s="229" t="s">
        <v>154</v>
      </c>
      <c r="AU96" s="229" t="s">
        <v>77</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1291</v>
      </c>
      <c r="BM96" s="229" t="s">
        <v>2348</v>
      </c>
    </row>
    <row r="97" spans="1:65" s="2" customFormat="1" ht="21.75" customHeight="1">
      <c r="A97" s="39"/>
      <c r="B97" s="40"/>
      <c r="C97" s="254" t="s">
        <v>218</v>
      </c>
      <c r="D97" s="254" t="s">
        <v>154</v>
      </c>
      <c r="E97" s="255" t="s">
        <v>2349</v>
      </c>
      <c r="F97" s="256" t="s">
        <v>2350</v>
      </c>
      <c r="G97" s="257" t="s">
        <v>150</v>
      </c>
      <c r="H97" s="258">
        <v>1</v>
      </c>
      <c r="I97" s="259"/>
      <c r="J97" s="260">
        <f>ROUND(I97*H97,2)</f>
        <v>0</v>
      </c>
      <c r="K97" s="256" t="s">
        <v>2063</v>
      </c>
      <c r="L97" s="261"/>
      <c r="M97" s="262" t="s">
        <v>19</v>
      </c>
      <c r="N97" s="263" t="s">
        <v>42</v>
      </c>
      <c r="O97" s="86"/>
      <c r="P97" s="227">
        <f>O97*H97</f>
        <v>0</v>
      </c>
      <c r="Q97" s="227">
        <v>0</v>
      </c>
      <c r="R97" s="227">
        <f>Q97*H97</f>
        <v>0</v>
      </c>
      <c r="S97" s="227">
        <v>0</v>
      </c>
      <c r="T97" s="228">
        <f>S97*H97</f>
        <v>0</v>
      </c>
      <c r="U97" s="39"/>
      <c r="V97" s="39"/>
      <c r="W97" s="39"/>
      <c r="X97" s="39"/>
      <c r="Y97" s="39"/>
      <c r="Z97" s="39"/>
      <c r="AA97" s="39"/>
      <c r="AB97" s="39"/>
      <c r="AC97" s="39"/>
      <c r="AD97" s="39"/>
      <c r="AE97" s="39"/>
      <c r="AR97" s="229" t="s">
        <v>1291</v>
      </c>
      <c r="AT97" s="229" t="s">
        <v>154</v>
      </c>
      <c r="AU97" s="229" t="s">
        <v>77</v>
      </c>
      <c r="AY97" s="18" t="s">
        <v>137</v>
      </c>
      <c r="BE97" s="230">
        <f>IF(N97="základní",J97,0)</f>
        <v>0</v>
      </c>
      <c r="BF97" s="230">
        <f>IF(N97="snížená",J97,0)</f>
        <v>0</v>
      </c>
      <c r="BG97" s="230">
        <f>IF(N97="zákl. přenesená",J97,0)</f>
        <v>0</v>
      </c>
      <c r="BH97" s="230">
        <f>IF(N97="sníž. přenesená",J97,0)</f>
        <v>0</v>
      </c>
      <c r="BI97" s="230">
        <f>IF(N97="nulová",J97,0)</f>
        <v>0</v>
      </c>
      <c r="BJ97" s="18" t="s">
        <v>143</v>
      </c>
      <c r="BK97" s="230">
        <f>ROUND(I97*H97,2)</f>
        <v>0</v>
      </c>
      <c r="BL97" s="18" t="s">
        <v>1291</v>
      </c>
      <c r="BM97" s="229" t="s">
        <v>2351</v>
      </c>
    </row>
    <row r="98" spans="1:47" s="2" customFormat="1" ht="12">
      <c r="A98" s="39"/>
      <c r="B98" s="40"/>
      <c r="C98" s="41"/>
      <c r="D98" s="233" t="s">
        <v>292</v>
      </c>
      <c r="E98" s="41"/>
      <c r="F98" s="276" t="s">
        <v>2352</v>
      </c>
      <c r="G98" s="41"/>
      <c r="H98" s="41"/>
      <c r="I98" s="138"/>
      <c r="J98" s="41"/>
      <c r="K98" s="41"/>
      <c r="L98" s="45"/>
      <c r="M98" s="277"/>
      <c r="N98" s="278"/>
      <c r="O98" s="86"/>
      <c r="P98" s="86"/>
      <c r="Q98" s="86"/>
      <c r="R98" s="86"/>
      <c r="S98" s="86"/>
      <c r="T98" s="87"/>
      <c r="U98" s="39"/>
      <c r="V98" s="39"/>
      <c r="W98" s="39"/>
      <c r="X98" s="39"/>
      <c r="Y98" s="39"/>
      <c r="Z98" s="39"/>
      <c r="AA98" s="39"/>
      <c r="AB98" s="39"/>
      <c r="AC98" s="39"/>
      <c r="AD98" s="39"/>
      <c r="AE98" s="39"/>
      <c r="AT98" s="18" t="s">
        <v>292</v>
      </c>
      <c r="AU98" s="18" t="s">
        <v>77</v>
      </c>
    </row>
    <row r="99" spans="1:65" s="2" customFormat="1" ht="21.75" customHeight="1">
      <c r="A99" s="39"/>
      <c r="B99" s="40"/>
      <c r="C99" s="218" t="s">
        <v>226</v>
      </c>
      <c r="D99" s="218" t="s">
        <v>138</v>
      </c>
      <c r="E99" s="219" t="s">
        <v>2353</v>
      </c>
      <c r="F99" s="220" t="s">
        <v>2354</v>
      </c>
      <c r="G99" s="221" t="s">
        <v>268</v>
      </c>
      <c r="H99" s="222">
        <v>1</v>
      </c>
      <c r="I99" s="223"/>
      <c r="J99" s="224">
        <f>ROUND(I99*H99,2)</f>
        <v>0</v>
      </c>
      <c r="K99" s="220" t="s">
        <v>2063</v>
      </c>
      <c r="L99" s="45"/>
      <c r="M99" s="225" t="s">
        <v>19</v>
      </c>
      <c r="N99" s="226" t="s">
        <v>42</v>
      </c>
      <c r="O99" s="86"/>
      <c r="P99" s="227">
        <f>O99*H99</f>
        <v>0</v>
      </c>
      <c r="Q99" s="227">
        <v>0</v>
      </c>
      <c r="R99" s="227">
        <f>Q99*H99</f>
        <v>0</v>
      </c>
      <c r="S99" s="227">
        <v>0</v>
      </c>
      <c r="T99" s="228">
        <f>S99*H99</f>
        <v>0</v>
      </c>
      <c r="U99" s="39"/>
      <c r="V99" s="39"/>
      <c r="W99" s="39"/>
      <c r="X99" s="39"/>
      <c r="Y99" s="39"/>
      <c r="Z99" s="39"/>
      <c r="AA99" s="39"/>
      <c r="AB99" s="39"/>
      <c r="AC99" s="39"/>
      <c r="AD99" s="39"/>
      <c r="AE99" s="39"/>
      <c r="AR99" s="229" t="s">
        <v>1291</v>
      </c>
      <c r="AT99" s="229" t="s">
        <v>138</v>
      </c>
      <c r="AU99" s="229" t="s">
        <v>77</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1291</v>
      </c>
      <c r="BM99" s="229" t="s">
        <v>2355</v>
      </c>
    </row>
    <row r="100" spans="1:65" s="2" customFormat="1" ht="21.75" customHeight="1">
      <c r="A100" s="39"/>
      <c r="B100" s="40"/>
      <c r="C100" s="254" t="s">
        <v>231</v>
      </c>
      <c r="D100" s="254" t="s">
        <v>154</v>
      </c>
      <c r="E100" s="255" t="s">
        <v>2356</v>
      </c>
      <c r="F100" s="256" t="s">
        <v>2357</v>
      </c>
      <c r="G100" s="257" t="s">
        <v>268</v>
      </c>
      <c r="H100" s="258">
        <v>1</v>
      </c>
      <c r="I100" s="259"/>
      <c r="J100" s="260">
        <f>ROUND(I100*H100,2)</f>
        <v>0</v>
      </c>
      <c r="K100" s="256" t="s">
        <v>2063</v>
      </c>
      <c r="L100" s="261"/>
      <c r="M100" s="262" t="s">
        <v>19</v>
      </c>
      <c r="N100" s="263" t="s">
        <v>42</v>
      </c>
      <c r="O100" s="86"/>
      <c r="P100" s="227">
        <f>O100*H100</f>
        <v>0</v>
      </c>
      <c r="Q100" s="227">
        <v>0</v>
      </c>
      <c r="R100" s="227">
        <f>Q100*H100</f>
        <v>0</v>
      </c>
      <c r="S100" s="227">
        <v>0</v>
      </c>
      <c r="T100" s="228">
        <f>S100*H100</f>
        <v>0</v>
      </c>
      <c r="U100" s="39"/>
      <c r="V100" s="39"/>
      <c r="W100" s="39"/>
      <c r="X100" s="39"/>
      <c r="Y100" s="39"/>
      <c r="Z100" s="39"/>
      <c r="AA100" s="39"/>
      <c r="AB100" s="39"/>
      <c r="AC100" s="39"/>
      <c r="AD100" s="39"/>
      <c r="AE100" s="39"/>
      <c r="AR100" s="229" t="s">
        <v>1291</v>
      </c>
      <c r="AT100" s="229" t="s">
        <v>154</v>
      </c>
      <c r="AU100" s="229" t="s">
        <v>77</v>
      </c>
      <c r="AY100" s="18" t="s">
        <v>137</v>
      </c>
      <c r="BE100" s="230">
        <f>IF(N100="základní",J100,0)</f>
        <v>0</v>
      </c>
      <c r="BF100" s="230">
        <f>IF(N100="snížená",J100,0)</f>
        <v>0</v>
      </c>
      <c r="BG100" s="230">
        <f>IF(N100="zákl. přenesená",J100,0)</f>
        <v>0</v>
      </c>
      <c r="BH100" s="230">
        <f>IF(N100="sníž. přenesená",J100,0)</f>
        <v>0</v>
      </c>
      <c r="BI100" s="230">
        <f>IF(N100="nulová",J100,0)</f>
        <v>0</v>
      </c>
      <c r="BJ100" s="18" t="s">
        <v>143</v>
      </c>
      <c r="BK100" s="230">
        <f>ROUND(I100*H100,2)</f>
        <v>0</v>
      </c>
      <c r="BL100" s="18" t="s">
        <v>1291</v>
      </c>
      <c r="BM100" s="229" t="s">
        <v>2358</v>
      </c>
    </row>
    <row r="101" spans="1:65" s="2" customFormat="1" ht="21.75" customHeight="1">
      <c r="A101" s="39"/>
      <c r="B101" s="40"/>
      <c r="C101" s="218" t="s">
        <v>237</v>
      </c>
      <c r="D101" s="218" t="s">
        <v>138</v>
      </c>
      <c r="E101" s="219" t="s">
        <v>2359</v>
      </c>
      <c r="F101" s="220" t="s">
        <v>2360</v>
      </c>
      <c r="G101" s="221" t="s">
        <v>268</v>
      </c>
      <c r="H101" s="222">
        <v>10</v>
      </c>
      <c r="I101" s="223"/>
      <c r="J101" s="224">
        <f>ROUND(I101*H101,2)</f>
        <v>0</v>
      </c>
      <c r="K101" s="220" t="s">
        <v>2063</v>
      </c>
      <c r="L101" s="45"/>
      <c r="M101" s="225" t="s">
        <v>19</v>
      </c>
      <c r="N101" s="226" t="s">
        <v>42</v>
      </c>
      <c r="O101" s="86"/>
      <c r="P101" s="227">
        <f>O101*H101</f>
        <v>0</v>
      </c>
      <c r="Q101" s="227">
        <v>0</v>
      </c>
      <c r="R101" s="227">
        <f>Q101*H101</f>
        <v>0</v>
      </c>
      <c r="S101" s="227">
        <v>0</v>
      </c>
      <c r="T101" s="228">
        <f>S101*H101</f>
        <v>0</v>
      </c>
      <c r="U101" s="39"/>
      <c r="V101" s="39"/>
      <c r="W101" s="39"/>
      <c r="X101" s="39"/>
      <c r="Y101" s="39"/>
      <c r="Z101" s="39"/>
      <c r="AA101" s="39"/>
      <c r="AB101" s="39"/>
      <c r="AC101" s="39"/>
      <c r="AD101" s="39"/>
      <c r="AE101" s="39"/>
      <c r="AR101" s="229" t="s">
        <v>1291</v>
      </c>
      <c r="AT101" s="229" t="s">
        <v>138</v>
      </c>
      <c r="AU101" s="229" t="s">
        <v>77</v>
      </c>
      <c r="AY101" s="18" t="s">
        <v>137</v>
      </c>
      <c r="BE101" s="230">
        <f>IF(N101="základní",J101,0)</f>
        <v>0</v>
      </c>
      <c r="BF101" s="230">
        <f>IF(N101="snížená",J101,0)</f>
        <v>0</v>
      </c>
      <c r="BG101" s="230">
        <f>IF(N101="zákl. přenesená",J101,0)</f>
        <v>0</v>
      </c>
      <c r="BH101" s="230">
        <f>IF(N101="sníž. přenesená",J101,0)</f>
        <v>0</v>
      </c>
      <c r="BI101" s="230">
        <f>IF(N101="nulová",J101,0)</f>
        <v>0</v>
      </c>
      <c r="BJ101" s="18" t="s">
        <v>143</v>
      </c>
      <c r="BK101" s="230">
        <f>ROUND(I101*H101,2)</f>
        <v>0</v>
      </c>
      <c r="BL101" s="18" t="s">
        <v>1291</v>
      </c>
      <c r="BM101" s="229" t="s">
        <v>2361</v>
      </c>
    </row>
    <row r="102" spans="1:65" s="2" customFormat="1" ht="21.75" customHeight="1">
      <c r="A102" s="39"/>
      <c r="B102" s="40"/>
      <c r="C102" s="254" t="s">
        <v>242</v>
      </c>
      <c r="D102" s="254" t="s">
        <v>154</v>
      </c>
      <c r="E102" s="255" t="s">
        <v>2362</v>
      </c>
      <c r="F102" s="256" t="s">
        <v>2363</v>
      </c>
      <c r="G102" s="257" t="s">
        <v>268</v>
      </c>
      <c r="H102" s="258">
        <v>15</v>
      </c>
      <c r="I102" s="259"/>
      <c r="J102" s="260">
        <f>ROUND(I102*H102,2)</f>
        <v>0</v>
      </c>
      <c r="K102" s="256" t="s">
        <v>2063</v>
      </c>
      <c r="L102" s="261"/>
      <c r="M102" s="262" t="s">
        <v>19</v>
      </c>
      <c r="N102" s="263" t="s">
        <v>42</v>
      </c>
      <c r="O102" s="86"/>
      <c r="P102" s="227">
        <f>O102*H102</f>
        <v>0</v>
      </c>
      <c r="Q102" s="227">
        <v>0</v>
      </c>
      <c r="R102" s="227">
        <f>Q102*H102</f>
        <v>0</v>
      </c>
      <c r="S102" s="227">
        <v>0</v>
      </c>
      <c r="T102" s="228">
        <f>S102*H102</f>
        <v>0</v>
      </c>
      <c r="U102" s="39"/>
      <c r="V102" s="39"/>
      <c r="W102" s="39"/>
      <c r="X102" s="39"/>
      <c r="Y102" s="39"/>
      <c r="Z102" s="39"/>
      <c r="AA102" s="39"/>
      <c r="AB102" s="39"/>
      <c r="AC102" s="39"/>
      <c r="AD102" s="39"/>
      <c r="AE102" s="39"/>
      <c r="AR102" s="229" t="s">
        <v>1291</v>
      </c>
      <c r="AT102" s="229" t="s">
        <v>154</v>
      </c>
      <c r="AU102" s="229" t="s">
        <v>77</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1291</v>
      </c>
      <c r="BM102" s="229" t="s">
        <v>2364</v>
      </c>
    </row>
    <row r="103" spans="1:47" s="2" customFormat="1" ht="12">
      <c r="A103" s="39"/>
      <c r="B103" s="40"/>
      <c r="C103" s="41"/>
      <c r="D103" s="233" t="s">
        <v>292</v>
      </c>
      <c r="E103" s="41"/>
      <c r="F103" s="276" t="s">
        <v>2365</v>
      </c>
      <c r="G103" s="41"/>
      <c r="H103" s="41"/>
      <c r="I103" s="138"/>
      <c r="J103" s="41"/>
      <c r="K103" s="41"/>
      <c r="L103" s="45"/>
      <c r="M103" s="285"/>
      <c r="N103" s="286"/>
      <c r="O103" s="282"/>
      <c r="P103" s="282"/>
      <c r="Q103" s="282"/>
      <c r="R103" s="282"/>
      <c r="S103" s="282"/>
      <c r="T103" s="287"/>
      <c r="U103" s="39"/>
      <c r="V103" s="39"/>
      <c r="W103" s="39"/>
      <c r="X103" s="39"/>
      <c r="Y103" s="39"/>
      <c r="Z103" s="39"/>
      <c r="AA103" s="39"/>
      <c r="AB103" s="39"/>
      <c r="AC103" s="39"/>
      <c r="AD103" s="39"/>
      <c r="AE103" s="39"/>
      <c r="AT103" s="18" t="s">
        <v>292</v>
      </c>
      <c r="AU103" s="18" t="s">
        <v>77</v>
      </c>
    </row>
    <row r="104" spans="1:31" s="2" customFormat="1" ht="6.95" customHeight="1">
      <c r="A104" s="39"/>
      <c r="B104" s="61"/>
      <c r="C104" s="62"/>
      <c r="D104" s="62"/>
      <c r="E104" s="62"/>
      <c r="F104" s="62"/>
      <c r="G104" s="62"/>
      <c r="H104" s="62"/>
      <c r="I104" s="168"/>
      <c r="J104" s="62"/>
      <c r="K104" s="62"/>
      <c r="L104" s="45"/>
      <c r="M104" s="39"/>
      <c r="O104" s="39"/>
      <c r="P104" s="39"/>
      <c r="Q104" s="39"/>
      <c r="R104" s="39"/>
      <c r="S104" s="39"/>
      <c r="T104" s="39"/>
      <c r="U104" s="39"/>
      <c r="V104" s="39"/>
      <c r="W104" s="39"/>
      <c r="X104" s="39"/>
      <c r="Y104" s="39"/>
      <c r="Z104" s="39"/>
      <c r="AA104" s="39"/>
      <c r="AB104" s="39"/>
      <c r="AC104" s="39"/>
      <c r="AD104" s="39"/>
      <c r="AE104" s="39"/>
    </row>
  </sheetData>
  <sheetProtection password="CC35" sheet="1" objects="1" scenarios="1" formatColumns="0" formatRows="0" autoFilter="0"/>
  <autoFilter ref="C79:K103"/>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100</v>
      </c>
    </row>
    <row r="3" spans="2:46" s="1" customFormat="1" ht="6.95" customHeight="1">
      <c r="B3" s="131"/>
      <c r="C3" s="132"/>
      <c r="D3" s="132"/>
      <c r="E3" s="132"/>
      <c r="F3" s="132"/>
      <c r="G3" s="132"/>
      <c r="H3" s="132"/>
      <c r="I3" s="133"/>
      <c r="J3" s="132"/>
      <c r="K3" s="132"/>
      <c r="L3" s="21"/>
      <c r="AT3" s="18" t="s">
        <v>79</v>
      </c>
    </row>
    <row r="4" spans="2:46" s="1" customFormat="1" ht="24.95" customHeight="1">
      <c r="B4" s="21"/>
      <c r="D4" s="134" t="s">
        <v>104</v>
      </c>
      <c r="I4" s="130"/>
      <c r="L4" s="21"/>
      <c r="M4" s="135" t="s">
        <v>10</v>
      </c>
      <c r="AT4" s="18" t="s">
        <v>31</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Kardašova Řečice ON - oprava výpraví budovy</v>
      </c>
      <c r="F7" s="136"/>
      <c r="G7" s="136"/>
      <c r="H7" s="136"/>
      <c r="I7" s="130"/>
      <c r="L7" s="21"/>
    </row>
    <row r="8" spans="1:31" s="2" customFormat="1" ht="12" customHeight="1">
      <c r="A8" s="39"/>
      <c r="B8" s="45"/>
      <c r="C8" s="39"/>
      <c r="D8" s="136" t="s">
        <v>105</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2366</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28. 1. 2020</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22</v>
      </c>
      <c r="F15" s="39"/>
      <c r="G15" s="39"/>
      <c r="H15" s="39"/>
      <c r="I15" s="142" t="s">
        <v>27</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28</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27</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30</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22</v>
      </c>
      <c r="F21" s="39"/>
      <c r="G21" s="39"/>
      <c r="H21" s="39"/>
      <c r="I21" s="142" t="s">
        <v>27</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32</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22</v>
      </c>
      <c r="F24" s="39"/>
      <c r="G24" s="39"/>
      <c r="H24" s="39"/>
      <c r="I24" s="142" t="s">
        <v>27</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33</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35</v>
      </c>
      <c r="E30" s="39"/>
      <c r="F30" s="39"/>
      <c r="G30" s="39"/>
      <c r="H30" s="39"/>
      <c r="I30" s="138"/>
      <c r="J30" s="152">
        <f>ROUND(J84,2)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37</v>
      </c>
      <c r="G32" s="39"/>
      <c r="H32" s="39"/>
      <c r="I32" s="154" t="s">
        <v>36</v>
      </c>
      <c r="J32" s="153" t="s">
        <v>38</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39</v>
      </c>
      <c r="E33" s="136" t="s">
        <v>40</v>
      </c>
      <c r="F33" s="156">
        <f>ROUND((SUM(BE84:BE103)),2)</f>
        <v>0</v>
      </c>
      <c r="G33" s="39"/>
      <c r="H33" s="39"/>
      <c r="I33" s="157">
        <v>0.21</v>
      </c>
      <c r="J33" s="156">
        <f>ROUND(((SUM(BE84:BE103))*I33),2)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41</v>
      </c>
      <c r="F34" s="156">
        <f>ROUND((SUM(BF84:BF103)),2)</f>
        <v>0</v>
      </c>
      <c r="G34" s="39"/>
      <c r="H34" s="39"/>
      <c r="I34" s="157">
        <v>0.15</v>
      </c>
      <c r="J34" s="156">
        <f>ROUND(((SUM(BF84:BF103))*I34),2)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39</v>
      </c>
      <c r="E35" s="136" t="s">
        <v>42</v>
      </c>
      <c r="F35" s="156">
        <f>ROUND((SUM(BG84:BG103)),2)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43</v>
      </c>
      <c r="F36" s="156">
        <f>ROUND((SUM(BH84:BH103)),2)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44</v>
      </c>
      <c r="F37" s="156">
        <f>ROUND((SUM(BI84:BI103)),2)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45</v>
      </c>
      <c r="E39" s="160"/>
      <c r="F39" s="160"/>
      <c r="G39" s="161" t="s">
        <v>46</v>
      </c>
      <c r="H39" s="162" t="s">
        <v>47</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Kardašova Řečice ON - oprava výpraví budovy</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SO 08 - Demolice stavědla č. 2</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4" t="str">
        <f>IF(J12="","",J12)</f>
        <v>28. 1. 2020</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30</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2" t="s">
        <v>32</v>
      </c>
      <c r="J55" s="37" t="str">
        <f>E24</f>
        <v xml:space="preserve"> </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108</v>
      </c>
      <c r="D57" s="174"/>
      <c r="E57" s="174"/>
      <c r="F57" s="174"/>
      <c r="G57" s="174"/>
      <c r="H57" s="174"/>
      <c r="I57" s="175"/>
      <c r="J57" s="176" t="s">
        <v>109</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67</v>
      </c>
      <c r="D59" s="41"/>
      <c r="E59" s="41"/>
      <c r="F59" s="41"/>
      <c r="G59" s="41"/>
      <c r="H59" s="41"/>
      <c r="I59" s="138"/>
      <c r="J59" s="104">
        <f>J84</f>
        <v>0</v>
      </c>
      <c r="K59" s="41"/>
      <c r="L59" s="139"/>
      <c r="S59" s="39"/>
      <c r="T59" s="39"/>
      <c r="U59" s="39"/>
      <c r="V59" s="39"/>
      <c r="W59" s="39"/>
      <c r="X59" s="39"/>
      <c r="Y59" s="39"/>
      <c r="Z59" s="39"/>
      <c r="AA59" s="39"/>
      <c r="AB59" s="39"/>
      <c r="AC59" s="39"/>
      <c r="AD59" s="39"/>
      <c r="AE59" s="39"/>
      <c r="AU59" s="18" t="s">
        <v>110</v>
      </c>
    </row>
    <row r="60" spans="1:31" s="9" customFormat="1" ht="24.95" customHeight="1">
      <c r="A60" s="9"/>
      <c r="B60" s="178"/>
      <c r="C60" s="179"/>
      <c r="D60" s="180" t="s">
        <v>516</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1297</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519</v>
      </c>
      <c r="E62" s="188"/>
      <c r="F62" s="188"/>
      <c r="G62" s="188"/>
      <c r="H62" s="188"/>
      <c r="I62" s="189"/>
      <c r="J62" s="190">
        <f>J89</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521</v>
      </c>
      <c r="E63" s="188"/>
      <c r="F63" s="188"/>
      <c r="G63" s="188"/>
      <c r="H63" s="188"/>
      <c r="I63" s="189"/>
      <c r="J63" s="190">
        <f>J94</f>
        <v>0</v>
      </c>
      <c r="K63" s="186"/>
      <c r="L63" s="191"/>
      <c r="S63" s="10"/>
      <c r="T63" s="10"/>
      <c r="U63" s="10"/>
      <c r="V63" s="10"/>
      <c r="W63" s="10"/>
      <c r="X63" s="10"/>
      <c r="Y63" s="10"/>
      <c r="Z63" s="10"/>
      <c r="AA63" s="10"/>
      <c r="AB63" s="10"/>
      <c r="AC63" s="10"/>
      <c r="AD63" s="10"/>
      <c r="AE63" s="10"/>
    </row>
    <row r="64" spans="1:31" s="9" customFormat="1" ht="24.95" customHeight="1">
      <c r="A64" s="9"/>
      <c r="B64" s="178"/>
      <c r="C64" s="179"/>
      <c r="D64" s="180" t="s">
        <v>533</v>
      </c>
      <c r="E64" s="181"/>
      <c r="F64" s="181"/>
      <c r="G64" s="181"/>
      <c r="H64" s="181"/>
      <c r="I64" s="182"/>
      <c r="J64" s="183">
        <f>J101</f>
        <v>0</v>
      </c>
      <c r="K64" s="179"/>
      <c r="L64" s="184"/>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pans="1:31" s="2" customFormat="1" ht="6.95" customHeight="1">
      <c r="A66" s="39"/>
      <c r="B66" s="61"/>
      <c r="C66" s="62"/>
      <c r="D66" s="62"/>
      <c r="E66" s="62"/>
      <c r="F66" s="62"/>
      <c r="G66" s="62"/>
      <c r="H66" s="62"/>
      <c r="I66" s="168"/>
      <c r="J66" s="62"/>
      <c r="K66" s="62"/>
      <c r="L66" s="139"/>
      <c r="S66" s="39"/>
      <c r="T66" s="39"/>
      <c r="U66" s="39"/>
      <c r="V66" s="39"/>
      <c r="W66" s="39"/>
      <c r="X66" s="39"/>
      <c r="Y66" s="39"/>
      <c r="Z66" s="39"/>
      <c r="AA66" s="39"/>
      <c r="AB66" s="39"/>
      <c r="AC66" s="39"/>
      <c r="AD66" s="39"/>
      <c r="AE66" s="39"/>
    </row>
    <row r="70" spans="1:31" s="2" customFormat="1" ht="6.95" customHeight="1">
      <c r="A70" s="39"/>
      <c r="B70" s="63"/>
      <c r="C70" s="64"/>
      <c r="D70" s="64"/>
      <c r="E70" s="64"/>
      <c r="F70" s="64"/>
      <c r="G70" s="64"/>
      <c r="H70" s="64"/>
      <c r="I70" s="171"/>
      <c r="J70" s="64"/>
      <c r="K70" s="64"/>
      <c r="L70" s="139"/>
      <c r="S70" s="39"/>
      <c r="T70" s="39"/>
      <c r="U70" s="39"/>
      <c r="V70" s="39"/>
      <c r="W70" s="39"/>
      <c r="X70" s="39"/>
      <c r="Y70" s="39"/>
      <c r="Z70" s="39"/>
      <c r="AA70" s="39"/>
      <c r="AB70" s="39"/>
      <c r="AC70" s="39"/>
      <c r="AD70" s="39"/>
      <c r="AE70" s="39"/>
    </row>
    <row r="71" spans="1:31" s="2" customFormat="1" ht="24.95" customHeight="1">
      <c r="A71" s="39"/>
      <c r="B71" s="40"/>
      <c r="C71" s="24" t="s">
        <v>122</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172" t="str">
        <f>E7</f>
        <v>Kardašova Řečice ON - oprava výpraví budovy</v>
      </c>
      <c r="F74" s="33"/>
      <c r="G74" s="33"/>
      <c r="H74" s="33"/>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105</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71" t="str">
        <f>E9</f>
        <v>SO 08 - Demolice stavědla č. 2</v>
      </c>
      <c r="F76" s="41"/>
      <c r="G76" s="41"/>
      <c r="H76" s="41"/>
      <c r="I76" s="138"/>
      <c r="J76" s="41"/>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 xml:space="preserve"> </v>
      </c>
      <c r="G78" s="41"/>
      <c r="H78" s="41"/>
      <c r="I78" s="142" t="s">
        <v>23</v>
      </c>
      <c r="J78" s="74" t="str">
        <f>IF(J12="","",J12)</f>
        <v>28. 1. 2020</v>
      </c>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 xml:space="preserve"> </v>
      </c>
      <c r="G80" s="41"/>
      <c r="H80" s="41"/>
      <c r="I80" s="142" t="s">
        <v>30</v>
      </c>
      <c r="J80" s="37" t="str">
        <f>E21</f>
        <v xml:space="preserve"> </v>
      </c>
      <c r="K80" s="41"/>
      <c r="L80" s="139"/>
      <c r="S80" s="39"/>
      <c r="T80" s="39"/>
      <c r="U80" s="39"/>
      <c r="V80" s="39"/>
      <c r="W80" s="39"/>
      <c r="X80" s="39"/>
      <c r="Y80" s="39"/>
      <c r="Z80" s="39"/>
      <c r="AA80" s="39"/>
      <c r="AB80" s="39"/>
      <c r="AC80" s="39"/>
      <c r="AD80" s="39"/>
      <c r="AE80" s="39"/>
    </row>
    <row r="81" spans="1:31" s="2" customFormat="1" ht="15.15" customHeight="1">
      <c r="A81" s="39"/>
      <c r="B81" s="40"/>
      <c r="C81" s="33" t="s">
        <v>28</v>
      </c>
      <c r="D81" s="41"/>
      <c r="E81" s="41"/>
      <c r="F81" s="28" t="str">
        <f>IF(E18="","",E18)</f>
        <v>Vyplň údaj</v>
      </c>
      <c r="G81" s="41"/>
      <c r="H81" s="41"/>
      <c r="I81" s="142" t="s">
        <v>32</v>
      </c>
      <c r="J81" s="37" t="str">
        <f>E24</f>
        <v xml:space="preserve"> </v>
      </c>
      <c r="K81" s="41"/>
      <c r="L81" s="139"/>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11" customFormat="1" ht="29.25" customHeight="1">
      <c r="A83" s="192"/>
      <c r="B83" s="193"/>
      <c r="C83" s="194" t="s">
        <v>123</v>
      </c>
      <c r="D83" s="195" t="s">
        <v>54</v>
      </c>
      <c r="E83" s="195" t="s">
        <v>50</v>
      </c>
      <c r="F83" s="195" t="s">
        <v>51</v>
      </c>
      <c r="G83" s="195" t="s">
        <v>124</v>
      </c>
      <c r="H83" s="195" t="s">
        <v>125</v>
      </c>
      <c r="I83" s="196" t="s">
        <v>126</v>
      </c>
      <c r="J83" s="195" t="s">
        <v>109</v>
      </c>
      <c r="K83" s="197" t="s">
        <v>127</v>
      </c>
      <c r="L83" s="198"/>
      <c r="M83" s="94" t="s">
        <v>19</v>
      </c>
      <c r="N83" s="95" t="s">
        <v>39</v>
      </c>
      <c r="O83" s="95" t="s">
        <v>128</v>
      </c>
      <c r="P83" s="95" t="s">
        <v>129</v>
      </c>
      <c r="Q83" s="95" t="s">
        <v>130</v>
      </c>
      <c r="R83" s="95" t="s">
        <v>131</v>
      </c>
      <c r="S83" s="95" t="s">
        <v>132</v>
      </c>
      <c r="T83" s="96" t="s">
        <v>133</v>
      </c>
      <c r="U83" s="192"/>
      <c r="V83" s="192"/>
      <c r="W83" s="192"/>
      <c r="X83" s="192"/>
      <c r="Y83" s="192"/>
      <c r="Z83" s="192"/>
      <c r="AA83" s="192"/>
      <c r="AB83" s="192"/>
      <c r="AC83" s="192"/>
      <c r="AD83" s="192"/>
      <c r="AE83" s="192"/>
    </row>
    <row r="84" spans="1:63" s="2" customFormat="1" ht="22.8" customHeight="1">
      <c r="A84" s="39"/>
      <c r="B84" s="40"/>
      <c r="C84" s="101" t="s">
        <v>134</v>
      </c>
      <c r="D84" s="41"/>
      <c r="E84" s="41"/>
      <c r="F84" s="41"/>
      <c r="G84" s="41"/>
      <c r="H84" s="41"/>
      <c r="I84" s="138"/>
      <c r="J84" s="199">
        <f>BK84</f>
        <v>0</v>
      </c>
      <c r="K84" s="41"/>
      <c r="L84" s="45"/>
      <c r="M84" s="97"/>
      <c r="N84" s="200"/>
      <c r="O84" s="98"/>
      <c r="P84" s="201">
        <f>P85+P101</f>
        <v>0</v>
      </c>
      <c r="Q84" s="98"/>
      <c r="R84" s="201">
        <f>R85+R101</f>
        <v>0</v>
      </c>
      <c r="S84" s="98"/>
      <c r="T84" s="202">
        <f>T85+T101</f>
        <v>65.25</v>
      </c>
      <c r="U84" s="39"/>
      <c r="V84" s="39"/>
      <c r="W84" s="39"/>
      <c r="X84" s="39"/>
      <c r="Y84" s="39"/>
      <c r="Z84" s="39"/>
      <c r="AA84" s="39"/>
      <c r="AB84" s="39"/>
      <c r="AC84" s="39"/>
      <c r="AD84" s="39"/>
      <c r="AE84" s="39"/>
      <c r="AT84" s="18" t="s">
        <v>68</v>
      </c>
      <c r="AU84" s="18" t="s">
        <v>110</v>
      </c>
      <c r="BK84" s="203">
        <f>BK85+BK101</f>
        <v>0</v>
      </c>
    </row>
    <row r="85" spans="1:63" s="12" customFormat="1" ht="25.9" customHeight="1">
      <c r="A85" s="12"/>
      <c r="B85" s="204"/>
      <c r="C85" s="205"/>
      <c r="D85" s="206" t="s">
        <v>68</v>
      </c>
      <c r="E85" s="207" t="s">
        <v>539</v>
      </c>
      <c r="F85" s="207" t="s">
        <v>540</v>
      </c>
      <c r="G85" s="205"/>
      <c r="H85" s="205"/>
      <c r="I85" s="208"/>
      <c r="J85" s="209">
        <f>BK85</f>
        <v>0</v>
      </c>
      <c r="K85" s="205"/>
      <c r="L85" s="210"/>
      <c r="M85" s="211"/>
      <c r="N85" s="212"/>
      <c r="O85" s="212"/>
      <c r="P85" s="213">
        <f>P86+P89+P94</f>
        <v>0</v>
      </c>
      <c r="Q85" s="212"/>
      <c r="R85" s="213">
        <f>R86+R89+R94</f>
        <v>0</v>
      </c>
      <c r="S85" s="212"/>
      <c r="T85" s="214">
        <f>T86+T89+T94</f>
        <v>65.25</v>
      </c>
      <c r="U85" s="12"/>
      <c r="V85" s="12"/>
      <c r="W85" s="12"/>
      <c r="X85" s="12"/>
      <c r="Y85" s="12"/>
      <c r="Z85" s="12"/>
      <c r="AA85" s="12"/>
      <c r="AB85" s="12"/>
      <c r="AC85" s="12"/>
      <c r="AD85" s="12"/>
      <c r="AE85" s="12"/>
      <c r="AR85" s="215" t="s">
        <v>77</v>
      </c>
      <c r="AT85" s="216" t="s">
        <v>68</v>
      </c>
      <c r="AU85" s="216" t="s">
        <v>69</v>
      </c>
      <c r="AY85" s="215" t="s">
        <v>137</v>
      </c>
      <c r="BK85" s="217">
        <f>BK86+BK89+BK94</f>
        <v>0</v>
      </c>
    </row>
    <row r="86" spans="1:63" s="12" customFormat="1" ht="22.8" customHeight="1">
      <c r="A86" s="12"/>
      <c r="B86" s="204"/>
      <c r="C86" s="205"/>
      <c r="D86" s="206" t="s">
        <v>68</v>
      </c>
      <c r="E86" s="274" t="s">
        <v>143</v>
      </c>
      <c r="F86" s="274" t="s">
        <v>534</v>
      </c>
      <c r="G86" s="205"/>
      <c r="H86" s="205"/>
      <c r="I86" s="208"/>
      <c r="J86" s="275">
        <f>BK86</f>
        <v>0</v>
      </c>
      <c r="K86" s="205"/>
      <c r="L86" s="210"/>
      <c r="M86" s="211"/>
      <c r="N86" s="212"/>
      <c r="O86" s="212"/>
      <c r="P86" s="213">
        <f>SUM(P87:P88)</f>
        <v>0</v>
      </c>
      <c r="Q86" s="212"/>
      <c r="R86" s="213">
        <f>SUM(R87:R88)</f>
        <v>0</v>
      </c>
      <c r="S86" s="212"/>
      <c r="T86" s="214">
        <f>SUM(T87:T88)</f>
        <v>0</v>
      </c>
      <c r="U86" s="12"/>
      <c r="V86" s="12"/>
      <c r="W86" s="12"/>
      <c r="X86" s="12"/>
      <c r="Y86" s="12"/>
      <c r="Z86" s="12"/>
      <c r="AA86" s="12"/>
      <c r="AB86" s="12"/>
      <c r="AC86" s="12"/>
      <c r="AD86" s="12"/>
      <c r="AE86" s="12"/>
      <c r="AR86" s="215" t="s">
        <v>77</v>
      </c>
      <c r="AT86" s="216" t="s">
        <v>68</v>
      </c>
      <c r="AU86" s="216" t="s">
        <v>77</v>
      </c>
      <c r="AY86" s="215" t="s">
        <v>137</v>
      </c>
      <c r="BK86" s="217">
        <f>SUM(BK87:BK88)</f>
        <v>0</v>
      </c>
    </row>
    <row r="87" spans="1:65" s="2" customFormat="1" ht="21.75" customHeight="1">
      <c r="A87" s="39"/>
      <c r="B87" s="40"/>
      <c r="C87" s="218" t="s">
        <v>77</v>
      </c>
      <c r="D87" s="218" t="s">
        <v>138</v>
      </c>
      <c r="E87" s="219" t="s">
        <v>2367</v>
      </c>
      <c r="F87" s="220" t="s">
        <v>2368</v>
      </c>
      <c r="G87" s="221" t="s">
        <v>141</v>
      </c>
      <c r="H87" s="222">
        <v>42</v>
      </c>
      <c r="I87" s="223"/>
      <c r="J87" s="224">
        <f>ROUND(I87*H87,2)</f>
        <v>0</v>
      </c>
      <c r="K87" s="220" t="s">
        <v>142</v>
      </c>
      <c r="L87" s="45"/>
      <c r="M87" s="225" t="s">
        <v>19</v>
      </c>
      <c r="N87" s="226" t="s">
        <v>42</v>
      </c>
      <c r="O87" s="86"/>
      <c r="P87" s="227">
        <f>O87*H87</f>
        <v>0</v>
      </c>
      <c r="Q87" s="227">
        <v>0</v>
      </c>
      <c r="R87" s="227">
        <f>Q87*H87</f>
        <v>0</v>
      </c>
      <c r="S87" s="227">
        <v>0</v>
      </c>
      <c r="T87" s="228">
        <f>S87*H87</f>
        <v>0</v>
      </c>
      <c r="U87" s="39"/>
      <c r="V87" s="39"/>
      <c r="W87" s="39"/>
      <c r="X87" s="39"/>
      <c r="Y87" s="39"/>
      <c r="Z87" s="39"/>
      <c r="AA87" s="39"/>
      <c r="AB87" s="39"/>
      <c r="AC87" s="39"/>
      <c r="AD87" s="39"/>
      <c r="AE87" s="39"/>
      <c r="AR87" s="229" t="s">
        <v>143</v>
      </c>
      <c r="AT87" s="229" t="s">
        <v>138</v>
      </c>
      <c r="AU87" s="229" t="s">
        <v>79</v>
      </c>
      <c r="AY87" s="18" t="s">
        <v>137</v>
      </c>
      <c r="BE87" s="230">
        <f>IF(N87="základní",J87,0)</f>
        <v>0</v>
      </c>
      <c r="BF87" s="230">
        <f>IF(N87="snížená",J87,0)</f>
        <v>0</v>
      </c>
      <c r="BG87" s="230">
        <f>IF(N87="zákl. přenesená",J87,0)</f>
        <v>0</v>
      </c>
      <c r="BH87" s="230">
        <f>IF(N87="sníž. přenesená",J87,0)</f>
        <v>0</v>
      </c>
      <c r="BI87" s="230">
        <f>IF(N87="nulová",J87,0)</f>
        <v>0</v>
      </c>
      <c r="BJ87" s="18" t="s">
        <v>143</v>
      </c>
      <c r="BK87" s="230">
        <f>ROUND(I87*H87,2)</f>
        <v>0</v>
      </c>
      <c r="BL87" s="18" t="s">
        <v>143</v>
      </c>
      <c r="BM87" s="229" t="s">
        <v>2369</v>
      </c>
    </row>
    <row r="88" spans="1:51" s="13" customFormat="1" ht="12">
      <c r="A88" s="13"/>
      <c r="B88" s="231"/>
      <c r="C88" s="232"/>
      <c r="D88" s="233" t="s">
        <v>145</v>
      </c>
      <c r="E88" s="234" t="s">
        <v>19</v>
      </c>
      <c r="F88" s="235" t="s">
        <v>355</v>
      </c>
      <c r="G88" s="232"/>
      <c r="H88" s="236">
        <v>42</v>
      </c>
      <c r="I88" s="237"/>
      <c r="J88" s="232"/>
      <c r="K88" s="232"/>
      <c r="L88" s="238"/>
      <c r="M88" s="239"/>
      <c r="N88" s="240"/>
      <c r="O88" s="240"/>
      <c r="P88" s="240"/>
      <c r="Q88" s="240"/>
      <c r="R88" s="240"/>
      <c r="S88" s="240"/>
      <c r="T88" s="241"/>
      <c r="U88" s="13"/>
      <c r="V88" s="13"/>
      <c r="W88" s="13"/>
      <c r="X88" s="13"/>
      <c r="Y88" s="13"/>
      <c r="Z88" s="13"/>
      <c r="AA88" s="13"/>
      <c r="AB88" s="13"/>
      <c r="AC88" s="13"/>
      <c r="AD88" s="13"/>
      <c r="AE88" s="13"/>
      <c r="AT88" s="242" t="s">
        <v>145</v>
      </c>
      <c r="AU88" s="242" t="s">
        <v>79</v>
      </c>
      <c r="AV88" s="13" t="s">
        <v>79</v>
      </c>
      <c r="AW88" s="13" t="s">
        <v>31</v>
      </c>
      <c r="AX88" s="13" t="s">
        <v>77</v>
      </c>
      <c r="AY88" s="242" t="s">
        <v>137</v>
      </c>
    </row>
    <row r="89" spans="1:63" s="12" customFormat="1" ht="22.8" customHeight="1">
      <c r="A89" s="12"/>
      <c r="B89" s="204"/>
      <c r="C89" s="205"/>
      <c r="D89" s="206" t="s">
        <v>68</v>
      </c>
      <c r="E89" s="274" t="s">
        <v>180</v>
      </c>
      <c r="F89" s="274" t="s">
        <v>184</v>
      </c>
      <c r="G89" s="205"/>
      <c r="H89" s="205"/>
      <c r="I89" s="208"/>
      <c r="J89" s="275">
        <f>BK89</f>
        <v>0</v>
      </c>
      <c r="K89" s="205"/>
      <c r="L89" s="210"/>
      <c r="M89" s="211"/>
      <c r="N89" s="212"/>
      <c r="O89" s="212"/>
      <c r="P89" s="213">
        <f>SUM(P90:P93)</f>
        <v>0</v>
      </c>
      <c r="Q89" s="212"/>
      <c r="R89" s="213">
        <f>SUM(R90:R93)</f>
        <v>0</v>
      </c>
      <c r="S89" s="212"/>
      <c r="T89" s="214">
        <f>SUM(T90:T93)</f>
        <v>65.25</v>
      </c>
      <c r="U89" s="12"/>
      <c r="V89" s="12"/>
      <c r="W89" s="12"/>
      <c r="X89" s="12"/>
      <c r="Y89" s="12"/>
      <c r="Z89" s="12"/>
      <c r="AA89" s="12"/>
      <c r="AB89" s="12"/>
      <c r="AC89" s="12"/>
      <c r="AD89" s="12"/>
      <c r="AE89" s="12"/>
      <c r="AR89" s="215" t="s">
        <v>77</v>
      </c>
      <c r="AT89" s="216" t="s">
        <v>68</v>
      </c>
      <c r="AU89" s="216" t="s">
        <v>77</v>
      </c>
      <c r="AY89" s="215" t="s">
        <v>137</v>
      </c>
      <c r="BK89" s="217">
        <f>SUM(BK90:BK93)</f>
        <v>0</v>
      </c>
    </row>
    <row r="90" spans="1:65" s="2" customFormat="1" ht="21.75" customHeight="1">
      <c r="A90" s="39"/>
      <c r="B90" s="40"/>
      <c r="C90" s="218" t="s">
        <v>79</v>
      </c>
      <c r="D90" s="218" t="s">
        <v>138</v>
      </c>
      <c r="E90" s="219" t="s">
        <v>2370</v>
      </c>
      <c r="F90" s="220" t="s">
        <v>2371</v>
      </c>
      <c r="G90" s="221" t="s">
        <v>547</v>
      </c>
      <c r="H90" s="222">
        <v>145</v>
      </c>
      <c r="I90" s="223"/>
      <c r="J90" s="224">
        <f>ROUND(I90*H90,2)</f>
        <v>0</v>
      </c>
      <c r="K90" s="220" t="s">
        <v>142</v>
      </c>
      <c r="L90" s="45"/>
      <c r="M90" s="225" t="s">
        <v>19</v>
      </c>
      <c r="N90" s="226" t="s">
        <v>42</v>
      </c>
      <c r="O90" s="86"/>
      <c r="P90" s="227">
        <f>O90*H90</f>
        <v>0</v>
      </c>
      <c r="Q90" s="227">
        <v>0</v>
      </c>
      <c r="R90" s="227">
        <f>Q90*H90</f>
        <v>0</v>
      </c>
      <c r="S90" s="227">
        <v>0.45</v>
      </c>
      <c r="T90" s="228">
        <f>S90*H90</f>
        <v>65.25</v>
      </c>
      <c r="U90" s="39"/>
      <c r="V90" s="39"/>
      <c r="W90" s="39"/>
      <c r="X90" s="39"/>
      <c r="Y90" s="39"/>
      <c r="Z90" s="39"/>
      <c r="AA90" s="39"/>
      <c r="AB90" s="39"/>
      <c r="AC90" s="39"/>
      <c r="AD90" s="39"/>
      <c r="AE90" s="39"/>
      <c r="AR90" s="229" t="s">
        <v>143</v>
      </c>
      <c r="AT90" s="229" t="s">
        <v>138</v>
      </c>
      <c r="AU90" s="229" t="s">
        <v>79</v>
      </c>
      <c r="AY90" s="18" t="s">
        <v>137</v>
      </c>
      <c r="BE90" s="230">
        <f>IF(N90="základní",J90,0)</f>
        <v>0</v>
      </c>
      <c r="BF90" s="230">
        <f>IF(N90="snížená",J90,0)</f>
        <v>0</v>
      </c>
      <c r="BG90" s="230">
        <f>IF(N90="zákl. přenesená",J90,0)</f>
        <v>0</v>
      </c>
      <c r="BH90" s="230">
        <f>IF(N90="sníž. přenesená",J90,0)</f>
        <v>0</v>
      </c>
      <c r="BI90" s="230">
        <f>IF(N90="nulová",J90,0)</f>
        <v>0</v>
      </c>
      <c r="BJ90" s="18" t="s">
        <v>143</v>
      </c>
      <c r="BK90" s="230">
        <f>ROUND(I90*H90,2)</f>
        <v>0</v>
      </c>
      <c r="BL90" s="18" t="s">
        <v>143</v>
      </c>
      <c r="BM90" s="229" t="s">
        <v>2372</v>
      </c>
    </row>
    <row r="91" spans="1:51" s="13" customFormat="1" ht="12">
      <c r="A91" s="13"/>
      <c r="B91" s="231"/>
      <c r="C91" s="232"/>
      <c r="D91" s="233" t="s">
        <v>145</v>
      </c>
      <c r="E91" s="234" t="s">
        <v>19</v>
      </c>
      <c r="F91" s="235" t="s">
        <v>1059</v>
      </c>
      <c r="G91" s="232"/>
      <c r="H91" s="236">
        <v>145</v>
      </c>
      <c r="I91" s="237"/>
      <c r="J91" s="232"/>
      <c r="K91" s="232"/>
      <c r="L91" s="238"/>
      <c r="M91" s="239"/>
      <c r="N91" s="240"/>
      <c r="O91" s="240"/>
      <c r="P91" s="240"/>
      <c r="Q91" s="240"/>
      <c r="R91" s="240"/>
      <c r="S91" s="240"/>
      <c r="T91" s="241"/>
      <c r="U91" s="13"/>
      <c r="V91" s="13"/>
      <c r="W91" s="13"/>
      <c r="X91" s="13"/>
      <c r="Y91" s="13"/>
      <c r="Z91" s="13"/>
      <c r="AA91" s="13"/>
      <c r="AB91" s="13"/>
      <c r="AC91" s="13"/>
      <c r="AD91" s="13"/>
      <c r="AE91" s="13"/>
      <c r="AT91" s="242" t="s">
        <v>145</v>
      </c>
      <c r="AU91" s="242" t="s">
        <v>79</v>
      </c>
      <c r="AV91" s="13" t="s">
        <v>79</v>
      </c>
      <c r="AW91" s="13" t="s">
        <v>31</v>
      </c>
      <c r="AX91" s="13" t="s">
        <v>77</v>
      </c>
      <c r="AY91" s="242" t="s">
        <v>137</v>
      </c>
    </row>
    <row r="92" spans="1:65" s="2" customFormat="1" ht="16.5" customHeight="1">
      <c r="A92" s="39"/>
      <c r="B92" s="40"/>
      <c r="C92" s="254" t="s">
        <v>153</v>
      </c>
      <c r="D92" s="254" t="s">
        <v>154</v>
      </c>
      <c r="E92" s="255" t="s">
        <v>2373</v>
      </c>
      <c r="F92" s="256" t="s">
        <v>2374</v>
      </c>
      <c r="G92" s="257" t="s">
        <v>240</v>
      </c>
      <c r="H92" s="258">
        <v>5</v>
      </c>
      <c r="I92" s="259"/>
      <c r="J92" s="260">
        <f>ROUND(I92*H92,2)</f>
        <v>0</v>
      </c>
      <c r="K92" s="256" t="s">
        <v>142</v>
      </c>
      <c r="L92" s="261"/>
      <c r="M92" s="262" t="s">
        <v>19</v>
      </c>
      <c r="N92" s="263" t="s">
        <v>42</v>
      </c>
      <c r="O92" s="86"/>
      <c r="P92" s="227">
        <f>O92*H92</f>
        <v>0</v>
      </c>
      <c r="Q92" s="227">
        <v>0</v>
      </c>
      <c r="R92" s="227">
        <f>Q92*H92</f>
        <v>0</v>
      </c>
      <c r="S92" s="227">
        <v>0</v>
      </c>
      <c r="T92" s="228">
        <f>S92*H92</f>
        <v>0</v>
      </c>
      <c r="U92" s="39"/>
      <c r="V92" s="39"/>
      <c r="W92" s="39"/>
      <c r="X92" s="39"/>
      <c r="Y92" s="39"/>
      <c r="Z92" s="39"/>
      <c r="AA92" s="39"/>
      <c r="AB92" s="39"/>
      <c r="AC92" s="39"/>
      <c r="AD92" s="39"/>
      <c r="AE92" s="39"/>
      <c r="AR92" s="229" t="s">
        <v>157</v>
      </c>
      <c r="AT92" s="229" t="s">
        <v>154</v>
      </c>
      <c r="AU92" s="229" t="s">
        <v>79</v>
      </c>
      <c r="AY92" s="18" t="s">
        <v>137</v>
      </c>
      <c r="BE92" s="230">
        <f>IF(N92="základní",J92,0)</f>
        <v>0</v>
      </c>
      <c r="BF92" s="230">
        <f>IF(N92="snížená",J92,0)</f>
        <v>0</v>
      </c>
      <c r="BG92" s="230">
        <f>IF(N92="zákl. přenesená",J92,0)</f>
        <v>0</v>
      </c>
      <c r="BH92" s="230">
        <f>IF(N92="sníž. přenesená",J92,0)</f>
        <v>0</v>
      </c>
      <c r="BI92" s="230">
        <f>IF(N92="nulová",J92,0)</f>
        <v>0</v>
      </c>
      <c r="BJ92" s="18" t="s">
        <v>143</v>
      </c>
      <c r="BK92" s="230">
        <f>ROUND(I92*H92,2)</f>
        <v>0</v>
      </c>
      <c r="BL92" s="18" t="s">
        <v>143</v>
      </c>
      <c r="BM92" s="229" t="s">
        <v>2375</v>
      </c>
    </row>
    <row r="93" spans="1:51" s="13" customFormat="1" ht="12">
      <c r="A93" s="13"/>
      <c r="B93" s="231"/>
      <c r="C93" s="232"/>
      <c r="D93" s="233" t="s">
        <v>145</v>
      </c>
      <c r="E93" s="234" t="s">
        <v>19</v>
      </c>
      <c r="F93" s="235" t="s">
        <v>164</v>
      </c>
      <c r="G93" s="232"/>
      <c r="H93" s="236">
        <v>5</v>
      </c>
      <c r="I93" s="237"/>
      <c r="J93" s="232"/>
      <c r="K93" s="232"/>
      <c r="L93" s="238"/>
      <c r="M93" s="239"/>
      <c r="N93" s="240"/>
      <c r="O93" s="240"/>
      <c r="P93" s="240"/>
      <c r="Q93" s="240"/>
      <c r="R93" s="240"/>
      <c r="S93" s="240"/>
      <c r="T93" s="241"/>
      <c r="U93" s="13"/>
      <c r="V93" s="13"/>
      <c r="W93" s="13"/>
      <c r="X93" s="13"/>
      <c r="Y93" s="13"/>
      <c r="Z93" s="13"/>
      <c r="AA93" s="13"/>
      <c r="AB93" s="13"/>
      <c r="AC93" s="13"/>
      <c r="AD93" s="13"/>
      <c r="AE93" s="13"/>
      <c r="AT93" s="242" t="s">
        <v>145</v>
      </c>
      <c r="AU93" s="242" t="s">
        <v>79</v>
      </c>
      <c r="AV93" s="13" t="s">
        <v>79</v>
      </c>
      <c r="AW93" s="13" t="s">
        <v>31</v>
      </c>
      <c r="AX93" s="13" t="s">
        <v>77</v>
      </c>
      <c r="AY93" s="242" t="s">
        <v>137</v>
      </c>
    </row>
    <row r="94" spans="1:63" s="12" customFormat="1" ht="22.8" customHeight="1">
      <c r="A94" s="12"/>
      <c r="B94" s="204"/>
      <c r="C94" s="205"/>
      <c r="D94" s="206" t="s">
        <v>68</v>
      </c>
      <c r="E94" s="274" t="s">
        <v>235</v>
      </c>
      <c r="F94" s="274" t="s">
        <v>236</v>
      </c>
      <c r="G94" s="205"/>
      <c r="H94" s="205"/>
      <c r="I94" s="208"/>
      <c r="J94" s="275">
        <f>BK94</f>
        <v>0</v>
      </c>
      <c r="K94" s="205"/>
      <c r="L94" s="210"/>
      <c r="M94" s="211"/>
      <c r="N94" s="212"/>
      <c r="O94" s="212"/>
      <c r="P94" s="213">
        <f>SUM(P95:P100)</f>
        <v>0</v>
      </c>
      <c r="Q94" s="212"/>
      <c r="R94" s="213">
        <f>SUM(R95:R100)</f>
        <v>0</v>
      </c>
      <c r="S94" s="212"/>
      <c r="T94" s="214">
        <f>SUM(T95:T100)</f>
        <v>0</v>
      </c>
      <c r="U94" s="12"/>
      <c r="V94" s="12"/>
      <c r="W94" s="12"/>
      <c r="X94" s="12"/>
      <c r="Y94" s="12"/>
      <c r="Z94" s="12"/>
      <c r="AA94" s="12"/>
      <c r="AB94" s="12"/>
      <c r="AC94" s="12"/>
      <c r="AD94" s="12"/>
      <c r="AE94" s="12"/>
      <c r="AR94" s="215" t="s">
        <v>77</v>
      </c>
      <c r="AT94" s="216" t="s">
        <v>68</v>
      </c>
      <c r="AU94" s="216" t="s">
        <v>77</v>
      </c>
      <c r="AY94" s="215" t="s">
        <v>137</v>
      </c>
      <c r="BK94" s="217">
        <f>SUM(BK95:BK100)</f>
        <v>0</v>
      </c>
    </row>
    <row r="95" spans="1:65" s="2" customFormat="1" ht="16.5" customHeight="1">
      <c r="A95" s="39"/>
      <c r="B95" s="40"/>
      <c r="C95" s="218" t="s">
        <v>143</v>
      </c>
      <c r="D95" s="218" t="s">
        <v>138</v>
      </c>
      <c r="E95" s="219" t="s">
        <v>2376</v>
      </c>
      <c r="F95" s="220" t="s">
        <v>2377</v>
      </c>
      <c r="G95" s="221" t="s">
        <v>240</v>
      </c>
      <c r="H95" s="222">
        <v>65.25</v>
      </c>
      <c r="I95" s="223"/>
      <c r="J95" s="224">
        <f>ROUND(I95*H95,2)</f>
        <v>0</v>
      </c>
      <c r="K95" s="220" t="s">
        <v>142</v>
      </c>
      <c r="L95" s="45"/>
      <c r="M95" s="225" t="s">
        <v>19</v>
      </c>
      <c r="N95" s="226" t="s">
        <v>42</v>
      </c>
      <c r="O95" s="86"/>
      <c r="P95" s="227">
        <f>O95*H95</f>
        <v>0</v>
      </c>
      <c r="Q95" s="227">
        <v>0</v>
      </c>
      <c r="R95" s="227">
        <f>Q95*H95</f>
        <v>0</v>
      </c>
      <c r="S95" s="227">
        <v>0</v>
      </c>
      <c r="T95" s="228">
        <f>S95*H95</f>
        <v>0</v>
      </c>
      <c r="U95" s="39"/>
      <c r="V95" s="39"/>
      <c r="W95" s="39"/>
      <c r="X95" s="39"/>
      <c r="Y95" s="39"/>
      <c r="Z95" s="39"/>
      <c r="AA95" s="39"/>
      <c r="AB95" s="39"/>
      <c r="AC95" s="39"/>
      <c r="AD95" s="39"/>
      <c r="AE95" s="39"/>
      <c r="AR95" s="229" t="s">
        <v>143</v>
      </c>
      <c r="AT95" s="229" t="s">
        <v>138</v>
      </c>
      <c r="AU95" s="229" t="s">
        <v>79</v>
      </c>
      <c r="AY95" s="18" t="s">
        <v>137</v>
      </c>
      <c r="BE95" s="230">
        <f>IF(N95="základní",J95,0)</f>
        <v>0</v>
      </c>
      <c r="BF95" s="230">
        <f>IF(N95="snížená",J95,0)</f>
        <v>0</v>
      </c>
      <c r="BG95" s="230">
        <f>IF(N95="zákl. přenesená",J95,0)</f>
        <v>0</v>
      </c>
      <c r="BH95" s="230">
        <f>IF(N95="sníž. přenesená",J95,0)</f>
        <v>0</v>
      </c>
      <c r="BI95" s="230">
        <f>IF(N95="nulová",J95,0)</f>
        <v>0</v>
      </c>
      <c r="BJ95" s="18" t="s">
        <v>143</v>
      </c>
      <c r="BK95" s="230">
        <f>ROUND(I95*H95,2)</f>
        <v>0</v>
      </c>
      <c r="BL95" s="18" t="s">
        <v>143</v>
      </c>
      <c r="BM95" s="229" t="s">
        <v>2378</v>
      </c>
    </row>
    <row r="96" spans="1:65" s="2" customFormat="1" ht="16.5" customHeight="1">
      <c r="A96" s="39"/>
      <c r="B96" s="40"/>
      <c r="C96" s="218" t="s">
        <v>164</v>
      </c>
      <c r="D96" s="218" t="s">
        <v>138</v>
      </c>
      <c r="E96" s="219" t="s">
        <v>2379</v>
      </c>
      <c r="F96" s="220" t="s">
        <v>2380</v>
      </c>
      <c r="G96" s="221" t="s">
        <v>240</v>
      </c>
      <c r="H96" s="222">
        <v>65.25</v>
      </c>
      <c r="I96" s="223"/>
      <c r="J96" s="224">
        <f>ROUND(I96*H96,2)</f>
        <v>0</v>
      </c>
      <c r="K96" s="220" t="s">
        <v>142</v>
      </c>
      <c r="L96" s="45"/>
      <c r="M96" s="225" t="s">
        <v>19</v>
      </c>
      <c r="N96" s="226" t="s">
        <v>42</v>
      </c>
      <c r="O96" s="86"/>
      <c r="P96" s="227">
        <f>O96*H96</f>
        <v>0</v>
      </c>
      <c r="Q96" s="227">
        <v>0</v>
      </c>
      <c r="R96" s="227">
        <f>Q96*H96</f>
        <v>0</v>
      </c>
      <c r="S96" s="227">
        <v>0</v>
      </c>
      <c r="T96" s="228">
        <f>S96*H96</f>
        <v>0</v>
      </c>
      <c r="U96" s="39"/>
      <c r="V96" s="39"/>
      <c r="W96" s="39"/>
      <c r="X96" s="39"/>
      <c r="Y96" s="39"/>
      <c r="Z96" s="39"/>
      <c r="AA96" s="39"/>
      <c r="AB96" s="39"/>
      <c r="AC96" s="39"/>
      <c r="AD96" s="39"/>
      <c r="AE96" s="39"/>
      <c r="AR96" s="229" t="s">
        <v>143</v>
      </c>
      <c r="AT96" s="229" t="s">
        <v>138</v>
      </c>
      <c r="AU96" s="229" t="s">
        <v>79</v>
      </c>
      <c r="AY96" s="18" t="s">
        <v>137</v>
      </c>
      <c r="BE96" s="230">
        <f>IF(N96="základní",J96,0)</f>
        <v>0</v>
      </c>
      <c r="BF96" s="230">
        <f>IF(N96="snížená",J96,0)</f>
        <v>0</v>
      </c>
      <c r="BG96" s="230">
        <f>IF(N96="zákl. přenesená",J96,0)</f>
        <v>0</v>
      </c>
      <c r="BH96" s="230">
        <f>IF(N96="sníž. přenesená",J96,0)</f>
        <v>0</v>
      </c>
      <c r="BI96" s="230">
        <f>IF(N96="nulová",J96,0)</f>
        <v>0</v>
      </c>
      <c r="BJ96" s="18" t="s">
        <v>143</v>
      </c>
      <c r="BK96" s="230">
        <f>ROUND(I96*H96,2)</f>
        <v>0</v>
      </c>
      <c r="BL96" s="18" t="s">
        <v>143</v>
      </c>
      <c r="BM96" s="229" t="s">
        <v>2381</v>
      </c>
    </row>
    <row r="97" spans="1:65" s="2" customFormat="1" ht="21.75" customHeight="1">
      <c r="A97" s="39"/>
      <c r="B97" s="40"/>
      <c r="C97" s="218" t="s">
        <v>135</v>
      </c>
      <c r="D97" s="218" t="s">
        <v>138</v>
      </c>
      <c r="E97" s="219" t="s">
        <v>2382</v>
      </c>
      <c r="F97" s="220" t="s">
        <v>2383</v>
      </c>
      <c r="G97" s="221" t="s">
        <v>240</v>
      </c>
      <c r="H97" s="222">
        <v>1305</v>
      </c>
      <c r="I97" s="223"/>
      <c r="J97" s="224">
        <f>ROUND(I97*H97,2)</f>
        <v>0</v>
      </c>
      <c r="K97" s="220" t="s">
        <v>142</v>
      </c>
      <c r="L97" s="45"/>
      <c r="M97" s="225" t="s">
        <v>19</v>
      </c>
      <c r="N97" s="226" t="s">
        <v>42</v>
      </c>
      <c r="O97" s="86"/>
      <c r="P97" s="227">
        <f>O97*H97</f>
        <v>0</v>
      </c>
      <c r="Q97" s="227">
        <v>0</v>
      </c>
      <c r="R97" s="227">
        <f>Q97*H97</f>
        <v>0</v>
      </c>
      <c r="S97" s="227">
        <v>0</v>
      </c>
      <c r="T97" s="228">
        <f>S97*H97</f>
        <v>0</v>
      </c>
      <c r="U97" s="39"/>
      <c r="V97" s="39"/>
      <c r="W97" s="39"/>
      <c r="X97" s="39"/>
      <c r="Y97" s="39"/>
      <c r="Z97" s="39"/>
      <c r="AA97" s="39"/>
      <c r="AB97" s="39"/>
      <c r="AC97" s="39"/>
      <c r="AD97" s="39"/>
      <c r="AE97" s="39"/>
      <c r="AR97" s="229" t="s">
        <v>143</v>
      </c>
      <c r="AT97" s="229" t="s">
        <v>138</v>
      </c>
      <c r="AU97" s="229" t="s">
        <v>79</v>
      </c>
      <c r="AY97" s="18" t="s">
        <v>137</v>
      </c>
      <c r="BE97" s="230">
        <f>IF(N97="základní",J97,0)</f>
        <v>0</v>
      </c>
      <c r="BF97" s="230">
        <f>IF(N97="snížená",J97,0)</f>
        <v>0</v>
      </c>
      <c r="BG97" s="230">
        <f>IF(N97="zákl. přenesená",J97,0)</f>
        <v>0</v>
      </c>
      <c r="BH97" s="230">
        <f>IF(N97="sníž. přenesená",J97,0)</f>
        <v>0</v>
      </c>
      <c r="BI97" s="230">
        <f>IF(N97="nulová",J97,0)</f>
        <v>0</v>
      </c>
      <c r="BJ97" s="18" t="s">
        <v>143</v>
      </c>
      <c r="BK97" s="230">
        <f>ROUND(I97*H97,2)</f>
        <v>0</v>
      </c>
      <c r="BL97" s="18" t="s">
        <v>143</v>
      </c>
      <c r="BM97" s="229" t="s">
        <v>2384</v>
      </c>
    </row>
    <row r="98" spans="1:51" s="13" customFormat="1" ht="12">
      <c r="A98" s="13"/>
      <c r="B98" s="231"/>
      <c r="C98" s="232"/>
      <c r="D98" s="233" t="s">
        <v>145</v>
      </c>
      <c r="E98" s="234" t="s">
        <v>19</v>
      </c>
      <c r="F98" s="235" t="s">
        <v>2385</v>
      </c>
      <c r="G98" s="232"/>
      <c r="H98" s="236">
        <v>1305</v>
      </c>
      <c r="I98" s="237"/>
      <c r="J98" s="232"/>
      <c r="K98" s="232"/>
      <c r="L98" s="238"/>
      <c r="M98" s="239"/>
      <c r="N98" s="240"/>
      <c r="O98" s="240"/>
      <c r="P98" s="240"/>
      <c r="Q98" s="240"/>
      <c r="R98" s="240"/>
      <c r="S98" s="240"/>
      <c r="T98" s="241"/>
      <c r="U98" s="13"/>
      <c r="V98" s="13"/>
      <c r="W98" s="13"/>
      <c r="X98" s="13"/>
      <c r="Y98" s="13"/>
      <c r="Z98" s="13"/>
      <c r="AA98" s="13"/>
      <c r="AB98" s="13"/>
      <c r="AC98" s="13"/>
      <c r="AD98" s="13"/>
      <c r="AE98" s="13"/>
      <c r="AT98" s="242" t="s">
        <v>145</v>
      </c>
      <c r="AU98" s="242" t="s">
        <v>79</v>
      </c>
      <c r="AV98" s="13" t="s">
        <v>79</v>
      </c>
      <c r="AW98" s="13" t="s">
        <v>31</v>
      </c>
      <c r="AX98" s="13" t="s">
        <v>77</v>
      </c>
      <c r="AY98" s="242" t="s">
        <v>137</v>
      </c>
    </row>
    <row r="99" spans="1:65" s="2" customFormat="1" ht="21.75" customHeight="1">
      <c r="A99" s="39"/>
      <c r="B99" s="40"/>
      <c r="C99" s="218" t="s">
        <v>171</v>
      </c>
      <c r="D99" s="218" t="s">
        <v>138</v>
      </c>
      <c r="E99" s="219" t="s">
        <v>773</v>
      </c>
      <c r="F99" s="220" t="s">
        <v>774</v>
      </c>
      <c r="G99" s="221" t="s">
        <v>240</v>
      </c>
      <c r="H99" s="222">
        <v>65.25</v>
      </c>
      <c r="I99" s="223"/>
      <c r="J99" s="224">
        <f>ROUND(I99*H99,2)</f>
        <v>0</v>
      </c>
      <c r="K99" s="220" t="s">
        <v>142</v>
      </c>
      <c r="L99" s="45"/>
      <c r="M99" s="225" t="s">
        <v>19</v>
      </c>
      <c r="N99" s="226" t="s">
        <v>42</v>
      </c>
      <c r="O99" s="86"/>
      <c r="P99" s="227">
        <f>O99*H99</f>
        <v>0</v>
      </c>
      <c r="Q99" s="227">
        <v>0</v>
      </c>
      <c r="R99" s="227">
        <f>Q99*H99</f>
        <v>0</v>
      </c>
      <c r="S99" s="227">
        <v>0</v>
      </c>
      <c r="T99" s="228">
        <f>S99*H99</f>
        <v>0</v>
      </c>
      <c r="U99" s="39"/>
      <c r="V99" s="39"/>
      <c r="W99" s="39"/>
      <c r="X99" s="39"/>
      <c r="Y99" s="39"/>
      <c r="Z99" s="39"/>
      <c r="AA99" s="39"/>
      <c r="AB99" s="39"/>
      <c r="AC99" s="39"/>
      <c r="AD99" s="39"/>
      <c r="AE99" s="39"/>
      <c r="AR99" s="229" t="s">
        <v>143</v>
      </c>
      <c r="AT99" s="229" t="s">
        <v>138</v>
      </c>
      <c r="AU99" s="229" t="s">
        <v>79</v>
      </c>
      <c r="AY99" s="18" t="s">
        <v>137</v>
      </c>
      <c r="BE99" s="230">
        <f>IF(N99="základní",J99,0)</f>
        <v>0</v>
      </c>
      <c r="BF99" s="230">
        <f>IF(N99="snížená",J99,0)</f>
        <v>0</v>
      </c>
      <c r="BG99" s="230">
        <f>IF(N99="zákl. přenesená",J99,0)</f>
        <v>0</v>
      </c>
      <c r="BH99" s="230">
        <f>IF(N99="sníž. přenesená",J99,0)</f>
        <v>0</v>
      </c>
      <c r="BI99" s="230">
        <f>IF(N99="nulová",J99,0)</f>
        <v>0</v>
      </c>
      <c r="BJ99" s="18" t="s">
        <v>143</v>
      </c>
      <c r="BK99" s="230">
        <f>ROUND(I99*H99,2)</f>
        <v>0</v>
      </c>
      <c r="BL99" s="18" t="s">
        <v>143</v>
      </c>
      <c r="BM99" s="229" t="s">
        <v>2386</v>
      </c>
    </row>
    <row r="100" spans="1:51" s="13" customFormat="1" ht="12">
      <c r="A100" s="13"/>
      <c r="B100" s="231"/>
      <c r="C100" s="232"/>
      <c r="D100" s="233" t="s">
        <v>145</v>
      </c>
      <c r="E100" s="234" t="s">
        <v>19</v>
      </c>
      <c r="F100" s="235" t="s">
        <v>2387</v>
      </c>
      <c r="G100" s="232"/>
      <c r="H100" s="236">
        <v>65.25</v>
      </c>
      <c r="I100" s="237"/>
      <c r="J100" s="232"/>
      <c r="K100" s="232"/>
      <c r="L100" s="238"/>
      <c r="M100" s="239"/>
      <c r="N100" s="240"/>
      <c r="O100" s="240"/>
      <c r="P100" s="240"/>
      <c r="Q100" s="240"/>
      <c r="R100" s="240"/>
      <c r="S100" s="240"/>
      <c r="T100" s="241"/>
      <c r="U100" s="13"/>
      <c r="V100" s="13"/>
      <c r="W100" s="13"/>
      <c r="X100" s="13"/>
      <c r="Y100" s="13"/>
      <c r="Z100" s="13"/>
      <c r="AA100" s="13"/>
      <c r="AB100" s="13"/>
      <c r="AC100" s="13"/>
      <c r="AD100" s="13"/>
      <c r="AE100" s="13"/>
      <c r="AT100" s="242" t="s">
        <v>145</v>
      </c>
      <c r="AU100" s="242" t="s">
        <v>79</v>
      </c>
      <c r="AV100" s="13" t="s">
        <v>79</v>
      </c>
      <c r="AW100" s="13" t="s">
        <v>31</v>
      </c>
      <c r="AX100" s="13" t="s">
        <v>77</v>
      </c>
      <c r="AY100" s="242" t="s">
        <v>137</v>
      </c>
    </row>
    <row r="101" spans="1:63" s="12" customFormat="1" ht="25.9" customHeight="1">
      <c r="A101" s="12"/>
      <c r="B101" s="204"/>
      <c r="C101" s="205"/>
      <c r="D101" s="206" t="s">
        <v>68</v>
      </c>
      <c r="E101" s="207" t="s">
        <v>1285</v>
      </c>
      <c r="F101" s="207" t="s">
        <v>1286</v>
      </c>
      <c r="G101" s="205"/>
      <c r="H101" s="205"/>
      <c r="I101" s="208"/>
      <c r="J101" s="209">
        <f>BK101</f>
        <v>0</v>
      </c>
      <c r="K101" s="205"/>
      <c r="L101" s="210"/>
      <c r="M101" s="211"/>
      <c r="N101" s="212"/>
      <c r="O101" s="212"/>
      <c r="P101" s="213">
        <f>SUM(P102:P103)</f>
        <v>0</v>
      </c>
      <c r="Q101" s="212"/>
      <c r="R101" s="213">
        <f>SUM(R102:R103)</f>
        <v>0</v>
      </c>
      <c r="S101" s="212"/>
      <c r="T101" s="214">
        <f>SUM(T102:T103)</f>
        <v>0</v>
      </c>
      <c r="U101" s="12"/>
      <c r="V101" s="12"/>
      <c r="W101" s="12"/>
      <c r="X101" s="12"/>
      <c r="Y101" s="12"/>
      <c r="Z101" s="12"/>
      <c r="AA101" s="12"/>
      <c r="AB101" s="12"/>
      <c r="AC101" s="12"/>
      <c r="AD101" s="12"/>
      <c r="AE101" s="12"/>
      <c r="AR101" s="215" t="s">
        <v>143</v>
      </c>
      <c r="AT101" s="216" t="s">
        <v>68</v>
      </c>
      <c r="AU101" s="216" t="s">
        <v>69</v>
      </c>
      <c r="AY101" s="215" t="s">
        <v>137</v>
      </c>
      <c r="BK101" s="217">
        <f>SUM(BK102:BK103)</f>
        <v>0</v>
      </c>
    </row>
    <row r="102" spans="1:65" s="2" customFormat="1" ht="16.5" customHeight="1">
      <c r="A102" s="39"/>
      <c r="B102" s="40"/>
      <c r="C102" s="218" t="s">
        <v>157</v>
      </c>
      <c r="D102" s="218" t="s">
        <v>138</v>
      </c>
      <c r="E102" s="219" t="s">
        <v>1288</v>
      </c>
      <c r="F102" s="220" t="s">
        <v>2388</v>
      </c>
      <c r="G102" s="221" t="s">
        <v>1290</v>
      </c>
      <c r="H102" s="222">
        <v>12</v>
      </c>
      <c r="I102" s="223"/>
      <c r="J102" s="224">
        <f>ROUND(I102*H102,2)</f>
        <v>0</v>
      </c>
      <c r="K102" s="220" t="s">
        <v>142</v>
      </c>
      <c r="L102" s="45"/>
      <c r="M102" s="225" t="s">
        <v>19</v>
      </c>
      <c r="N102" s="226" t="s">
        <v>42</v>
      </c>
      <c r="O102" s="86"/>
      <c r="P102" s="227">
        <f>O102*H102</f>
        <v>0</v>
      </c>
      <c r="Q102" s="227">
        <v>0</v>
      </c>
      <c r="R102" s="227">
        <f>Q102*H102</f>
        <v>0</v>
      </c>
      <c r="S102" s="227">
        <v>0</v>
      </c>
      <c r="T102" s="228">
        <f>S102*H102</f>
        <v>0</v>
      </c>
      <c r="U102" s="39"/>
      <c r="V102" s="39"/>
      <c r="W102" s="39"/>
      <c r="X102" s="39"/>
      <c r="Y102" s="39"/>
      <c r="Z102" s="39"/>
      <c r="AA102" s="39"/>
      <c r="AB102" s="39"/>
      <c r="AC102" s="39"/>
      <c r="AD102" s="39"/>
      <c r="AE102" s="39"/>
      <c r="AR102" s="229" t="s">
        <v>2389</v>
      </c>
      <c r="AT102" s="229" t="s">
        <v>138</v>
      </c>
      <c r="AU102" s="229" t="s">
        <v>77</v>
      </c>
      <c r="AY102" s="18" t="s">
        <v>137</v>
      </c>
      <c r="BE102" s="230">
        <f>IF(N102="základní",J102,0)</f>
        <v>0</v>
      </c>
      <c r="BF102" s="230">
        <f>IF(N102="snížená",J102,0)</f>
        <v>0</v>
      </c>
      <c r="BG102" s="230">
        <f>IF(N102="zákl. přenesená",J102,0)</f>
        <v>0</v>
      </c>
      <c r="BH102" s="230">
        <f>IF(N102="sníž. přenesená",J102,0)</f>
        <v>0</v>
      </c>
      <c r="BI102" s="230">
        <f>IF(N102="nulová",J102,0)</f>
        <v>0</v>
      </c>
      <c r="BJ102" s="18" t="s">
        <v>143</v>
      </c>
      <c r="BK102" s="230">
        <f>ROUND(I102*H102,2)</f>
        <v>0</v>
      </c>
      <c r="BL102" s="18" t="s">
        <v>2389</v>
      </c>
      <c r="BM102" s="229" t="s">
        <v>2390</v>
      </c>
    </row>
    <row r="103" spans="1:51" s="13" customFormat="1" ht="12">
      <c r="A103" s="13"/>
      <c r="B103" s="231"/>
      <c r="C103" s="232"/>
      <c r="D103" s="233" t="s">
        <v>145</v>
      </c>
      <c r="E103" s="234" t="s">
        <v>19</v>
      </c>
      <c r="F103" s="235" t="s">
        <v>195</v>
      </c>
      <c r="G103" s="232"/>
      <c r="H103" s="236">
        <v>12</v>
      </c>
      <c r="I103" s="237"/>
      <c r="J103" s="232"/>
      <c r="K103" s="232"/>
      <c r="L103" s="238"/>
      <c r="M103" s="290"/>
      <c r="N103" s="291"/>
      <c r="O103" s="291"/>
      <c r="P103" s="291"/>
      <c r="Q103" s="291"/>
      <c r="R103" s="291"/>
      <c r="S103" s="291"/>
      <c r="T103" s="292"/>
      <c r="U103" s="13"/>
      <c r="V103" s="13"/>
      <c r="W103" s="13"/>
      <c r="X103" s="13"/>
      <c r="Y103" s="13"/>
      <c r="Z103" s="13"/>
      <c r="AA103" s="13"/>
      <c r="AB103" s="13"/>
      <c r="AC103" s="13"/>
      <c r="AD103" s="13"/>
      <c r="AE103" s="13"/>
      <c r="AT103" s="242" t="s">
        <v>145</v>
      </c>
      <c r="AU103" s="242" t="s">
        <v>77</v>
      </c>
      <c r="AV103" s="13" t="s">
        <v>79</v>
      </c>
      <c r="AW103" s="13" t="s">
        <v>31</v>
      </c>
      <c r="AX103" s="13" t="s">
        <v>77</v>
      </c>
      <c r="AY103" s="242" t="s">
        <v>137</v>
      </c>
    </row>
    <row r="104" spans="1:31" s="2" customFormat="1" ht="6.95" customHeight="1">
      <c r="A104" s="39"/>
      <c r="B104" s="61"/>
      <c r="C104" s="62"/>
      <c r="D104" s="62"/>
      <c r="E104" s="62"/>
      <c r="F104" s="62"/>
      <c r="G104" s="62"/>
      <c r="H104" s="62"/>
      <c r="I104" s="168"/>
      <c r="J104" s="62"/>
      <c r="K104" s="62"/>
      <c r="L104" s="45"/>
      <c r="M104" s="39"/>
      <c r="O104" s="39"/>
      <c r="P104" s="39"/>
      <c r="Q104" s="39"/>
      <c r="R104" s="39"/>
      <c r="S104" s="39"/>
      <c r="T104" s="39"/>
      <c r="U104" s="39"/>
      <c r="V104" s="39"/>
      <c r="W104" s="39"/>
      <c r="X104" s="39"/>
      <c r="Y104" s="39"/>
      <c r="Z104" s="39"/>
      <c r="AA104" s="39"/>
      <c r="AB104" s="39"/>
      <c r="AC104" s="39"/>
      <c r="AD104" s="39"/>
      <c r="AE104" s="39"/>
    </row>
  </sheetData>
  <sheetProtection password="CC35" sheet="1" objects="1" scenarios="1" formatColumns="0" formatRows="0" autoFilter="0"/>
  <autoFilter ref="C83:K10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Bouček Václav, Ing.</dc:creator>
  <cp:keywords/>
  <dc:description/>
  <cp:lastModifiedBy>Bouček Václav, Ing.</cp:lastModifiedBy>
  <dcterms:created xsi:type="dcterms:W3CDTF">2020-04-03T07:42:07Z</dcterms:created>
  <dcterms:modified xsi:type="dcterms:W3CDTF">2020-04-03T07:42:25Z</dcterms:modified>
  <cp:category/>
  <cp:version/>
  <cp:contentType/>
  <cp:contentStatus/>
</cp:coreProperties>
</file>