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2020\Soutěže 2020\5-Sečkařová 2020\Výměna kolejnic v úseku Rájec-Jestřebí - Březová nad Svitavou\ZD\Díl 1_7\"/>
    </mc:Choice>
  </mc:AlternateContent>
  <bookViews>
    <workbookView xWindow="0" yWindow="0" windowWidth="28800" windowHeight="12315"/>
  </bookViews>
  <sheets>
    <sheet name="Rekapitulace zakázky" sheetId="1" r:id="rId1"/>
    <sheet name="01.1 - Úsek Rájec-Jestřeb..." sheetId="2" r:id="rId2"/>
    <sheet name="01.2 - Úsek Skalice nad S..." sheetId="3" r:id="rId3"/>
    <sheet name="01.3 - Úsek Letovice - Bř..." sheetId="4" r:id="rId4"/>
    <sheet name="02.1 - Vedlejší rozpočtov..." sheetId="5" r:id="rId5"/>
  </sheets>
  <definedNames>
    <definedName name="_xlnm._FilterDatabase" localSheetId="1" hidden="1">'01.1 - Úsek Rájec-Jestřeb...'!$C$118:$K$171</definedName>
    <definedName name="_xlnm._FilterDatabase" localSheetId="2" hidden="1">'01.2 - Úsek Skalice nad S...'!$C$118:$K$158</definedName>
    <definedName name="_xlnm._FilterDatabase" localSheetId="3" hidden="1">'01.3 - Úsek Letovice - Bř...'!$C$118:$K$173</definedName>
    <definedName name="_xlnm._FilterDatabase" localSheetId="4" hidden="1">'02.1 - Vedlejší rozpočtov...'!$C$116:$K$125</definedName>
    <definedName name="_xlnm.Print_Titles" localSheetId="1">'01.1 - Úsek Rájec-Jestřeb...'!$118:$118</definedName>
    <definedName name="_xlnm.Print_Titles" localSheetId="2">'01.2 - Úsek Skalice nad S...'!$118:$118</definedName>
    <definedName name="_xlnm.Print_Titles" localSheetId="3">'01.3 - Úsek Letovice - Bř...'!$118:$118</definedName>
    <definedName name="_xlnm.Print_Titles" localSheetId="4">'02.1 - Vedlejší rozpočtov...'!$116:$116</definedName>
    <definedName name="_xlnm.Print_Titles" localSheetId="0">'Rekapitulace zakázky'!$92:$92</definedName>
    <definedName name="_xlnm.Print_Area" localSheetId="1">'01.1 - Úsek Rájec-Jestřeb...'!$C$4:$J$39,'01.1 - Úsek Rájec-Jestřeb...'!$C$50:$J$76,'01.1 - Úsek Rájec-Jestřeb...'!$C$82:$J$100,'01.1 - Úsek Rájec-Jestřeb...'!$C$106:$K$171</definedName>
    <definedName name="_xlnm.Print_Area" localSheetId="2">'01.2 - Úsek Skalice nad S...'!$C$4:$J$39,'01.2 - Úsek Skalice nad S...'!$C$50:$J$76,'01.2 - Úsek Skalice nad S...'!$C$82:$J$100,'01.2 - Úsek Skalice nad S...'!$C$106:$K$158</definedName>
    <definedName name="_xlnm.Print_Area" localSheetId="3">'01.3 - Úsek Letovice - Bř...'!$C$4:$J$39,'01.3 - Úsek Letovice - Bř...'!$C$50:$J$76,'01.3 - Úsek Letovice - Bř...'!$C$82:$J$100,'01.3 - Úsek Letovice - Bř...'!$C$106:$K$173</definedName>
    <definedName name="_xlnm.Print_Area" localSheetId="4">'02.1 - Vedlejší rozpočtov...'!$C$4:$J$39,'02.1 - Vedlejší rozpočtov...'!$C$50:$J$76,'02.1 - Vedlejší rozpočtov...'!$C$82:$J$98,'02.1 - Vedlejší rozpočtov...'!$C$104:$K$125</definedName>
    <definedName name="_xlnm.Print_Area" localSheetId="0">'Rekapitulace zakázky'!$D$4:$AO$76,'Rekapitulace zakázky'!$C$82:$AQ$99</definedName>
  </definedNames>
  <calcPr calcId="162913"/>
</workbook>
</file>

<file path=xl/calcChain.xml><?xml version="1.0" encoding="utf-8"?>
<calcChain xmlns="http://schemas.openxmlformats.org/spreadsheetml/2006/main">
  <c r="J37" i="5" l="1"/>
  <c r="J36" i="5"/>
  <c r="AY98" i="1" s="1"/>
  <c r="J35" i="5"/>
  <c r="AX98" i="1"/>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F113" i="5"/>
  <c r="F111" i="5"/>
  <c r="E109" i="5"/>
  <c r="F91" i="5"/>
  <c r="F89" i="5"/>
  <c r="E87" i="5"/>
  <c r="J24" i="5"/>
  <c r="E24" i="5"/>
  <c r="J114" i="5" s="1"/>
  <c r="J23" i="5"/>
  <c r="J21" i="5"/>
  <c r="E21" i="5"/>
  <c r="J113" i="5" s="1"/>
  <c r="J20" i="5"/>
  <c r="J18" i="5"/>
  <c r="E18" i="5"/>
  <c r="F114" i="5" s="1"/>
  <c r="J17" i="5"/>
  <c r="J12" i="5"/>
  <c r="J111" i="5" s="1"/>
  <c r="E7" i="5"/>
  <c r="E107" i="5"/>
  <c r="J37" i="4"/>
  <c r="J36" i="4"/>
  <c r="AY97" i="1" s="1"/>
  <c r="J35" i="4"/>
  <c r="AX97" i="1"/>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9" i="4"/>
  <c r="BH169" i="4"/>
  <c r="BG169" i="4"/>
  <c r="BF169" i="4"/>
  <c r="T169" i="4"/>
  <c r="R169" i="4"/>
  <c r="P169" i="4"/>
  <c r="BI168" i="4"/>
  <c r="BH168" i="4"/>
  <c r="BG168" i="4"/>
  <c r="BF168" i="4"/>
  <c r="T168" i="4"/>
  <c r="R168" i="4"/>
  <c r="P168"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F115" i="4"/>
  <c r="F113" i="4"/>
  <c r="E111" i="4"/>
  <c r="F91" i="4"/>
  <c r="F89" i="4"/>
  <c r="E87" i="4"/>
  <c r="J24" i="4"/>
  <c r="E24" i="4"/>
  <c r="J116" i="4" s="1"/>
  <c r="J23" i="4"/>
  <c r="J21" i="4"/>
  <c r="E21" i="4"/>
  <c r="J115" i="4" s="1"/>
  <c r="J20" i="4"/>
  <c r="J18" i="4"/>
  <c r="E18" i="4"/>
  <c r="F116" i="4" s="1"/>
  <c r="J17" i="4"/>
  <c r="J12" i="4"/>
  <c r="J113" i="4" s="1"/>
  <c r="E7" i="4"/>
  <c r="E85" i="4"/>
  <c r="J37" i="3"/>
  <c r="J36" i="3"/>
  <c r="AY96" i="1"/>
  <c r="J35" i="3"/>
  <c r="AX96" i="1"/>
  <c r="BI158" i="3"/>
  <c r="BH158" i="3"/>
  <c r="BG158" i="3"/>
  <c r="BF158" i="3"/>
  <c r="T158" i="3"/>
  <c r="R158" i="3"/>
  <c r="P158" i="3"/>
  <c r="BI157" i="3"/>
  <c r="BH157" i="3"/>
  <c r="BG157" i="3"/>
  <c r="BF157" i="3"/>
  <c r="T157" i="3"/>
  <c r="R157" i="3"/>
  <c r="P157" i="3"/>
  <c r="BI156" i="3"/>
  <c r="BH156" i="3"/>
  <c r="BG156" i="3"/>
  <c r="BF156" i="3"/>
  <c r="T156" i="3"/>
  <c r="R156" i="3"/>
  <c r="P156" i="3"/>
  <c r="BI155" i="3"/>
  <c r="BH155" i="3"/>
  <c r="BG155" i="3"/>
  <c r="BF155" i="3"/>
  <c r="T155" i="3"/>
  <c r="R155" i="3"/>
  <c r="P155" i="3"/>
  <c r="BI154" i="3"/>
  <c r="BH154" i="3"/>
  <c r="BG154" i="3"/>
  <c r="BF154" i="3"/>
  <c r="T154" i="3"/>
  <c r="R154" i="3"/>
  <c r="P154" i="3"/>
  <c r="BI153" i="3"/>
  <c r="BH153" i="3"/>
  <c r="BG153" i="3"/>
  <c r="BF153" i="3"/>
  <c r="T153" i="3"/>
  <c r="R153" i="3"/>
  <c r="P153" i="3"/>
  <c r="BI152" i="3"/>
  <c r="BH152" i="3"/>
  <c r="BG152" i="3"/>
  <c r="BF152" i="3"/>
  <c r="T152" i="3"/>
  <c r="R152" i="3"/>
  <c r="P152" i="3"/>
  <c r="BI151" i="3"/>
  <c r="BH151" i="3"/>
  <c r="BG151" i="3"/>
  <c r="BF151" i="3"/>
  <c r="T151" i="3"/>
  <c r="R151" i="3"/>
  <c r="P151" i="3"/>
  <c r="BI150" i="3"/>
  <c r="BH150" i="3"/>
  <c r="BG150" i="3"/>
  <c r="BF150" i="3"/>
  <c r="T150" i="3"/>
  <c r="R150" i="3"/>
  <c r="P150" i="3"/>
  <c r="BI149" i="3"/>
  <c r="BH149" i="3"/>
  <c r="BG149" i="3"/>
  <c r="BF149" i="3"/>
  <c r="T149" i="3"/>
  <c r="R149" i="3"/>
  <c r="P149" i="3"/>
  <c r="BI148" i="3"/>
  <c r="BH148" i="3"/>
  <c r="BG148" i="3"/>
  <c r="BF148" i="3"/>
  <c r="T148" i="3"/>
  <c r="R148" i="3"/>
  <c r="P148" i="3"/>
  <c r="BI147" i="3"/>
  <c r="BH147" i="3"/>
  <c r="BG147" i="3"/>
  <c r="BF147" i="3"/>
  <c r="T147" i="3"/>
  <c r="R147" i="3"/>
  <c r="P147" i="3"/>
  <c r="BI146" i="3"/>
  <c r="BH146" i="3"/>
  <c r="BG146" i="3"/>
  <c r="BF146" i="3"/>
  <c r="T146" i="3"/>
  <c r="R146" i="3"/>
  <c r="P146" i="3"/>
  <c r="BI145" i="3"/>
  <c r="BH145" i="3"/>
  <c r="BG145" i="3"/>
  <c r="BF145" i="3"/>
  <c r="T145" i="3"/>
  <c r="R145" i="3"/>
  <c r="P145" i="3"/>
  <c r="BI144" i="3"/>
  <c r="BH144" i="3"/>
  <c r="BG144" i="3"/>
  <c r="BF144" i="3"/>
  <c r="T144" i="3"/>
  <c r="R144" i="3"/>
  <c r="P144" i="3"/>
  <c r="BI143" i="3"/>
  <c r="BH143" i="3"/>
  <c r="BG143" i="3"/>
  <c r="BF143" i="3"/>
  <c r="T143" i="3"/>
  <c r="R143" i="3"/>
  <c r="P143" i="3"/>
  <c r="BI142" i="3"/>
  <c r="BH142" i="3"/>
  <c r="BG142" i="3"/>
  <c r="BF142" i="3"/>
  <c r="T142" i="3"/>
  <c r="R142" i="3"/>
  <c r="P142" i="3"/>
  <c r="BI141" i="3"/>
  <c r="BH141" i="3"/>
  <c r="BG141" i="3"/>
  <c r="BF141" i="3"/>
  <c r="T141" i="3"/>
  <c r="R141" i="3"/>
  <c r="P141" i="3"/>
  <c r="BI140" i="3"/>
  <c r="BH140" i="3"/>
  <c r="BG140" i="3"/>
  <c r="BF140" i="3"/>
  <c r="T140" i="3"/>
  <c r="R140" i="3"/>
  <c r="P140" i="3"/>
  <c r="BI139" i="3"/>
  <c r="BH139" i="3"/>
  <c r="BG139" i="3"/>
  <c r="BF139" i="3"/>
  <c r="T139" i="3"/>
  <c r="R139" i="3"/>
  <c r="P139" i="3"/>
  <c r="BI137" i="3"/>
  <c r="BH137" i="3"/>
  <c r="BG137" i="3"/>
  <c r="BF137" i="3"/>
  <c r="T137" i="3"/>
  <c r="R137" i="3"/>
  <c r="P137" i="3"/>
  <c r="BI136" i="3"/>
  <c r="BH136" i="3"/>
  <c r="BG136" i="3"/>
  <c r="BF136" i="3"/>
  <c r="T136" i="3"/>
  <c r="R136" i="3"/>
  <c r="P136"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8" i="3"/>
  <c r="BH128" i="3"/>
  <c r="BG128" i="3"/>
  <c r="BF128" i="3"/>
  <c r="T128" i="3"/>
  <c r="R128" i="3"/>
  <c r="P128" i="3"/>
  <c r="BI127" i="3"/>
  <c r="BH127" i="3"/>
  <c r="BG127" i="3"/>
  <c r="BF127" i="3"/>
  <c r="T127" i="3"/>
  <c r="R127" i="3"/>
  <c r="P127" i="3"/>
  <c r="BI126" i="3"/>
  <c r="BH126" i="3"/>
  <c r="BG126" i="3"/>
  <c r="BF126" i="3"/>
  <c r="T126" i="3"/>
  <c r="R126" i="3"/>
  <c r="P126" i="3"/>
  <c r="BI125" i="3"/>
  <c r="BH125" i="3"/>
  <c r="BG125" i="3"/>
  <c r="BF125" i="3"/>
  <c r="T125" i="3"/>
  <c r="R125" i="3"/>
  <c r="P125" i="3"/>
  <c r="BI124" i="3"/>
  <c r="BH124" i="3"/>
  <c r="BG124" i="3"/>
  <c r="BF124" i="3"/>
  <c r="T124" i="3"/>
  <c r="R124" i="3"/>
  <c r="P124" i="3"/>
  <c r="BI123" i="3"/>
  <c r="BH123" i="3"/>
  <c r="BG123" i="3"/>
  <c r="BF123" i="3"/>
  <c r="T123" i="3"/>
  <c r="R123" i="3"/>
  <c r="P123" i="3"/>
  <c r="BI122" i="3"/>
  <c r="BH122" i="3"/>
  <c r="BG122" i="3"/>
  <c r="BF122" i="3"/>
  <c r="T122" i="3"/>
  <c r="R122" i="3"/>
  <c r="P122" i="3"/>
  <c r="F115" i="3"/>
  <c r="F113" i="3"/>
  <c r="E111" i="3"/>
  <c r="F91" i="3"/>
  <c r="F89" i="3"/>
  <c r="E87" i="3"/>
  <c r="J24" i="3"/>
  <c r="E24" i="3"/>
  <c r="J116" i="3" s="1"/>
  <c r="J23" i="3"/>
  <c r="J21" i="3"/>
  <c r="E21" i="3"/>
  <c r="J115" i="3" s="1"/>
  <c r="J20" i="3"/>
  <c r="J18" i="3"/>
  <c r="E18" i="3"/>
  <c r="F92" i="3" s="1"/>
  <c r="J17" i="3"/>
  <c r="J12" i="3"/>
  <c r="J113" i="3"/>
  <c r="E7" i="3"/>
  <c r="E109" i="3"/>
  <c r="J37" i="2"/>
  <c r="J36" i="2"/>
  <c r="AY95" i="1" s="1"/>
  <c r="J35" i="2"/>
  <c r="AX95" i="1" s="1"/>
  <c r="BI171" i="2"/>
  <c r="BH171" i="2"/>
  <c r="BG171" i="2"/>
  <c r="BF171" i="2"/>
  <c r="T171" i="2"/>
  <c r="R171" i="2"/>
  <c r="P171" i="2"/>
  <c r="BI170" i="2"/>
  <c r="BH170" i="2"/>
  <c r="BG170" i="2"/>
  <c r="BF170" i="2"/>
  <c r="T170" i="2"/>
  <c r="R170" i="2"/>
  <c r="P170" i="2"/>
  <c r="BI169" i="2"/>
  <c r="BH169" i="2"/>
  <c r="BG169" i="2"/>
  <c r="BF169" i="2"/>
  <c r="T169" i="2"/>
  <c r="R169" i="2"/>
  <c r="P169" i="2"/>
  <c r="BI168" i="2"/>
  <c r="BH168" i="2"/>
  <c r="BG168" i="2"/>
  <c r="BF168" i="2"/>
  <c r="T168" i="2"/>
  <c r="R168" i="2"/>
  <c r="P168" i="2"/>
  <c r="BI167" i="2"/>
  <c r="BH167" i="2"/>
  <c r="BG167" i="2"/>
  <c r="BF167" i="2"/>
  <c r="T167" i="2"/>
  <c r="R167" i="2"/>
  <c r="P167" i="2"/>
  <c r="BI166" i="2"/>
  <c r="BH166" i="2"/>
  <c r="BG166" i="2"/>
  <c r="BF166" i="2"/>
  <c r="T166" i="2"/>
  <c r="R166" i="2"/>
  <c r="P166" i="2"/>
  <c r="BI165" i="2"/>
  <c r="BH165" i="2"/>
  <c r="BG165" i="2"/>
  <c r="BF165" i="2"/>
  <c r="T165" i="2"/>
  <c r="R165" i="2"/>
  <c r="P165" i="2"/>
  <c r="BI164" i="2"/>
  <c r="BH164" i="2"/>
  <c r="BG164" i="2"/>
  <c r="BF164" i="2"/>
  <c r="T164" i="2"/>
  <c r="R164" i="2"/>
  <c r="P164" i="2"/>
  <c r="BI163" i="2"/>
  <c r="BH163" i="2"/>
  <c r="BG163" i="2"/>
  <c r="BF163" i="2"/>
  <c r="T163" i="2"/>
  <c r="R163" i="2"/>
  <c r="P163" i="2"/>
  <c r="BI162" i="2"/>
  <c r="BH162" i="2"/>
  <c r="BG162" i="2"/>
  <c r="BF162" i="2"/>
  <c r="T162" i="2"/>
  <c r="R162" i="2"/>
  <c r="P162" i="2"/>
  <c r="BI161" i="2"/>
  <c r="BH161" i="2"/>
  <c r="BG161" i="2"/>
  <c r="BF161" i="2"/>
  <c r="T161" i="2"/>
  <c r="R161" i="2"/>
  <c r="P161" i="2"/>
  <c r="BI160" i="2"/>
  <c r="BH160" i="2"/>
  <c r="BG160" i="2"/>
  <c r="BF160" i="2"/>
  <c r="T160" i="2"/>
  <c r="R160" i="2"/>
  <c r="P160" i="2"/>
  <c r="BI159" i="2"/>
  <c r="BH159" i="2"/>
  <c r="BG159" i="2"/>
  <c r="BF159" i="2"/>
  <c r="T159" i="2"/>
  <c r="R159" i="2"/>
  <c r="P159" i="2"/>
  <c r="BI158" i="2"/>
  <c r="BH158" i="2"/>
  <c r="BG158" i="2"/>
  <c r="BF158" i="2"/>
  <c r="T158" i="2"/>
  <c r="R158" i="2"/>
  <c r="P158" i="2"/>
  <c r="BI157" i="2"/>
  <c r="BH157" i="2"/>
  <c r="BG157" i="2"/>
  <c r="BF157" i="2"/>
  <c r="T157" i="2"/>
  <c r="R157" i="2"/>
  <c r="P157" i="2"/>
  <c r="BI156" i="2"/>
  <c r="BH156" i="2"/>
  <c r="BG156" i="2"/>
  <c r="BF156" i="2"/>
  <c r="T156" i="2"/>
  <c r="R156" i="2"/>
  <c r="P156" i="2"/>
  <c r="BI155" i="2"/>
  <c r="BH155" i="2"/>
  <c r="BG155" i="2"/>
  <c r="BF155" i="2"/>
  <c r="T155" i="2"/>
  <c r="R155" i="2"/>
  <c r="P155" i="2"/>
  <c r="BI154" i="2"/>
  <c r="BH154" i="2"/>
  <c r="BG154" i="2"/>
  <c r="BF154" i="2"/>
  <c r="T154" i="2"/>
  <c r="R154" i="2"/>
  <c r="P154" i="2"/>
  <c r="BI152" i="2"/>
  <c r="BH152" i="2"/>
  <c r="BG152" i="2"/>
  <c r="BF152" i="2"/>
  <c r="T152" i="2"/>
  <c r="R152" i="2"/>
  <c r="P152" i="2"/>
  <c r="BI151" i="2"/>
  <c r="BH151" i="2"/>
  <c r="BG151" i="2"/>
  <c r="BF151" i="2"/>
  <c r="T151" i="2"/>
  <c r="R151" i="2"/>
  <c r="P151" i="2"/>
  <c r="BI150" i="2"/>
  <c r="BH150" i="2"/>
  <c r="BG150" i="2"/>
  <c r="BF150" i="2"/>
  <c r="T150" i="2"/>
  <c r="R150" i="2"/>
  <c r="P150" i="2"/>
  <c r="BI149" i="2"/>
  <c r="BH149" i="2"/>
  <c r="BG149" i="2"/>
  <c r="BF149" i="2"/>
  <c r="T149" i="2"/>
  <c r="R149" i="2"/>
  <c r="P149" i="2"/>
  <c r="BI148" i="2"/>
  <c r="BH148" i="2"/>
  <c r="BG148" i="2"/>
  <c r="BF148" i="2"/>
  <c r="T148" i="2"/>
  <c r="R148" i="2"/>
  <c r="P148" i="2"/>
  <c r="BI147" i="2"/>
  <c r="BH147" i="2"/>
  <c r="BG147" i="2"/>
  <c r="BF147" i="2"/>
  <c r="T147" i="2"/>
  <c r="R147" i="2"/>
  <c r="P147" i="2"/>
  <c r="BI146" i="2"/>
  <c r="BH146" i="2"/>
  <c r="BG146" i="2"/>
  <c r="BF146" i="2"/>
  <c r="T146" i="2"/>
  <c r="R146" i="2"/>
  <c r="P146" i="2"/>
  <c r="BI145" i="2"/>
  <c r="BH145" i="2"/>
  <c r="BG145" i="2"/>
  <c r="BF145" i="2"/>
  <c r="T145" i="2"/>
  <c r="R145" i="2"/>
  <c r="P145" i="2"/>
  <c r="BI144" i="2"/>
  <c r="BH144" i="2"/>
  <c r="BG144" i="2"/>
  <c r="BF144" i="2"/>
  <c r="T144" i="2"/>
  <c r="R144" i="2"/>
  <c r="P144" i="2"/>
  <c r="BI143" i="2"/>
  <c r="BH143" i="2"/>
  <c r="BG143" i="2"/>
  <c r="BF143" i="2"/>
  <c r="T143" i="2"/>
  <c r="R143" i="2"/>
  <c r="P143" i="2"/>
  <c r="BI142" i="2"/>
  <c r="BH142" i="2"/>
  <c r="BG142" i="2"/>
  <c r="BF142" i="2"/>
  <c r="T142" i="2"/>
  <c r="R142" i="2"/>
  <c r="P142" i="2"/>
  <c r="BI141" i="2"/>
  <c r="BH141" i="2"/>
  <c r="BG141" i="2"/>
  <c r="BF141" i="2"/>
  <c r="T141" i="2"/>
  <c r="R141" i="2"/>
  <c r="P141" i="2"/>
  <c r="BI140" i="2"/>
  <c r="BH140" i="2"/>
  <c r="BG140" i="2"/>
  <c r="BF140" i="2"/>
  <c r="T140" i="2"/>
  <c r="R140" i="2"/>
  <c r="P140" i="2"/>
  <c r="BI139" i="2"/>
  <c r="BH139" i="2"/>
  <c r="BG139" i="2"/>
  <c r="BF139" i="2"/>
  <c r="T139" i="2"/>
  <c r="R139" i="2"/>
  <c r="P139" i="2"/>
  <c r="BI138" i="2"/>
  <c r="BH138" i="2"/>
  <c r="BG138" i="2"/>
  <c r="BF138" i="2"/>
  <c r="T138" i="2"/>
  <c r="R138" i="2"/>
  <c r="P138" i="2"/>
  <c r="BI137" i="2"/>
  <c r="BH137" i="2"/>
  <c r="BG137" i="2"/>
  <c r="BF137" i="2"/>
  <c r="T137" i="2"/>
  <c r="R137" i="2"/>
  <c r="P137" i="2"/>
  <c r="BI136" i="2"/>
  <c r="BH136" i="2"/>
  <c r="BG136" i="2"/>
  <c r="BF136" i="2"/>
  <c r="T136" i="2"/>
  <c r="R136" i="2"/>
  <c r="P136" i="2"/>
  <c r="BI135" i="2"/>
  <c r="BH135" i="2"/>
  <c r="BG135" i="2"/>
  <c r="BF135" i="2"/>
  <c r="T135" i="2"/>
  <c r="R135" i="2"/>
  <c r="P135" i="2"/>
  <c r="BI134" i="2"/>
  <c r="BH134" i="2"/>
  <c r="BG134" i="2"/>
  <c r="BF134" i="2"/>
  <c r="T134" i="2"/>
  <c r="R134" i="2"/>
  <c r="P134" i="2"/>
  <c r="BI133" i="2"/>
  <c r="BH133" i="2"/>
  <c r="BG133" i="2"/>
  <c r="BF133" i="2"/>
  <c r="T133" i="2"/>
  <c r="R133" i="2"/>
  <c r="P133" i="2"/>
  <c r="BI132" i="2"/>
  <c r="BH132" i="2"/>
  <c r="BG132" i="2"/>
  <c r="BF132" i="2"/>
  <c r="T132" i="2"/>
  <c r="R132" i="2"/>
  <c r="P132" i="2"/>
  <c r="BI131" i="2"/>
  <c r="BH131" i="2"/>
  <c r="BG131" i="2"/>
  <c r="BF131" i="2"/>
  <c r="T131" i="2"/>
  <c r="R131" i="2"/>
  <c r="P131" i="2"/>
  <c r="BI130" i="2"/>
  <c r="BH130" i="2"/>
  <c r="BG130" i="2"/>
  <c r="BF130" i="2"/>
  <c r="T130" i="2"/>
  <c r="R130" i="2"/>
  <c r="P130" i="2"/>
  <c r="BI129" i="2"/>
  <c r="BH129" i="2"/>
  <c r="BG129" i="2"/>
  <c r="BF129" i="2"/>
  <c r="T129" i="2"/>
  <c r="R129" i="2"/>
  <c r="P129" i="2"/>
  <c r="BI128" i="2"/>
  <c r="BH128" i="2"/>
  <c r="BG128" i="2"/>
  <c r="BF128" i="2"/>
  <c r="T128" i="2"/>
  <c r="R128" i="2"/>
  <c r="P128" i="2"/>
  <c r="BI127" i="2"/>
  <c r="BH127" i="2"/>
  <c r="BG127" i="2"/>
  <c r="BF127" i="2"/>
  <c r="T127" i="2"/>
  <c r="R127" i="2"/>
  <c r="P127" i="2"/>
  <c r="BI126" i="2"/>
  <c r="BH126" i="2"/>
  <c r="BG126" i="2"/>
  <c r="BF126" i="2"/>
  <c r="T126" i="2"/>
  <c r="R126" i="2"/>
  <c r="P126" i="2"/>
  <c r="BI125" i="2"/>
  <c r="BH125" i="2"/>
  <c r="BG125" i="2"/>
  <c r="BF125" i="2"/>
  <c r="T125" i="2"/>
  <c r="R125" i="2"/>
  <c r="P125" i="2"/>
  <c r="BI124" i="2"/>
  <c r="BH124" i="2"/>
  <c r="BG124" i="2"/>
  <c r="BF124" i="2"/>
  <c r="T124" i="2"/>
  <c r="R124" i="2"/>
  <c r="P124" i="2"/>
  <c r="BI123" i="2"/>
  <c r="BH123" i="2"/>
  <c r="BG123" i="2"/>
  <c r="BF123" i="2"/>
  <c r="T123" i="2"/>
  <c r="R123" i="2"/>
  <c r="P123" i="2"/>
  <c r="BI122" i="2"/>
  <c r="BH122" i="2"/>
  <c r="BG122" i="2"/>
  <c r="BF122" i="2"/>
  <c r="T122" i="2"/>
  <c r="R122" i="2"/>
  <c r="P122" i="2"/>
  <c r="F115" i="2"/>
  <c r="F113" i="2"/>
  <c r="E111" i="2"/>
  <c r="F91" i="2"/>
  <c r="F89" i="2"/>
  <c r="E87" i="2"/>
  <c r="J24" i="2"/>
  <c r="E24" i="2"/>
  <c r="J92" i="2" s="1"/>
  <c r="J23" i="2"/>
  <c r="J21" i="2"/>
  <c r="E21" i="2"/>
  <c r="J115" i="2" s="1"/>
  <c r="J20" i="2"/>
  <c r="J18" i="2"/>
  <c r="E18" i="2"/>
  <c r="F116" i="2" s="1"/>
  <c r="J17" i="2"/>
  <c r="J12" i="2"/>
  <c r="J113" i="2" s="1"/>
  <c r="E7" i="2"/>
  <c r="E85" i="2"/>
  <c r="L90" i="1"/>
  <c r="AM90" i="1"/>
  <c r="AM89" i="1"/>
  <c r="L89" i="1"/>
  <c r="AM87" i="1"/>
  <c r="L87" i="1"/>
  <c r="L85" i="1"/>
  <c r="L84" i="1"/>
  <c r="BK125" i="5"/>
  <c r="BK124" i="5"/>
  <c r="J124" i="5"/>
  <c r="BK123" i="5"/>
  <c r="J123" i="5"/>
  <c r="BK122" i="5"/>
  <c r="J122" i="5"/>
  <c r="BK121" i="5"/>
  <c r="J121" i="5"/>
  <c r="BK120" i="5"/>
  <c r="J120" i="5"/>
  <c r="BK119" i="5"/>
  <c r="J119" i="5"/>
  <c r="BK171" i="4"/>
  <c r="BK170" i="4"/>
  <c r="J168" i="4"/>
  <c r="BK166" i="4"/>
  <c r="BK165" i="4"/>
  <c r="J162" i="4"/>
  <c r="J160" i="4"/>
  <c r="BK159" i="4"/>
  <c r="J158" i="4"/>
  <c r="BK157" i="4"/>
  <c r="BK156" i="4"/>
  <c r="J151" i="4"/>
  <c r="J142" i="4"/>
  <c r="J140" i="4"/>
  <c r="BK139" i="4"/>
  <c r="J138" i="4"/>
  <c r="BK136" i="4"/>
  <c r="J133" i="4"/>
  <c r="BK132" i="4"/>
  <c r="BK129" i="4"/>
  <c r="BK126" i="4"/>
  <c r="BK125" i="4"/>
  <c r="BK124" i="4"/>
  <c r="J123" i="4"/>
  <c r="J158" i="3"/>
  <c r="J157" i="3"/>
  <c r="J154" i="3"/>
  <c r="BK152" i="3"/>
  <c r="BK150" i="3"/>
  <c r="J148" i="3"/>
  <c r="J143" i="3"/>
  <c r="J142" i="3"/>
  <c r="J141" i="3"/>
  <c r="BK140" i="3"/>
  <c r="BK136" i="3"/>
  <c r="BK135" i="3"/>
  <c r="BK127" i="3"/>
  <c r="J126" i="3"/>
  <c r="BK171" i="2"/>
  <c r="J171" i="2"/>
  <c r="J170" i="2"/>
  <c r="J169" i="2"/>
  <c r="BK167" i="2"/>
  <c r="J165" i="2"/>
  <c r="BK160" i="2"/>
  <c r="BK158" i="2"/>
  <c r="BK157" i="2"/>
  <c r="BK154" i="2"/>
  <c r="BK150" i="2"/>
  <c r="BK149" i="2"/>
  <c r="BK148" i="2"/>
  <c r="J144" i="2"/>
  <c r="J143" i="2"/>
  <c r="BK142" i="2"/>
  <c r="J141" i="2"/>
  <c r="BK139" i="2"/>
  <c r="J138" i="2"/>
  <c r="BK135" i="2"/>
  <c r="BK134" i="2"/>
  <c r="BK133" i="2"/>
  <c r="BK130" i="2"/>
  <c r="BK129" i="2"/>
  <c r="J128" i="2"/>
  <c r="J127" i="2"/>
  <c r="BK124" i="2"/>
  <c r="J125" i="5"/>
  <c r="BK173" i="4"/>
  <c r="BK172" i="4"/>
  <c r="J169" i="4"/>
  <c r="J166" i="4"/>
  <c r="J165" i="4"/>
  <c r="BK164" i="4"/>
  <c r="J163" i="4"/>
  <c r="BK161" i="4"/>
  <c r="BK160" i="4"/>
  <c r="J155" i="4"/>
  <c r="J154" i="4"/>
  <c r="J150" i="4"/>
  <c r="J149" i="4"/>
  <c r="BK148" i="4"/>
  <c r="BK147" i="4"/>
  <c r="J146" i="4"/>
  <c r="BK145" i="4"/>
  <c r="BK144" i="4"/>
  <c r="BK143" i="4"/>
  <c r="BK142" i="4"/>
  <c r="BK140" i="4"/>
  <c r="BK138" i="4"/>
  <c r="J137" i="4"/>
  <c r="BK134" i="4"/>
  <c r="BK133" i="4"/>
  <c r="J130" i="4"/>
  <c r="J124" i="4"/>
  <c r="J122" i="4"/>
  <c r="BK158" i="3"/>
  <c r="J156" i="3"/>
  <c r="BK155" i="3"/>
  <c r="BK154" i="3"/>
  <c r="J153" i="3"/>
  <c r="J152" i="3"/>
  <c r="BK151" i="3"/>
  <c r="J150" i="3"/>
  <c r="BK149" i="3"/>
  <c r="BK145" i="3"/>
  <c r="BK144" i="3"/>
  <c r="J139" i="3"/>
  <c r="BK137" i="3"/>
  <c r="BK132" i="3"/>
  <c r="BK131" i="3"/>
  <c r="BK130" i="3"/>
  <c r="J129" i="3"/>
  <c r="BK126" i="3"/>
  <c r="BK125" i="3"/>
  <c r="J124" i="3"/>
  <c r="J122" i="3"/>
  <c r="J166" i="2"/>
  <c r="J164" i="2"/>
  <c r="BK162" i="2"/>
  <c r="J161" i="2"/>
  <c r="J157" i="2"/>
  <c r="BK152" i="2"/>
  <c r="J151" i="2"/>
  <c r="J147" i="2"/>
  <c r="BK146" i="2"/>
  <c r="BK145" i="2"/>
  <c r="BK141" i="2"/>
  <c r="BK136" i="2"/>
  <c r="J132" i="2"/>
  <c r="J131" i="2"/>
  <c r="BK128" i="2"/>
  <c r="BK123" i="2"/>
  <c r="J122" i="2"/>
  <c r="J173" i="4"/>
  <c r="J172" i="4"/>
  <c r="J170" i="4"/>
  <c r="BK167" i="4"/>
  <c r="BK152" i="4"/>
  <c r="BK151" i="4"/>
  <c r="J148" i="4"/>
  <c r="BK146" i="4"/>
  <c r="J144" i="4"/>
  <c r="J143" i="4"/>
  <c r="J141" i="4"/>
  <c r="J139" i="4"/>
  <c r="J136" i="4"/>
  <c r="J135" i="4"/>
  <c r="J134" i="4"/>
  <c r="BK131" i="4"/>
  <c r="BK130" i="4"/>
  <c r="J129" i="4"/>
  <c r="BK128" i="4"/>
  <c r="BK127" i="4"/>
  <c r="J125" i="4"/>
  <c r="BK157" i="3"/>
  <c r="BK156" i="3"/>
  <c r="J151" i="3"/>
  <c r="J149" i="3"/>
  <c r="BK148" i="3"/>
  <c r="BK147" i="3"/>
  <c r="BK146" i="3"/>
  <c r="J145" i="3"/>
  <c r="BK141" i="3"/>
  <c r="J137" i="3"/>
  <c r="J136" i="3"/>
  <c r="J135" i="3"/>
  <c r="J134" i="3"/>
  <c r="BK133" i="3"/>
  <c r="J130" i="3"/>
  <c r="J128" i="3"/>
  <c r="BK124" i="3"/>
  <c r="BK123" i="3"/>
  <c r="BK170" i="2"/>
  <c r="BK169" i="2"/>
  <c r="J168" i="2"/>
  <c r="BK166" i="2"/>
  <c r="BK165" i="2"/>
  <c r="BK164" i="2"/>
  <c r="J163" i="2"/>
  <c r="J160" i="2"/>
  <c r="BK159" i="2"/>
  <c r="BK156" i="2"/>
  <c r="BK155" i="2"/>
  <c r="J146" i="2"/>
  <c r="J145" i="2"/>
  <c r="BK144" i="2"/>
  <c r="BK143" i="2"/>
  <c r="BK140" i="2"/>
  <c r="BK138" i="2"/>
  <c r="BK137" i="2"/>
  <c r="J136" i="2"/>
  <c r="J135" i="2"/>
  <c r="J133" i="2"/>
  <c r="BK132" i="2"/>
  <c r="BK131" i="2"/>
  <c r="J130" i="2"/>
  <c r="J126" i="2"/>
  <c r="J125" i="2"/>
  <c r="J123" i="2"/>
  <c r="AS94" i="1"/>
  <c r="J171" i="4"/>
  <c r="BK169" i="4"/>
  <c r="BK168" i="4"/>
  <c r="J167" i="4"/>
  <c r="J164" i="4"/>
  <c r="BK163" i="4"/>
  <c r="BK162" i="4"/>
  <c r="J161" i="4"/>
  <c r="J159" i="4"/>
  <c r="BK158" i="4"/>
  <c r="J157" i="4"/>
  <c r="J156" i="4"/>
  <c r="BK155" i="4"/>
  <c r="BK154" i="4"/>
  <c r="J152" i="4"/>
  <c r="BK150" i="4"/>
  <c r="BK149" i="4"/>
  <c r="J147" i="4"/>
  <c r="J145" i="4"/>
  <c r="BK141" i="4"/>
  <c r="BK137" i="4"/>
  <c r="BK135" i="4"/>
  <c r="J132" i="4"/>
  <c r="J131" i="4"/>
  <c r="J128" i="4"/>
  <c r="J127" i="4"/>
  <c r="J126" i="4"/>
  <c r="BK123" i="4"/>
  <c r="BK122" i="4"/>
  <c r="J155" i="3"/>
  <c r="BK153" i="3"/>
  <c r="J147" i="3"/>
  <c r="J146" i="3"/>
  <c r="J144" i="3"/>
  <c r="BK143" i="3"/>
  <c r="BK142" i="3"/>
  <c r="J140" i="3"/>
  <c r="BK139" i="3"/>
  <c r="BK134" i="3"/>
  <c r="J133" i="3"/>
  <c r="J132" i="3"/>
  <c r="J131" i="3"/>
  <c r="BK129" i="3"/>
  <c r="BK128" i="3"/>
  <c r="J127" i="3"/>
  <c r="J125" i="3"/>
  <c r="J123" i="3"/>
  <c r="BK122" i="3"/>
  <c r="BK168" i="2"/>
  <c r="J167" i="2"/>
  <c r="BK163" i="2"/>
  <c r="J162" i="2"/>
  <c r="BK161" i="2"/>
  <c r="J159" i="2"/>
  <c r="J158" i="2"/>
  <c r="J156" i="2"/>
  <c r="J155" i="2"/>
  <c r="J154" i="2"/>
  <c r="J152" i="2"/>
  <c r="BK151" i="2"/>
  <c r="J150" i="2"/>
  <c r="J149" i="2"/>
  <c r="J148" i="2"/>
  <c r="BK147" i="2"/>
  <c r="J142" i="2"/>
  <c r="J140" i="2"/>
  <c r="J139" i="2"/>
  <c r="J137" i="2"/>
  <c r="J134" i="2"/>
  <c r="J129" i="2"/>
  <c r="BK127" i="2"/>
  <c r="BK126" i="2"/>
  <c r="BK125" i="2"/>
  <c r="J124" i="2"/>
  <c r="BK122" i="2"/>
  <c r="R121" i="2" l="1"/>
  <c r="R120" i="2" s="1"/>
  <c r="T153" i="2"/>
  <c r="P121" i="3"/>
  <c r="P120" i="3" s="1"/>
  <c r="P138" i="3"/>
  <c r="T121" i="2"/>
  <c r="T120" i="2"/>
  <c r="T119" i="2" s="1"/>
  <c r="R153" i="2"/>
  <c r="T121" i="3"/>
  <c r="T120" i="3"/>
  <c r="R138" i="3"/>
  <c r="BK121" i="4"/>
  <c r="BK120" i="4"/>
  <c r="J120" i="4"/>
  <c r="J97" i="4" s="1"/>
  <c r="R121" i="4"/>
  <c r="R120" i="4"/>
  <c r="T121" i="4"/>
  <c r="T120" i="4" s="1"/>
  <c r="BK121" i="2"/>
  <c r="J121" i="2"/>
  <c r="J98" i="2"/>
  <c r="P121" i="2"/>
  <c r="P120" i="2"/>
  <c r="P119" i="2"/>
  <c r="AU95" i="1"/>
  <c r="P153" i="2"/>
  <c r="R121" i="3"/>
  <c r="R120" i="3"/>
  <c r="R119" i="3"/>
  <c r="T138" i="3"/>
  <c r="BK153" i="4"/>
  <c r="J153" i="4"/>
  <c r="J99" i="4"/>
  <c r="R153" i="4"/>
  <c r="BK153" i="2"/>
  <c r="J153" i="2"/>
  <c r="J99" i="2"/>
  <c r="BK121" i="3"/>
  <c r="J121" i="3"/>
  <c r="J98" i="3"/>
  <c r="BK138" i="3"/>
  <c r="J138" i="3" s="1"/>
  <c r="J99" i="3" s="1"/>
  <c r="P121" i="4"/>
  <c r="P120" i="4"/>
  <c r="P119" i="4" s="1"/>
  <c r="AU97" i="1" s="1"/>
  <c r="P153" i="4"/>
  <c r="T153" i="4"/>
  <c r="BK118" i="5"/>
  <c r="J118" i="5"/>
  <c r="J97" i="5"/>
  <c r="P118" i="5"/>
  <c r="P117" i="5" s="1"/>
  <c r="AU98" i="1" s="1"/>
  <c r="R118" i="5"/>
  <c r="R117" i="5"/>
  <c r="T118" i="5"/>
  <c r="T117" i="5"/>
  <c r="J89" i="2"/>
  <c r="E109" i="2"/>
  <c r="J116" i="2"/>
  <c r="BE129" i="2"/>
  <c r="BE134" i="2"/>
  <c r="BE142" i="2"/>
  <c r="BE143" i="2"/>
  <c r="BE146" i="2"/>
  <c r="BE156" i="2"/>
  <c r="BE159" i="2"/>
  <c r="BE169" i="2"/>
  <c r="J91" i="3"/>
  <c r="BE135" i="3"/>
  <c r="BE136" i="3"/>
  <c r="BE150" i="3"/>
  <c r="BE154" i="3"/>
  <c r="BE156" i="3"/>
  <c r="BE157" i="3"/>
  <c r="J91" i="4"/>
  <c r="E109" i="4"/>
  <c r="BE129" i="4"/>
  <c r="BE131" i="4"/>
  <c r="BE138" i="4"/>
  <c r="BE140" i="4"/>
  <c r="BE142" i="4"/>
  <c r="BE143" i="4"/>
  <c r="BE156" i="4"/>
  <c r="BE160" i="4"/>
  <c r="BE164" i="4"/>
  <c r="BE170" i="4"/>
  <c r="BE123" i="2"/>
  <c r="BE135" i="2"/>
  <c r="BE139" i="2"/>
  <c r="BE140" i="2"/>
  <c r="BE141" i="2"/>
  <c r="BE147" i="2"/>
  <c r="BE148" i="2"/>
  <c r="BE150" i="2"/>
  <c r="BE152" i="2"/>
  <c r="BE166" i="2"/>
  <c r="E85" i="3"/>
  <c r="J89" i="3"/>
  <c r="J92" i="3"/>
  <c r="F116" i="3"/>
  <c r="BE128" i="3"/>
  <c r="BE130" i="3"/>
  <c r="BE131" i="3"/>
  <c r="BE137" i="3"/>
  <c r="BE139" i="3"/>
  <c r="BE151" i="3"/>
  <c r="BE153" i="3"/>
  <c r="F92" i="4"/>
  <c r="BE122" i="4"/>
  <c r="BE123" i="4"/>
  <c r="BE125" i="4"/>
  <c r="BE136" i="4"/>
  <c r="BE139" i="4"/>
  <c r="BE141" i="4"/>
  <c r="BE144" i="4"/>
  <c r="BE145" i="4"/>
  <c r="BE148" i="4"/>
  <c r="BE149" i="4"/>
  <c r="BE155" i="4"/>
  <c r="BE158" i="4"/>
  <c r="BE159" i="4"/>
  <c r="BE161" i="4"/>
  <c r="BE162" i="4"/>
  <c r="BE163" i="4"/>
  <c r="BE165" i="4"/>
  <c r="BE167" i="4"/>
  <c r="BE173" i="4"/>
  <c r="F92" i="2"/>
  <c r="BE124" i="2"/>
  <c r="BE125" i="2"/>
  <c r="BE126" i="2"/>
  <c r="BE128" i="2"/>
  <c r="BE130" i="2"/>
  <c r="BE132" i="2"/>
  <c r="BE133" i="2"/>
  <c r="BE137" i="2"/>
  <c r="BE138" i="2"/>
  <c r="BE154" i="2"/>
  <c r="BE157" i="2"/>
  <c r="BE158" i="2"/>
  <c r="BE164" i="2"/>
  <c r="BE167" i="2"/>
  <c r="BE168" i="2"/>
  <c r="BE126" i="3"/>
  <c r="BE127" i="3"/>
  <c r="BE133" i="3"/>
  <c r="BE134" i="3"/>
  <c r="BE140" i="3"/>
  <c r="BE141" i="3"/>
  <c r="BE142" i="3"/>
  <c r="BE147" i="3"/>
  <c r="BE158" i="3"/>
  <c r="J92" i="4"/>
  <c r="BE124" i="4"/>
  <c r="BE126" i="4"/>
  <c r="BE127" i="4"/>
  <c r="BE128" i="4"/>
  <c r="BE135" i="4"/>
  <c r="BE150" i="4"/>
  <c r="BE151" i="4"/>
  <c r="BE157" i="4"/>
  <c r="BE166" i="4"/>
  <c r="BE168" i="4"/>
  <c r="J91" i="2"/>
  <c r="BE122" i="2"/>
  <c r="BE127" i="2"/>
  <c r="BE131" i="2"/>
  <c r="BE136" i="2"/>
  <c r="BE144" i="2"/>
  <c r="BE145" i="2"/>
  <c r="BE149" i="2"/>
  <c r="BE151" i="2"/>
  <c r="BE155" i="2"/>
  <c r="BE160" i="2"/>
  <c r="BE161" i="2"/>
  <c r="BE162" i="2"/>
  <c r="BE163" i="2"/>
  <c r="BE165" i="2"/>
  <c r="BE170" i="2"/>
  <c r="BE171" i="2"/>
  <c r="BE122" i="3"/>
  <c r="BE123" i="3"/>
  <c r="BE124" i="3"/>
  <c r="BE125" i="3"/>
  <c r="BE129" i="3"/>
  <c r="BE132" i="3"/>
  <c r="BE143" i="3"/>
  <c r="BE144" i="3"/>
  <c r="BE145" i="3"/>
  <c r="BE146" i="3"/>
  <c r="BE148" i="3"/>
  <c r="BE149" i="3"/>
  <c r="BE152" i="3"/>
  <c r="BE155" i="3"/>
  <c r="J89" i="4"/>
  <c r="BE130" i="4"/>
  <c r="BE132" i="4"/>
  <c r="BE133" i="4"/>
  <c r="BE134" i="4"/>
  <c r="BE137" i="4"/>
  <c r="BE146" i="4"/>
  <c r="BE147" i="4"/>
  <c r="BE152" i="4"/>
  <c r="BE154" i="4"/>
  <c r="BE169" i="4"/>
  <c r="BE171" i="4"/>
  <c r="BE172" i="4"/>
  <c r="E85" i="5"/>
  <c r="J89" i="5"/>
  <c r="J91" i="5"/>
  <c r="F92" i="5"/>
  <c r="J92" i="5"/>
  <c r="BE119" i="5"/>
  <c r="BE120" i="5"/>
  <c r="BE121" i="5"/>
  <c r="BE122" i="5"/>
  <c r="BE123" i="5"/>
  <c r="BE124" i="5"/>
  <c r="BE125" i="5"/>
  <c r="J34" i="2"/>
  <c r="AW95" i="1"/>
  <c r="F34" i="5"/>
  <c r="BA98" i="1" s="1"/>
  <c r="F34" i="2"/>
  <c r="BA95" i="1"/>
  <c r="F35" i="3"/>
  <c r="BB96" i="1" s="1"/>
  <c r="F35" i="2"/>
  <c r="BB95" i="1"/>
  <c r="F37" i="2"/>
  <c r="BD95" i="1" s="1"/>
  <c r="F34" i="4"/>
  <c r="BA97" i="1" s="1"/>
  <c r="F36" i="5"/>
  <c r="BC98" i="1" s="1"/>
  <c r="F36" i="2"/>
  <c r="BC95" i="1"/>
  <c r="J34" i="4"/>
  <c r="AW97" i="1" s="1"/>
  <c r="F37" i="3"/>
  <c r="BD96" i="1" s="1"/>
  <c r="F36" i="3"/>
  <c r="BC96" i="1" s="1"/>
  <c r="J34" i="5"/>
  <c r="AW98" i="1" s="1"/>
  <c r="F37" i="5"/>
  <c r="BD98" i="1" s="1"/>
  <c r="J34" i="3"/>
  <c r="AW96" i="1" s="1"/>
  <c r="F34" i="3"/>
  <c r="BA96" i="1" s="1"/>
  <c r="F36" i="4"/>
  <c r="BC97" i="1" s="1"/>
  <c r="F35" i="4"/>
  <c r="BB97" i="1" s="1"/>
  <c r="F37" i="4"/>
  <c r="BD97" i="1" s="1"/>
  <c r="F35" i="5"/>
  <c r="BB98" i="1" s="1"/>
  <c r="P119" i="3" l="1"/>
  <c r="AU96" i="1"/>
  <c r="R119" i="4"/>
  <c r="R119" i="2"/>
  <c r="T119" i="4"/>
  <c r="T119" i="3"/>
  <c r="BK120" i="3"/>
  <c r="J120" i="3"/>
  <c r="J97" i="3" s="1"/>
  <c r="J121" i="4"/>
  <c r="J98" i="4"/>
  <c r="BK120" i="2"/>
  <c r="J120" i="2" s="1"/>
  <c r="J97" i="2" s="1"/>
  <c r="BK119" i="4"/>
  <c r="J119" i="4"/>
  <c r="J96" i="4" s="1"/>
  <c r="BK117" i="5"/>
  <c r="J117" i="5"/>
  <c r="J96" i="5"/>
  <c r="AU94" i="1"/>
  <c r="BA94" i="1"/>
  <c r="W30" i="1"/>
  <c r="BD94" i="1"/>
  <c r="W33" i="1" s="1"/>
  <c r="BB94" i="1"/>
  <c r="AX94" i="1"/>
  <c r="F33" i="2"/>
  <c r="AZ95" i="1" s="1"/>
  <c r="J33" i="4"/>
  <c r="AV97" i="1"/>
  <c r="AT97" i="1"/>
  <c r="J33" i="5"/>
  <c r="AV98" i="1"/>
  <c r="AT98" i="1"/>
  <c r="J33" i="2"/>
  <c r="AV95" i="1" s="1"/>
  <c r="AT95" i="1" s="1"/>
  <c r="J33" i="3"/>
  <c r="AV96" i="1"/>
  <c r="AT96" i="1" s="1"/>
  <c r="F33" i="3"/>
  <c r="AZ96" i="1"/>
  <c r="BC94" i="1"/>
  <c r="W32" i="1" s="1"/>
  <c r="F33" i="4"/>
  <c r="AZ97" i="1"/>
  <c r="F33" i="5"/>
  <c r="AZ98" i="1" s="1"/>
  <c r="BK119" i="2" l="1"/>
  <c r="J119" i="2"/>
  <c r="J96" i="2"/>
  <c r="BK119" i="3"/>
  <c r="J119" i="3" s="1"/>
  <c r="J30" i="3" s="1"/>
  <c r="AG96" i="1" s="1"/>
  <c r="AN96" i="1" s="1"/>
  <c r="AZ94" i="1"/>
  <c r="W29" i="1"/>
  <c r="W31" i="1"/>
  <c r="AW94" i="1"/>
  <c r="AK30" i="1"/>
  <c r="J30" i="4"/>
  <c r="AG97" i="1"/>
  <c r="AN97" i="1"/>
  <c r="AY94" i="1"/>
  <c r="J30" i="5"/>
  <c r="AG98" i="1"/>
  <c r="AN98" i="1"/>
  <c r="J96" i="3" l="1"/>
  <c r="J39" i="3"/>
  <c r="J39" i="4"/>
  <c r="J39" i="5"/>
  <c r="AV94" i="1"/>
  <c r="AK29" i="1"/>
  <c r="J30" i="2"/>
  <c r="AG95" i="1"/>
  <c r="AN95" i="1" s="1"/>
  <c r="J39" i="2" l="1"/>
  <c r="AT94" i="1"/>
  <c r="AG94" i="1"/>
  <c r="AN94" i="1"/>
  <c r="AK26" i="1" l="1"/>
  <c r="AK35" i="1" s="1"/>
</calcChain>
</file>

<file path=xl/sharedStrings.xml><?xml version="1.0" encoding="utf-8"?>
<sst xmlns="http://schemas.openxmlformats.org/spreadsheetml/2006/main" count="2797" uniqueCount="401">
  <si>
    <t>Export Komplet</t>
  </si>
  <si>
    <t/>
  </si>
  <si>
    <t>2.0</t>
  </si>
  <si>
    <t>False</t>
  </si>
  <si>
    <t>{4d322b18-acd2-4545-80b3-e51cb6bac458}</t>
  </si>
  <si>
    <t>&gt;&gt;  skryté sloupce  &lt;&lt;</t>
  </si>
  <si>
    <t>0,01</t>
  </si>
  <si>
    <t>21</t>
  </si>
  <si>
    <t>15</t>
  </si>
  <si>
    <t>REKAPITULACE ZAKÁZKY</t>
  </si>
  <si>
    <t>v ---  níže se nacházejí doplnkové a pomocné údaje k sestavám  --- v</t>
  </si>
  <si>
    <t>Návod na vyplnění</t>
  </si>
  <si>
    <t>0,001</t>
  </si>
  <si>
    <t>Kód:</t>
  </si>
  <si>
    <t>20200220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</si>
  <si>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</si>
  <si>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</si>
  <si>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Výměna kolejnic v úseku Rájec-Jestřebí - Březová nad Svitavou</t>
  </si>
  <si>
    <t>KSO:</t>
  </si>
  <si>
    <t>CC-CZ:</t>
  </si>
  <si>
    <t>Místo:</t>
  </si>
  <si>
    <t>Rájec-Jestřebí - Březová nad Svitavou</t>
  </si>
  <si>
    <t>Datum:</t>
  </si>
  <si>
    <t>20. 2. 2020</t>
  </si>
  <si>
    <t>Zadavatel:</t>
  </si>
  <si>
    <t>IČ:</t>
  </si>
  <si>
    <t>70994234</t>
  </si>
  <si>
    <t>Správa železnic, státní organizace</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</si>
  <si>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</si>
  <si>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</si>
  <si>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</si>
  <si>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</si>
  <si>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</si>
  <si>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</si>
  <si>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</si>
  <si>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</si>
  <si>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</si>
  <si>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</si>
  <si>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</si>
  <si>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</si>
  <si>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</si>
  <si>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</si>
  <si>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</si>
  <si>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</si>
  <si>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</si>
  <si>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</si>
  <si>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</si>
  <si>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</si>
  <si>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</si>
  <si>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</si>
  <si>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</si>
  <si>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</si>
  <si>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</si>
  <si>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</si>
  <si>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</si>
  <si>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</si>
  <si>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</si>
  <si>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</si>
  <si>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</si>
  <si>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</si>
  <si>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</si>
  <si>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</si>
  <si>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</si>
  <si>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</si>
  <si>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</si>
  <si>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</si>
  <si>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</si>
  <si>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</si>
  <si>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</si>
  <si>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</si>
  <si>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</si>
  <si>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</si>
  <si>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</si>
  <si>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</si>
  <si>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</si>
  <si>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</si>
  <si>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</si>
  <si>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</si>
  <si>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</si>
  <si>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</si>
  <si>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</si>
  <si>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</si>
  <si>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</si>
  <si>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Úsek Rájec-Jestřebí - Skalice nad Svitavou</t>
  </si>
  <si>
    <t>STA</t>
  </si>
  <si>
    <t>1</t>
  </si>
  <si>
    <t>{b4aeb402-cd7f-4cad-83fa-14dc546e7bfe}</t>
  </si>
  <si>
    <t>2</t>
  </si>
  <si>
    <t>01.2</t>
  </si>
  <si>
    <t>Úsek Skalice nad Svitavou - Letovice</t>
  </si>
  <si>
    <t>{2a417748-f1ca-4513-9ddb-b69cb4a18e02}</t>
  </si>
  <si>
    <t>01.3</t>
  </si>
  <si>
    <t>Úsek Letovice - Březová nad Svitavou</t>
  </si>
  <si>
    <t>{754fe62e-a1c1-41ac-ad6b-4cfe22026b48}</t>
  </si>
  <si>
    <t>02.1</t>
  </si>
  <si>
    <t>Vedlejší rozpočtové náklady</t>
  </si>
  <si>
    <t>{44a14270-5f6e-4654-804d-a4df3d466bd8}</t>
  </si>
  <si>
    <t>KRYCÍ LIST SOUPISU PRACÍ</t>
  </si>
  <si>
    <t>Objekt:</t>
  </si>
  <si>
    <t>01.1 - Úsek Rájec-Jestřebí - Skalice nad Svitavou</t>
  </si>
  <si>
    <t>Rájec-Jestřebí - Skalice nad Svitavou</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</si>
  <si>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</si>
  <si>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</si>
  <si>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</si>
  <si>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</si>
  <si>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</si>
  <si>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</si>
  <si>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</si>
  <si>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</si>
  <si>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</si>
  <si>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</si>
  <si>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</si>
  <si>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</si>
  <si>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</si>
  <si>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</si>
  <si>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</si>
  <si>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</si>
  <si>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</si>
  <si>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</si>
  <si>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</si>
  <si>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</si>
  <si>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</si>
  <si>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</si>
  <si>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</si>
  <si>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</si>
  <si>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</si>
  <si>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</si>
  <si>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</si>
  <si>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</si>
  <si>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techologických veličin a předání tištěných výstupů objednateli. 2. V cenách nejsou obsaženy náklady na zaměření APK, doplnění a dodávku kameniva a snížení KL pod patou kolejnice.</t>
  </si>
  <si>
    <t>km</t>
  </si>
  <si>
    <t>Sborník UOŽI 01 2019</t>
  </si>
  <si>
    <t>4</t>
  </si>
  <si>
    <t>-1334245930</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</si>
  <si>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</si>
  <si>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</si>
  <si>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</si>
  <si>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-1976964401</t>
  </si>
  <si>
    <t>3</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</si>
  <si>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</si>
  <si>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</si>
  <si>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m</t>
  </si>
  <si>
    <t>-1170858760</t>
  </si>
  <si>
    <t>M</t>
  </si>
  <si>
    <t>5955101000</t>
  </si>
  <si>
    <t>Kamenivo drcené štěrk frakce 31,5/63 třídy BI</t>
  </si>
  <si>
    <t>t</t>
  </si>
  <si>
    <t>8</t>
  </si>
  <si>
    <t>-934093172</t>
  </si>
  <si>
    <t>5909050020</t>
  </si>
  <si>
    <t>Stabilizace kolejového lože koleje stávajícího. Poznámka: 1. V cenách jsou započteny náklady na stabilizaci v režimu s řízeným (konstantním) poklesem včetně měření a předání tištěných výstupů.</t>
  </si>
  <si>
    <t>-653634137</t>
  </si>
  <si>
    <t>6</t>
  </si>
  <si>
    <t>5907050010</t>
  </si>
  <si>
    <t>Dělení kolejnic řezáním nebo rozbroušením tv. UIC60 nebo R65. Poznámka: 1. V cenách jsou započteny náklady na manipulaci podložení, označení a provedení řezu kolejnice.</t>
  </si>
  <si>
    <t>kus</t>
  </si>
  <si>
    <t>464193840</t>
  </si>
  <si>
    <t>7</t>
  </si>
  <si>
    <t>5907050110</t>
  </si>
  <si>
    <t>Dělení kolejnic kyslíkem tv. UIC60 nebo R65. Poznámka: 1. V cenách jsou započteny náklady na manipulaci podložení, označení a provedení řezu kolejnice.</t>
  </si>
  <si>
    <t>426343864</t>
  </si>
  <si>
    <t>5907025460</t>
  </si>
  <si>
    <t>Výměna kolejnicových pásů současně s výměnou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</si>
  <si>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884940948</t>
  </si>
  <si>
    <t>10</t>
  </si>
  <si>
    <t>5958158030</t>
  </si>
  <si>
    <t>Podložka pryžová pod patu kolejnice WU 7 174x152x7 (Vossloh)</t>
  </si>
  <si>
    <t>-247910057</t>
  </si>
  <si>
    <t>11</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</si>
  <si>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</si>
  <si>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</si>
  <si>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213731687</t>
  </si>
  <si>
    <t>12</t>
  </si>
  <si>
    <t>5957122010</t>
  </si>
  <si>
    <t>Lepený izolovaný styk tv. UIC60 z kolejnic vyšší jakosti délky 3,60 m</t>
  </si>
  <si>
    <t>724998297</t>
  </si>
  <si>
    <t>13</t>
  </si>
  <si>
    <t>5907055010</t>
  </si>
  <si>
    <t>Vrtání kolejnic otvor o průměru do 10 mm. Poznámka: 1. V cenách jsou započteny náklady na manipulaci podložení, označení a provedení vrtu ve stojině kolejnice.</t>
  </si>
  <si>
    <t>-941591457</t>
  </si>
  <si>
    <t>14</t>
  </si>
  <si>
    <t>5908050040</t>
  </si>
  <si>
    <t>Výměna upevnění bezpokladnicového komplet. Poznámka: 1. V cenách jsou započteny náklady na demontáž, výměnu a montáž, ošetření součástí mazivem a naložení výzisku na dopravní prostředek. 2. V cenách nejsou obsaženy náklady na vrtání pražce a dodávku materiálu.</t>
  </si>
  <si>
    <t>-1198960152</t>
  </si>
  <si>
    <t>5958128000</t>
  </si>
  <si>
    <t>Komplety Skl 14  (svěrka Skl 14, vrtule R1,podložka Uls7)</t>
  </si>
  <si>
    <t>1213788784</t>
  </si>
  <si>
    <t>16</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</si>
  <si>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</si>
  <si>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</si>
  <si>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880193314</t>
  </si>
  <si>
    <t>17</t>
  </si>
  <si>
    <t>5910045030</t>
  </si>
  <si>
    <t>Zajištění polohy kolejnice bočními válečkovými opěrkami rozdělení pražců "u". Poznámka: 1. V cenách jsou započteny náklady na montáž a demontáž bočních opěrek v oblouku o malém poloměru.</t>
  </si>
  <si>
    <t>1145195756</t>
  </si>
  <si>
    <t>18</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</si>
  <si>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</si>
  <si>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</si>
  <si>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</si>
  <si>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-2024235184</t>
  </si>
  <si>
    <t>19</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</si>
  <si>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</si>
  <si>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</si>
  <si>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-546454794</t>
  </si>
  <si>
    <t>20</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</si>
  <si>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</si>
  <si>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</si>
  <si>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926878769</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</si>
  <si>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</si>
  <si>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</si>
  <si>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1492004350</t>
  </si>
  <si>
    <t>22</t>
  </si>
  <si>
    <t>5905110010</t>
  </si>
  <si>
    <t>Snížení KL pod patou kolejnice v koleji. Poznámka: 1. V cenách jsou započteny náklady na snížení KL pod patou kolejnice ručně vidlemi. 2. V cenách nejsou obsaženy náklady na doplnění a dodávku kameniva.</t>
  </si>
  <si>
    <t>-1594728118</t>
  </si>
  <si>
    <t>23</t>
  </si>
  <si>
    <t>5901005010</t>
  </si>
  <si>
    <t>Měření geometrických parametrů měřícím vozíkem v koleji. Poznámka: 1. V cenách jsou započteny náklady na měření provozních odchylek dle ČSN, zpracování a předání tištěných výstupů objednateli.</t>
  </si>
  <si>
    <t>-1196495210</t>
  </si>
  <si>
    <t>24</t>
  </si>
  <si>
    <t>5913035210</t>
  </si>
  <si>
    <t>Demontáž celopryžové přejezdové konstrukce silně zatížené v koleji část vnější a vnitřní bez závěrných zídek. Poznámka: 1. V cenách jsou započteny náklady na demontáž konstrukce, naložení na dopravní prostředek.</t>
  </si>
  <si>
    <t>-2007243678</t>
  </si>
  <si>
    <t>25</t>
  </si>
  <si>
    <t>5908050050</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</si>
  <si>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</si>
  <si>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úl.pl.</t>
  </si>
  <si>
    <t>1720117947</t>
  </si>
  <si>
    <t>26</t>
  </si>
  <si>
    <t>5958125000</t>
  </si>
  <si>
    <t>Komplety s antikorozní úpravou Skl 14 (svěrka Skl14, vrtule R1, podložka Uls7)</t>
  </si>
  <si>
    <t>-991236983</t>
  </si>
  <si>
    <t>27</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</si>
  <si>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</si>
  <si>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</si>
  <si>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-1365440881</t>
  </si>
  <si>
    <t>28</t>
  </si>
  <si>
    <t>5963101055</t>
  </si>
  <si>
    <t>Přejezd celopryžový Strail náběhový klín pero</t>
  </si>
  <si>
    <t>-739227212</t>
  </si>
  <si>
    <t>29</t>
  </si>
  <si>
    <t>5963101060</t>
  </si>
  <si>
    <t>Přejezd celopryžový Strail náběhový klín drážka</t>
  </si>
  <si>
    <t>1241923830</t>
  </si>
  <si>
    <t>30</t>
  </si>
  <si>
    <t>5963101050</t>
  </si>
  <si>
    <t>Přejezd celopryžový Strail spínací táhlo střední 1200 mm</t>
  </si>
  <si>
    <t>-1434095380</t>
  </si>
  <si>
    <t>31</t>
  </si>
  <si>
    <t>5963101085</t>
  </si>
  <si>
    <t>Přejezd celopryžový Strail spínací táhlo 1200 mm</t>
  </si>
  <si>
    <t>879901363</t>
  </si>
  <si>
    <t>32</t>
  </si>
  <si>
    <t>5963101135</t>
  </si>
  <si>
    <t>Přejezd celopryžový Strail pojistka proti posuvu</t>
  </si>
  <si>
    <t>1332681846</t>
  </si>
  <si>
    <t>OST</t>
  </si>
  <si>
    <t>Ostatní</t>
  </si>
  <si>
    <t>33</t>
  </si>
  <si>
    <t>7497371630</t>
  </si>
  <si>
    <t>Demontáže zařízení trakčního vedení svodu propojení nebo ukolejnění na elektrizovaných tratích nebo v kolejových obvodech - demontáž stávajícího zařízení se všemi pomocnými doplňujícími úpravami</t>
  </si>
  <si>
    <t>512</t>
  </si>
  <si>
    <t>-474594078</t>
  </si>
  <si>
    <t>34</t>
  </si>
  <si>
    <t>7497351560</t>
  </si>
  <si>
    <t>Montáž přímého ukolejnění na elektrizovaných tratích nebo v kolejových obvodech</t>
  </si>
  <si>
    <t>-222260416</t>
  </si>
  <si>
    <t>35</t>
  </si>
  <si>
    <t>7592007120</t>
  </si>
  <si>
    <t>Demontáž informačního bodu MIB 6</t>
  </si>
  <si>
    <t>-1357468830</t>
  </si>
  <si>
    <t>36</t>
  </si>
  <si>
    <t>7592005120</t>
  </si>
  <si>
    <t>Montáž informačního bodu MIB 6 - uložení a připevnění na určené místo, seřízení, přezkoušení</t>
  </si>
  <si>
    <t>-788961229</t>
  </si>
  <si>
    <t>37</t>
  </si>
  <si>
    <t>7592007162</t>
  </si>
  <si>
    <t>Demontáž balízy upevněné pomocí systému Vortok</t>
  </si>
  <si>
    <t>-1901771230</t>
  </si>
  <si>
    <t>38</t>
  </si>
  <si>
    <t>7592005162</t>
  </si>
  <si>
    <t>Montáž balízy do kolejiště pomocí systému Vortok</t>
  </si>
  <si>
    <t>-1806649098</t>
  </si>
  <si>
    <t>39</t>
  </si>
  <si>
    <t>7594105010</t>
  </si>
  <si>
    <t>Odpojení a zpětné připojení lan propojovacích jednoho stykového transformátoru - včetně odpojení a připevnění lanového propojení na pražce nebo montážní trámky</t>
  </si>
  <si>
    <t>1462753295</t>
  </si>
  <si>
    <t>40</t>
  </si>
  <si>
    <t>7594105012</t>
  </si>
  <si>
    <t>Odpojení a zpětné připojení lan ke stojánku KSL - včetně odpojení a připevnění lanového propojení na pražce nebo montážní trámky</t>
  </si>
  <si>
    <t>-1872761399</t>
  </si>
  <si>
    <t>41</t>
  </si>
  <si>
    <t>9902100100</t>
  </si>
  <si>
    <t>Štěrk + svoz drobného materiálu - 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</si>
  <si>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1651961448</t>
  </si>
  <si>
    <t>42</t>
  </si>
  <si>
    <t>9902100400</t>
  </si>
  <si>
    <t>Pryžové podložky na likvidaci - Doprava dodávek zhotovitele, dodávek objednatele nebo výzisku mechanizací přes 3,5 t sypanin do 40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</si>
  <si>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-72162322</t>
  </si>
  <si>
    <t>43</t>
  </si>
  <si>
    <t>9902100800</t>
  </si>
  <si>
    <t>Drobný materiál, LISy, přechodové kolejnice - Doprava dodávek zhotovitele, dodávek objednatele nebo výzisku mechanizací přes 3,5 t sypanin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</si>
  <si>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302773319</t>
  </si>
  <si>
    <t>44</t>
  </si>
  <si>
    <t>9902200100</t>
  </si>
  <si>
    <t>Kolejnice nové, šrot kolejnic - Doprava dodávek zhotovitele, dodávek objednatele nebo výzisku mechanizací přes 3,5 t objemnějšího kusového materiálu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</si>
  <si>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-1475364462</t>
  </si>
  <si>
    <t>45</t>
  </si>
  <si>
    <t>9902201200</t>
  </si>
  <si>
    <t>Prvky přejezdové konstrukce - Doprava dodávek zhotovitele, dodávek objednatele nebo výzisku mechanizací přes 3,5 t objemnějšího kusového materiálu do 350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</si>
  <si>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40734340</t>
  </si>
  <si>
    <t>46</t>
  </si>
  <si>
    <t>9902900100</t>
  </si>
  <si>
    <t>Drobný materiál, pryžové podložky - 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</si>
  <si>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-1799969633</t>
  </si>
  <si>
    <t>47</t>
  </si>
  <si>
    <t>9902900200</t>
  </si>
  <si>
    <t>Šrot kolejnic - 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</si>
  <si>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1919606730</t>
  </si>
  <si>
    <t>48</t>
  </si>
  <si>
    <t>9903100100</t>
  </si>
  <si>
    <t>Dvoucestný bagr - Přeprava mechanizace na místo prováděných prací o hmotnosti do 12 t přes 50 do 100 km Poznámka: Ceny jsou určeny pro dopravu mechanizmů na místo prováděných prací po silnici i po kolejích.V ceně jsou započteny i náklady na zpáteční cestu dopravního prostředku. Měrnou jednotkou je kus přepravovaného stroje.</t>
  </si>
  <si>
    <t>360730349</t>
  </si>
  <si>
    <t>49</t>
  </si>
  <si>
    <t>9903200200</t>
  </si>
  <si>
    <t>ASP, SSP, dynamický stabilizátor, mobilní svařovna - 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</si>
  <si>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-1157836318</t>
  </si>
  <si>
    <t>50</t>
  </si>
  <si>
    <t>9909000400</t>
  </si>
  <si>
    <t>Poplatek za likvidaci plastových součástí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</si>
  <si>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98580521</t>
  </si>
  <si>
    <t>01.2 - Úsek Skalice nad Svitavou - Letovice</t>
  </si>
  <si>
    <t>Skalice nad Svitavou - Letovice</t>
  </si>
  <si>
    <t>593891992</t>
  </si>
  <si>
    <t>9</t>
  </si>
  <si>
    <t>7497351595</t>
  </si>
  <si>
    <t>Montáž ukolejnění s průrazkou T, P, 2T, BP, DS, OK - 2 vodiče</t>
  </si>
  <si>
    <t>-1901893618</t>
  </si>
  <si>
    <t>7497301790</t>
  </si>
  <si>
    <t>Vodiče trakčního vedení Lano 240 mm2 AlFe (lano pro ZV, NV, OV, ochranné)</t>
  </si>
  <si>
    <t>763183939</t>
  </si>
  <si>
    <t>7497371625</t>
  </si>
  <si>
    <t>Demontáže zařízení trakčního vedení svodu ukolejnění konstrukcí a stožárů - demontáž stávajícího zařízení se všemi pomocnými doplňujícími úpravami</t>
  </si>
  <si>
    <t>-14617507</t>
  </si>
  <si>
    <t>-1661516300</t>
  </si>
  <si>
    <t>-457016570</t>
  </si>
  <si>
    <t>Štěrk + drobný materiál - 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</si>
  <si>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9902100500</t>
  </si>
  <si>
    <t>Pryžové podložky na likovidaci - 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</si>
  <si>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16072474</t>
  </si>
  <si>
    <t>Drobný materiál - Doprava dodávek zhotovitele, dodávek objednatele nebo výzisku mechanizací přes 3,5 t sypanin do 150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</si>
  <si>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ASP, SSP, dynamický stabilizátor - Přeprava mechanizace na místo prováděných prací o hmotnosti přes 12 t do 200 km Poznámka: Ceny jsou určeny pro dopravu mechanizmů na místo prováděných prací po silnici i po kolejích.V ceně jsou započteny i náklady na zpáteční cestu dopravního prostředku. Měrnou jednotkou je kus přepravovaného stroje.</t>
  </si>
  <si>
    <t>01.3 - Úsek Letovice - Březová nad Svitavou</t>
  </si>
  <si>
    <t>Letovice - Březová nad Svitavou</t>
  </si>
  <si>
    <t>1792247160</t>
  </si>
  <si>
    <t>-313435306</t>
  </si>
  <si>
    <t>-48141027</t>
  </si>
  <si>
    <t>923158260</t>
  </si>
  <si>
    <t>3805613</t>
  </si>
  <si>
    <t>-358794022</t>
  </si>
  <si>
    <t>-247012167</t>
  </si>
  <si>
    <t>-1987703535</t>
  </si>
  <si>
    <t>-767505725</t>
  </si>
  <si>
    <t>-1429719026</t>
  </si>
  <si>
    <t>1605679906</t>
  </si>
  <si>
    <t>-206223874</t>
  </si>
  <si>
    <t>-1076968385</t>
  </si>
  <si>
    <t>-835546146</t>
  </si>
  <si>
    <t>Kolejnice a drobný materiál - Doprava dodávek zhotovitele, dodávek objednatele nebo výzisku mechanizací přes 3,5 t sypanin do 10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</si>
  <si>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Pryžové podložky na likvidaci - Doprava dodávek zhotovitele, dodávek objednatele nebo výzisku mechanizací přes 3,5 t sypanin do 60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</si>
  <si>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90371141</t>
  </si>
  <si>
    <t>1631982095</t>
  </si>
  <si>
    <t>Řot kolejnic - Naložení objemnějšího kusového materiálu, vybouraných hmot Poznámka: Ceny jsou určeny pro nakládání materiálu v případech, kdy není naložení součástí dodávky materiálu nebo není uvedeno v popisu cen a pro nakládání z meziskládky. Ceny se použijí i pro nakládání materiálu z vlastních zásob objednatele.</t>
  </si>
  <si>
    <t>51</t>
  </si>
  <si>
    <t>52</t>
  </si>
  <si>
    <t>02.1 - Vedlejší rozpočtové náklady</t>
  </si>
  <si>
    <t>Brno-Maloměřice - Blansko</t>
  </si>
  <si>
    <t>VRN - Vedlejší rozpočtové náklady</t>
  </si>
  <si>
    <t>VRN</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</si>
  <si>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</si>
  <si>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</si>
  <si>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-1317263973</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</si>
  <si>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</si>
  <si>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 PROJEKT PROVIZORNÍHO UKOLEJNĚNÍ A ÚPRAVY ZAB.ZAŘ</t>
  </si>
  <si>
    <t>kpl</t>
  </si>
  <si>
    <t>-591056032</t>
  </si>
  <si>
    <t>031101031</t>
  </si>
  <si>
    <t>Pronájem železničních vozů - 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</si>
  <si>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-1264907944</t>
  </si>
  <si>
    <t>031101041</t>
  </si>
  <si>
    <t>Zařízení staveniště - 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</si>
  <si>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-703615249</t>
  </si>
  <si>
    <t>031111051</t>
  </si>
  <si>
    <t>Pronájem ploch - Zařízení a vybavení staveniště pronájem ploch</t>
  </si>
  <si>
    <t>1756871183</t>
  </si>
  <si>
    <t>033111001</t>
  </si>
  <si>
    <t>Provozní vlivy Výluka silničního provozu se zajištěním objížďky - projednání + dopravní značení objížděk při uzavírce přejezdů v km 1188,870 a 192,290.</t>
  </si>
  <si>
    <t>1080605572</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</si>
  <si>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</si>
  <si>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</si>
  <si>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-892966114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</si>
</sst>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2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4"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5" borderId="7" xfId="0" applyFont="1" applyFill="1" applyBorder="1" applyAlignment="1">
      <alignmen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0" fillId="0" borderId="0" xfId="0" applyProtection="1">
      <protection locked="0"/>
    </xf>
    <xf numFmtId="0" fontId="0" fillId="0" borderId="2" xfId="0" applyBorder="1" applyProtection="1">
      <protection locked="0"/>
    </xf>
    <xf numFmtId="0" fontId="27"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pplyProtection="1">
      <alignment vertical="center"/>
      <protection locked="0"/>
    </xf>
    <xf numFmtId="0" fontId="14" fillId="0" borderId="0" xfId="0" applyFont="1" applyAlignment="1">
      <alignment horizontal="left" vertical="center"/>
    </xf>
    <xf numFmtId="0" fontId="1" fillId="0" borderId="0" xfId="0" applyFont="1" applyAlignment="1" applyProtection="1">
      <alignment horizontal="right" vertical="center"/>
      <protection locked="0"/>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0" fontId="0" fillId="5" borderId="7" xfId="0" applyFont="1" applyFill="1" applyBorder="1" applyAlignment="1" applyProtection="1">
      <alignment vertical="center"/>
      <protection locked="0"/>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pplyProtection="1">
      <alignment vertical="center"/>
      <protection locked="0"/>
    </xf>
    <xf numFmtId="0" fontId="0" fillId="0" borderId="10"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9" fillId="5" borderId="0" xfId="0" applyFont="1" applyFill="1" applyAlignment="1">
      <alignment horizontal="left" vertical="center"/>
    </xf>
    <xf numFmtId="0" fontId="0" fillId="5" borderId="0" xfId="0" applyFont="1" applyFill="1" applyAlignment="1" applyProtection="1">
      <alignment vertical="center"/>
      <protection locked="0"/>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7" xfId="0" applyFont="1" applyFill="1" applyBorder="1" applyAlignment="1" applyProtection="1">
      <alignment horizontal="center" vertical="center" wrapText="1"/>
      <protection locked="0"/>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19" fillId="5" borderId="7" xfId="0" applyFont="1" applyFill="1" applyBorder="1" applyAlignment="1">
      <alignment horizontal="right" vertical="center"/>
    </xf>
    <xf numFmtId="0" fontId="19" fillId="5" borderId="7" xfId="0" applyFont="1" applyFill="1" applyBorder="1" applyAlignment="1">
      <alignment horizontal="center" vertical="center"/>
    </xf>
    <xf numFmtId="0" fontId="19" fillId="5" borderId="8" xfId="0" applyFont="1" applyFill="1" applyBorder="1" applyAlignment="1">
      <alignment horizontal="left" vertical="center"/>
    </xf>
    <xf numFmtId="0" fontId="24" fillId="0" borderId="0" xfId="0" applyFont="1" applyAlignment="1">
      <alignment horizontal="left" vertical="center" wrapText="1"/>
    </xf>
    <xf numFmtId="4" fontId="25" fillId="0" borderId="0" xfId="0" applyNumberFormat="1" applyFont="1" applyAlignment="1">
      <alignment vertical="center"/>
    </xf>
    <xf numFmtId="0" fontId="25"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4"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5"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ont="1" applyFill="1" applyBorder="1" applyAlignment="1">
      <alignment vertical="center"/>
    </xf>
    <xf numFmtId="0" fontId="0" fillId="4" borderId="8" xfId="0" applyFont="1" applyFill="1" applyBorder="1" applyAlignment="1">
      <alignment vertical="center"/>
    </xf>
    <xf numFmtId="0" fontId="4" fillId="4" borderId="7" xfId="0" applyFont="1" applyFill="1" applyBorder="1" applyAlignment="1">
      <alignment horizontal="left" vertical="center"/>
    </xf>
    <xf numFmtId="0" fontId="10"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4.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3" t="s">
        <v>0</v>
      </c>
      <c r="AZ1" s="13" t="s">
        <v>1</v>
      </c>
      <c r="BA1" s="13" t="s">
        <v>2</v>
      </c>
      <c r="BB1" s="13" t="s">
        <v>1</v>
      </c>
      <c r="BT1" s="13" t="s">
        <v>3</v>
      </c>
      <c r="BU1" s="13" t="s">
        <v>3</v>
      </c>
      <c r="BV1" s="13" t="s">
        <v>4</v>
      </c>
    </row>
    <row r="2" spans="1:74" s="1" customFormat="1" ht="36.950000000000003" customHeight="1">
      <c r="AR2" s="224" t="s">
        <v>5</v>
      </c>
      <c r="AS2" s="209"/>
      <c r="AT2" s="209"/>
      <c r="AU2" s="209"/>
      <c r="AV2" s="209"/>
      <c r="AW2" s="209"/>
      <c r="AX2" s="209"/>
      <c r="AY2" s="209"/>
      <c r="AZ2" s="209"/>
      <c r="BA2" s="209"/>
      <c r="BB2" s="209"/>
      <c r="BC2" s="209"/>
      <c r="BD2" s="209"/>
      <c r="BE2" s="209"/>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7"/>
      <c r="D4" s="18" t="s">
        <v>9</v>
      </c>
      <c r="AR4" s="17"/>
      <c r="AS4" s="19" t="s">
        <v>10</v>
      </c>
      <c r="BE4" s="20" t="s">
        <v>11</v>
      </c>
      <c r="BS4" s="14" t="s">
        <v>12</v>
      </c>
    </row>
    <row r="5" spans="1:74" s="1" customFormat="1" ht="12" customHeight="1">
      <c r="B5" s="17"/>
      <c r="D5" s="21" t="s">
        <v>13</v>
      </c>
      <c r="K5" s="208" t="s">
        <v>14</v>
      </c>
      <c r="L5" s="209"/>
      <c r="M5" s="209"/>
      <c r="N5" s="209"/>
      <c r="O5" s="209"/>
      <c r="P5" s="209"/>
      <c r="Q5" s="209"/>
      <c r="R5" s="209"/>
      <c r="S5" s="209"/>
      <c r="T5" s="209"/>
      <c r="U5" s="209"/>
      <c r="V5" s="209"/>
      <c r="W5" s="209"/>
      <c r="X5" s="209"/>
      <c r="Y5" s="209"/>
      <c r="Z5" s="209"/>
      <c r="AA5" s="209"/>
      <c r="AB5" s="209"/>
      <c r="AC5" s="209"/>
      <c r="AD5" s="209"/>
      <c r="AE5" s="209"/>
      <c r="AF5" s="209"/>
      <c r="AG5" s="209"/>
      <c r="AH5" s="209"/>
      <c r="AI5" s="209"/>
      <c r="AJ5" s="209"/>
      <c r="AK5" s="209"/>
      <c r="AL5" s="209"/>
      <c r="AM5" s="209"/>
      <c r="AN5" s="209"/>
      <c r="AO5" s="209"/>
      <c r="AR5" s="17"/>
      <c r="BE5" s="205" t="s">
        <v>15</v>
      </c>
      <c r="BS5" s="14" t="s">
        <v>6</v>
      </c>
    </row>
    <row r="6" spans="1:74" s="1" customFormat="1" ht="36.950000000000003" customHeight="1">
      <c r="B6" s="17"/>
      <c r="D6" s="23" t="s">
        <v>16</v>
      </c>
      <c r="K6" s="210" t="s">
        <v>17</v>
      </c>
      <c r="L6" s="209"/>
      <c r="M6" s="209"/>
      <c r="N6" s="209"/>
      <c r="O6" s="209"/>
      <c r="P6" s="209"/>
      <c r="Q6" s="209"/>
      <c r="R6" s="209"/>
      <c r="S6" s="209"/>
      <c r="T6" s="209"/>
      <c r="U6" s="209"/>
      <c r="V6" s="209"/>
      <c r="W6" s="209"/>
      <c r="X6" s="209"/>
      <c r="Y6" s="209"/>
      <c r="Z6" s="209"/>
      <c r="AA6" s="209"/>
      <c r="AB6" s="209"/>
      <c r="AC6" s="209"/>
      <c r="AD6" s="209"/>
      <c r="AE6" s="209"/>
      <c r="AF6" s="209"/>
      <c r="AG6" s="209"/>
      <c r="AH6" s="209"/>
      <c r="AI6" s="209"/>
      <c r="AJ6" s="209"/>
      <c r="AK6" s="209"/>
      <c r="AL6" s="209"/>
      <c r="AM6" s="209"/>
      <c r="AN6" s="209"/>
      <c r="AO6" s="209"/>
      <c r="AR6" s="17"/>
      <c r="BE6" s="206"/>
      <c r="BS6" s="14" t="s">
        <v>6</v>
      </c>
    </row>
    <row r="7" spans="1:74" s="1" customFormat="1" ht="12" customHeight="1">
      <c r="B7" s="17"/>
      <c r="D7" s="24" t="s">
        <v>18</v>
      </c>
      <c r="K7" s="22" t="s">
        <v>1</v>
      </c>
      <c r="AK7" s="24" t="s">
        <v>19</v>
      </c>
      <c r="AN7" s="22" t="s">
        <v>1</v>
      </c>
      <c r="AR7" s="17"/>
      <c r="BE7" s="206"/>
      <c r="BS7" s="14" t="s">
        <v>6</v>
      </c>
    </row>
    <row r="8" spans="1:74" s="1" customFormat="1" ht="12" customHeight="1">
      <c r="B8" s="17"/>
      <c r="D8" s="24" t="s">
        <v>20</v>
      </c>
      <c r="K8" s="22" t="s">
        <v>21</v>
      </c>
      <c r="AK8" s="24" t="s">
        <v>22</v>
      </c>
      <c r="AN8" s="25" t="s">
        <v>23</v>
      </c>
      <c r="AR8" s="17"/>
      <c r="BE8" s="206"/>
      <c r="BS8" s="14" t="s">
        <v>6</v>
      </c>
    </row>
    <row r="9" spans="1:74" s="1" customFormat="1" ht="14.45" customHeight="1">
      <c r="B9" s="17"/>
      <c r="AR9" s="17"/>
      <c r="BE9" s="206"/>
      <c r="BS9" s="14" t="s">
        <v>6</v>
      </c>
    </row>
    <row r="10" spans="1:74" s="1" customFormat="1" ht="12" customHeight="1">
      <c r="B10" s="17"/>
      <c r="D10" s="24" t="s">
        <v>24</v>
      </c>
      <c r="AK10" s="24" t="s">
        <v>25</v>
      </c>
      <c r="AN10" s="22" t="s">
        <v>26</v>
      </c>
      <c r="AR10" s="17"/>
      <c r="BE10" s="206"/>
      <c r="BS10" s="14" t="s">
        <v>6</v>
      </c>
    </row>
    <row r="11" spans="1:74" s="1" customFormat="1" ht="18.399999999999999" customHeight="1">
      <c r="B11" s="17"/>
      <c r="E11" s="22" t="s">
        <v>27</v>
      </c>
      <c r="AK11" s="24" t="s">
        <v>28</v>
      </c>
      <c r="AN11" s="22" t="s">
        <v>29</v>
      </c>
      <c r="AR11" s="17"/>
      <c r="BE11" s="206"/>
      <c r="BS11" s="14" t="s">
        <v>6</v>
      </c>
    </row>
    <row r="12" spans="1:74" s="1" customFormat="1" ht="6.95" customHeight="1">
      <c r="B12" s="17"/>
      <c r="AR12" s="17"/>
      <c r="BE12" s="206"/>
      <c r="BS12" s="14" t="s">
        <v>6</v>
      </c>
    </row>
    <row r="13" spans="1:74" s="1" customFormat="1" ht="12" customHeight="1">
      <c r="B13" s="17"/>
      <c r="D13" s="24" t="s">
        <v>30</v>
      </c>
      <c r="AK13" s="24" t="s">
        <v>25</v>
      </c>
      <c r="AN13" s="26" t="s">
        <v>31</v>
      </c>
      <c r="AR13" s="17"/>
      <c r="BE13" s="206"/>
      <c r="BS13" s="14" t="s">
        <v>6</v>
      </c>
    </row>
    <row r="14" spans="1:74" ht="12.75">
      <c r="B14" s="17"/>
      <c r="E14" s="211" t="s">
        <v>31</v>
      </c>
      <c r="F14" s="212"/>
      <c r="G14" s="212"/>
      <c r="H14" s="212"/>
      <c r="I14" s="212"/>
      <c r="J14" s="212"/>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4" t="s">
        <v>28</v>
      </c>
      <c r="AN14" s="26" t="s">
        <v>31</v>
      </c>
      <c r="AR14" s="17"/>
      <c r="BE14" s="206"/>
      <c r="BS14" s="14" t="s">
        <v>6</v>
      </c>
    </row>
    <row r="15" spans="1:74" s="1" customFormat="1" ht="6.95" customHeight="1">
      <c r="B15" s="17"/>
      <c r="AR15" s="17"/>
      <c r="BE15" s="206"/>
      <c r="BS15" s="14" t="s">
        <v>3</v>
      </c>
    </row>
    <row r="16" spans="1:74" s="1" customFormat="1" ht="12" customHeight="1">
      <c r="B16" s="17"/>
      <c r="D16" s="24" t="s">
        <v>32</v>
      </c>
      <c r="AK16" s="24" t="s">
        <v>25</v>
      </c>
      <c r="AN16" s="22" t="s">
        <v>1</v>
      </c>
      <c r="AR16" s="17"/>
      <c r="BE16" s="206"/>
      <c r="BS16" s="14" t="s">
        <v>3</v>
      </c>
    </row>
    <row r="17" spans="1:71" s="1" customFormat="1" ht="18.399999999999999" customHeight="1">
      <c r="B17" s="17"/>
      <c r="E17" s="22" t="s">
        <v>33</v>
      </c>
      <c r="AK17" s="24" t="s">
        <v>28</v>
      </c>
      <c r="AN17" s="22" t="s">
        <v>1</v>
      </c>
      <c r="AR17" s="17"/>
      <c r="BE17" s="206"/>
      <c r="BS17" s="14" t="s">
        <v>34</v>
      </c>
    </row>
    <row r="18" spans="1:71" s="1" customFormat="1" ht="6.95" customHeight="1">
      <c r="B18" s="17"/>
      <c r="AR18" s="17"/>
      <c r="BE18" s="206"/>
      <c r="BS18" s="14" t="s">
        <v>6</v>
      </c>
    </row>
    <row r="19" spans="1:71" s="1" customFormat="1" ht="12" customHeight="1">
      <c r="B19" s="17"/>
      <c r="D19" s="24" t="s">
        <v>35</v>
      </c>
      <c r="AK19" s="24" t="s">
        <v>25</v>
      </c>
      <c r="AN19" s="22" t="s">
        <v>1</v>
      </c>
      <c r="AR19" s="17"/>
      <c r="BE19" s="206"/>
      <c r="BS19" s="14" t="s">
        <v>6</v>
      </c>
    </row>
    <row r="20" spans="1:71" s="1" customFormat="1" ht="18.399999999999999" customHeight="1">
      <c r="B20" s="17"/>
      <c r="E20" s="22" t="s">
        <v>33</v>
      </c>
      <c r="AK20" s="24" t="s">
        <v>28</v>
      </c>
      <c r="AN20" s="22" t="s">
        <v>1</v>
      </c>
      <c r="AR20" s="17"/>
      <c r="BE20" s="206"/>
      <c r="BS20" s="14" t="s">
        <v>3</v>
      </c>
    </row>
    <row r="21" spans="1:71" s="1" customFormat="1" ht="6.95" customHeight="1">
      <c r="B21" s="17"/>
      <c r="AR21" s="17"/>
      <c r="BE21" s="206"/>
    </row>
    <row r="22" spans="1:71" s="1" customFormat="1" ht="12" customHeight="1">
      <c r="B22" s="17"/>
      <c r="D22" s="24" t="s">
        <v>36</v>
      </c>
      <c r="AR22" s="17"/>
      <c r="BE22" s="206"/>
    </row>
    <row r="23" spans="1:71" s="1" customFormat="1" ht="16.5" customHeight="1">
      <c r="B23" s="17"/>
      <c r="E23" s="213" t="s">
        <v>1</v>
      </c>
      <c r="F23" s="213"/>
      <c r="G23" s="213"/>
      <c r="H23" s="213"/>
      <c r="I23" s="213"/>
      <c r="J23" s="213"/>
      <c r="K23" s="213"/>
      <c r="L23" s="213"/>
      <c r="M23" s="213"/>
      <c r="N23" s="213"/>
      <c r="O23" s="213"/>
      <c r="P23" s="213"/>
      <c r="Q23" s="213"/>
      <c r="R23" s="213"/>
      <c r="S23" s="213"/>
      <c r="T23" s="213"/>
      <c r="U23" s="213"/>
      <c r="V23" s="213"/>
      <c r="W23" s="213"/>
      <c r="X23" s="213"/>
      <c r="Y23" s="213"/>
      <c r="Z23" s="213"/>
      <c r="AA23" s="213"/>
      <c r="AB23" s="213"/>
      <c r="AC23" s="213"/>
      <c r="AD23" s="213"/>
      <c r="AE23" s="213"/>
      <c r="AF23" s="213"/>
      <c r="AG23" s="213"/>
      <c r="AH23" s="213"/>
      <c r="AI23" s="213"/>
      <c r="AJ23" s="213"/>
      <c r="AK23" s="213"/>
      <c r="AL23" s="213"/>
      <c r="AM23" s="213"/>
      <c r="AN23" s="213"/>
      <c r="AR23" s="17"/>
      <c r="BE23" s="206"/>
    </row>
    <row r="24" spans="1:71" s="1" customFormat="1" ht="6.95" customHeight="1">
      <c r="B24" s="17"/>
      <c r="AR24" s="17"/>
      <c r="BE24" s="206"/>
    </row>
    <row r="25" spans="1:71" s="1" customFormat="1" ht="6.95" customHeight="1">
      <c r="B25" s="17"/>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7"/>
      <c r="BE25" s="206"/>
    </row>
    <row r="26" spans="1:71" s="2" customFormat="1" ht="25.9" customHeight="1">
      <c r="A26" s="29"/>
      <c r="B26" s="30"/>
      <c r="C26" s="29"/>
      <c r="D26" s="31" t="s">
        <v>37</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214">
        <f>ROUND(AG94,2)</f>
        <v>0</v>
      </c>
      <c r="AL26" s="215"/>
      <c r="AM26" s="215"/>
      <c r="AN26" s="215"/>
      <c r="AO26" s="215"/>
      <c r="AP26" s="29"/>
      <c r="AQ26" s="29"/>
      <c r="AR26" s="30"/>
      <c r="BE26" s="206"/>
    </row>
    <row r="27" spans="1:71" s="2" customFormat="1" ht="6.95"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06"/>
    </row>
    <row r="28" spans="1:71" s="2" customFormat="1" ht="12.75">
      <c r="A28" s="29"/>
      <c r="B28" s="30"/>
      <c r="C28" s="29"/>
      <c r="D28" s="29"/>
      <c r="E28" s="29"/>
      <c r="F28" s="29"/>
      <c r="G28" s="29"/>
      <c r="H28" s="29"/>
      <c r="I28" s="29"/>
      <c r="J28" s="29"/>
      <c r="K28" s="29"/>
      <c r="L28" s="216" t="s">
        <v>38</v>
      </c>
      <c r="M28" s="216"/>
      <c r="N28" s="216"/>
      <c r="O28" s="216"/>
      <c r="P28" s="216"/>
      <c r="Q28" s="29"/>
      <c r="R28" s="29"/>
      <c r="S28" s="29"/>
      <c r="T28" s="29"/>
      <c r="U28" s="29"/>
      <c r="V28" s="29"/>
      <c r="W28" s="216" t="s">
        <v>39</v>
      </c>
      <c r="X28" s="216"/>
      <c r="Y28" s="216"/>
      <c r="Z28" s="216"/>
      <c r="AA28" s="216"/>
      <c r="AB28" s="216"/>
      <c r="AC28" s="216"/>
      <c r="AD28" s="216"/>
      <c r="AE28" s="216"/>
      <c r="AF28" s="29"/>
      <c r="AG28" s="29"/>
      <c r="AH28" s="29"/>
      <c r="AI28" s="29"/>
      <c r="AJ28" s="29"/>
      <c r="AK28" s="216" t="s">
        <v>40</v>
      </c>
      <c r="AL28" s="216"/>
      <c r="AM28" s="216"/>
      <c r="AN28" s="216"/>
      <c r="AO28" s="216"/>
      <c r="AP28" s="29"/>
      <c r="AQ28" s="29"/>
      <c r="AR28" s="30"/>
      <c r="BE28" s="206"/>
    </row>
    <row r="29" spans="1:71" s="3" customFormat="1" ht="14.45" customHeight="1">
      <c r="B29" s="34"/>
      <c r="D29" s="24" t="s">
        <v>41</v>
      </c>
      <c r="F29" s="24" t="s">
        <v>42</v>
      </c>
      <c r="L29" s="219">
        <v>0.21</v>
      </c>
      <c r="M29" s="218"/>
      <c r="N29" s="218"/>
      <c r="O29" s="218"/>
      <c r="P29" s="218"/>
      <c r="W29" s="217">
        <f>ROUND(AZ94, 2)</f>
        <v>0</v>
      </c>
      <c r="X29" s="218"/>
      <c r="Y29" s="218"/>
      <c r="Z29" s="218"/>
      <c r="AA29" s="218"/>
      <c r="AB29" s="218"/>
      <c r="AC29" s="218"/>
      <c r="AD29" s="218"/>
      <c r="AE29" s="218"/>
      <c r="AK29" s="217">
        <f>ROUND(AV94, 2)</f>
        <v>0</v>
      </c>
      <c r="AL29" s="218"/>
      <c r="AM29" s="218"/>
      <c r="AN29" s="218"/>
      <c r="AO29" s="218"/>
      <c r="AR29" s="34"/>
      <c r="BE29" s="207"/>
    </row>
    <row r="30" spans="1:71" s="3" customFormat="1" ht="14.45" customHeight="1">
      <c r="B30" s="34"/>
      <c r="F30" s="24" t="s">
        <v>43</v>
      </c>
      <c r="L30" s="219">
        <v>0.15</v>
      </c>
      <c r="M30" s="218"/>
      <c r="N30" s="218"/>
      <c r="O30" s="218"/>
      <c r="P30" s="218"/>
      <c r="W30" s="217">
        <f>ROUND(BA94, 2)</f>
        <v>0</v>
      </c>
      <c r="X30" s="218"/>
      <c r="Y30" s="218"/>
      <c r="Z30" s="218"/>
      <c r="AA30" s="218"/>
      <c r="AB30" s="218"/>
      <c r="AC30" s="218"/>
      <c r="AD30" s="218"/>
      <c r="AE30" s="218"/>
      <c r="AK30" s="217">
        <f>ROUND(AW94, 2)</f>
        <v>0</v>
      </c>
      <c r="AL30" s="218"/>
      <c r="AM30" s="218"/>
      <c r="AN30" s="218"/>
      <c r="AO30" s="218"/>
      <c r="AR30" s="34"/>
      <c r="BE30" s="207"/>
    </row>
    <row r="31" spans="1:71" s="3" customFormat="1" ht="14.45" hidden="1" customHeight="1">
      <c r="B31" s="34"/>
      <c r="F31" s="24" t="s">
        <v>44</v>
      </c>
      <c r="L31" s="219">
        <v>0.21</v>
      </c>
      <c r="M31" s="218"/>
      <c r="N31" s="218"/>
      <c r="O31" s="218"/>
      <c r="P31" s="218"/>
      <c r="W31" s="217">
        <f>ROUND(BB94, 2)</f>
        <v>0</v>
      </c>
      <c r="X31" s="218"/>
      <c r="Y31" s="218"/>
      <c r="Z31" s="218"/>
      <c r="AA31" s="218"/>
      <c r="AB31" s="218"/>
      <c r="AC31" s="218"/>
      <c r="AD31" s="218"/>
      <c r="AE31" s="218"/>
      <c r="AK31" s="217">
        <v>0</v>
      </c>
      <c r="AL31" s="218"/>
      <c r="AM31" s="218"/>
      <c r="AN31" s="218"/>
      <c r="AO31" s="218"/>
      <c r="AR31" s="34"/>
      <c r="BE31" s="207"/>
    </row>
    <row r="32" spans="1:71" s="3" customFormat="1" ht="14.45" hidden="1" customHeight="1">
      <c r="B32" s="34"/>
      <c r="F32" s="24" t="s">
        <v>45</v>
      </c>
      <c r="L32" s="219">
        <v>0.15</v>
      </c>
      <c r="M32" s="218"/>
      <c r="N32" s="218"/>
      <c r="O32" s="218"/>
      <c r="P32" s="218"/>
      <c r="W32" s="217">
        <f>ROUND(BC94, 2)</f>
        <v>0</v>
      </c>
      <c r="X32" s="218"/>
      <c r="Y32" s="218"/>
      <c r="Z32" s="218"/>
      <c r="AA32" s="218"/>
      <c r="AB32" s="218"/>
      <c r="AC32" s="218"/>
      <c r="AD32" s="218"/>
      <c r="AE32" s="218"/>
      <c r="AK32" s="217">
        <v>0</v>
      </c>
      <c r="AL32" s="218"/>
      <c r="AM32" s="218"/>
      <c r="AN32" s="218"/>
      <c r="AO32" s="218"/>
      <c r="AR32" s="34"/>
      <c r="BE32" s="207"/>
    </row>
    <row r="33" spans="1:57" s="3" customFormat="1" ht="14.45" hidden="1" customHeight="1">
      <c r="B33" s="34"/>
      <c r="F33" s="24" t="s">
        <v>46</v>
      </c>
      <c r="L33" s="219">
        <v>0</v>
      </c>
      <c r="M33" s="218"/>
      <c r="N33" s="218"/>
      <c r="O33" s="218"/>
      <c r="P33" s="218"/>
      <c r="W33" s="217">
        <f>ROUND(BD94, 2)</f>
        <v>0</v>
      </c>
      <c r="X33" s="218"/>
      <c r="Y33" s="218"/>
      <c r="Z33" s="218"/>
      <c r="AA33" s="218"/>
      <c r="AB33" s="218"/>
      <c r="AC33" s="218"/>
      <c r="AD33" s="218"/>
      <c r="AE33" s="218"/>
      <c r="AK33" s="217">
        <v>0</v>
      </c>
      <c r="AL33" s="218"/>
      <c r="AM33" s="218"/>
      <c r="AN33" s="218"/>
      <c r="AO33" s="218"/>
      <c r="AR33" s="34"/>
      <c r="BE33" s="207"/>
    </row>
    <row r="34" spans="1:57" s="2" customFormat="1" ht="6.95"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06"/>
    </row>
    <row r="35" spans="1:57" s="2" customFormat="1" ht="25.9" customHeight="1">
      <c r="A35" s="29"/>
      <c r="B35" s="30"/>
      <c r="C35" s="35"/>
      <c r="D35" s="36" t="s">
        <v>47</v>
      </c>
      <c r="E35" s="37"/>
      <c r="F35" s="37"/>
      <c r="G35" s="37"/>
      <c r="H35" s="37"/>
      <c r="I35" s="37"/>
      <c r="J35" s="37"/>
      <c r="K35" s="37"/>
      <c r="L35" s="37"/>
      <c r="M35" s="37"/>
      <c r="N35" s="37"/>
      <c r="O35" s="37"/>
      <c r="P35" s="37"/>
      <c r="Q35" s="37"/>
      <c r="R35" s="37"/>
      <c r="S35" s="37"/>
      <c r="T35" s="38" t="s">
        <v>48</v>
      </c>
      <c r="U35" s="37"/>
      <c r="V35" s="37"/>
      <c r="W35" s="37"/>
      <c r="X35" s="223" t="s">
        <v>49</v>
      </c>
      <c r="Y35" s="221"/>
      <c r="Z35" s="221"/>
      <c r="AA35" s="221"/>
      <c r="AB35" s="221"/>
      <c r="AC35" s="37"/>
      <c r="AD35" s="37"/>
      <c r="AE35" s="37"/>
      <c r="AF35" s="37"/>
      <c r="AG35" s="37"/>
      <c r="AH35" s="37"/>
      <c r="AI35" s="37"/>
      <c r="AJ35" s="37"/>
      <c r="AK35" s="220">
        <f>SUM(AK26:AK33)</f>
        <v>0</v>
      </c>
      <c r="AL35" s="221"/>
      <c r="AM35" s="221"/>
      <c r="AN35" s="221"/>
      <c r="AO35" s="222"/>
      <c r="AP35" s="35"/>
      <c r="AQ35" s="35"/>
      <c r="AR35" s="30"/>
      <c r="BE35" s="29"/>
    </row>
    <row r="36" spans="1:57" s="2" customFormat="1" ht="6.95"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pans="1:57" s="2" customFormat="1" ht="14.45" customHeight="1">
      <c r="A37" s="29"/>
      <c r="B37" s="30"/>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30"/>
      <c r="BE37" s="29"/>
    </row>
    <row r="38" spans="1:57" s="1" customFormat="1" ht="14.45" customHeight="1">
      <c r="B38" s="17"/>
      <c r="AR38" s="17"/>
    </row>
    <row r="39" spans="1:57" s="1" customFormat="1" ht="14.45" customHeight="1">
      <c r="B39" s="17"/>
      <c r="AR39" s="17"/>
    </row>
    <row r="40" spans="1:57" s="1" customFormat="1" ht="14.45" customHeight="1">
      <c r="B40" s="17"/>
      <c r="AR40" s="17"/>
    </row>
    <row r="41" spans="1:57" s="1" customFormat="1" ht="14.45" customHeight="1">
      <c r="B41" s="17"/>
      <c r="AR41" s="17"/>
    </row>
    <row r="42" spans="1:57" s="1" customFormat="1" ht="14.45" customHeight="1">
      <c r="B42" s="17"/>
      <c r="AR42" s="17"/>
    </row>
    <row r="43" spans="1:57" s="1" customFormat="1" ht="14.45" customHeight="1">
      <c r="B43" s="17"/>
      <c r="AR43" s="17"/>
    </row>
    <row r="44" spans="1:57" s="1" customFormat="1" ht="14.45" customHeight="1">
      <c r="B44" s="17"/>
      <c r="AR44" s="17"/>
    </row>
    <row r="45" spans="1:57" s="1" customFormat="1" ht="14.45" customHeight="1">
      <c r="B45" s="17"/>
      <c r="AR45" s="17"/>
    </row>
    <row r="46" spans="1:57" s="1" customFormat="1" ht="14.45" customHeight="1">
      <c r="B46" s="17"/>
      <c r="AR46" s="17"/>
    </row>
    <row r="47" spans="1:57" s="1" customFormat="1" ht="14.45" customHeight="1">
      <c r="B47" s="17"/>
      <c r="AR47" s="17"/>
    </row>
    <row r="48" spans="1:57" s="1" customFormat="1" ht="14.45" customHeight="1">
      <c r="B48" s="17"/>
      <c r="AR48" s="17"/>
    </row>
    <row r="49" spans="1:57" s="2" customFormat="1" ht="14.45" customHeight="1">
      <c r="B49" s="39"/>
      <c r="D49" s="40" t="s">
        <v>50</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51</v>
      </c>
      <c r="AI49" s="41"/>
      <c r="AJ49" s="41"/>
      <c r="AK49" s="41"/>
      <c r="AL49" s="41"/>
      <c r="AM49" s="41"/>
      <c r="AN49" s="41"/>
      <c r="AO49" s="41"/>
      <c r="AR49" s="39"/>
    </row>
    <row r="50" spans="1:57" ht="11.25">
      <c r="B50" s="17"/>
      <c r="AR50" s="17"/>
    </row>
    <row r="51" spans="1:57" ht="11.25">
      <c r="B51" s="17"/>
      <c r="AR51" s="17"/>
    </row>
    <row r="52" spans="1:57" ht="11.25">
      <c r="B52" s="17"/>
      <c r="AR52" s="17"/>
    </row>
    <row r="53" spans="1:57" ht="11.25">
      <c r="B53" s="17"/>
      <c r="AR53" s="17"/>
    </row>
    <row r="54" spans="1:57" ht="11.25">
      <c r="B54" s="17"/>
      <c r="AR54" s="17"/>
    </row>
    <row r="55" spans="1:57" ht="11.25">
      <c r="B55" s="17"/>
      <c r="AR55" s="17"/>
    </row>
    <row r="56" spans="1:57" ht="11.25">
      <c r="B56" s="17"/>
      <c r="AR56" s="17"/>
    </row>
    <row r="57" spans="1:57" ht="11.25">
      <c r="B57" s="17"/>
      <c r="AR57" s="17"/>
    </row>
    <row r="58" spans="1:57" ht="11.25">
      <c r="B58" s="17"/>
      <c r="AR58" s="17"/>
    </row>
    <row r="59" spans="1:57" ht="11.25">
      <c r="B59" s="17"/>
      <c r="AR59" s="17"/>
    </row>
    <row r="60" spans="1:57" s="2" customFormat="1" ht="12.75">
      <c r="A60" s="29"/>
      <c r="B60" s="30"/>
      <c r="C60" s="29"/>
      <c r="D60" s="42" t="s">
        <v>52</v>
      </c>
      <c r="E60" s="32"/>
      <c r="F60" s="32"/>
      <c r="G60" s="32"/>
      <c r="H60" s="32"/>
      <c r="I60" s="32"/>
      <c r="J60" s="32"/>
      <c r="K60" s="32"/>
      <c r="L60" s="32"/>
      <c r="M60" s="32"/>
      <c r="N60" s="32"/>
      <c r="O60" s="32"/>
      <c r="P60" s="32"/>
      <c r="Q60" s="32"/>
      <c r="R60" s="32"/>
      <c r="S60" s="32"/>
      <c r="T60" s="32"/>
      <c r="U60" s="32"/>
      <c r="V60" s="42" t="s">
        <v>53</v>
      </c>
      <c r="W60" s="32"/>
      <c r="X60" s="32"/>
      <c r="Y60" s="32"/>
      <c r="Z60" s="32"/>
      <c r="AA60" s="32"/>
      <c r="AB60" s="32"/>
      <c r="AC60" s="32"/>
      <c r="AD60" s="32"/>
      <c r="AE60" s="32"/>
      <c r="AF60" s="32"/>
      <c r="AG60" s="32"/>
      <c r="AH60" s="42" t="s">
        <v>52</v>
      </c>
      <c r="AI60" s="32"/>
      <c r="AJ60" s="32"/>
      <c r="AK60" s="32"/>
      <c r="AL60" s="32"/>
      <c r="AM60" s="42" t="s">
        <v>53</v>
      </c>
      <c r="AN60" s="32"/>
      <c r="AO60" s="32"/>
      <c r="AP60" s="29"/>
      <c r="AQ60" s="29"/>
      <c r="AR60" s="30"/>
      <c r="BE60" s="29"/>
    </row>
    <row r="61" spans="1:57" ht="11.25">
      <c r="B61" s="17"/>
      <c r="AR61" s="17"/>
    </row>
    <row r="62" spans="1:57" ht="11.25">
      <c r="B62" s="17"/>
      <c r="AR62" s="17"/>
    </row>
    <row r="63" spans="1:57" ht="11.25">
      <c r="B63" s="17"/>
      <c r="AR63" s="17"/>
    </row>
    <row r="64" spans="1:57" s="2" customFormat="1" ht="12.75">
      <c r="A64" s="29"/>
      <c r="B64" s="30"/>
      <c r="C64" s="29"/>
      <c r="D64" s="40" t="s">
        <v>54</v>
      </c>
      <c r="E64" s="43"/>
      <c r="F64" s="43"/>
      <c r="G64" s="43"/>
      <c r="H64" s="43"/>
      <c r="I64" s="43"/>
      <c r="J64" s="43"/>
      <c r="K64" s="43"/>
      <c r="L64" s="43"/>
      <c r="M64" s="43"/>
      <c r="N64" s="43"/>
      <c r="O64" s="43"/>
      <c r="P64" s="43"/>
      <c r="Q64" s="43"/>
      <c r="R64" s="43"/>
      <c r="S64" s="43"/>
      <c r="T64" s="43"/>
      <c r="U64" s="43"/>
      <c r="V64" s="43"/>
      <c r="W64" s="43"/>
      <c r="X64" s="43"/>
      <c r="Y64" s="43"/>
      <c r="Z64" s="43"/>
      <c r="AA64" s="43"/>
      <c r="AB64" s="43"/>
      <c r="AC64" s="43"/>
      <c r="AD64" s="43"/>
      <c r="AE64" s="43"/>
      <c r="AF64" s="43"/>
      <c r="AG64" s="43"/>
      <c r="AH64" s="40" t="s">
        <v>55</v>
      </c>
      <c r="AI64" s="43"/>
      <c r="AJ64" s="43"/>
      <c r="AK64" s="43"/>
      <c r="AL64" s="43"/>
      <c r="AM64" s="43"/>
      <c r="AN64" s="43"/>
      <c r="AO64" s="43"/>
      <c r="AP64" s="29"/>
      <c r="AQ64" s="29"/>
      <c r="AR64" s="30"/>
      <c r="BE64" s="29"/>
    </row>
    <row r="65" spans="1:57" ht="11.25">
      <c r="B65" s="17"/>
      <c r="AR65" s="17"/>
    </row>
    <row r="66" spans="1:57" ht="11.25">
      <c r="B66" s="17"/>
      <c r="AR66" s="17"/>
    </row>
    <row r="67" spans="1:57" ht="11.25">
      <c r="B67" s="17"/>
      <c r="AR67" s="17"/>
    </row>
    <row r="68" spans="1:57" ht="11.25">
      <c r="B68" s="17"/>
      <c r="AR68" s="17"/>
    </row>
    <row r="69" spans="1:57" ht="11.25">
      <c r="B69" s="17"/>
      <c r="AR69" s="17"/>
    </row>
    <row r="70" spans="1:57" ht="11.25">
      <c r="B70" s="17"/>
      <c r="AR70" s="17"/>
    </row>
    <row r="71" spans="1:57" ht="11.25">
      <c r="B71" s="17"/>
      <c r="AR71" s="17"/>
    </row>
    <row r="72" spans="1:57" ht="11.25">
      <c r="B72" s="17"/>
      <c r="AR72" s="17"/>
    </row>
    <row r="73" spans="1:57" ht="11.25">
      <c r="B73" s="17"/>
      <c r="AR73" s="17"/>
    </row>
    <row r="74" spans="1:57" ht="11.25">
      <c r="B74" s="17"/>
      <c r="AR74" s="17"/>
    </row>
    <row r="75" spans="1:57" s="2" customFormat="1" ht="12.75">
      <c r="A75" s="29"/>
      <c r="B75" s="30"/>
      <c r="C75" s="29"/>
      <c r="D75" s="42" t="s">
        <v>52</v>
      </c>
      <c r="E75" s="32"/>
      <c r="F75" s="32"/>
      <c r="G75" s="32"/>
      <c r="H75" s="32"/>
      <c r="I75" s="32"/>
      <c r="J75" s="32"/>
      <c r="K75" s="32"/>
      <c r="L75" s="32"/>
      <c r="M75" s="32"/>
      <c r="N75" s="32"/>
      <c r="O75" s="32"/>
      <c r="P75" s="32"/>
      <c r="Q75" s="32"/>
      <c r="R75" s="32"/>
      <c r="S75" s="32"/>
      <c r="T75" s="32"/>
      <c r="U75" s="32"/>
      <c r="V75" s="42" t="s">
        <v>53</v>
      </c>
      <c r="W75" s="32"/>
      <c r="X75" s="32"/>
      <c r="Y75" s="32"/>
      <c r="Z75" s="32"/>
      <c r="AA75" s="32"/>
      <c r="AB75" s="32"/>
      <c r="AC75" s="32"/>
      <c r="AD75" s="32"/>
      <c r="AE75" s="32"/>
      <c r="AF75" s="32"/>
      <c r="AG75" s="32"/>
      <c r="AH75" s="42" t="s">
        <v>52</v>
      </c>
      <c r="AI75" s="32"/>
      <c r="AJ75" s="32"/>
      <c r="AK75" s="32"/>
      <c r="AL75" s="32"/>
      <c r="AM75" s="42" t="s">
        <v>53</v>
      </c>
      <c r="AN75" s="32"/>
      <c r="AO75" s="32"/>
      <c r="AP75" s="29"/>
      <c r="AQ75" s="29"/>
      <c r="AR75" s="30"/>
      <c r="BE75" s="29"/>
    </row>
    <row r="76" spans="1:57" s="2" customFormat="1" ht="11.25">
      <c r="A76" s="29"/>
      <c r="B76" s="30"/>
      <c r="C76" s="29"/>
      <c r="D76" s="29"/>
      <c r="E76" s="29"/>
      <c r="F76" s="29"/>
      <c r="G76" s="29"/>
      <c r="H76" s="29"/>
      <c r="I76" s="29"/>
      <c r="J76" s="29"/>
      <c r="K76" s="29"/>
      <c r="L76" s="29"/>
      <c r="M76" s="29"/>
      <c r="N76" s="29"/>
      <c r="O76" s="29"/>
      <c r="P76" s="29"/>
      <c r="Q76" s="29"/>
      <c r="R76" s="29"/>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30"/>
      <c r="BE76" s="29"/>
    </row>
    <row r="77" spans="1:57" s="2" customFormat="1" ht="6.95" customHeight="1">
      <c r="A77" s="29"/>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0"/>
      <c r="BE77" s="29"/>
    </row>
    <row r="81" spans="1:91" s="2" customFormat="1" ht="6.95" customHeight="1">
      <c r="A81" s="29"/>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0"/>
      <c r="BE81" s="29"/>
    </row>
    <row r="82" spans="1:91" s="2" customFormat="1" ht="24.95" customHeight="1">
      <c r="A82" s="29"/>
      <c r="B82" s="30"/>
      <c r="C82" s="18" t="s">
        <v>56</v>
      </c>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30"/>
      <c r="BE82" s="29"/>
    </row>
    <row r="83" spans="1:91" s="2" customFormat="1" ht="6.95" customHeight="1">
      <c r="A83" s="29"/>
      <c r="B83" s="30"/>
      <c r="C83" s="29"/>
      <c r="D83" s="29"/>
      <c r="E83" s="29"/>
      <c r="F83" s="29"/>
      <c r="G83" s="29"/>
      <c r="H83" s="29"/>
      <c r="I83" s="29"/>
      <c r="J83" s="29"/>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30"/>
      <c r="BE83" s="29"/>
    </row>
    <row r="84" spans="1:91" s="4" customFormat="1" ht="12" customHeight="1">
      <c r="B84" s="48"/>
      <c r="C84" s="24" t="s">
        <v>13</v>
      </c>
      <c r="L84" s="4" t="str">
        <f>K5</f>
        <v>20200220</v>
      </c>
      <c r="AR84" s="48"/>
    </row>
    <row r="85" spans="1:91" s="5" customFormat="1" ht="36.950000000000003" customHeight="1">
      <c r="B85" s="49"/>
      <c r="C85" s="50" t="s">
        <v>16</v>
      </c>
      <c r="L85" s="186" t="str">
        <f>K6</f>
        <v>Výměna kolejnic v úseku Rájec-Jestřebí - Březová nad Svitavou</v>
      </c>
      <c r="M85" s="187"/>
      <c r="N85" s="187"/>
      <c r="O85" s="187"/>
      <c r="P85" s="187"/>
      <c r="Q85" s="187"/>
      <c r="R85" s="187"/>
      <c r="S85" s="187"/>
      <c r="T85" s="187"/>
      <c r="U85" s="187"/>
      <c r="V85" s="187"/>
      <c r="W85" s="187"/>
      <c r="X85" s="187"/>
      <c r="Y85" s="187"/>
      <c r="Z85" s="187"/>
      <c r="AA85" s="187"/>
      <c r="AB85" s="187"/>
      <c r="AC85" s="187"/>
      <c r="AD85" s="187"/>
      <c r="AE85" s="187"/>
      <c r="AF85" s="187"/>
      <c r="AG85" s="187"/>
      <c r="AH85" s="187"/>
      <c r="AI85" s="187"/>
      <c r="AJ85" s="187"/>
      <c r="AK85" s="187"/>
      <c r="AL85" s="187"/>
      <c r="AM85" s="187"/>
      <c r="AN85" s="187"/>
      <c r="AO85" s="187"/>
      <c r="AR85" s="49"/>
    </row>
    <row r="86" spans="1:91" s="2" customFormat="1" ht="6.95" customHeight="1">
      <c r="A86" s="29"/>
      <c r="B86" s="30"/>
      <c r="C86" s="29"/>
      <c r="D86" s="29"/>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30"/>
      <c r="BE86" s="29"/>
    </row>
    <row r="87" spans="1:91" s="2" customFormat="1" ht="12" customHeight="1">
      <c r="A87" s="29"/>
      <c r="B87" s="30"/>
      <c r="C87" s="24" t="s">
        <v>20</v>
      </c>
      <c r="D87" s="29"/>
      <c r="E87" s="29"/>
      <c r="F87" s="29"/>
      <c r="G87" s="29"/>
      <c r="H87" s="29"/>
      <c r="I87" s="29"/>
      <c r="J87" s="29"/>
      <c r="K87" s="29"/>
      <c r="L87" s="51" t="str">
        <f>IF(K8="","",K8)</f>
        <v>Rájec-Jestřebí - Březová nad Svitavou</v>
      </c>
      <c r="M87" s="29"/>
      <c r="N87" s="29"/>
      <c r="O87" s="29"/>
      <c r="P87" s="29"/>
      <c r="Q87" s="29"/>
      <c r="R87" s="29"/>
      <c r="S87" s="29"/>
      <c r="T87" s="29"/>
      <c r="U87" s="29"/>
      <c r="V87" s="29"/>
      <c r="W87" s="29"/>
      <c r="X87" s="29"/>
      <c r="Y87" s="29"/>
      <c r="Z87" s="29"/>
      <c r="AA87" s="29"/>
      <c r="AB87" s="29"/>
      <c r="AC87" s="29"/>
      <c r="AD87" s="29"/>
      <c r="AE87" s="29"/>
      <c r="AF87" s="29"/>
      <c r="AG87" s="29"/>
      <c r="AH87" s="29"/>
      <c r="AI87" s="24" t="s">
        <v>22</v>
      </c>
      <c r="AJ87" s="29"/>
      <c r="AK87" s="29"/>
      <c r="AL87" s="29"/>
      <c r="AM87" s="188" t="str">
        <f>IF(AN8= "","",AN8)</f>
        <v>20. 2. 2020</v>
      </c>
      <c r="AN87" s="188"/>
      <c r="AO87" s="29"/>
      <c r="AP87" s="29"/>
      <c r="AQ87" s="29"/>
      <c r="AR87" s="30"/>
      <c r="BE87" s="29"/>
    </row>
    <row r="88" spans="1:91" s="2" customFormat="1" ht="6.95" customHeight="1">
      <c r="A88" s="29"/>
      <c r="B88" s="30"/>
      <c r="C88" s="29"/>
      <c r="D88" s="29"/>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30"/>
      <c r="BE88" s="29"/>
    </row>
    <row r="89" spans="1:91" s="2" customFormat="1" ht="15.2" customHeight="1">
      <c r="A89" s="29"/>
      <c r="B89" s="30"/>
      <c r="C89" s="24" t="s">
        <v>24</v>
      </c>
      <c r="D89" s="29"/>
      <c r="E89" s="29"/>
      <c r="F89" s="29"/>
      <c r="G89" s="29"/>
      <c r="H89" s="29"/>
      <c r="I89" s="29"/>
      <c r="J89" s="29"/>
      <c r="K89" s="29"/>
      <c r="L89" s="4" t="str">
        <f>IF(E11= "","",E11)</f>
        <v>Správa železnic, státní organizace</v>
      </c>
      <c r="M89" s="29"/>
      <c r="N89" s="29"/>
      <c r="O89" s="29"/>
      <c r="P89" s="29"/>
      <c r="Q89" s="29"/>
      <c r="R89" s="29"/>
      <c r="S89" s="29"/>
      <c r="T89" s="29"/>
      <c r="U89" s="29"/>
      <c r="V89" s="29"/>
      <c r="W89" s="29"/>
      <c r="X89" s="29"/>
      <c r="Y89" s="29"/>
      <c r="Z89" s="29"/>
      <c r="AA89" s="29"/>
      <c r="AB89" s="29"/>
      <c r="AC89" s="29"/>
      <c r="AD89" s="29"/>
      <c r="AE89" s="29"/>
      <c r="AF89" s="29"/>
      <c r="AG89" s="29"/>
      <c r="AH89" s="29"/>
      <c r="AI89" s="24" t="s">
        <v>32</v>
      </c>
      <c r="AJ89" s="29"/>
      <c r="AK89" s="29"/>
      <c r="AL89" s="29"/>
      <c r="AM89" s="189" t="str">
        <f>IF(E17="","",E17)</f>
        <v xml:space="preserve"> </v>
      </c>
      <c r="AN89" s="190"/>
      <c r="AO89" s="190"/>
      <c r="AP89" s="190"/>
      <c r="AQ89" s="29"/>
      <c r="AR89" s="30"/>
      <c r="AS89" s="191" t="s">
        <v>57</v>
      </c>
      <c r="AT89" s="192"/>
      <c r="AU89" s="53"/>
      <c r="AV89" s="53"/>
      <c r="AW89" s="53"/>
      <c r="AX89" s="53"/>
      <c r="AY89" s="53"/>
      <c r="AZ89" s="53"/>
      <c r="BA89" s="53"/>
      <c r="BB89" s="53"/>
      <c r="BC89" s="53"/>
      <c r="BD89" s="54"/>
      <c r="BE89" s="29"/>
    </row>
    <row r="90" spans="1:91" s="2" customFormat="1" ht="15.2" customHeight="1">
      <c r="A90" s="29"/>
      <c r="B90" s="30"/>
      <c r="C90" s="24" t="s">
        <v>30</v>
      </c>
      <c r="D90" s="29"/>
      <c r="E90" s="29"/>
      <c r="F90" s="29"/>
      <c r="G90" s="29"/>
      <c r="H90" s="29"/>
      <c r="I90" s="29"/>
      <c r="J90" s="29"/>
      <c r="K90" s="29"/>
      <c r="L90" s="4" t="str">
        <f>IF(E14= "Vyplň údaj","",E14)</f>
        <v/>
      </c>
      <c r="M90" s="29"/>
      <c r="N90" s="29"/>
      <c r="O90" s="29"/>
      <c r="P90" s="29"/>
      <c r="Q90" s="29"/>
      <c r="R90" s="29"/>
      <c r="S90" s="29"/>
      <c r="T90" s="29"/>
      <c r="U90" s="29"/>
      <c r="V90" s="29"/>
      <c r="W90" s="29"/>
      <c r="X90" s="29"/>
      <c r="Y90" s="29"/>
      <c r="Z90" s="29"/>
      <c r="AA90" s="29"/>
      <c r="AB90" s="29"/>
      <c r="AC90" s="29"/>
      <c r="AD90" s="29"/>
      <c r="AE90" s="29"/>
      <c r="AF90" s="29"/>
      <c r="AG90" s="29"/>
      <c r="AH90" s="29"/>
      <c r="AI90" s="24" t="s">
        <v>35</v>
      </c>
      <c r="AJ90" s="29"/>
      <c r="AK90" s="29"/>
      <c r="AL90" s="29"/>
      <c r="AM90" s="189" t="str">
        <f>IF(E20="","",E20)</f>
        <v xml:space="preserve"> </v>
      </c>
      <c r="AN90" s="190"/>
      <c r="AO90" s="190"/>
      <c r="AP90" s="190"/>
      <c r="AQ90" s="29"/>
      <c r="AR90" s="30"/>
      <c r="AS90" s="193"/>
      <c r="AT90" s="194"/>
      <c r="AU90" s="55"/>
      <c r="AV90" s="55"/>
      <c r="AW90" s="55"/>
      <c r="AX90" s="55"/>
      <c r="AY90" s="55"/>
      <c r="AZ90" s="55"/>
      <c r="BA90" s="55"/>
      <c r="BB90" s="55"/>
      <c r="BC90" s="55"/>
      <c r="BD90" s="56"/>
      <c r="BE90" s="29"/>
    </row>
    <row r="91" spans="1:91" s="2" customFormat="1" ht="10.9" customHeight="1">
      <c r="A91" s="29"/>
      <c r="B91" s="30"/>
      <c r="C91" s="29"/>
      <c r="D91" s="29"/>
      <c r="E91" s="29"/>
      <c r="F91" s="29"/>
      <c r="G91" s="29"/>
      <c r="H91" s="29"/>
      <c r="I91" s="29"/>
      <c r="J91" s="29"/>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30"/>
      <c r="AS91" s="193"/>
      <c r="AT91" s="194"/>
      <c r="AU91" s="55"/>
      <c r="AV91" s="55"/>
      <c r="AW91" s="55"/>
      <c r="AX91" s="55"/>
      <c r="AY91" s="55"/>
      <c r="AZ91" s="55"/>
      <c r="BA91" s="55"/>
      <c r="BB91" s="55"/>
      <c r="BC91" s="55"/>
      <c r="BD91" s="56"/>
      <c r="BE91" s="29"/>
    </row>
    <row r="92" spans="1:91" s="2" customFormat="1" ht="29.25" customHeight="1">
      <c r="A92" s="29"/>
      <c r="B92" s="30"/>
      <c r="C92" s="195" t="s">
        <v>58</v>
      </c>
      <c r="D92" s="196"/>
      <c r="E92" s="196"/>
      <c r="F92" s="196"/>
      <c r="G92" s="196"/>
      <c r="H92" s="57"/>
      <c r="I92" s="198" t="s">
        <v>59</v>
      </c>
      <c r="J92" s="196"/>
      <c r="K92" s="196"/>
      <c r="L92" s="196"/>
      <c r="M92" s="196"/>
      <c r="N92" s="196"/>
      <c r="O92" s="196"/>
      <c r="P92" s="196"/>
      <c r="Q92" s="196"/>
      <c r="R92" s="196"/>
      <c r="S92" s="196"/>
      <c r="T92" s="196"/>
      <c r="U92" s="196"/>
      <c r="V92" s="196"/>
      <c r="W92" s="196"/>
      <c r="X92" s="196"/>
      <c r="Y92" s="196"/>
      <c r="Z92" s="196"/>
      <c r="AA92" s="196"/>
      <c r="AB92" s="196"/>
      <c r="AC92" s="196"/>
      <c r="AD92" s="196"/>
      <c r="AE92" s="196"/>
      <c r="AF92" s="196"/>
      <c r="AG92" s="197" t="s">
        <v>60</v>
      </c>
      <c r="AH92" s="196"/>
      <c r="AI92" s="196"/>
      <c r="AJ92" s="196"/>
      <c r="AK92" s="196"/>
      <c r="AL92" s="196"/>
      <c r="AM92" s="196"/>
      <c r="AN92" s="198" t="s">
        <v>61</v>
      </c>
      <c r="AO92" s="196"/>
      <c r="AP92" s="199"/>
      <c r="AQ92" s="58" t="s">
        <v>62</v>
      </c>
      <c r="AR92" s="30"/>
      <c r="AS92" s="59" t="s">
        <v>63</v>
      </c>
      <c r="AT92" s="60" t="s">
        <v>64</v>
      </c>
      <c r="AU92" s="60" t="s">
        <v>65</v>
      </c>
      <c r="AV92" s="60" t="s">
        <v>66</v>
      </c>
      <c r="AW92" s="60" t="s">
        <v>67</v>
      </c>
      <c r="AX92" s="60" t="s">
        <v>68</v>
      </c>
      <c r="AY92" s="60" t="s">
        <v>69</v>
      </c>
      <c r="AZ92" s="60" t="s">
        <v>70</v>
      </c>
      <c r="BA92" s="60" t="s">
        <v>71</v>
      </c>
      <c r="BB92" s="60" t="s">
        <v>72</v>
      </c>
      <c r="BC92" s="60" t="s">
        <v>73</v>
      </c>
      <c r="BD92" s="61" t="s">
        <v>74</v>
      </c>
      <c r="BE92" s="29"/>
    </row>
    <row r="93" spans="1:91" s="2" customFormat="1" ht="10.9" customHeight="1">
      <c r="A93" s="29"/>
      <c r="B93" s="30"/>
      <c r="C93" s="29"/>
      <c r="D93" s="29"/>
      <c r="E93" s="29"/>
      <c r="F93" s="29"/>
      <c r="G93" s="29"/>
      <c r="H93" s="29"/>
      <c r="I93" s="29"/>
      <c r="J93" s="29"/>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30"/>
      <c r="AS93" s="62"/>
      <c r="AT93" s="63"/>
      <c r="AU93" s="63"/>
      <c r="AV93" s="63"/>
      <c r="AW93" s="63"/>
      <c r="AX93" s="63"/>
      <c r="AY93" s="63"/>
      <c r="AZ93" s="63"/>
      <c r="BA93" s="63"/>
      <c r="BB93" s="63"/>
      <c r="BC93" s="63"/>
      <c r="BD93" s="64"/>
      <c r="BE93" s="29"/>
    </row>
    <row r="94" spans="1:91" s="6" customFormat="1" ht="32.450000000000003" customHeight="1">
      <c r="B94" s="65"/>
      <c r="C94" s="66" t="s">
        <v>75</v>
      </c>
      <c r="D94" s="67"/>
      <c r="E94" s="67"/>
      <c r="F94" s="67"/>
      <c r="G94" s="67"/>
      <c r="H94" s="67"/>
      <c r="I94" s="67"/>
      <c r="J94" s="67"/>
      <c r="K94" s="67"/>
      <c r="L94" s="67"/>
      <c r="M94" s="67"/>
      <c r="N94" s="67"/>
      <c r="O94" s="67"/>
      <c r="P94" s="67"/>
      <c r="Q94" s="67"/>
      <c r="R94" s="67"/>
      <c r="S94" s="67"/>
      <c r="T94" s="67"/>
      <c r="U94" s="67"/>
      <c r="V94" s="67"/>
      <c r="W94" s="67"/>
      <c r="X94" s="67"/>
      <c r="Y94" s="67"/>
      <c r="Z94" s="67"/>
      <c r="AA94" s="67"/>
      <c r="AB94" s="67"/>
      <c r="AC94" s="67"/>
      <c r="AD94" s="67"/>
      <c r="AE94" s="67"/>
      <c r="AF94" s="67"/>
      <c r="AG94" s="203">
        <f>ROUND(SUM(AG95:AG98),2)</f>
        <v>0</v>
      </c>
      <c r="AH94" s="203"/>
      <c r="AI94" s="203"/>
      <c r="AJ94" s="203"/>
      <c r="AK94" s="203"/>
      <c r="AL94" s="203"/>
      <c r="AM94" s="203"/>
      <c r="AN94" s="204">
        <f>SUM(AG94,AT94)</f>
        <v>0</v>
      </c>
      <c r="AO94" s="204"/>
      <c r="AP94" s="204"/>
      <c r="AQ94" s="69" t="s">
        <v>1</v>
      </c>
      <c r="AR94" s="65"/>
      <c r="AS94" s="70">
        <f>ROUND(SUM(AS95:AS98),2)</f>
        <v>0</v>
      </c>
      <c r="AT94" s="71">
        <f>ROUND(SUM(AV94:AW94),2)</f>
        <v>0</v>
      </c>
      <c r="AU94" s="72">
        <f>ROUND(SUM(AU95:AU98),5)</f>
        <v>0</v>
      </c>
      <c r="AV94" s="71">
        <f>ROUND(AZ94*L29,2)</f>
        <v>0</v>
      </c>
      <c r="AW94" s="71">
        <f>ROUND(BA94*L30,2)</f>
        <v>0</v>
      </c>
      <c r="AX94" s="71">
        <f>ROUND(BB94*L29,2)</f>
        <v>0</v>
      </c>
      <c r="AY94" s="71">
        <f>ROUND(BC94*L30,2)</f>
        <v>0</v>
      </c>
      <c r="AZ94" s="71">
        <f>ROUND(SUM(AZ95:AZ98),2)</f>
        <v>0</v>
      </c>
      <c r="BA94" s="71">
        <f>ROUND(SUM(BA95:BA98),2)</f>
        <v>0</v>
      </c>
      <c r="BB94" s="71">
        <f>ROUND(SUM(BB95:BB98),2)</f>
        <v>0</v>
      </c>
      <c r="BC94" s="71">
        <f>ROUND(SUM(BC95:BC98),2)</f>
        <v>0</v>
      </c>
      <c r="BD94" s="73">
        <f>ROUND(SUM(BD95:BD98),2)</f>
        <v>0</v>
      </c>
      <c r="BS94" s="74" t="s">
        <v>76</v>
      </c>
      <c r="BT94" s="74" t="s">
        <v>77</v>
      </c>
      <c r="BU94" s="75" t="s">
        <v>78</v>
      </c>
      <c r="BV94" s="74" t="s">
        <v>79</v>
      </c>
      <c r="BW94" s="74" t="s">
        <v>4</v>
      </c>
      <c r="BX94" s="74" t="s">
        <v>80</v>
      </c>
      <c r="CL94" s="74" t="s">
        <v>1</v>
      </c>
    </row>
    <row r="95" spans="1:91" s="7" customFormat="1" ht="24.75" customHeight="1">
      <c r="A95" s="76" t="s">
        <v>81</v>
      </c>
      <c r="B95" s="77"/>
      <c r="C95" s="78"/>
      <c r="D95" s="200" t="s">
        <v>82</v>
      </c>
      <c r="E95" s="200"/>
      <c r="F95" s="200"/>
      <c r="G95" s="200"/>
      <c r="H95" s="200"/>
      <c r="I95" s="79"/>
      <c r="J95" s="200" t="s">
        <v>83</v>
      </c>
      <c r="K95" s="200"/>
      <c r="L95" s="200"/>
      <c r="M95" s="200"/>
      <c r="N95" s="200"/>
      <c r="O95" s="200"/>
      <c r="P95" s="200"/>
      <c r="Q95" s="200"/>
      <c r="R95" s="200"/>
      <c r="S95" s="200"/>
      <c r="T95" s="200"/>
      <c r="U95" s="200"/>
      <c r="V95" s="200"/>
      <c r="W95" s="200"/>
      <c r="X95" s="200"/>
      <c r="Y95" s="200"/>
      <c r="Z95" s="200"/>
      <c r="AA95" s="200"/>
      <c r="AB95" s="200"/>
      <c r="AC95" s="200"/>
      <c r="AD95" s="200"/>
      <c r="AE95" s="200"/>
      <c r="AF95" s="200"/>
      <c r="AG95" s="201">
        <f>'01.1 - Úsek Rájec-Jestřeb...'!J30</f>
        <v>0</v>
      </c>
      <c r="AH95" s="202"/>
      <c r="AI95" s="202"/>
      <c r="AJ95" s="202"/>
      <c r="AK95" s="202"/>
      <c r="AL95" s="202"/>
      <c r="AM95" s="202"/>
      <c r="AN95" s="201">
        <f>SUM(AG95,AT95)</f>
        <v>0</v>
      </c>
      <c r="AO95" s="202"/>
      <c r="AP95" s="202"/>
      <c r="AQ95" s="80" t="s">
        <v>84</v>
      </c>
      <c r="AR95" s="77"/>
      <c r="AS95" s="81">
        <v>0</v>
      </c>
      <c r="AT95" s="82">
        <f>ROUND(SUM(AV95:AW95),2)</f>
        <v>0</v>
      </c>
      <c r="AU95" s="83">
        <f>'01.1 - Úsek Rájec-Jestřeb...'!P119</f>
        <v>0</v>
      </c>
      <c r="AV95" s="82">
        <f>'01.1 - Úsek Rájec-Jestřeb...'!J33</f>
        <v>0</v>
      </c>
      <c r="AW95" s="82">
        <f>'01.1 - Úsek Rájec-Jestřeb...'!J34</f>
        <v>0</v>
      </c>
      <c r="AX95" s="82">
        <f>'01.1 - Úsek Rájec-Jestřeb...'!J35</f>
        <v>0</v>
      </c>
      <c r="AY95" s="82">
        <f>'01.1 - Úsek Rájec-Jestřeb...'!J36</f>
        <v>0</v>
      </c>
      <c r="AZ95" s="82">
        <f>'01.1 - Úsek Rájec-Jestřeb...'!F33</f>
        <v>0</v>
      </c>
      <c r="BA95" s="82">
        <f>'01.1 - Úsek Rájec-Jestřeb...'!F34</f>
        <v>0</v>
      </c>
      <c r="BB95" s="82">
        <f>'01.1 - Úsek Rájec-Jestřeb...'!F35</f>
        <v>0</v>
      </c>
      <c r="BC95" s="82">
        <f>'01.1 - Úsek Rájec-Jestřeb...'!F36</f>
        <v>0</v>
      </c>
      <c r="BD95" s="84">
        <f>'01.1 - Úsek Rájec-Jestřeb...'!F37</f>
        <v>0</v>
      </c>
      <c r="BT95" s="85" t="s">
        <v>85</v>
      </c>
      <c r="BV95" s="85" t="s">
        <v>79</v>
      </c>
      <c r="BW95" s="85" t="s">
        <v>86</v>
      </c>
      <c r="BX95" s="85" t="s">
        <v>4</v>
      </c>
      <c r="CL95" s="85" t="s">
        <v>1</v>
      </c>
      <c r="CM95" s="85" t="s">
        <v>87</v>
      </c>
    </row>
    <row r="96" spans="1:91" s="7" customFormat="1" ht="16.5" customHeight="1">
      <c r="A96" s="76" t="s">
        <v>81</v>
      </c>
      <c r="B96" s="77"/>
      <c r="C96" s="78"/>
      <c r="D96" s="200" t="s">
        <v>88</v>
      </c>
      <c r="E96" s="200"/>
      <c r="F96" s="200"/>
      <c r="G96" s="200"/>
      <c r="H96" s="200"/>
      <c r="I96" s="79"/>
      <c r="J96" s="200" t="s">
        <v>89</v>
      </c>
      <c r="K96" s="200"/>
      <c r="L96" s="200"/>
      <c r="M96" s="200"/>
      <c r="N96" s="200"/>
      <c r="O96" s="200"/>
      <c r="P96" s="200"/>
      <c r="Q96" s="200"/>
      <c r="R96" s="200"/>
      <c r="S96" s="200"/>
      <c r="T96" s="200"/>
      <c r="U96" s="200"/>
      <c r="V96" s="200"/>
      <c r="W96" s="200"/>
      <c r="X96" s="200"/>
      <c r="Y96" s="200"/>
      <c r="Z96" s="200"/>
      <c r="AA96" s="200"/>
      <c r="AB96" s="200"/>
      <c r="AC96" s="200"/>
      <c r="AD96" s="200"/>
      <c r="AE96" s="200"/>
      <c r="AF96" s="200"/>
      <c r="AG96" s="201">
        <f>'01.2 - Úsek Skalice nad S...'!J30</f>
        <v>0</v>
      </c>
      <c r="AH96" s="202"/>
      <c r="AI96" s="202"/>
      <c r="AJ96" s="202"/>
      <c r="AK96" s="202"/>
      <c r="AL96" s="202"/>
      <c r="AM96" s="202"/>
      <c r="AN96" s="201">
        <f>SUM(AG96,AT96)</f>
        <v>0</v>
      </c>
      <c r="AO96" s="202"/>
      <c r="AP96" s="202"/>
      <c r="AQ96" s="80" t="s">
        <v>84</v>
      </c>
      <c r="AR96" s="77"/>
      <c r="AS96" s="81">
        <v>0</v>
      </c>
      <c r="AT96" s="82">
        <f>ROUND(SUM(AV96:AW96),2)</f>
        <v>0</v>
      </c>
      <c r="AU96" s="83">
        <f>'01.2 - Úsek Skalice nad S...'!P119</f>
        <v>0</v>
      </c>
      <c r="AV96" s="82">
        <f>'01.2 - Úsek Skalice nad S...'!J33</f>
        <v>0</v>
      </c>
      <c r="AW96" s="82">
        <f>'01.2 - Úsek Skalice nad S...'!J34</f>
        <v>0</v>
      </c>
      <c r="AX96" s="82">
        <f>'01.2 - Úsek Skalice nad S...'!J35</f>
        <v>0</v>
      </c>
      <c r="AY96" s="82">
        <f>'01.2 - Úsek Skalice nad S...'!J36</f>
        <v>0</v>
      </c>
      <c r="AZ96" s="82">
        <f>'01.2 - Úsek Skalice nad S...'!F33</f>
        <v>0</v>
      </c>
      <c r="BA96" s="82">
        <f>'01.2 - Úsek Skalice nad S...'!F34</f>
        <v>0</v>
      </c>
      <c r="BB96" s="82">
        <f>'01.2 - Úsek Skalice nad S...'!F35</f>
        <v>0</v>
      </c>
      <c r="BC96" s="82">
        <f>'01.2 - Úsek Skalice nad S...'!F36</f>
        <v>0</v>
      </c>
      <c r="BD96" s="84">
        <f>'01.2 - Úsek Skalice nad S...'!F37</f>
        <v>0</v>
      </c>
      <c r="BT96" s="85" t="s">
        <v>85</v>
      </c>
      <c r="BV96" s="85" t="s">
        <v>79</v>
      </c>
      <c r="BW96" s="85" t="s">
        <v>90</v>
      </c>
      <c r="BX96" s="85" t="s">
        <v>4</v>
      </c>
      <c r="CL96" s="85" t="s">
        <v>1</v>
      </c>
      <c r="CM96" s="85" t="s">
        <v>87</v>
      </c>
    </row>
    <row r="97" spans="1:91" s="7" customFormat="1" ht="16.5" customHeight="1">
      <c r="A97" s="76" t="s">
        <v>81</v>
      </c>
      <c r="B97" s="77"/>
      <c r="C97" s="78"/>
      <c r="D97" s="200" t="s">
        <v>91</v>
      </c>
      <c r="E97" s="200"/>
      <c r="F97" s="200"/>
      <c r="G97" s="200"/>
      <c r="H97" s="200"/>
      <c r="I97" s="79"/>
      <c r="J97" s="200" t="s">
        <v>92</v>
      </c>
      <c r="K97" s="200"/>
      <c r="L97" s="200"/>
      <c r="M97" s="200"/>
      <c r="N97" s="200"/>
      <c r="O97" s="200"/>
      <c r="P97" s="200"/>
      <c r="Q97" s="200"/>
      <c r="R97" s="200"/>
      <c r="S97" s="200"/>
      <c r="T97" s="200"/>
      <c r="U97" s="200"/>
      <c r="V97" s="200"/>
      <c r="W97" s="200"/>
      <c r="X97" s="200"/>
      <c r="Y97" s="200"/>
      <c r="Z97" s="200"/>
      <c r="AA97" s="200"/>
      <c r="AB97" s="200"/>
      <c r="AC97" s="200"/>
      <c r="AD97" s="200"/>
      <c r="AE97" s="200"/>
      <c r="AF97" s="200"/>
      <c r="AG97" s="201">
        <f>'01.3 - Úsek Letovice - Bř...'!J30</f>
        <v>0</v>
      </c>
      <c r="AH97" s="202"/>
      <c r="AI97" s="202"/>
      <c r="AJ97" s="202"/>
      <c r="AK97" s="202"/>
      <c r="AL97" s="202"/>
      <c r="AM97" s="202"/>
      <c r="AN97" s="201">
        <f>SUM(AG97,AT97)</f>
        <v>0</v>
      </c>
      <c r="AO97" s="202"/>
      <c r="AP97" s="202"/>
      <c r="AQ97" s="80" t="s">
        <v>84</v>
      </c>
      <c r="AR97" s="77"/>
      <c r="AS97" s="81">
        <v>0</v>
      </c>
      <c r="AT97" s="82">
        <f>ROUND(SUM(AV97:AW97),2)</f>
        <v>0</v>
      </c>
      <c r="AU97" s="83">
        <f>'01.3 - Úsek Letovice - Bř...'!P119</f>
        <v>0</v>
      </c>
      <c r="AV97" s="82">
        <f>'01.3 - Úsek Letovice - Bř...'!J33</f>
        <v>0</v>
      </c>
      <c r="AW97" s="82">
        <f>'01.3 - Úsek Letovice - Bř...'!J34</f>
        <v>0</v>
      </c>
      <c r="AX97" s="82">
        <f>'01.3 - Úsek Letovice - Bř...'!J35</f>
        <v>0</v>
      </c>
      <c r="AY97" s="82">
        <f>'01.3 - Úsek Letovice - Bř...'!J36</f>
        <v>0</v>
      </c>
      <c r="AZ97" s="82">
        <f>'01.3 - Úsek Letovice - Bř...'!F33</f>
        <v>0</v>
      </c>
      <c r="BA97" s="82">
        <f>'01.3 - Úsek Letovice - Bř...'!F34</f>
        <v>0</v>
      </c>
      <c r="BB97" s="82">
        <f>'01.3 - Úsek Letovice - Bř...'!F35</f>
        <v>0</v>
      </c>
      <c r="BC97" s="82">
        <f>'01.3 - Úsek Letovice - Bř...'!F36</f>
        <v>0</v>
      </c>
      <c r="BD97" s="84">
        <f>'01.3 - Úsek Letovice - Bř...'!F37</f>
        <v>0</v>
      </c>
      <c r="BT97" s="85" t="s">
        <v>85</v>
      </c>
      <c r="BV97" s="85" t="s">
        <v>79</v>
      </c>
      <c r="BW97" s="85" t="s">
        <v>93</v>
      </c>
      <c r="BX97" s="85" t="s">
        <v>4</v>
      </c>
      <c r="CL97" s="85" t="s">
        <v>1</v>
      </c>
      <c r="CM97" s="85" t="s">
        <v>87</v>
      </c>
    </row>
    <row r="98" spans="1:91" s="7" customFormat="1" ht="16.5" customHeight="1">
      <c r="A98" s="76" t="s">
        <v>81</v>
      </c>
      <c r="B98" s="77"/>
      <c r="C98" s="78"/>
      <c r="D98" s="200" t="s">
        <v>94</v>
      </c>
      <c r="E98" s="200"/>
      <c r="F98" s="200"/>
      <c r="G98" s="200"/>
      <c r="H98" s="200"/>
      <c r="I98" s="79"/>
      <c r="J98" s="200" t="s">
        <v>95</v>
      </c>
      <c r="K98" s="200"/>
      <c r="L98" s="200"/>
      <c r="M98" s="200"/>
      <c r="N98" s="200"/>
      <c r="O98" s="200"/>
      <c r="P98" s="200"/>
      <c r="Q98" s="200"/>
      <c r="R98" s="200"/>
      <c r="S98" s="200"/>
      <c r="T98" s="200"/>
      <c r="U98" s="200"/>
      <c r="V98" s="200"/>
      <c r="W98" s="200"/>
      <c r="X98" s="200"/>
      <c r="Y98" s="200"/>
      <c r="Z98" s="200"/>
      <c r="AA98" s="200"/>
      <c r="AB98" s="200"/>
      <c r="AC98" s="200"/>
      <c r="AD98" s="200"/>
      <c r="AE98" s="200"/>
      <c r="AF98" s="200"/>
      <c r="AG98" s="201">
        <f>'02.1 - Vedlejší rozpočtov...'!J30</f>
        <v>0</v>
      </c>
      <c r="AH98" s="202"/>
      <c r="AI98" s="202"/>
      <c r="AJ98" s="202"/>
      <c r="AK98" s="202"/>
      <c r="AL98" s="202"/>
      <c r="AM98" s="202"/>
      <c r="AN98" s="201">
        <f>SUM(AG98,AT98)</f>
        <v>0</v>
      </c>
      <c r="AO98" s="202"/>
      <c r="AP98" s="202"/>
      <c r="AQ98" s="80" t="s">
        <v>84</v>
      </c>
      <c r="AR98" s="77"/>
      <c r="AS98" s="86">
        <v>0</v>
      </c>
      <c r="AT98" s="87">
        <f>ROUND(SUM(AV98:AW98),2)</f>
        <v>0</v>
      </c>
      <c r="AU98" s="88">
        <f>'02.1 - Vedlejší rozpočtov...'!P117</f>
        <v>0</v>
      </c>
      <c r="AV98" s="87">
        <f>'02.1 - Vedlejší rozpočtov...'!J33</f>
        <v>0</v>
      </c>
      <c r="AW98" s="87">
        <f>'02.1 - Vedlejší rozpočtov...'!J34</f>
        <v>0</v>
      </c>
      <c r="AX98" s="87">
        <f>'02.1 - Vedlejší rozpočtov...'!J35</f>
        <v>0</v>
      </c>
      <c r="AY98" s="87">
        <f>'02.1 - Vedlejší rozpočtov...'!J36</f>
        <v>0</v>
      </c>
      <c r="AZ98" s="87">
        <f>'02.1 - Vedlejší rozpočtov...'!F33</f>
        <v>0</v>
      </c>
      <c r="BA98" s="87">
        <f>'02.1 - Vedlejší rozpočtov...'!F34</f>
        <v>0</v>
      </c>
      <c r="BB98" s="87">
        <f>'02.1 - Vedlejší rozpočtov...'!F35</f>
        <v>0</v>
      </c>
      <c r="BC98" s="87">
        <f>'02.1 - Vedlejší rozpočtov...'!F36</f>
        <v>0</v>
      </c>
      <c r="BD98" s="89">
        <f>'02.1 - Vedlejší rozpočtov...'!F37</f>
        <v>0</v>
      </c>
      <c r="BT98" s="85" t="s">
        <v>85</v>
      </c>
      <c r="BV98" s="85" t="s">
        <v>79</v>
      </c>
      <c r="BW98" s="85" t="s">
        <v>96</v>
      </c>
      <c r="BX98" s="85" t="s">
        <v>4</v>
      </c>
      <c r="CL98" s="85" t="s">
        <v>1</v>
      </c>
      <c r="CM98" s="85" t="s">
        <v>87</v>
      </c>
    </row>
    <row r="99" spans="1:91" s="2" customFormat="1" ht="30" customHeight="1">
      <c r="A99" s="29"/>
      <c r="B99" s="30"/>
      <c r="C99" s="29"/>
      <c r="D99" s="29"/>
      <c r="E99" s="29"/>
      <c r="F99" s="29"/>
      <c r="G99" s="29"/>
      <c r="H99" s="29"/>
      <c r="I99" s="29"/>
      <c r="J99" s="29"/>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30"/>
      <c r="AS99" s="29"/>
      <c r="AT99" s="29"/>
      <c r="AU99" s="29"/>
      <c r="AV99" s="29"/>
      <c r="AW99" s="29"/>
      <c r="AX99" s="29"/>
      <c r="AY99" s="29"/>
      <c r="AZ99" s="29"/>
      <c r="BA99" s="29"/>
      <c r="BB99" s="29"/>
      <c r="BC99" s="29"/>
      <c r="BD99" s="29"/>
      <c r="BE99" s="29"/>
    </row>
    <row r="100" spans="1:91" s="2" customFormat="1" ht="6.95" customHeight="1">
      <c r="A100" s="29"/>
      <c r="B100" s="44"/>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30"/>
      <c r="AS100" s="29"/>
      <c r="AT100" s="29"/>
      <c r="AU100" s="29"/>
      <c r="AV100" s="29"/>
      <c r="AW100" s="29"/>
      <c r="AX100" s="29"/>
      <c r="AY100" s="29"/>
      <c r="AZ100" s="29"/>
      <c r="BA100" s="29"/>
      <c r="BB100" s="29"/>
      <c r="BC100" s="29"/>
      <c r="BD100" s="29"/>
      <c r="BE100" s="29"/>
    </row>
  </sheetData>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01.1 - Úsek Rájec-Jestřeb...'!C2" display="/"/>
    <hyperlink ref="A96" location="'01.2 - Úsek Skalice nad S...'!C2" display="/"/>
    <hyperlink ref="A97" location="'01.3 - Úsek Letovice - Bř...'!C2" display="/"/>
    <hyperlink ref="A98" location="'02.1 - Vedlejší rozpočtov...'!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2"/>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0"/>
      <c r="L2" s="224" t="s">
        <v>5</v>
      </c>
      <c r="M2" s="209"/>
      <c r="N2" s="209"/>
      <c r="O2" s="209"/>
      <c r="P2" s="209"/>
      <c r="Q2" s="209"/>
      <c r="R2" s="209"/>
      <c r="S2" s="209"/>
      <c r="T2" s="209"/>
      <c r="U2" s="209"/>
      <c r="V2" s="209"/>
      <c r="AT2" s="14" t="s">
        <v>86</v>
      </c>
    </row>
    <row r="3" spans="1:46" s="1" customFormat="1" ht="6.95" customHeight="1">
      <c r="B3" s="15"/>
      <c r="C3" s="16"/>
      <c r="D3" s="16"/>
      <c r="E3" s="16"/>
      <c r="F3" s="16"/>
      <c r="G3" s="16"/>
      <c r="H3" s="16"/>
      <c r="I3" s="91"/>
      <c r="J3" s="16"/>
      <c r="K3" s="16"/>
      <c r="L3" s="17"/>
      <c r="AT3" s="14" t="s">
        <v>87</v>
      </c>
    </row>
    <row r="4" spans="1:46" s="1" customFormat="1" ht="24.95" customHeight="1">
      <c r="B4" s="17"/>
      <c r="D4" s="18" t="s">
        <v>97</v>
      </c>
      <c r="I4" s="90"/>
      <c r="L4" s="17"/>
      <c r="M4" s="92" t="s">
        <v>10</v>
      </c>
      <c r="AT4" s="14" t="s">
        <v>3</v>
      </c>
    </row>
    <row r="5" spans="1:46" s="1" customFormat="1" ht="6.95" customHeight="1">
      <c r="B5" s="17"/>
      <c r="I5" s="90"/>
      <c r="L5" s="17"/>
    </row>
    <row r="6" spans="1:46" s="1" customFormat="1" ht="12" customHeight="1">
      <c r="B6" s="17"/>
      <c r="D6" s="24" t="s">
        <v>16</v>
      </c>
      <c r="I6" s="90"/>
      <c r="L6" s="17"/>
    </row>
    <row r="7" spans="1:46" s="1" customFormat="1" ht="16.5" customHeight="1">
      <c r="B7" s="17"/>
      <c r="E7" s="225" t="str">
        <f>'Rekapitulace zakázky'!K6</f>
        <v>Výměna kolejnic v úseku Rájec-Jestřebí - Březová nad Svitavou</v>
      </c>
      <c r="F7" s="226"/>
      <c r="G7" s="226"/>
      <c r="H7" s="226"/>
      <c r="I7" s="90"/>
      <c r="L7" s="17"/>
    </row>
    <row r="8" spans="1:46" s="2" customFormat="1" ht="12" customHeight="1">
      <c r="A8" s="29"/>
      <c r="B8" s="30"/>
      <c r="C8" s="29"/>
      <c r="D8" s="24" t="s">
        <v>98</v>
      </c>
      <c r="E8" s="29"/>
      <c r="F8" s="29"/>
      <c r="G8" s="29"/>
      <c r="H8" s="29"/>
      <c r="I8" s="93"/>
      <c r="J8" s="29"/>
      <c r="K8" s="29"/>
      <c r="L8" s="39"/>
      <c r="S8" s="29"/>
      <c r="T8" s="29"/>
      <c r="U8" s="29"/>
      <c r="V8" s="29"/>
      <c r="W8" s="29"/>
      <c r="X8" s="29"/>
      <c r="Y8" s="29"/>
      <c r="Z8" s="29"/>
      <c r="AA8" s="29"/>
      <c r="AB8" s="29"/>
      <c r="AC8" s="29"/>
      <c r="AD8" s="29"/>
      <c r="AE8" s="29"/>
    </row>
    <row r="9" spans="1:46" s="2" customFormat="1" ht="16.5" customHeight="1">
      <c r="A9" s="29"/>
      <c r="B9" s="30"/>
      <c r="C9" s="29"/>
      <c r="D9" s="29"/>
      <c r="E9" s="186" t="s">
        <v>99</v>
      </c>
      <c r="F9" s="227"/>
      <c r="G9" s="227"/>
      <c r="H9" s="227"/>
      <c r="I9" s="93"/>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93"/>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9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100</v>
      </c>
      <c r="G12" s="29"/>
      <c r="H12" s="29"/>
      <c r="I12" s="94" t="s">
        <v>22</v>
      </c>
      <c r="J12" s="52" t="str">
        <f>'Rekapitulace zakázky'!AN8</f>
        <v>20. 2. 2020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93"/>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9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9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93"/>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9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28" t="str">
        <f>'Rekapitulace zakázky'!E14</f>
        <v>Vyplň údaj</v>
      </c>
      <c r="F18" s="208"/>
      <c r="G18" s="208"/>
      <c r="H18" s="208"/>
      <c r="I18" s="9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93"/>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9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9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93"/>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9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9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93"/>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93"/>
      <c r="J26" s="29"/>
      <c r="K26" s="29"/>
      <c r="L26" s="39"/>
      <c r="S26" s="29"/>
      <c r="T26" s="29"/>
      <c r="U26" s="29"/>
      <c r="V26" s="29"/>
      <c r="W26" s="29"/>
      <c r="X26" s="29"/>
      <c r="Y26" s="29"/>
      <c r="Z26" s="29"/>
      <c r="AA26" s="29"/>
      <c r="AB26" s="29"/>
      <c r="AC26" s="29"/>
      <c r="AD26" s="29"/>
      <c r="AE26" s="29"/>
    </row>
    <row r="27" spans="1:31" s="8" customFormat="1" ht="16.5" customHeight="1">
      <c r="A27" s="95"/>
      <c r="B27" s="96"/>
      <c r="C27" s="95"/>
      <c r="D27" s="95"/>
      <c r="E27" s="213" t="s">
        <v>1</v>
      </c>
      <c r="F27" s="213"/>
      <c r="G27" s="213"/>
      <c r="H27" s="213"/>
      <c r="I27" s="97"/>
      <c r="J27" s="95"/>
      <c r="K27" s="95"/>
      <c r="L27" s="98"/>
      <c r="S27" s="95"/>
      <c r="T27" s="95"/>
      <c r="U27" s="95"/>
      <c r="V27" s="95"/>
      <c r="W27" s="95"/>
      <c r="X27" s="95"/>
      <c r="Y27" s="95"/>
      <c r="Z27" s="95"/>
      <c r="AA27" s="95"/>
      <c r="AB27" s="95"/>
      <c r="AC27" s="95"/>
      <c r="AD27" s="95"/>
      <c r="AE27" s="95"/>
    </row>
    <row r="28" spans="1:31" s="2" customFormat="1" ht="6.95" customHeight="1">
      <c r="A28" s="29"/>
      <c r="B28" s="30"/>
      <c r="C28" s="29"/>
      <c r="D28" s="29"/>
      <c r="E28" s="29"/>
      <c r="F28" s="29"/>
      <c r="G28" s="29"/>
      <c r="H28" s="29"/>
      <c r="I28" s="93"/>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99"/>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100" t="s">
        <v>37</v>
      </c>
      <c r="E30" s="29"/>
      <c r="F30" s="29"/>
      <c r="G30" s="29"/>
      <c r="H30" s="29"/>
      <c r="I30" s="93"/>
      <c r="J30" s="68">
        <f>ROUND(J119,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99"/>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101"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102" t="s">
        <v>41</v>
      </c>
      <c r="E33" s="24" t="s">
        <v>42</v>
      </c>
      <c r="F33" s="103">
        <f>ROUND((SUM(BE119:BE171)),  2)</f>
        <v>0</v>
      </c>
      <c r="G33" s="29"/>
      <c r="H33" s="29"/>
      <c r="I33" s="104">
        <v>0.21</v>
      </c>
      <c r="J33" s="103">
        <f>ROUND(((SUM(BE119:BE171))*I33),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103">
        <f>ROUND((SUM(BF119:BF171)),  2)</f>
        <v>0</v>
      </c>
      <c r="G34" s="29"/>
      <c r="H34" s="29"/>
      <c r="I34" s="104">
        <v>0.15</v>
      </c>
      <c r="J34" s="103">
        <f>ROUND(((SUM(BF119:BF171))*I34),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103">
        <f>ROUND((SUM(BG119:BG171)),  2)</f>
        <v>0</v>
      </c>
      <c r="G35" s="29"/>
      <c r="H35" s="29"/>
      <c r="I35" s="104">
        <v>0.21</v>
      </c>
      <c r="J35" s="103">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103">
        <f>ROUND((SUM(BH119:BH171)),  2)</f>
        <v>0</v>
      </c>
      <c r="G36" s="29"/>
      <c r="H36" s="29"/>
      <c r="I36" s="104">
        <v>0.15</v>
      </c>
      <c r="J36" s="103">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103">
        <f>ROUND((SUM(BI119:BI171)),  2)</f>
        <v>0</v>
      </c>
      <c r="G37" s="29"/>
      <c r="H37" s="29"/>
      <c r="I37" s="104">
        <v>0</v>
      </c>
      <c r="J37" s="103">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93"/>
      <c r="J38" s="29"/>
      <c r="K38" s="29"/>
      <c r="L38" s="39"/>
      <c r="S38" s="29"/>
      <c r="T38" s="29"/>
      <c r="U38" s="29"/>
      <c r="V38" s="29"/>
      <c r="W38" s="29"/>
      <c r="X38" s="29"/>
      <c r="Y38" s="29"/>
      <c r="Z38" s="29"/>
      <c r="AA38" s="29"/>
      <c r="AB38" s="29"/>
      <c r="AC38" s="29"/>
      <c r="AD38" s="29"/>
      <c r="AE38" s="29"/>
    </row>
    <row r="39" spans="1:31" s="2" customFormat="1" ht="25.35" customHeight="1">
      <c r="A39" s="29"/>
      <c r="B39" s="30"/>
      <c r="C39" s="105"/>
      <c r="D39" s="106" t="s">
        <v>47</v>
      </c>
      <c r="E39" s="57"/>
      <c r="F39" s="57"/>
      <c r="G39" s="107" t="s">
        <v>48</v>
      </c>
      <c r="H39" s="108" t="s">
        <v>49</v>
      </c>
      <c r="I39" s="109"/>
      <c r="J39" s="110">
        <f>SUM(J30:J37)</f>
        <v>0</v>
      </c>
      <c r="K39" s="111"/>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93"/>
      <c r="J40" s="29"/>
      <c r="K40" s="29"/>
      <c r="L40" s="39"/>
      <c r="S40" s="29"/>
      <c r="T40" s="29"/>
      <c r="U40" s="29"/>
      <c r="V40" s="29"/>
      <c r="W40" s="29"/>
      <c r="X40" s="29"/>
      <c r="Y40" s="29"/>
      <c r="Z40" s="29"/>
      <c r="AA40" s="29"/>
      <c r="AB40" s="29"/>
      <c r="AC40" s="29"/>
      <c r="AD40" s="29"/>
      <c r="AE40" s="29"/>
    </row>
    <row r="41" spans="1:31" s="1" customFormat="1" ht="14.45" customHeight="1">
      <c r="B41" s="17"/>
      <c r="I41" s="90"/>
      <c r="L41" s="17"/>
    </row>
    <row r="42" spans="1:31" s="1" customFormat="1" ht="14.45" customHeight="1">
      <c r="B42" s="17"/>
      <c r="I42" s="90"/>
      <c r="L42" s="17"/>
    </row>
    <row r="43" spans="1:31" s="1" customFormat="1" ht="14.45" customHeight="1">
      <c r="B43" s="17"/>
      <c r="I43" s="90"/>
      <c r="L43" s="17"/>
    </row>
    <row r="44" spans="1:31" s="1" customFormat="1" ht="14.45" customHeight="1">
      <c r="B44" s="17"/>
      <c r="I44" s="90"/>
      <c r="L44" s="17"/>
    </row>
    <row r="45" spans="1:31" s="1" customFormat="1" ht="14.45" customHeight="1">
      <c r="B45" s="17"/>
      <c r="I45" s="90"/>
      <c r="L45" s="17"/>
    </row>
    <row r="46" spans="1:31" s="1" customFormat="1" ht="14.45" customHeight="1">
      <c r="B46" s="17"/>
      <c r="I46" s="90"/>
      <c r="L46" s="17"/>
    </row>
    <row r="47" spans="1:31" s="1" customFormat="1" ht="14.45" customHeight="1">
      <c r="B47" s="17"/>
      <c r="I47" s="90"/>
      <c r="L47" s="17"/>
    </row>
    <row r="48" spans="1:31" s="1" customFormat="1" ht="14.45" customHeight="1">
      <c r="B48" s="17"/>
      <c r="I48" s="90"/>
      <c r="L48" s="17"/>
    </row>
    <row r="49" spans="1:31" s="1" customFormat="1" ht="14.45" customHeight="1">
      <c r="B49" s="17"/>
      <c r="I49" s="90"/>
      <c r="L49" s="17"/>
    </row>
    <row r="50" spans="1:31" s="2" customFormat="1" ht="14.45" customHeight="1">
      <c r="B50" s="39"/>
      <c r="D50" s="40" t="s">
        <v>50</v>
      </c>
      <c r="E50" s="41"/>
      <c r="F50" s="41"/>
      <c r="G50" s="40" t="s">
        <v>51</v>
      </c>
      <c r="H50" s="41"/>
      <c r="I50" s="112"/>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29"/>
      <c r="B61" s="30"/>
      <c r="C61" s="29"/>
      <c r="D61" s="42" t="s">
        <v>52</v>
      </c>
      <c r="E61" s="32"/>
      <c r="F61" s="113" t="s">
        <v>53</v>
      </c>
      <c r="G61" s="42" t="s">
        <v>52</v>
      </c>
      <c r="H61" s="32"/>
      <c r="I61" s="114"/>
      <c r="J61" s="11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ht="12.75">
      <c r="A65" s="29"/>
      <c r="B65" s="30"/>
      <c r="C65" s="29"/>
      <c r="D65" s="40" t="s">
        <v>54</v>
      </c>
      <c r="E65" s="43"/>
      <c r="F65" s="43"/>
      <c r="G65" s="40" t="s">
        <v>55</v>
      </c>
      <c r="H65" s="43"/>
      <c r="I65" s="116"/>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29"/>
      <c r="B76" s="30"/>
      <c r="C76" s="29"/>
      <c r="D76" s="42" t="s">
        <v>52</v>
      </c>
      <c r="E76" s="32"/>
      <c r="F76" s="113" t="s">
        <v>53</v>
      </c>
      <c r="G76" s="42" t="s">
        <v>52</v>
      </c>
      <c r="H76" s="32"/>
      <c r="I76" s="114"/>
      <c r="J76" s="11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117"/>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118"/>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101</v>
      </c>
      <c r="D82" s="29"/>
      <c r="E82" s="29"/>
      <c r="F82" s="29"/>
      <c r="G82" s="29"/>
      <c r="H82" s="29"/>
      <c r="I82" s="93"/>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93"/>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93"/>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25" t="str">
        <f>E7</f>
        <v>Výměna kolejnic v úseku Rájec-Jestřebí - Březová nad Svitavou</v>
      </c>
      <c r="F85" s="226"/>
      <c r="G85" s="226"/>
      <c r="H85" s="226"/>
      <c r="I85" s="93"/>
      <c r="J85" s="29"/>
      <c r="K85" s="29"/>
      <c r="L85" s="39"/>
      <c r="S85" s="29"/>
      <c r="T85" s="29"/>
      <c r="U85" s="29"/>
      <c r="V85" s="29"/>
      <c r="W85" s="29"/>
      <c r="X85" s="29"/>
      <c r="Y85" s="29"/>
      <c r="Z85" s="29"/>
      <c r="AA85" s="29"/>
      <c r="AB85" s="29"/>
      <c r="AC85" s="29"/>
      <c r="AD85" s="29"/>
      <c r="AE85" s="29"/>
    </row>
    <row r="86" spans="1:47" s="2" customFormat="1" ht="12" customHeight="1">
      <c r="A86" s="29"/>
      <c r="B86" s="30"/>
      <c r="C86" s="24" t="s">
        <v>98</v>
      </c>
      <c r="D86" s="29"/>
      <c r="E86" s="29"/>
      <c r="F86" s="29"/>
      <c r="G86" s="29"/>
      <c r="H86" s="29"/>
      <c r="I86" s="93"/>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6" t="str">
        <f>E9</f>
        <v>01.1 - Úsek Rájec-Jestřebí - Skalice nad Svitavou</v>
      </c>
      <c r="F87" s="227"/>
      <c r="G87" s="227"/>
      <c r="H87" s="227"/>
      <c r="I87" s="93"/>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93"/>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Rájec-Jestřebí - Skalice nad Svitavou</v>
      </c>
      <c r="G89" s="29"/>
      <c r="H89" s="29"/>
      <c r="I89" s="94" t="s">
        <v>22</v>
      </c>
      <c r="J89" s="52" t="str">
        <f>IF(J12="","",J12)</f>
        <v>20. 2. 2020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93"/>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státní organizace</v>
      </c>
      <c r="G91" s="29"/>
      <c r="H91" s="29"/>
      <c r="I91" s="9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9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93"/>
      <c r="J93" s="29"/>
      <c r="K93" s="29"/>
      <c r="L93" s="39"/>
      <c r="S93" s="29"/>
      <c r="T93" s="29"/>
      <c r="U93" s="29"/>
      <c r="V93" s="29"/>
      <c r="W93" s="29"/>
      <c r="X93" s="29"/>
      <c r="Y93" s="29"/>
      <c r="Z93" s="29"/>
      <c r="AA93" s="29"/>
      <c r="AB93" s="29"/>
      <c r="AC93" s="29"/>
      <c r="AD93" s="29"/>
      <c r="AE93" s="29"/>
    </row>
    <row r="94" spans="1:47" s="2" customFormat="1" ht="29.25" customHeight="1">
      <c r="A94" s="29"/>
      <c r="B94" s="30"/>
      <c r="C94" s="119" t="s">
        <v>102</v>
      </c>
      <c r="D94" s="105"/>
      <c r="E94" s="105"/>
      <c r="F94" s="105"/>
      <c r="G94" s="105"/>
      <c r="H94" s="105"/>
      <c r="I94" s="120"/>
      <c r="J94" s="121" t="s">
        <v>103</v>
      </c>
      <c r="K94" s="105"/>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93"/>
      <c r="J95" s="29"/>
      <c r="K95" s="29"/>
      <c r="L95" s="39"/>
      <c r="S95" s="29"/>
      <c r="T95" s="29"/>
      <c r="U95" s="29"/>
      <c r="V95" s="29"/>
      <c r="W95" s="29"/>
      <c r="X95" s="29"/>
      <c r="Y95" s="29"/>
      <c r="Z95" s="29"/>
      <c r="AA95" s="29"/>
      <c r="AB95" s="29"/>
      <c r="AC95" s="29"/>
      <c r="AD95" s="29"/>
      <c r="AE95" s="29"/>
    </row>
    <row r="96" spans="1:47" s="2" customFormat="1" ht="22.9" customHeight="1">
      <c r="A96" s="29"/>
      <c r="B96" s="30"/>
      <c r="C96" s="122" t="s">
        <v>104</v>
      </c>
      <c r="D96" s="29"/>
      <c r="E96" s="29"/>
      <c r="F96" s="29"/>
      <c r="G96" s="29"/>
      <c r="H96" s="29"/>
      <c r="I96" s="93"/>
      <c r="J96" s="68">
        <f>J119</f>
        <v>0</v>
      </c>
      <c r="K96" s="29"/>
      <c r="L96" s="39"/>
      <c r="S96" s="29"/>
      <c r="T96" s="29"/>
      <c r="U96" s="29"/>
      <c r="V96" s="29"/>
      <c r="W96" s="29"/>
      <c r="X96" s="29"/>
      <c r="Y96" s="29"/>
      <c r="Z96" s="29"/>
      <c r="AA96" s="29"/>
      <c r="AB96" s="29"/>
      <c r="AC96" s="29"/>
      <c r="AD96" s="29"/>
      <c r="AE96" s="29"/>
      <c r="AU96" s="14" t="s">
        <v>105</v>
      </c>
    </row>
    <row r="97" spans="1:31" s="9" customFormat="1" ht="24.95" customHeight="1">
      <c r="B97" s="123"/>
      <c r="D97" s="124" t="s">
        <v>106</v>
      </c>
      <c r="E97" s="125"/>
      <c r="F97" s="125"/>
      <c r="G97" s="125"/>
      <c r="H97" s="125"/>
      <c r="I97" s="126"/>
      <c r="J97" s="127">
        <f>J120</f>
        <v>0</v>
      </c>
      <c r="L97" s="123"/>
    </row>
    <row r="98" spans="1:31" s="10" customFormat="1" ht="19.899999999999999" customHeight="1">
      <c r="B98" s="128"/>
      <c r="D98" s="129" t="s">
        <v>107</v>
      </c>
      <c r="E98" s="130"/>
      <c r="F98" s="130"/>
      <c r="G98" s="130"/>
      <c r="H98" s="130"/>
      <c r="I98" s="131"/>
      <c r="J98" s="132">
        <f>J121</f>
        <v>0</v>
      </c>
      <c r="L98" s="128"/>
    </row>
    <row r="99" spans="1:31" s="9" customFormat="1" ht="24.95" customHeight="1">
      <c r="B99" s="123"/>
      <c r="D99" s="124" t="s">
        <v>108</v>
      </c>
      <c r="E99" s="125"/>
      <c r="F99" s="125"/>
      <c r="G99" s="125"/>
      <c r="H99" s="125"/>
      <c r="I99" s="126"/>
      <c r="J99" s="127">
        <f>J153</f>
        <v>0</v>
      </c>
      <c r="L99" s="123"/>
    </row>
    <row r="100" spans="1:31" s="2" customFormat="1" ht="21.75" customHeight="1">
      <c r="A100" s="29"/>
      <c r="B100" s="30"/>
      <c r="C100" s="29"/>
      <c r="D100" s="29"/>
      <c r="E100" s="29"/>
      <c r="F100" s="29"/>
      <c r="G100" s="29"/>
      <c r="H100" s="29"/>
      <c r="I100" s="93"/>
      <c r="J100" s="29"/>
      <c r="K100" s="29"/>
      <c r="L100" s="39"/>
      <c r="S100" s="29"/>
      <c r="T100" s="29"/>
      <c r="U100" s="29"/>
      <c r="V100" s="29"/>
      <c r="W100" s="29"/>
      <c r="X100" s="29"/>
      <c r="Y100" s="29"/>
      <c r="Z100" s="29"/>
      <c r="AA100" s="29"/>
      <c r="AB100" s="29"/>
      <c r="AC100" s="29"/>
      <c r="AD100" s="29"/>
      <c r="AE100" s="29"/>
    </row>
    <row r="101" spans="1:31" s="2" customFormat="1" ht="6.95" customHeight="1">
      <c r="A101" s="29"/>
      <c r="B101" s="44"/>
      <c r="C101" s="45"/>
      <c r="D101" s="45"/>
      <c r="E101" s="45"/>
      <c r="F101" s="45"/>
      <c r="G101" s="45"/>
      <c r="H101" s="45"/>
      <c r="I101" s="117"/>
      <c r="J101" s="45"/>
      <c r="K101" s="45"/>
      <c r="L101" s="39"/>
      <c r="S101" s="29"/>
      <c r="T101" s="29"/>
      <c r="U101" s="29"/>
      <c r="V101" s="29"/>
      <c r="W101" s="29"/>
      <c r="X101" s="29"/>
      <c r="Y101" s="29"/>
      <c r="Z101" s="29"/>
      <c r="AA101" s="29"/>
      <c r="AB101" s="29"/>
      <c r="AC101" s="29"/>
      <c r="AD101" s="29"/>
      <c r="AE101" s="29"/>
    </row>
    <row r="105" spans="1:31" s="2" customFormat="1" ht="6.95" customHeight="1">
      <c r="A105" s="29"/>
      <c r="B105" s="46"/>
      <c r="C105" s="47"/>
      <c r="D105" s="47"/>
      <c r="E105" s="47"/>
      <c r="F105" s="47"/>
      <c r="G105" s="47"/>
      <c r="H105" s="47"/>
      <c r="I105" s="118"/>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18" t="s">
        <v>109</v>
      </c>
      <c r="D106" s="29"/>
      <c r="E106" s="29"/>
      <c r="F106" s="29"/>
      <c r="G106" s="29"/>
      <c r="H106" s="29"/>
      <c r="I106" s="93"/>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93"/>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16</v>
      </c>
      <c r="D108" s="29"/>
      <c r="E108" s="29"/>
      <c r="F108" s="29"/>
      <c r="G108" s="29"/>
      <c r="H108" s="29"/>
      <c r="I108" s="93"/>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225" t="str">
        <f>E7</f>
        <v>Výměna kolejnic v úseku Rájec-Jestřebí - Březová nad Svitavou</v>
      </c>
      <c r="F109" s="226"/>
      <c r="G109" s="226"/>
      <c r="H109" s="226"/>
      <c r="I109" s="93"/>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4" t="s">
        <v>98</v>
      </c>
      <c r="D110" s="29"/>
      <c r="E110" s="29"/>
      <c r="F110" s="29"/>
      <c r="G110" s="29"/>
      <c r="H110" s="29"/>
      <c r="I110" s="93"/>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186" t="str">
        <f>E9</f>
        <v>01.1 - Úsek Rájec-Jestřebí - Skalice nad Svitavou</v>
      </c>
      <c r="F111" s="227"/>
      <c r="G111" s="227"/>
      <c r="H111" s="227"/>
      <c r="I111" s="93"/>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93"/>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4" t="s">
        <v>20</v>
      </c>
      <c r="D113" s="29"/>
      <c r="E113" s="29"/>
      <c r="F113" s="22" t="str">
        <f>F12</f>
        <v>Rájec-Jestřebí - Skalice nad Svitavou</v>
      </c>
      <c r="G113" s="29"/>
      <c r="H113" s="29"/>
      <c r="I113" s="94" t="s">
        <v>22</v>
      </c>
      <c r="J113" s="52" t="str">
        <f>IF(J12="","",J12)</f>
        <v>20. 2. 2020</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93"/>
      <c r="J114" s="29"/>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24</v>
      </c>
      <c r="D115" s="29"/>
      <c r="E115" s="29"/>
      <c r="F115" s="22" t="str">
        <f>E15</f>
        <v>Správa železnic, státní organizace</v>
      </c>
      <c r="G115" s="29"/>
      <c r="H115" s="29"/>
      <c r="I115" s="94" t="s">
        <v>32</v>
      </c>
      <c r="J115" s="27" t="str">
        <f>E21</f>
        <v xml:space="preserve"> </v>
      </c>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30</v>
      </c>
      <c r="D116" s="29"/>
      <c r="E116" s="29"/>
      <c r="F116" s="22" t="str">
        <f>IF(E18="","",E18)</f>
        <v>Vyplň údaj</v>
      </c>
      <c r="G116" s="29"/>
      <c r="H116" s="29"/>
      <c r="I116" s="94" t="s">
        <v>35</v>
      </c>
      <c r="J116" s="27" t="str">
        <f>E24</f>
        <v xml:space="preserve"> </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93"/>
      <c r="J117" s="29"/>
      <c r="K117" s="29"/>
      <c r="L117" s="39"/>
      <c r="S117" s="29"/>
      <c r="T117" s="29"/>
      <c r="U117" s="29"/>
      <c r="V117" s="29"/>
      <c r="W117" s="29"/>
      <c r="X117" s="29"/>
      <c r="Y117" s="29"/>
      <c r="Z117" s="29"/>
      <c r="AA117" s="29"/>
      <c r="AB117" s="29"/>
      <c r="AC117" s="29"/>
      <c r="AD117" s="29"/>
      <c r="AE117" s="29"/>
    </row>
    <row r="118" spans="1:65" s="11" customFormat="1" ht="29.25" customHeight="1">
      <c r="A118" s="133"/>
      <c r="B118" s="134"/>
      <c r="C118" s="135" t="s">
        <v>110</v>
      </c>
      <c r="D118" s="136" t="s">
        <v>62</v>
      </c>
      <c r="E118" s="136" t="s">
        <v>58</v>
      </c>
      <c r="F118" s="136" t="s">
        <v>59</v>
      </c>
      <c r="G118" s="136" t="s">
        <v>111</v>
      </c>
      <c r="H118" s="136" t="s">
        <v>112</v>
      </c>
      <c r="I118" s="137" t="s">
        <v>113</v>
      </c>
      <c r="J118" s="136" t="s">
        <v>103</v>
      </c>
      <c r="K118" s="138" t="s">
        <v>114</v>
      </c>
      <c r="L118" s="139"/>
      <c r="M118" s="59" t="s">
        <v>1</v>
      </c>
      <c r="N118" s="60" t="s">
        <v>41</v>
      </c>
      <c r="O118" s="60" t="s">
        <v>115</v>
      </c>
      <c r="P118" s="60" t="s">
        <v>116</v>
      </c>
      <c r="Q118" s="60" t="s">
        <v>117</v>
      </c>
      <c r="R118" s="60" t="s">
        <v>118</v>
      </c>
      <c r="S118" s="60" t="s">
        <v>119</v>
      </c>
      <c r="T118" s="61" t="s">
        <v>120</v>
      </c>
      <c r="U118" s="133"/>
      <c r="V118" s="133"/>
      <c r="W118" s="133"/>
      <c r="X118" s="133"/>
      <c r="Y118" s="133"/>
      <c r="Z118" s="133"/>
      <c r="AA118" s="133"/>
      <c r="AB118" s="133"/>
      <c r="AC118" s="133"/>
      <c r="AD118" s="133"/>
      <c r="AE118" s="133"/>
    </row>
    <row r="119" spans="1:65" s="2" customFormat="1" ht="22.9" customHeight="1">
      <c r="A119" s="29"/>
      <c r="B119" s="30"/>
      <c r="C119" s="66" t="s">
        <v>121</v>
      </c>
      <c r="D119" s="29"/>
      <c r="E119" s="29"/>
      <c r="F119" s="29"/>
      <c r="G119" s="29"/>
      <c r="H119" s="29"/>
      <c r="I119" s="93"/>
      <c r="J119" s="140">
        <f>BK119</f>
        <v>0</v>
      </c>
      <c r="K119" s="29"/>
      <c r="L119" s="30"/>
      <c r="M119" s="62"/>
      <c r="N119" s="53"/>
      <c r="O119" s="63"/>
      <c r="P119" s="141">
        <f>P120+P153</f>
        <v>0</v>
      </c>
      <c r="Q119" s="63"/>
      <c r="R119" s="141">
        <f>R120+R153</f>
        <v>902.32096000000001</v>
      </c>
      <c r="S119" s="63"/>
      <c r="T119" s="142">
        <f>T120+T153</f>
        <v>0</v>
      </c>
      <c r="U119" s="29"/>
      <c r="V119" s="29"/>
      <c r="W119" s="29"/>
      <c r="X119" s="29"/>
      <c r="Y119" s="29"/>
      <c r="Z119" s="29"/>
      <c r="AA119" s="29"/>
      <c r="AB119" s="29"/>
      <c r="AC119" s="29"/>
      <c r="AD119" s="29"/>
      <c r="AE119" s="29"/>
      <c r="AT119" s="14" t="s">
        <v>76</v>
      </c>
      <c r="AU119" s="14" t="s">
        <v>105</v>
      </c>
      <c r="BK119" s="143">
        <f>BK120+BK153</f>
        <v>0</v>
      </c>
    </row>
    <row r="120" spans="1:65" s="12" customFormat="1" ht="25.9" customHeight="1">
      <c r="B120" s="144"/>
      <c r="D120" s="145" t="s">
        <v>76</v>
      </c>
      <c r="E120" s="146" t="s">
        <v>122</v>
      </c>
      <c r="F120" s="146" t="s">
        <v>123</v>
      </c>
      <c r="I120" s="147"/>
      <c r="J120" s="148">
        <f>BK120</f>
        <v>0</v>
      </c>
      <c r="L120" s="144"/>
      <c r="M120" s="149"/>
      <c r="N120" s="150"/>
      <c r="O120" s="150"/>
      <c r="P120" s="151">
        <f>P121</f>
        <v>0</v>
      </c>
      <c r="Q120" s="150"/>
      <c r="R120" s="151">
        <f>R121</f>
        <v>902.32096000000001</v>
      </c>
      <c r="S120" s="150"/>
      <c r="T120" s="152">
        <f>T121</f>
        <v>0</v>
      </c>
      <c r="AR120" s="145" t="s">
        <v>85</v>
      </c>
      <c r="AT120" s="153" t="s">
        <v>76</v>
      </c>
      <c r="AU120" s="153" t="s">
        <v>77</v>
      </c>
      <c r="AY120" s="145" t="s">
        <v>124</v>
      </c>
      <c r="BK120" s="154">
        <f>BK121</f>
        <v>0</v>
      </c>
    </row>
    <row r="121" spans="1:65" s="12" customFormat="1" ht="22.9" customHeight="1">
      <c r="B121" s="144"/>
      <c r="D121" s="145" t="s">
        <v>76</v>
      </c>
      <c r="E121" s="155" t="s">
        <v>125</v>
      </c>
      <c r="F121" s="155" t="s">
        <v>126</v>
      </c>
      <c r="I121" s="147"/>
      <c r="J121" s="156">
        <f>BK121</f>
        <v>0</v>
      </c>
      <c r="L121" s="144"/>
      <c r="M121" s="149"/>
      <c r="N121" s="150"/>
      <c r="O121" s="150"/>
      <c r="P121" s="151">
        <f>SUM(P122:P152)</f>
        <v>0</v>
      </c>
      <c r="Q121" s="150"/>
      <c r="R121" s="151">
        <f>SUM(R122:R152)</f>
        <v>902.32096000000001</v>
      </c>
      <c r="S121" s="150"/>
      <c r="T121" s="152">
        <f>SUM(T122:T152)</f>
        <v>0</v>
      </c>
      <c r="AR121" s="145" t="s">
        <v>85</v>
      </c>
      <c r="AT121" s="153" t="s">
        <v>76</v>
      </c>
      <c r="AU121" s="153" t="s">
        <v>85</v>
      </c>
      <c r="AY121" s="145" t="s">
        <v>124</v>
      </c>
      <c r="BK121" s="154">
        <f>SUM(BK122:BK152)</f>
        <v>0</v>
      </c>
    </row>
    <row r="122" spans="1:65" s="2" customFormat="1" ht="55.5" customHeight="1">
      <c r="A122" s="29"/>
      <c r="B122" s="157"/>
      <c r="C122" s="158" t="s">
        <v>85</v>
      </c>
      <c r="D122" s="158" t="s">
        <v>127</v>
      </c>
      <c r="E122" s="159" t="s">
        <v>128</v>
      </c>
      <c r="F122" s="160" t="s">
        <v>129</v>
      </c>
      <c r="G122" s="161" t="s">
        <v>130</v>
      </c>
      <c r="H122" s="162">
        <v>8.4</v>
      </c>
      <c r="I122" s="163"/>
      <c r="J122" s="164">
        <f t="shared" ref="J122:J152" si="0">ROUND(I122*H122,2)</f>
        <v>0</v>
      </c>
      <c r="K122" s="160" t="s">
        <v>131</v>
      </c>
      <c r="L122" s="30"/>
      <c r="M122" s="165" t="s">
        <v>1</v>
      </c>
      <c r="N122" s="166" t="s">
        <v>42</v>
      </c>
      <c r="O122" s="55"/>
      <c r="P122" s="167">
        <f t="shared" ref="P122:P152" si="1">O122*H122</f>
        <v>0</v>
      </c>
      <c r="Q122" s="167">
        <v>0</v>
      </c>
      <c r="R122" s="167">
        <f t="shared" ref="R122:R152" si="2">Q122*H122</f>
        <v>0</v>
      </c>
      <c r="S122" s="167">
        <v>0</v>
      </c>
      <c r="T122" s="168">
        <f t="shared" ref="T122:T152" si="3">S122*H122</f>
        <v>0</v>
      </c>
      <c r="U122" s="29"/>
      <c r="V122" s="29"/>
      <c r="W122" s="29"/>
      <c r="X122" s="29"/>
      <c r="Y122" s="29"/>
      <c r="Z122" s="29"/>
      <c r="AA122" s="29"/>
      <c r="AB122" s="29"/>
      <c r="AC122" s="29"/>
      <c r="AD122" s="29"/>
      <c r="AE122" s="29"/>
      <c r="AR122" s="169" t="s">
        <v>132</v>
      </c>
      <c r="AT122" s="169" t="s">
        <v>127</v>
      </c>
      <c r="AU122" s="169" t="s">
        <v>87</v>
      </c>
      <c r="AY122" s="14" t="s">
        <v>124</v>
      </c>
      <c r="BE122" s="170">
        <f t="shared" ref="BE122:BE152" si="4">IF(N122="základní",J122,0)</f>
        <v>0</v>
      </c>
      <c r="BF122" s="170">
        <f t="shared" ref="BF122:BF152" si="5">IF(N122="snížená",J122,0)</f>
        <v>0</v>
      </c>
      <c r="BG122" s="170">
        <f t="shared" ref="BG122:BG152" si="6">IF(N122="zákl. přenesená",J122,0)</f>
        <v>0</v>
      </c>
      <c r="BH122" s="170">
        <f t="shared" ref="BH122:BH152" si="7">IF(N122="sníž. přenesená",J122,0)</f>
        <v>0</v>
      </c>
      <c r="BI122" s="170">
        <f t="shared" ref="BI122:BI152" si="8">IF(N122="nulová",J122,0)</f>
        <v>0</v>
      </c>
      <c r="BJ122" s="14" t="s">
        <v>85</v>
      </c>
      <c r="BK122" s="170">
        <f t="shared" ref="BK122:BK152" si="9">ROUND(I122*H122,2)</f>
        <v>0</v>
      </c>
      <c r="BL122" s="14" t="s">
        <v>132</v>
      </c>
      <c r="BM122" s="169" t="s">
        <v>133</v>
      </c>
    </row>
    <row r="123" spans="1:65" s="2" customFormat="1" ht="33" customHeight="1">
      <c r="A123" s="29"/>
      <c r="B123" s="157"/>
      <c r="C123" s="158" t="s">
        <v>87</v>
      </c>
      <c r="D123" s="158" t="s">
        <v>127</v>
      </c>
      <c r="E123" s="159" t="s">
        <v>134</v>
      </c>
      <c r="F123" s="160" t="s">
        <v>135</v>
      </c>
      <c r="G123" s="161" t="s">
        <v>136</v>
      </c>
      <c r="H123" s="162">
        <v>563</v>
      </c>
      <c r="I123" s="163"/>
      <c r="J123" s="164">
        <f t="shared" si="0"/>
        <v>0</v>
      </c>
      <c r="K123" s="160" t="s">
        <v>131</v>
      </c>
      <c r="L123" s="30"/>
      <c r="M123" s="165" t="s">
        <v>1</v>
      </c>
      <c r="N123" s="166" t="s">
        <v>42</v>
      </c>
      <c r="O123" s="55"/>
      <c r="P123" s="167">
        <f t="shared" si="1"/>
        <v>0</v>
      </c>
      <c r="Q123" s="167">
        <v>0</v>
      </c>
      <c r="R123" s="167">
        <f t="shared" si="2"/>
        <v>0</v>
      </c>
      <c r="S123" s="167">
        <v>0</v>
      </c>
      <c r="T123" s="168">
        <f t="shared" si="3"/>
        <v>0</v>
      </c>
      <c r="U123" s="29"/>
      <c r="V123" s="29"/>
      <c r="W123" s="29"/>
      <c r="X123" s="29"/>
      <c r="Y123" s="29"/>
      <c r="Z123" s="29"/>
      <c r="AA123" s="29"/>
      <c r="AB123" s="29"/>
      <c r="AC123" s="29"/>
      <c r="AD123" s="29"/>
      <c r="AE123" s="29"/>
      <c r="AR123" s="169" t="s">
        <v>132</v>
      </c>
      <c r="AT123" s="169" t="s">
        <v>127</v>
      </c>
      <c r="AU123" s="169" t="s">
        <v>87</v>
      </c>
      <c r="AY123" s="14" t="s">
        <v>124</v>
      </c>
      <c r="BE123" s="170">
        <f t="shared" si="4"/>
        <v>0</v>
      </c>
      <c r="BF123" s="170">
        <f t="shared" si="5"/>
        <v>0</v>
      </c>
      <c r="BG123" s="170">
        <f t="shared" si="6"/>
        <v>0</v>
      </c>
      <c r="BH123" s="170">
        <f t="shared" si="7"/>
        <v>0</v>
      </c>
      <c r="BI123" s="170">
        <f t="shared" si="8"/>
        <v>0</v>
      </c>
      <c r="BJ123" s="14" t="s">
        <v>85</v>
      </c>
      <c r="BK123" s="170">
        <f t="shared" si="9"/>
        <v>0</v>
      </c>
      <c r="BL123" s="14" t="s">
        <v>132</v>
      </c>
      <c r="BM123" s="169" t="s">
        <v>137</v>
      </c>
    </row>
    <row r="124" spans="1:65" s="2" customFormat="1" ht="33" customHeight="1">
      <c r="A124" s="29"/>
      <c r="B124" s="157"/>
      <c r="C124" s="158" t="s">
        <v>138</v>
      </c>
      <c r="D124" s="158" t="s">
        <v>127</v>
      </c>
      <c r="E124" s="159" t="s">
        <v>139</v>
      </c>
      <c r="F124" s="160" t="s">
        <v>140</v>
      </c>
      <c r="G124" s="161" t="s">
        <v>141</v>
      </c>
      <c r="H124" s="162">
        <v>940</v>
      </c>
      <c r="I124" s="163"/>
      <c r="J124" s="164">
        <f t="shared" si="0"/>
        <v>0</v>
      </c>
      <c r="K124" s="160" t="s">
        <v>131</v>
      </c>
      <c r="L124" s="30"/>
      <c r="M124" s="165" t="s">
        <v>1</v>
      </c>
      <c r="N124" s="166" t="s">
        <v>42</v>
      </c>
      <c r="O124" s="55"/>
      <c r="P124" s="167">
        <f t="shared" si="1"/>
        <v>0</v>
      </c>
      <c r="Q124" s="167">
        <v>0</v>
      </c>
      <c r="R124" s="167">
        <f t="shared" si="2"/>
        <v>0</v>
      </c>
      <c r="S124" s="167">
        <v>0</v>
      </c>
      <c r="T124" s="168">
        <f t="shared" si="3"/>
        <v>0</v>
      </c>
      <c r="U124" s="29"/>
      <c r="V124" s="29"/>
      <c r="W124" s="29"/>
      <c r="X124" s="29"/>
      <c r="Y124" s="29"/>
      <c r="Z124" s="29"/>
      <c r="AA124" s="29"/>
      <c r="AB124" s="29"/>
      <c r="AC124" s="29"/>
      <c r="AD124" s="29"/>
      <c r="AE124" s="29"/>
      <c r="AR124" s="169" t="s">
        <v>132</v>
      </c>
      <c r="AT124" s="169" t="s">
        <v>127</v>
      </c>
      <c r="AU124" s="169" t="s">
        <v>87</v>
      </c>
      <c r="AY124" s="14" t="s">
        <v>124</v>
      </c>
      <c r="BE124" s="170">
        <f t="shared" si="4"/>
        <v>0</v>
      </c>
      <c r="BF124" s="170">
        <f t="shared" si="5"/>
        <v>0</v>
      </c>
      <c r="BG124" s="170">
        <f t="shared" si="6"/>
        <v>0</v>
      </c>
      <c r="BH124" s="170">
        <f t="shared" si="7"/>
        <v>0</v>
      </c>
      <c r="BI124" s="170">
        <f t="shared" si="8"/>
        <v>0</v>
      </c>
      <c r="BJ124" s="14" t="s">
        <v>85</v>
      </c>
      <c r="BK124" s="170">
        <f t="shared" si="9"/>
        <v>0</v>
      </c>
      <c r="BL124" s="14" t="s">
        <v>132</v>
      </c>
      <c r="BM124" s="169" t="s">
        <v>142</v>
      </c>
    </row>
    <row r="125" spans="1:65" s="2" customFormat="1" ht="21.75" customHeight="1">
      <c r="A125" s="29"/>
      <c r="B125" s="157"/>
      <c r="C125" s="171" t="s">
        <v>132</v>
      </c>
      <c r="D125" s="171" t="s">
        <v>143</v>
      </c>
      <c r="E125" s="172" t="s">
        <v>144</v>
      </c>
      <c r="F125" s="173" t="s">
        <v>145</v>
      </c>
      <c r="G125" s="174" t="s">
        <v>146</v>
      </c>
      <c r="H125" s="175">
        <v>900</v>
      </c>
      <c r="I125" s="176"/>
      <c r="J125" s="177">
        <f t="shared" si="0"/>
        <v>0</v>
      </c>
      <c r="K125" s="173" t="s">
        <v>131</v>
      </c>
      <c r="L125" s="178"/>
      <c r="M125" s="179" t="s">
        <v>1</v>
      </c>
      <c r="N125" s="180" t="s">
        <v>42</v>
      </c>
      <c r="O125" s="55"/>
      <c r="P125" s="167">
        <f t="shared" si="1"/>
        <v>0</v>
      </c>
      <c r="Q125" s="167">
        <v>1</v>
      </c>
      <c r="R125" s="167">
        <f t="shared" si="2"/>
        <v>900</v>
      </c>
      <c r="S125" s="167">
        <v>0</v>
      </c>
      <c r="T125" s="168">
        <f t="shared" si="3"/>
        <v>0</v>
      </c>
      <c r="U125" s="29"/>
      <c r="V125" s="29"/>
      <c r="W125" s="29"/>
      <c r="X125" s="29"/>
      <c r="Y125" s="29"/>
      <c r="Z125" s="29"/>
      <c r="AA125" s="29"/>
      <c r="AB125" s="29"/>
      <c r="AC125" s="29"/>
      <c r="AD125" s="29"/>
      <c r="AE125" s="29"/>
      <c r="AR125" s="169" t="s">
        <v>147</v>
      </c>
      <c r="AT125" s="169" t="s">
        <v>143</v>
      </c>
      <c r="AU125" s="169" t="s">
        <v>87</v>
      </c>
      <c r="AY125" s="14" t="s">
        <v>124</v>
      </c>
      <c r="BE125" s="170">
        <f t="shared" si="4"/>
        <v>0</v>
      </c>
      <c r="BF125" s="170">
        <f t="shared" si="5"/>
        <v>0</v>
      </c>
      <c r="BG125" s="170">
        <f t="shared" si="6"/>
        <v>0</v>
      </c>
      <c r="BH125" s="170">
        <f t="shared" si="7"/>
        <v>0</v>
      </c>
      <c r="BI125" s="170">
        <f t="shared" si="8"/>
        <v>0</v>
      </c>
      <c r="BJ125" s="14" t="s">
        <v>85</v>
      </c>
      <c r="BK125" s="170">
        <f t="shared" si="9"/>
        <v>0</v>
      </c>
      <c r="BL125" s="14" t="s">
        <v>132</v>
      </c>
      <c r="BM125" s="169" t="s">
        <v>148</v>
      </c>
    </row>
    <row r="126" spans="1:65" s="2" customFormat="1" ht="21.75" customHeight="1">
      <c r="A126" s="29"/>
      <c r="B126" s="157"/>
      <c r="C126" s="158" t="s">
        <v>125</v>
      </c>
      <c r="D126" s="158" t="s">
        <v>127</v>
      </c>
      <c r="E126" s="159" t="s">
        <v>149</v>
      </c>
      <c r="F126" s="160" t="s">
        <v>150</v>
      </c>
      <c r="G126" s="161" t="s">
        <v>130</v>
      </c>
      <c r="H126" s="162">
        <v>8.4</v>
      </c>
      <c r="I126" s="163"/>
      <c r="J126" s="164">
        <f t="shared" si="0"/>
        <v>0</v>
      </c>
      <c r="K126" s="160" t="s">
        <v>131</v>
      </c>
      <c r="L126" s="30"/>
      <c r="M126" s="165" t="s">
        <v>1</v>
      </c>
      <c r="N126" s="166" t="s">
        <v>42</v>
      </c>
      <c r="O126" s="55"/>
      <c r="P126" s="167">
        <f t="shared" si="1"/>
        <v>0</v>
      </c>
      <c r="Q126" s="167">
        <v>0</v>
      </c>
      <c r="R126" s="167">
        <f t="shared" si="2"/>
        <v>0</v>
      </c>
      <c r="S126" s="167">
        <v>0</v>
      </c>
      <c r="T126" s="168">
        <f t="shared" si="3"/>
        <v>0</v>
      </c>
      <c r="U126" s="29"/>
      <c r="V126" s="29"/>
      <c r="W126" s="29"/>
      <c r="X126" s="29"/>
      <c r="Y126" s="29"/>
      <c r="Z126" s="29"/>
      <c r="AA126" s="29"/>
      <c r="AB126" s="29"/>
      <c r="AC126" s="29"/>
      <c r="AD126" s="29"/>
      <c r="AE126" s="29"/>
      <c r="AR126" s="169" t="s">
        <v>132</v>
      </c>
      <c r="AT126" s="169" t="s">
        <v>127</v>
      </c>
      <c r="AU126" s="169" t="s">
        <v>87</v>
      </c>
      <c r="AY126" s="14" t="s">
        <v>124</v>
      </c>
      <c r="BE126" s="170">
        <f t="shared" si="4"/>
        <v>0</v>
      </c>
      <c r="BF126" s="170">
        <f t="shared" si="5"/>
        <v>0</v>
      </c>
      <c r="BG126" s="170">
        <f t="shared" si="6"/>
        <v>0</v>
      </c>
      <c r="BH126" s="170">
        <f t="shared" si="7"/>
        <v>0</v>
      </c>
      <c r="BI126" s="170">
        <f t="shared" si="8"/>
        <v>0</v>
      </c>
      <c r="BJ126" s="14" t="s">
        <v>85</v>
      </c>
      <c r="BK126" s="170">
        <f t="shared" si="9"/>
        <v>0</v>
      </c>
      <c r="BL126" s="14" t="s">
        <v>132</v>
      </c>
      <c r="BM126" s="169" t="s">
        <v>151</v>
      </c>
    </row>
    <row r="127" spans="1:65" s="2" customFormat="1" ht="21.75" customHeight="1">
      <c r="A127" s="29"/>
      <c r="B127" s="157"/>
      <c r="C127" s="158" t="s">
        <v>152</v>
      </c>
      <c r="D127" s="158" t="s">
        <v>127</v>
      </c>
      <c r="E127" s="159" t="s">
        <v>153</v>
      </c>
      <c r="F127" s="160" t="s">
        <v>154</v>
      </c>
      <c r="G127" s="161" t="s">
        <v>155</v>
      </c>
      <c r="H127" s="162">
        <v>16</v>
      </c>
      <c r="I127" s="163"/>
      <c r="J127" s="164">
        <f t="shared" si="0"/>
        <v>0</v>
      </c>
      <c r="K127" s="160" t="s">
        <v>131</v>
      </c>
      <c r="L127" s="30"/>
      <c r="M127" s="165" t="s">
        <v>1</v>
      </c>
      <c r="N127" s="166" t="s">
        <v>42</v>
      </c>
      <c r="O127" s="55"/>
      <c r="P127" s="167">
        <f t="shared" si="1"/>
        <v>0</v>
      </c>
      <c r="Q127" s="167">
        <v>0</v>
      </c>
      <c r="R127" s="167">
        <f t="shared" si="2"/>
        <v>0</v>
      </c>
      <c r="S127" s="167">
        <v>0</v>
      </c>
      <c r="T127" s="168">
        <f t="shared" si="3"/>
        <v>0</v>
      </c>
      <c r="U127" s="29"/>
      <c r="V127" s="29"/>
      <c r="W127" s="29"/>
      <c r="X127" s="29"/>
      <c r="Y127" s="29"/>
      <c r="Z127" s="29"/>
      <c r="AA127" s="29"/>
      <c r="AB127" s="29"/>
      <c r="AC127" s="29"/>
      <c r="AD127" s="29"/>
      <c r="AE127" s="29"/>
      <c r="AR127" s="169" t="s">
        <v>132</v>
      </c>
      <c r="AT127" s="169" t="s">
        <v>127</v>
      </c>
      <c r="AU127" s="169" t="s">
        <v>87</v>
      </c>
      <c r="AY127" s="14" t="s">
        <v>124</v>
      </c>
      <c r="BE127" s="170">
        <f t="shared" si="4"/>
        <v>0</v>
      </c>
      <c r="BF127" s="170">
        <f t="shared" si="5"/>
        <v>0</v>
      </c>
      <c r="BG127" s="170">
        <f t="shared" si="6"/>
        <v>0</v>
      </c>
      <c r="BH127" s="170">
        <f t="shared" si="7"/>
        <v>0</v>
      </c>
      <c r="BI127" s="170">
        <f t="shared" si="8"/>
        <v>0</v>
      </c>
      <c r="BJ127" s="14" t="s">
        <v>85</v>
      </c>
      <c r="BK127" s="170">
        <f t="shared" si="9"/>
        <v>0</v>
      </c>
      <c r="BL127" s="14" t="s">
        <v>132</v>
      </c>
      <c r="BM127" s="169" t="s">
        <v>156</v>
      </c>
    </row>
    <row r="128" spans="1:65" s="2" customFormat="1" ht="21.75" customHeight="1">
      <c r="A128" s="29"/>
      <c r="B128" s="157"/>
      <c r="C128" s="158" t="s">
        <v>157</v>
      </c>
      <c r="D128" s="158" t="s">
        <v>127</v>
      </c>
      <c r="E128" s="159" t="s">
        <v>158</v>
      </c>
      <c r="F128" s="160" t="s">
        <v>159</v>
      </c>
      <c r="G128" s="161" t="s">
        <v>155</v>
      </c>
      <c r="H128" s="162">
        <v>190</v>
      </c>
      <c r="I128" s="163"/>
      <c r="J128" s="164">
        <f t="shared" si="0"/>
        <v>0</v>
      </c>
      <c r="K128" s="160" t="s">
        <v>131</v>
      </c>
      <c r="L128" s="30"/>
      <c r="M128" s="165" t="s">
        <v>1</v>
      </c>
      <c r="N128" s="166" t="s">
        <v>42</v>
      </c>
      <c r="O128" s="55"/>
      <c r="P128" s="167">
        <f t="shared" si="1"/>
        <v>0</v>
      </c>
      <c r="Q128" s="167">
        <v>0</v>
      </c>
      <c r="R128" s="167">
        <f t="shared" si="2"/>
        <v>0</v>
      </c>
      <c r="S128" s="167">
        <v>0</v>
      </c>
      <c r="T128" s="168">
        <f t="shared" si="3"/>
        <v>0</v>
      </c>
      <c r="U128" s="29"/>
      <c r="V128" s="29"/>
      <c r="W128" s="29"/>
      <c r="X128" s="29"/>
      <c r="Y128" s="29"/>
      <c r="Z128" s="29"/>
      <c r="AA128" s="29"/>
      <c r="AB128" s="29"/>
      <c r="AC128" s="29"/>
      <c r="AD128" s="29"/>
      <c r="AE128" s="29"/>
      <c r="AR128" s="169" t="s">
        <v>132</v>
      </c>
      <c r="AT128" s="169" t="s">
        <v>127</v>
      </c>
      <c r="AU128" s="169" t="s">
        <v>87</v>
      </c>
      <c r="AY128" s="14" t="s">
        <v>124</v>
      </c>
      <c r="BE128" s="170">
        <f t="shared" si="4"/>
        <v>0</v>
      </c>
      <c r="BF128" s="170">
        <f t="shared" si="5"/>
        <v>0</v>
      </c>
      <c r="BG128" s="170">
        <f t="shared" si="6"/>
        <v>0</v>
      </c>
      <c r="BH128" s="170">
        <f t="shared" si="7"/>
        <v>0</v>
      </c>
      <c r="BI128" s="170">
        <f t="shared" si="8"/>
        <v>0</v>
      </c>
      <c r="BJ128" s="14" t="s">
        <v>85</v>
      </c>
      <c r="BK128" s="170">
        <f t="shared" si="9"/>
        <v>0</v>
      </c>
      <c r="BL128" s="14" t="s">
        <v>132</v>
      </c>
      <c r="BM128" s="169" t="s">
        <v>160</v>
      </c>
    </row>
    <row r="129" spans="1:65" s="2" customFormat="1" ht="55.5" customHeight="1">
      <c r="A129" s="29"/>
      <c r="B129" s="157"/>
      <c r="C129" s="158" t="s">
        <v>147</v>
      </c>
      <c r="D129" s="158" t="s">
        <v>127</v>
      </c>
      <c r="E129" s="159" t="s">
        <v>161</v>
      </c>
      <c r="F129" s="160" t="s">
        <v>162</v>
      </c>
      <c r="G129" s="161" t="s">
        <v>141</v>
      </c>
      <c r="H129" s="162">
        <v>2880</v>
      </c>
      <c r="I129" s="163"/>
      <c r="J129" s="164">
        <f t="shared" si="0"/>
        <v>0</v>
      </c>
      <c r="K129" s="160" t="s">
        <v>131</v>
      </c>
      <c r="L129" s="30"/>
      <c r="M129" s="165" t="s">
        <v>1</v>
      </c>
      <c r="N129" s="166" t="s">
        <v>42</v>
      </c>
      <c r="O129" s="55"/>
      <c r="P129" s="167">
        <f t="shared" si="1"/>
        <v>0</v>
      </c>
      <c r="Q129" s="167">
        <v>0</v>
      </c>
      <c r="R129" s="167">
        <f t="shared" si="2"/>
        <v>0</v>
      </c>
      <c r="S129" s="167">
        <v>0</v>
      </c>
      <c r="T129" s="168">
        <f t="shared" si="3"/>
        <v>0</v>
      </c>
      <c r="U129" s="29"/>
      <c r="V129" s="29"/>
      <c r="W129" s="29"/>
      <c r="X129" s="29"/>
      <c r="Y129" s="29"/>
      <c r="Z129" s="29"/>
      <c r="AA129" s="29"/>
      <c r="AB129" s="29"/>
      <c r="AC129" s="29"/>
      <c r="AD129" s="29"/>
      <c r="AE129" s="29"/>
      <c r="AR129" s="169" t="s">
        <v>132</v>
      </c>
      <c r="AT129" s="169" t="s">
        <v>127</v>
      </c>
      <c r="AU129" s="169" t="s">
        <v>87</v>
      </c>
      <c r="AY129" s="14" t="s">
        <v>124</v>
      </c>
      <c r="BE129" s="170">
        <f t="shared" si="4"/>
        <v>0</v>
      </c>
      <c r="BF129" s="170">
        <f t="shared" si="5"/>
        <v>0</v>
      </c>
      <c r="BG129" s="170">
        <f t="shared" si="6"/>
        <v>0</v>
      </c>
      <c r="BH129" s="170">
        <f t="shared" si="7"/>
        <v>0</v>
      </c>
      <c r="BI129" s="170">
        <f t="shared" si="8"/>
        <v>0</v>
      </c>
      <c r="BJ129" s="14" t="s">
        <v>85</v>
      </c>
      <c r="BK129" s="170">
        <f t="shared" si="9"/>
        <v>0</v>
      </c>
      <c r="BL129" s="14" t="s">
        <v>132</v>
      </c>
      <c r="BM129" s="169" t="s">
        <v>163</v>
      </c>
    </row>
    <row r="130" spans="1:65" s="2" customFormat="1" ht="21.75" customHeight="1">
      <c r="A130" s="29"/>
      <c r="B130" s="157"/>
      <c r="C130" s="171" t="s">
        <v>164</v>
      </c>
      <c r="D130" s="171" t="s">
        <v>143</v>
      </c>
      <c r="E130" s="172" t="s">
        <v>165</v>
      </c>
      <c r="F130" s="173" t="s">
        <v>166</v>
      </c>
      <c r="G130" s="174" t="s">
        <v>155</v>
      </c>
      <c r="H130" s="175">
        <v>4900</v>
      </c>
      <c r="I130" s="176"/>
      <c r="J130" s="177">
        <f t="shared" si="0"/>
        <v>0</v>
      </c>
      <c r="K130" s="173" t="s">
        <v>131</v>
      </c>
      <c r="L130" s="178"/>
      <c r="M130" s="179" t="s">
        <v>1</v>
      </c>
      <c r="N130" s="180" t="s">
        <v>42</v>
      </c>
      <c r="O130" s="55"/>
      <c r="P130" s="167">
        <f t="shared" si="1"/>
        <v>0</v>
      </c>
      <c r="Q130" s="167">
        <v>1.8000000000000001E-4</v>
      </c>
      <c r="R130" s="167">
        <f t="shared" si="2"/>
        <v>0.88200000000000001</v>
      </c>
      <c r="S130" s="167">
        <v>0</v>
      </c>
      <c r="T130" s="168">
        <f t="shared" si="3"/>
        <v>0</v>
      </c>
      <c r="U130" s="29"/>
      <c r="V130" s="29"/>
      <c r="W130" s="29"/>
      <c r="X130" s="29"/>
      <c r="Y130" s="29"/>
      <c r="Z130" s="29"/>
      <c r="AA130" s="29"/>
      <c r="AB130" s="29"/>
      <c r="AC130" s="29"/>
      <c r="AD130" s="29"/>
      <c r="AE130" s="29"/>
      <c r="AR130" s="169" t="s">
        <v>147</v>
      </c>
      <c r="AT130" s="169" t="s">
        <v>143</v>
      </c>
      <c r="AU130" s="169" t="s">
        <v>87</v>
      </c>
      <c r="AY130" s="14" t="s">
        <v>124</v>
      </c>
      <c r="BE130" s="170">
        <f t="shared" si="4"/>
        <v>0</v>
      </c>
      <c r="BF130" s="170">
        <f t="shared" si="5"/>
        <v>0</v>
      </c>
      <c r="BG130" s="170">
        <f t="shared" si="6"/>
        <v>0</v>
      </c>
      <c r="BH130" s="170">
        <f t="shared" si="7"/>
        <v>0</v>
      </c>
      <c r="BI130" s="170">
        <f t="shared" si="8"/>
        <v>0</v>
      </c>
      <c r="BJ130" s="14" t="s">
        <v>85</v>
      </c>
      <c r="BK130" s="170">
        <f t="shared" si="9"/>
        <v>0</v>
      </c>
      <c r="BL130" s="14" t="s">
        <v>132</v>
      </c>
      <c r="BM130" s="169" t="s">
        <v>167</v>
      </c>
    </row>
    <row r="131" spans="1:65" s="2" customFormat="1" ht="44.25" customHeight="1">
      <c r="A131" s="29"/>
      <c r="B131" s="157"/>
      <c r="C131" s="158" t="s">
        <v>168</v>
      </c>
      <c r="D131" s="158" t="s">
        <v>127</v>
      </c>
      <c r="E131" s="159" t="s">
        <v>169</v>
      </c>
      <c r="F131" s="160" t="s">
        <v>170</v>
      </c>
      <c r="G131" s="161" t="s">
        <v>141</v>
      </c>
      <c r="H131" s="162">
        <v>14.4</v>
      </c>
      <c r="I131" s="163"/>
      <c r="J131" s="164">
        <f t="shared" si="0"/>
        <v>0</v>
      </c>
      <c r="K131" s="160" t="s">
        <v>131</v>
      </c>
      <c r="L131" s="30"/>
      <c r="M131" s="165" t="s">
        <v>1</v>
      </c>
      <c r="N131" s="166" t="s">
        <v>42</v>
      </c>
      <c r="O131" s="55"/>
      <c r="P131" s="167">
        <f t="shared" si="1"/>
        <v>0</v>
      </c>
      <c r="Q131" s="167">
        <v>0</v>
      </c>
      <c r="R131" s="167">
        <f t="shared" si="2"/>
        <v>0</v>
      </c>
      <c r="S131" s="167">
        <v>0</v>
      </c>
      <c r="T131" s="168">
        <f t="shared" si="3"/>
        <v>0</v>
      </c>
      <c r="U131" s="29"/>
      <c r="V131" s="29"/>
      <c r="W131" s="29"/>
      <c r="X131" s="29"/>
      <c r="Y131" s="29"/>
      <c r="Z131" s="29"/>
      <c r="AA131" s="29"/>
      <c r="AB131" s="29"/>
      <c r="AC131" s="29"/>
      <c r="AD131" s="29"/>
      <c r="AE131" s="29"/>
      <c r="AR131" s="169" t="s">
        <v>132</v>
      </c>
      <c r="AT131" s="169" t="s">
        <v>127</v>
      </c>
      <c r="AU131" s="169" t="s">
        <v>87</v>
      </c>
      <c r="AY131" s="14" t="s">
        <v>124</v>
      </c>
      <c r="BE131" s="170">
        <f t="shared" si="4"/>
        <v>0</v>
      </c>
      <c r="BF131" s="170">
        <f t="shared" si="5"/>
        <v>0</v>
      </c>
      <c r="BG131" s="170">
        <f t="shared" si="6"/>
        <v>0</v>
      </c>
      <c r="BH131" s="170">
        <f t="shared" si="7"/>
        <v>0</v>
      </c>
      <c r="BI131" s="170">
        <f t="shared" si="8"/>
        <v>0</v>
      </c>
      <c r="BJ131" s="14" t="s">
        <v>85</v>
      </c>
      <c r="BK131" s="170">
        <f t="shared" si="9"/>
        <v>0</v>
      </c>
      <c r="BL131" s="14" t="s">
        <v>132</v>
      </c>
      <c r="BM131" s="169" t="s">
        <v>171</v>
      </c>
    </row>
    <row r="132" spans="1:65" s="2" customFormat="1" ht="21.75" customHeight="1">
      <c r="A132" s="29"/>
      <c r="B132" s="157"/>
      <c r="C132" s="171" t="s">
        <v>172</v>
      </c>
      <c r="D132" s="171" t="s">
        <v>143</v>
      </c>
      <c r="E132" s="172" t="s">
        <v>173</v>
      </c>
      <c r="F132" s="173" t="s">
        <v>174</v>
      </c>
      <c r="G132" s="174" t="s">
        <v>155</v>
      </c>
      <c r="H132" s="175">
        <v>4</v>
      </c>
      <c r="I132" s="176"/>
      <c r="J132" s="177">
        <f t="shared" si="0"/>
        <v>0</v>
      </c>
      <c r="K132" s="173" t="s">
        <v>131</v>
      </c>
      <c r="L132" s="178"/>
      <c r="M132" s="179" t="s">
        <v>1</v>
      </c>
      <c r="N132" s="180" t="s">
        <v>42</v>
      </c>
      <c r="O132" s="55"/>
      <c r="P132" s="167">
        <f t="shared" si="1"/>
        <v>0</v>
      </c>
      <c r="Q132" s="167">
        <v>0.25684000000000001</v>
      </c>
      <c r="R132" s="167">
        <f t="shared" si="2"/>
        <v>1.0273600000000001</v>
      </c>
      <c r="S132" s="167">
        <v>0</v>
      </c>
      <c r="T132" s="168">
        <f t="shared" si="3"/>
        <v>0</v>
      </c>
      <c r="U132" s="29"/>
      <c r="V132" s="29"/>
      <c r="W132" s="29"/>
      <c r="X132" s="29"/>
      <c r="Y132" s="29"/>
      <c r="Z132" s="29"/>
      <c r="AA132" s="29"/>
      <c r="AB132" s="29"/>
      <c r="AC132" s="29"/>
      <c r="AD132" s="29"/>
      <c r="AE132" s="29"/>
      <c r="AR132" s="169" t="s">
        <v>147</v>
      </c>
      <c r="AT132" s="169" t="s">
        <v>143</v>
      </c>
      <c r="AU132" s="169" t="s">
        <v>87</v>
      </c>
      <c r="AY132" s="14" t="s">
        <v>124</v>
      </c>
      <c r="BE132" s="170">
        <f t="shared" si="4"/>
        <v>0</v>
      </c>
      <c r="BF132" s="170">
        <f t="shared" si="5"/>
        <v>0</v>
      </c>
      <c r="BG132" s="170">
        <f t="shared" si="6"/>
        <v>0</v>
      </c>
      <c r="BH132" s="170">
        <f t="shared" si="7"/>
        <v>0</v>
      </c>
      <c r="BI132" s="170">
        <f t="shared" si="8"/>
        <v>0</v>
      </c>
      <c r="BJ132" s="14" t="s">
        <v>85</v>
      </c>
      <c r="BK132" s="170">
        <f t="shared" si="9"/>
        <v>0</v>
      </c>
      <c r="BL132" s="14" t="s">
        <v>132</v>
      </c>
      <c r="BM132" s="169" t="s">
        <v>175</v>
      </c>
    </row>
    <row r="133" spans="1:65" s="2" customFormat="1" ht="21.75" customHeight="1">
      <c r="A133" s="29"/>
      <c r="B133" s="157"/>
      <c r="C133" s="158" t="s">
        <v>176</v>
      </c>
      <c r="D133" s="158" t="s">
        <v>127</v>
      </c>
      <c r="E133" s="159" t="s">
        <v>177</v>
      </c>
      <c r="F133" s="160" t="s">
        <v>178</v>
      </c>
      <c r="G133" s="161" t="s">
        <v>155</v>
      </c>
      <c r="H133" s="162">
        <v>4</v>
      </c>
      <c r="I133" s="163"/>
      <c r="J133" s="164">
        <f t="shared" si="0"/>
        <v>0</v>
      </c>
      <c r="K133" s="160" t="s">
        <v>131</v>
      </c>
      <c r="L133" s="30"/>
      <c r="M133" s="165" t="s">
        <v>1</v>
      </c>
      <c r="N133" s="166" t="s">
        <v>42</v>
      </c>
      <c r="O133" s="55"/>
      <c r="P133" s="167">
        <f t="shared" si="1"/>
        <v>0</v>
      </c>
      <c r="Q133" s="167">
        <v>0</v>
      </c>
      <c r="R133" s="167">
        <f t="shared" si="2"/>
        <v>0</v>
      </c>
      <c r="S133" s="167">
        <v>0</v>
      </c>
      <c r="T133" s="168">
        <f t="shared" si="3"/>
        <v>0</v>
      </c>
      <c r="U133" s="29"/>
      <c r="V133" s="29"/>
      <c r="W133" s="29"/>
      <c r="X133" s="29"/>
      <c r="Y133" s="29"/>
      <c r="Z133" s="29"/>
      <c r="AA133" s="29"/>
      <c r="AB133" s="29"/>
      <c r="AC133" s="29"/>
      <c r="AD133" s="29"/>
      <c r="AE133" s="29"/>
      <c r="AR133" s="169" t="s">
        <v>132</v>
      </c>
      <c r="AT133" s="169" t="s">
        <v>127</v>
      </c>
      <c r="AU133" s="169" t="s">
        <v>87</v>
      </c>
      <c r="AY133" s="14" t="s">
        <v>124</v>
      </c>
      <c r="BE133" s="170">
        <f t="shared" si="4"/>
        <v>0</v>
      </c>
      <c r="BF133" s="170">
        <f t="shared" si="5"/>
        <v>0</v>
      </c>
      <c r="BG133" s="170">
        <f t="shared" si="6"/>
        <v>0</v>
      </c>
      <c r="BH133" s="170">
        <f t="shared" si="7"/>
        <v>0</v>
      </c>
      <c r="BI133" s="170">
        <f t="shared" si="8"/>
        <v>0</v>
      </c>
      <c r="BJ133" s="14" t="s">
        <v>85</v>
      </c>
      <c r="BK133" s="170">
        <f t="shared" si="9"/>
        <v>0</v>
      </c>
      <c r="BL133" s="14" t="s">
        <v>132</v>
      </c>
      <c r="BM133" s="169" t="s">
        <v>179</v>
      </c>
    </row>
    <row r="134" spans="1:65" s="2" customFormat="1" ht="33" customHeight="1">
      <c r="A134" s="29"/>
      <c r="B134" s="157"/>
      <c r="C134" s="158" t="s">
        <v>180</v>
      </c>
      <c r="D134" s="158" t="s">
        <v>127</v>
      </c>
      <c r="E134" s="159" t="s">
        <v>181</v>
      </c>
      <c r="F134" s="160" t="s">
        <v>182</v>
      </c>
      <c r="G134" s="161" t="s">
        <v>155</v>
      </c>
      <c r="H134" s="162">
        <v>200</v>
      </c>
      <c r="I134" s="163"/>
      <c r="J134" s="164">
        <f t="shared" si="0"/>
        <v>0</v>
      </c>
      <c r="K134" s="160" t="s">
        <v>131</v>
      </c>
      <c r="L134" s="30"/>
      <c r="M134" s="165" t="s">
        <v>1</v>
      </c>
      <c r="N134" s="166" t="s">
        <v>42</v>
      </c>
      <c r="O134" s="55"/>
      <c r="P134" s="167">
        <f t="shared" si="1"/>
        <v>0</v>
      </c>
      <c r="Q134" s="167">
        <v>0</v>
      </c>
      <c r="R134" s="167">
        <f t="shared" si="2"/>
        <v>0</v>
      </c>
      <c r="S134" s="167">
        <v>0</v>
      </c>
      <c r="T134" s="168">
        <f t="shared" si="3"/>
        <v>0</v>
      </c>
      <c r="U134" s="29"/>
      <c r="V134" s="29"/>
      <c r="W134" s="29"/>
      <c r="X134" s="29"/>
      <c r="Y134" s="29"/>
      <c r="Z134" s="29"/>
      <c r="AA134" s="29"/>
      <c r="AB134" s="29"/>
      <c r="AC134" s="29"/>
      <c r="AD134" s="29"/>
      <c r="AE134" s="29"/>
      <c r="AR134" s="169" t="s">
        <v>132</v>
      </c>
      <c r="AT134" s="169" t="s">
        <v>127</v>
      </c>
      <c r="AU134" s="169" t="s">
        <v>87</v>
      </c>
      <c r="AY134" s="14" t="s">
        <v>124</v>
      </c>
      <c r="BE134" s="170">
        <f t="shared" si="4"/>
        <v>0</v>
      </c>
      <c r="BF134" s="170">
        <f t="shared" si="5"/>
        <v>0</v>
      </c>
      <c r="BG134" s="170">
        <f t="shared" si="6"/>
        <v>0</v>
      </c>
      <c r="BH134" s="170">
        <f t="shared" si="7"/>
        <v>0</v>
      </c>
      <c r="BI134" s="170">
        <f t="shared" si="8"/>
        <v>0</v>
      </c>
      <c r="BJ134" s="14" t="s">
        <v>85</v>
      </c>
      <c r="BK134" s="170">
        <f t="shared" si="9"/>
        <v>0</v>
      </c>
      <c r="BL134" s="14" t="s">
        <v>132</v>
      </c>
      <c r="BM134" s="169" t="s">
        <v>183</v>
      </c>
    </row>
    <row r="135" spans="1:65" s="2" customFormat="1" ht="21.75" customHeight="1">
      <c r="A135" s="29"/>
      <c r="B135" s="157"/>
      <c r="C135" s="171" t="s">
        <v>8</v>
      </c>
      <c r="D135" s="171" t="s">
        <v>143</v>
      </c>
      <c r="E135" s="172" t="s">
        <v>184</v>
      </c>
      <c r="F135" s="173" t="s">
        <v>185</v>
      </c>
      <c r="G135" s="174" t="s">
        <v>155</v>
      </c>
      <c r="H135" s="175">
        <v>200</v>
      </c>
      <c r="I135" s="176"/>
      <c r="J135" s="177">
        <f t="shared" si="0"/>
        <v>0</v>
      </c>
      <c r="K135" s="173" t="s">
        <v>131</v>
      </c>
      <c r="L135" s="178"/>
      <c r="M135" s="179" t="s">
        <v>1</v>
      </c>
      <c r="N135" s="180" t="s">
        <v>42</v>
      </c>
      <c r="O135" s="55"/>
      <c r="P135" s="167">
        <f t="shared" si="1"/>
        <v>0</v>
      </c>
      <c r="Q135" s="167">
        <v>1.0499999999999999E-3</v>
      </c>
      <c r="R135" s="167">
        <f t="shared" si="2"/>
        <v>0.21</v>
      </c>
      <c r="S135" s="167">
        <v>0</v>
      </c>
      <c r="T135" s="168">
        <f t="shared" si="3"/>
        <v>0</v>
      </c>
      <c r="U135" s="29"/>
      <c r="V135" s="29"/>
      <c r="W135" s="29"/>
      <c r="X135" s="29"/>
      <c r="Y135" s="29"/>
      <c r="Z135" s="29"/>
      <c r="AA135" s="29"/>
      <c r="AB135" s="29"/>
      <c r="AC135" s="29"/>
      <c r="AD135" s="29"/>
      <c r="AE135" s="29"/>
      <c r="AR135" s="169" t="s">
        <v>147</v>
      </c>
      <c r="AT135" s="169" t="s">
        <v>143</v>
      </c>
      <c r="AU135" s="169" t="s">
        <v>87</v>
      </c>
      <c r="AY135" s="14" t="s">
        <v>124</v>
      </c>
      <c r="BE135" s="170">
        <f t="shared" si="4"/>
        <v>0</v>
      </c>
      <c r="BF135" s="170">
        <f t="shared" si="5"/>
        <v>0</v>
      </c>
      <c r="BG135" s="170">
        <f t="shared" si="6"/>
        <v>0</v>
      </c>
      <c r="BH135" s="170">
        <f t="shared" si="7"/>
        <v>0</v>
      </c>
      <c r="BI135" s="170">
        <f t="shared" si="8"/>
        <v>0</v>
      </c>
      <c r="BJ135" s="14" t="s">
        <v>85</v>
      </c>
      <c r="BK135" s="170">
        <f t="shared" si="9"/>
        <v>0</v>
      </c>
      <c r="BL135" s="14" t="s">
        <v>132</v>
      </c>
      <c r="BM135" s="169" t="s">
        <v>186</v>
      </c>
    </row>
    <row r="136" spans="1:65" s="2" customFormat="1" ht="44.25" customHeight="1">
      <c r="A136" s="29"/>
      <c r="B136" s="157"/>
      <c r="C136" s="158" t="s">
        <v>187</v>
      </c>
      <c r="D136" s="158" t="s">
        <v>127</v>
      </c>
      <c r="E136" s="159" t="s">
        <v>188</v>
      </c>
      <c r="F136" s="160" t="s">
        <v>189</v>
      </c>
      <c r="G136" s="161" t="s">
        <v>141</v>
      </c>
      <c r="H136" s="162">
        <v>3280</v>
      </c>
      <c r="I136" s="163"/>
      <c r="J136" s="164">
        <f t="shared" si="0"/>
        <v>0</v>
      </c>
      <c r="K136" s="160" t="s">
        <v>131</v>
      </c>
      <c r="L136" s="30"/>
      <c r="M136" s="165" t="s">
        <v>1</v>
      </c>
      <c r="N136" s="166" t="s">
        <v>42</v>
      </c>
      <c r="O136" s="55"/>
      <c r="P136" s="167">
        <f t="shared" si="1"/>
        <v>0</v>
      </c>
      <c r="Q136" s="167">
        <v>0</v>
      </c>
      <c r="R136" s="167">
        <f t="shared" si="2"/>
        <v>0</v>
      </c>
      <c r="S136" s="167">
        <v>0</v>
      </c>
      <c r="T136" s="168">
        <f t="shared" si="3"/>
        <v>0</v>
      </c>
      <c r="U136" s="29"/>
      <c r="V136" s="29"/>
      <c r="W136" s="29"/>
      <c r="X136" s="29"/>
      <c r="Y136" s="29"/>
      <c r="Z136" s="29"/>
      <c r="AA136" s="29"/>
      <c r="AB136" s="29"/>
      <c r="AC136" s="29"/>
      <c r="AD136" s="29"/>
      <c r="AE136" s="29"/>
      <c r="AR136" s="169" t="s">
        <v>132</v>
      </c>
      <c r="AT136" s="169" t="s">
        <v>127</v>
      </c>
      <c r="AU136" s="169" t="s">
        <v>87</v>
      </c>
      <c r="AY136" s="14" t="s">
        <v>124</v>
      </c>
      <c r="BE136" s="170">
        <f t="shared" si="4"/>
        <v>0</v>
      </c>
      <c r="BF136" s="170">
        <f t="shared" si="5"/>
        <v>0</v>
      </c>
      <c r="BG136" s="170">
        <f t="shared" si="6"/>
        <v>0</v>
      </c>
      <c r="BH136" s="170">
        <f t="shared" si="7"/>
        <v>0</v>
      </c>
      <c r="BI136" s="170">
        <f t="shared" si="8"/>
        <v>0</v>
      </c>
      <c r="BJ136" s="14" t="s">
        <v>85</v>
      </c>
      <c r="BK136" s="170">
        <f t="shared" si="9"/>
        <v>0</v>
      </c>
      <c r="BL136" s="14" t="s">
        <v>132</v>
      </c>
      <c r="BM136" s="169" t="s">
        <v>190</v>
      </c>
    </row>
    <row r="137" spans="1:65" s="2" customFormat="1" ht="21.75" customHeight="1">
      <c r="A137" s="29"/>
      <c r="B137" s="157"/>
      <c r="C137" s="158" t="s">
        <v>191</v>
      </c>
      <c r="D137" s="158" t="s">
        <v>127</v>
      </c>
      <c r="E137" s="159" t="s">
        <v>192</v>
      </c>
      <c r="F137" s="160" t="s">
        <v>193</v>
      </c>
      <c r="G137" s="161" t="s">
        <v>141</v>
      </c>
      <c r="H137" s="162">
        <v>3280</v>
      </c>
      <c r="I137" s="163"/>
      <c r="J137" s="164">
        <f t="shared" si="0"/>
        <v>0</v>
      </c>
      <c r="K137" s="160" t="s">
        <v>131</v>
      </c>
      <c r="L137" s="30"/>
      <c r="M137" s="165" t="s">
        <v>1</v>
      </c>
      <c r="N137" s="166" t="s">
        <v>42</v>
      </c>
      <c r="O137" s="55"/>
      <c r="P137" s="167">
        <f t="shared" si="1"/>
        <v>0</v>
      </c>
      <c r="Q137" s="167">
        <v>0</v>
      </c>
      <c r="R137" s="167">
        <f t="shared" si="2"/>
        <v>0</v>
      </c>
      <c r="S137" s="167">
        <v>0</v>
      </c>
      <c r="T137" s="168">
        <f t="shared" si="3"/>
        <v>0</v>
      </c>
      <c r="U137" s="29"/>
      <c r="V137" s="29"/>
      <c r="W137" s="29"/>
      <c r="X137" s="29"/>
      <c r="Y137" s="29"/>
      <c r="Z137" s="29"/>
      <c r="AA137" s="29"/>
      <c r="AB137" s="29"/>
      <c r="AC137" s="29"/>
      <c r="AD137" s="29"/>
      <c r="AE137" s="29"/>
      <c r="AR137" s="169" t="s">
        <v>132</v>
      </c>
      <c r="AT137" s="169" t="s">
        <v>127</v>
      </c>
      <c r="AU137" s="169" t="s">
        <v>87</v>
      </c>
      <c r="AY137" s="14" t="s">
        <v>124</v>
      </c>
      <c r="BE137" s="170">
        <f t="shared" si="4"/>
        <v>0</v>
      </c>
      <c r="BF137" s="170">
        <f t="shared" si="5"/>
        <v>0</v>
      </c>
      <c r="BG137" s="170">
        <f t="shared" si="6"/>
        <v>0</v>
      </c>
      <c r="BH137" s="170">
        <f t="shared" si="7"/>
        <v>0</v>
      </c>
      <c r="BI137" s="170">
        <f t="shared" si="8"/>
        <v>0</v>
      </c>
      <c r="BJ137" s="14" t="s">
        <v>85</v>
      </c>
      <c r="BK137" s="170">
        <f t="shared" si="9"/>
        <v>0</v>
      </c>
      <c r="BL137" s="14" t="s">
        <v>132</v>
      </c>
      <c r="BM137" s="169" t="s">
        <v>194</v>
      </c>
    </row>
    <row r="138" spans="1:65" s="2" customFormat="1" ht="55.5" customHeight="1">
      <c r="A138" s="29"/>
      <c r="B138" s="157"/>
      <c r="C138" s="158" t="s">
        <v>195</v>
      </c>
      <c r="D138" s="158" t="s">
        <v>127</v>
      </c>
      <c r="E138" s="159" t="s">
        <v>196</v>
      </c>
      <c r="F138" s="160" t="s">
        <v>197</v>
      </c>
      <c r="G138" s="161" t="s">
        <v>198</v>
      </c>
      <c r="H138" s="162">
        <v>24</v>
      </c>
      <c r="I138" s="163"/>
      <c r="J138" s="164">
        <f t="shared" si="0"/>
        <v>0</v>
      </c>
      <c r="K138" s="160" t="s">
        <v>131</v>
      </c>
      <c r="L138" s="30"/>
      <c r="M138" s="165" t="s">
        <v>1</v>
      </c>
      <c r="N138" s="166" t="s">
        <v>42</v>
      </c>
      <c r="O138" s="55"/>
      <c r="P138" s="167">
        <f t="shared" si="1"/>
        <v>0</v>
      </c>
      <c r="Q138" s="167">
        <v>0</v>
      </c>
      <c r="R138" s="167">
        <f t="shared" si="2"/>
        <v>0</v>
      </c>
      <c r="S138" s="167">
        <v>0</v>
      </c>
      <c r="T138" s="168">
        <f t="shared" si="3"/>
        <v>0</v>
      </c>
      <c r="U138" s="29"/>
      <c r="V138" s="29"/>
      <c r="W138" s="29"/>
      <c r="X138" s="29"/>
      <c r="Y138" s="29"/>
      <c r="Z138" s="29"/>
      <c r="AA138" s="29"/>
      <c r="AB138" s="29"/>
      <c r="AC138" s="29"/>
      <c r="AD138" s="29"/>
      <c r="AE138" s="29"/>
      <c r="AR138" s="169" t="s">
        <v>132</v>
      </c>
      <c r="AT138" s="169" t="s">
        <v>127</v>
      </c>
      <c r="AU138" s="169" t="s">
        <v>87</v>
      </c>
      <c r="AY138" s="14" t="s">
        <v>124</v>
      </c>
      <c r="BE138" s="170">
        <f t="shared" si="4"/>
        <v>0</v>
      </c>
      <c r="BF138" s="170">
        <f t="shared" si="5"/>
        <v>0</v>
      </c>
      <c r="BG138" s="170">
        <f t="shared" si="6"/>
        <v>0</v>
      </c>
      <c r="BH138" s="170">
        <f t="shared" si="7"/>
        <v>0</v>
      </c>
      <c r="BI138" s="170">
        <f t="shared" si="8"/>
        <v>0</v>
      </c>
      <c r="BJ138" s="14" t="s">
        <v>85</v>
      </c>
      <c r="BK138" s="170">
        <f t="shared" si="9"/>
        <v>0</v>
      </c>
      <c r="BL138" s="14" t="s">
        <v>132</v>
      </c>
      <c r="BM138" s="169" t="s">
        <v>199</v>
      </c>
    </row>
    <row r="139" spans="1:65" s="2" customFormat="1" ht="44.25" customHeight="1">
      <c r="A139" s="29"/>
      <c r="B139" s="157"/>
      <c r="C139" s="158" t="s">
        <v>200</v>
      </c>
      <c r="D139" s="158" t="s">
        <v>127</v>
      </c>
      <c r="E139" s="159" t="s">
        <v>201</v>
      </c>
      <c r="F139" s="160" t="s">
        <v>202</v>
      </c>
      <c r="G139" s="161" t="s">
        <v>198</v>
      </c>
      <c r="H139" s="162">
        <v>12</v>
      </c>
      <c r="I139" s="163"/>
      <c r="J139" s="164">
        <f t="shared" si="0"/>
        <v>0</v>
      </c>
      <c r="K139" s="160" t="s">
        <v>131</v>
      </c>
      <c r="L139" s="30"/>
      <c r="M139" s="165" t="s">
        <v>1</v>
      </c>
      <c r="N139" s="166" t="s">
        <v>42</v>
      </c>
      <c r="O139" s="55"/>
      <c r="P139" s="167">
        <f t="shared" si="1"/>
        <v>0</v>
      </c>
      <c r="Q139" s="167">
        <v>0</v>
      </c>
      <c r="R139" s="167">
        <f t="shared" si="2"/>
        <v>0</v>
      </c>
      <c r="S139" s="167">
        <v>0</v>
      </c>
      <c r="T139" s="168">
        <f t="shared" si="3"/>
        <v>0</v>
      </c>
      <c r="U139" s="29"/>
      <c r="V139" s="29"/>
      <c r="W139" s="29"/>
      <c r="X139" s="29"/>
      <c r="Y139" s="29"/>
      <c r="Z139" s="29"/>
      <c r="AA139" s="29"/>
      <c r="AB139" s="29"/>
      <c r="AC139" s="29"/>
      <c r="AD139" s="29"/>
      <c r="AE139" s="29"/>
      <c r="AR139" s="169" t="s">
        <v>132</v>
      </c>
      <c r="AT139" s="169" t="s">
        <v>127</v>
      </c>
      <c r="AU139" s="169" t="s">
        <v>87</v>
      </c>
      <c r="AY139" s="14" t="s">
        <v>124</v>
      </c>
      <c r="BE139" s="170">
        <f t="shared" si="4"/>
        <v>0</v>
      </c>
      <c r="BF139" s="170">
        <f t="shared" si="5"/>
        <v>0</v>
      </c>
      <c r="BG139" s="170">
        <f t="shared" si="6"/>
        <v>0</v>
      </c>
      <c r="BH139" s="170">
        <f t="shared" si="7"/>
        <v>0</v>
      </c>
      <c r="BI139" s="170">
        <f t="shared" si="8"/>
        <v>0</v>
      </c>
      <c r="BJ139" s="14" t="s">
        <v>85</v>
      </c>
      <c r="BK139" s="170">
        <f t="shared" si="9"/>
        <v>0</v>
      </c>
      <c r="BL139" s="14" t="s">
        <v>132</v>
      </c>
      <c r="BM139" s="169" t="s">
        <v>203</v>
      </c>
    </row>
    <row r="140" spans="1:65" s="2" customFormat="1" ht="44.25" customHeight="1">
      <c r="A140" s="29"/>
      <c r="B140" s="157"/>
      <c r="C140" s="158" t="s">
        <v>204</v>
      </c>
      <c r="D140" s="158" t="s">
        <v>127</v>
      </c>
      <c r="E140" s="159" t="s">
        <v>205</v>
      </c>
      <c r="F140" s="160" t="s">
        <v>206</v>
      </c>
      <c r="G140" s="161" t="s">
        <v>198</v>
      </c>
      <c r="H140" s="162">
        <v>6</v>
      </c>
      <c r="I140" s="163"/>
      <c r="J140" s="164">
        <f t="shared" si="0"/>
        <v>0</v>
      </c>
      <c r="K140" s="160" t="s">
        <v>131</v>
      </c>
      <c r="L140" s="30"/>
      <c r="M140" s="165" t="s">
        <v>1</v>
      </c>
      <c r="N140" s="166" t="s">
        <v>42</v>
      </c>
      <c r="O140" s="55"/>
      <c r="P140" s="167">
        <f t="shared" si="1"/>
        <v>0</v>
      </c>
      <c r="Q140" s="167">
        <v>0</v>
      </c>
      <c r="R140" s="167">
        <f t="shared" si="2"/>
        <v>0</v>
      </c>
      <c r="S140" s="167">
        <v>0</v>
      </c>
      <c r="T140" s="168">
        <f t="shared" si="3"/>
        <v>0</v>
      </c>
      <c r="U140" s="29"/>
      <c r="V140" s="29"/>
      <c r="W140" s="29"/>
      <c r="X140" s="29"/>
      <c r="Y140" s="29"/>
      <c r="Z140" s="29"/>
      <c r="AA140" s="29"/>
      <c r="AB140" s="29"/>
      <c r="AC140" s="29"/>
      <c r="AD140" s="29"/>
      <c r="AE140" s="29"/>
      <c r="AR140" s="169" t="s">
        <v>132</v>
      </c>
      <c r="AT140" s="169" t="s">
        <v>127</v>
      </c>
      <c r="AU140" s="169" t="s">
        <v>87</v>
      </c>
      <c r="AY140" s="14" t="s">
        <v>124</v>
      </c>
      <c r="BE140" s="170">
        <f t="shared" si="4"/>
        <v>0</v>
      </c>
      <c r="BF140" s="170">
        <f t="shared" si="5"/>
        <v>0</v>
      </c>
      <c r="BG140" s="170">
        <f t="shared" si="6"/>
        <v>0</v>
      </c>
      <c r="BH140" s="170">
        <f t="shared" si="7"/>
        <v>0</v>
      </c>
      <c r="BI140" s="170">
        <f t="shared" si="8"/>
        <v>0</v>
      </c>
      <c r="BJ140" s="14" t="s">
        <v>85</v>
      </c>
      <c r="BK140" s="170">
        <f t="shared" si="9"/>
        <v>0</v>
      </c>
      <c r="BL140" s="14" t="s">
        <v>132</v>
      </c>
      <c r="BM140" s="169" t="s">
        <v>207</v>
      </c>
    </row>
    <row r="141" spans="1:65" s="2" customFormat="1" ht="44.25" customHeight="1">
      <c r="A141" s="29"/>
      <c r="B141" s="157"/>
      <c r="C141" s="158" t="s">
        <v>7</v>
      </c>
      <c r="D141" s="158" t="s">
        <v>127</v>
      </c>
      <c r="E141" s="159" t="s">
        <v>208</v>
      </c>
      <c r="F141" s="160" t="s">
        <v>209</v>
      </c>
      <c r="G141" s="161" t="s">
        <v>141</v>
      </c>
      <c r="H141" s="162">
        <v>3280</v>
      </c>
      <c r="I141" s="163"/>
      <c r="J141" s="164">
        <f t="shared" si="0"/>
        <v>0</v>
      </c>
      <c r="K141" s="160" t="s">
        <v>131</v>
      </c>
      <c r="L141" s="30"/>
      <c r="M141" s="165" t="s">
        <v>1</v>
      </c>
      <c r="N141" s="166" t="s">
        <v>42</v>
      </c>
      <c r="O141" s="55"/>
      <c r="P141" s="167">
        <f t="shared" si="1"/>
        <v>0</v>
      </c>
      <c r="Q141" s="167">
        <v>0</v>
      </c>
      <c r="R141" s="167">
        <f t="shared" si="2"/>
        <v>0</v>
      </c>
      <c r="S141" s="167">
        <v>0</v>
      </c>
      <c r="T141" s="168">
        <f t="shared" si="3"/>
        <v>0</v>
      </c>
      <c r="U141" s="29"/>
      <c r="V141" s="29"/>
      <c r="W141" s="29"/>
      <c r="X141" s="29"/>
      <c r="Y141" s="29"/>
      <c r="Z141" s="29"/>
      <c r="AA141" s="29"/>
      <c r="AB141" s="29"/>
      <c r="AC141" s="29"/>
      <c r="AD141" s="29"/>
      <c r="AE141" s="29"/>
      <c r="AR141" s="169" t="s">
        <v>132</v>
      </c>
      <c r="AT141" s="169" t="s">
        <v>127</v>
      </c>
      <c r="AU141" s="169" t="s">
        <v>87</v>
      </c>
      <c r="AY141" s="14" t="s">
        <v>124</v>
      </c>
      <c r="BE141" s="170">
        <f t="shared" si="4"/>
        <v>0</v>
      </c>
      <c r="BF141" s="170">
        <f t="shared" si="5"/>
        <v>0</v>
      </c>
      <c r="BG141" s="170">
        <f t="shared" si="6"/>
        <v>0</v>
      </c>
      <c r="BH141" s="170">
        <f t="shared" si="7"/>
        <v>0</v>
      </c>
      <c r="BI141" s="170">
        <f t="shared" si="8"/>
        <v>0</v>
      </c>
      <c r="BJ141" s="14" t="s">
        <v>85</v>
      </c>
      <c r="BK141" s="170">
        <f t="shared" si="9"/>
        <v>0</v>
      </c>
      <c r="BL141" s="14" t="s">
        <v>132</v>
      </c>
      <c r="BM141" s="169" t="s">
        <v>210</v>
      </c>
    </row>
    <row r="142" spans="1:65" s="2" customFormat="1" ht="21.75" customHeight="1">
      <c r="A142" s="29"/>
      <c r="B142" s="157"/>
      <c r="C142" s="158" t="s">
        <v>211</v>
      </c>
      <c r="D142" s="158" t="s">
        <v>127</v>
      </c>
      <c r="E142" s="159" t="s">
        <v>212</v>
      </c>
      <c r="F142" s="160" t="s">
        <v>213</v>
      </c>
      <c r="G142" s="161" t="s">
        <v>130</v>
      </c>
      <c r="H142" s="162">
        <v>1.44</v>
      </c>
      <c r="I142" s="163"/>
      <c r="J142" s="164">
        <f t="shared" si="0"/>
        <v>0</v>
      </c>
      <c r="K142" s="160" t="s">
        <v>131</v>
      </c>
      <c r="L142" s="30"/>
      <c r="M142" s="165" t="s">
        <v>1</v>
      </c>
      <c r="N142" s="166" t="s">
        <v>42</v>
      </c>
      <c r="O142" s="55"/>
      <c r="P142" s="167">
        <f t="shared" si="1"/>
        <v>0</v>
      </c>
      <c r="Q142" s="167">
        <v>0</v>
      </c>
      <c r="R142" s="167">
        <f t="shared" si="2"/>
        <v>0</v>
      </c>
      <c r="S142" s="167">
        <v>0</v>
      </c>
      <c r="T142" s="168">
        <f t="shared" si="3"/>
        <v>0</v>
      </c>
      <c r="U142" s="29"/>
      <c r="V142" s="29"/>
      <c r="W142" s="29"/>
      <c r="X142" s="29"/>
      <c r="Y142" s="29"/>
      <c r="Z142" s="29"/>
      <c r="AA142" s="29"/>
      <c r="AB142" s="29"/>
      <c r="AC142" s="29"/>
      <c r="AD142" s="29"/>
      <c r="AE142" s="29"/>
      <c r="AR142" s="169" t="s">
        <v>132</v>
      </c>
      <c r="AT142" s="169" t="s">
        <v>127</v>
      </c>
      <c r="AU142" s="169" t="s">
        <v>87</v>
      </c>
      <c r="AY142" s="14" t="s">
        <v>124</v>
      </c>
      <c r="BE142" s="170">
        <f t="shared" si="4"/>
        <v>0</v>
      </c>
      <c r="BF142" s="170">
        <f t="shared" si="5"/>
        <v>0</v>
      </c>
      <c r="BG142" s="170">
        <f t="shared" si="6"/>
        <v>0</v>
      </c>
      <c r="BH142" s="170">
        <f t="shared" si="7"/>
        <v>0</v>
      </c>
      <c r="BI142" s="170">
        <f t="shared" si="8"/>
        <v>0</v>
      </c>
      <c r="BJ142" s="14" t="s">
        <v>85</v>
      </c>
      <c r="BK142" s="170">
        <f t="shared" si="9"/>
        <v>0</v>
      </c>
      <c r="BL142" s="14" t="s">
        <v>132</v>
      </c>
      <c r="BM142" s="169" t="s">
        <v>214</v>
      </c>
    </row>
    <row r="143" spans="1:65" s="2" customFormat="1" ht="21.75" customHeight="1">
      <c r="A143" s="29"/>
      <c r="B143" s="157"/>
      <c r="C143" s="158" t="s">
        <v>215</v>
      </c>
      <c r="D143" s="158" t="s">
        <v>127</v>
      </c>
      <c r="E143" s="159" t="s">
        <v>216</v>
      </c>
      <c r="F143" s="160" t="s">
        <v>217</v>
      </c>
      <c r="G143" s="161" t="s">
        <v>130</v>
      </c>
      <c r="H143" s="162">
        <v>1.44</v>
      </c>
      <c r="I143" s="163"/>
      <c r="J143" s="164">
        <f t="shared" si="0"/>
        <v>0</v>
      </c>
      <c r="K143" s="160" t="s">
        <v>131</v>
      </c>
      <c r="L143" s="30"/>
      <c r="M143" s="165" t="s">
        <v>1</v>
      </c>
      <c r="N143" s="166" t="s">
        <v>42</v>
      </c>
      <c r="O143" s="55"/>
      <c r="P143" s="167">
        <f t="shared" si="1"/>
        <v>0</v>
      </c>
      <c r="Q143" s="167">
        <v>0</v>
      </c>
      <c r="R143" s="167">
        <f t="shared" si="2"/>
        <v>0</v>
      </c>
      <c r="S143" s="167">
        <v>0</v>
      </c>
      <c r="T143" s="168">
        <f t="shared" si="3"/>
        <v>0</v>
      </c>
      <c r="U143" s="29"/>
      <c r="V143" s="29"/>
      <c r="W143" s="29"/>
      <c r="X143" s="29"/>
      <c r="Y143" s="29"/>
      <c r="Z143" s="29"/>
      <c r="AA143" s="29"/>
      <c r="AB143" s="29"/>
      <c r="AC143" s="29"/>
      <c r="AD143" s="29"/>
      <c r="AE143" s="29"/>
      <c r="AR143" s="169" t="s">
        <v>132</v>
      </c>
      <c r="AT143" s="169" t="s">
        <v>127</v>
      </c>
      <c r="AU143" s="169" t="s">
        <v>87</v>
      </c>
      <c r="AY143" s="14" t="s">
        <v>124</v>
      </c>
      <c r="BE143" s="170">
        <f t="shared" si="4"/>
        <v>0</v>
      </c>
      <c r="BF143" s="170">
        <f t="shared" si="5"/>
        <v>0</v>
      </c>
      <c r="BG143" s="170">
        <f t="shared" si="6"/>
        <v>0</v>
      </c>
      <c r="BH143" s="170">
        <f t="shared" si="7"/>
        <v>0</v>
      </c>
      <c r="BI143" s="170">
        <f t="shared" si="8"/>
        <v>0</v>
      </c>
      <c r="BJ143" s="14" t="s">
        <v>85</v>
      </c>
      <c r="BK143" s="170">
        <f t="shared" si="9"/>
        <v>0</v>
      </c>
      <c r="BL143" s="14" t="s">
        <v>132</v>
      </c>
      <c r="BM143" s="169" t="s">
        <v>218</v>
      </c>
    </row>
    <row r="144" spans="1:65" s="2" customFormat="1" ht="21.75" customHeight="1">
      <c r="A144" s="29"/>
      <c r="B144" s="157"/>
      <c r="C144" s="158" t="s">
        <v>219</v>
      </c>
      <c r="D144" s="158" t="s">
        <v>127</v>
      </c>
      <c r="E144" s="159" t="s">
        <v>220</v>
      </c>
      <c r="F144" s="160" t="s">
        <v>221</v>
      </c>
      <c r="G144" s="161" t="s">
        <v>141</v>
      </c>
      <c r="H144" s="162">
        <v>24</v>
      </c>
      <c r="I144" s="163"/>
      <c r="J144" s="164">
        <f t="shared" si="0"/>
        <v>0</v>
      </c>
      <c r="K144" s="160" t="s">
        <v>131</v>
      </c>
      <c r="L144" s="30"/>
      <c r="M144" s="165" t="s">
        <v>1</v>
      </c>
      <c r="N144" s="166" t="s">
        <v>42</v>
      </c>
      <c r="O144" s="55"/>
      <c r="P144" s="167">
        <f t="shared" si="1"/>
        <v>0</v>
      </c>
      <c r="Q144" s="167">
        <v>0</v>
      </c>
      <c r="R144" s="167">
        <f t="shared" si="2"/>
        <v>0</v>
      </c>
      <c r="S144" s="167">
        <v>0</v>
      </c>
      <c r="T144" s="168">
        <f t="shared" si="3"/>
        <v>0</v>
      </c>
      <c r="U144" s="29"/>
      <c r="V144" s="29"/>
      <c r="W144" s="29"/>
      <c r="X144" s="29"/>
      <c r="Y144" s="29"/>
      <c r="Z144" s="29"/>
      <c r="AA144" s="29"/>
      <c r="AB144" s="29"/>
      <c r="AC144" s="29"/>
      <c r="AD144" s="29"/>
      <c r="AE144" s="29"/>
      <c r="AR144" s="169" t="s">
        <v>132</v>
      </c>
      <c r="AT144" s="169" t="s">
        <v>127</v>
      </c>
      <c r="AU144" s="169" t="s">
        <v>87</v>
      </c>
      <c r="AY144" s="14" t="s">
        <v>124</v>
      </c>
      <c r="BE144" s="170">
        <f t="shared" si="4"/>
        <v>0</v>
      </c>
      <c r="BF144" s="170">
        <f t="shared" si="5"/>
        <v>0</v>
      </c>
      <c r="BG144" s="170">
        <f t="shared" si="6"/>
        <v>0</v>
      </c>
      <c r="BH144" s="170">
        <f t="shared" si="7"/>
        <v>0</v>
      </c>
      <c r="BI144" s="170">
        <f t="shared" si="8"/>
        <v>0</v>
      </c>
      <c r="BJ144" s="14" t="s">
        <v>85</v>
      </c>
      <c r="BK144" s="170">
        <f t="shared" si="9"/>
        <v>0</v>
      </c>
      <c r="BL144" s="14" t="s">
        <v>132</v>
      </c>
      <c r="BM144" s="169" t="s">
        <v>222</v>
      </c>
    </row>
    <row r="145" spans="1:65" s="2" customFormat="1" ht="33" customHeight="1">
      <c r="A145" s="29"/>
      <c r="B145" s="157"/>
      <c r="C145" s="158" t="s">
        <v>223</v>
      </c>
      <c r="D145" s="158" t="s">
        <v>127</v>
      </c>
      <c r="E145" s="159" t="s">
        <v>224</v>
      </c>
      <c r="F145" s="160" t="s">
        <v>225</v>
      </c>
      <c r="G145" s="161" t="s">
        <v>226</v>
      </c>
      <c r="H145" s="162">
        <v>96</v>
      </c>
      <c r="I145" s="163"/>
      <c r="J145" s="164">
        <f t="shared" si="0"/>
        <v>0</v>
      </c>
      <c r="K145" s="160" t="s">
        <v>131</v>
      </c>
      <c r="L145" s="30"/>
      <c r="M145" s="165" t="s">
        <v>1</v>
      </c>
      <c r="N145" s="166" t="s">
        <v>42</v>
      </c>
      <c r="O145" s="55"/>
      <c r="P145" s="167">
        <f t="shared" si="1"/>
        <v>0</v>
      </c>
      <c r="Q145" s="167">
        <v>0</v>
      </c>
      <c r="R145" s="167">
        <f t="shared" si="2"/>
        <v>0</v>
      </c>
      <c r="S145" s="167">
        <v>0</v>
      </c>
      <c r="T145" s="168">
        <f t="shared" si="3"/>
        <v>0</v>
      </c>
      <c r="U145" s="29"/>
      <c r="V145" s="29"/>
      <c r="W145" s="29"/>
      <c r="X145" s="29"/>
      <c r="Y145" s="29"/>
      <c r="Z145" s="29"/>
      <c r="AA145" s="29"/>
      <c r="AB145" s="29"/>
      <c r="AC145" s="29"/>
      <c r="AD145" s="29"/>
      <c r="AE145" s="29"/>
      <c r="AR145" s="169" t="s">
        <v>132</v>
      </c>
      <c r="AT145" s="169" t="s">
        <v>127</v>
      </c>
      <c r="AU145" s="169" t="s">
        <v>87</v>
      </c>
      <c r="AY145" s="14" t="s">
        <v>124</v>
      </c>
      <c r="BE145" s="170">
        <f t="shared" si="4"/>
        <v>0</v>
      </c>
      <c r="BF145" s="170">
        <f t="shared" si="5"/>
        <v>0</v>
      </c>
      <c r="BG145" s="170">
        <f t="shared" si="6"/>
        <v>0</v>
      </c>
      <c r="BH145" s="170">
        <f t="shared" si="7"/>
        <v>0</v>
      </c>
      <c r="BI145" s="170">
        <f t="shared" si="8"/>
        <v>0</v>
      </c>
      <c r="BJ145" s="14" t="s">
        <v>85</v>
      </c>
      <c r="BK145" s="170">
        <f t="shared" si="9"/>
        <v>0</v>
      </c>
      <c r="BL145" s="14" t="s">
        <v>132</v>
      </c>
      <c r="BM145" s="169" t="s">
        <v>227</v>
      </c>
    </row>
    <row r="146" spans="1:65" s="2" customFormat="1" ht="21.75" customHeight="1">
      <c r="A146" s="29"/>
      <c r="B146" s="157"/>
      <c r="C146" s="171" t="s">
        <v>228</v>
      </c>
      <c r="D146" s="171" t="s">
        <v>143</v>
      </c>
      <c r="E146" s="172" t="s">
        <v>229</v>
      </c>
      <c r="F146" s="173" t="s">
        <v>230</v>
      </c>
      <c r="G146" s="174" t="s">
        <v>155</v>
      </c>
      <c r="H146" s="175">
        <v>192</v>
      </c>
      <c r="I146" s="176"/>
      <c r="J146" s="177">
        <f t="shared" si="0"/>
        <v>0</v>
      </c>
      <c r="K146" s="173" t="s">
        <v>131</v>
      </c>
      <c r="L146" s="178"/>
      <c r="M146" s="179" t="s">
        <v>1</v>
      </c>
      <c r="N146" s="180" t="s">
        <v>42</v>
      </c>
      <c r="O146" s="55"/>
      <c r="P146" s="167">
        <f t="shared" si="1"/>
        <v>0</v>
      </c>
      <c r="Q146" s="167">
        <v>1.0499999999999999E-3</v>
      </c>
      <c r="R146" s="167">
        <f t="shared" si="2"/>
        <v>0.2016</v>
      </c>
      <c r="S146" s="167">
        <v>0</v>
      </c>
      <c r="T146" s="168">
        <f t="shared" si="3"/>
        <v>0</v>
      </c>
      <c r="U146" s="29"/>
      <c r="V146" s="29"/>
      <c r="W146" s="29"/>
      <c r="X146" s="29"/>
      <c r="Y146" s="29"/>
      <c r="Z146" s="29"/>
      <c r="AA146" s="29"/>
      <c r="AB146" s="29"/>
      <c r="AC146" s="29"/>
      <c r="AD146" s="29"/>
      <c r="AE146" s="29"/>
      <c r="AR146" s="169" t="s">
        <v>147</v>
      </c>
      <c r="AT146" s="169" t="s">
        <v>143</v>
      </c>
      <c r="AU146" s="169" t="s">
        <v>87</v>
      </c>
      <c r="AY146" s="14" t="s">
        <v>124</v>
      </c>
      <c r="BE146" s="170">
        <f t="shared" si="4"/>
        <v>0</v>
      </c>
      <c r="BF146" s="170">
        <f t="shared" si="5"/>
        <v>0</v>
      </c>
      <c r="BG146" s="170">
        <f t="shared" si="6"/>
        <v>0</v>
      </c>
      <c r="BH146" s="170">
        <f t="shared" si="7"/>
        <v>0</v>
      </c>
      <c r="BI146" s="170">
        <f t="shared" si="8"/>
        <v>0</v>
      </c>
      <c r="BJ146" s="14" t="s">
        <v>85</v>
      </c>
      <c r="BK146" s="170">
        <f t="shared" si="9"/>
        <v>0</v>
      </c>
      <c r="BL146" s="14" t="s">
        <v>132</v>
      </c>
      <c r="BM146" s="169" t="s">
        <v>231</v>
      </c>
    </row>
    <row r="147" spans="1:65" s="2" customFormat="1" ht="33" customHeight="1">
      <c r="A147" s="29"/>
      <c r="B147" s="157"/>
      <c r="C147" s="158" t="s">
        <v>232</v>
      </c>
      <c r="D147" s="158" t="s">
        <v>127</v>
      </c>
      <c r="E147" s="159" t="s">
        <v>233</v>
      </c>
      <c r="F147" s="160" t="s">
        <v>234</v>
      </c>
      <c r="G147" s="161" t="s">
        <v>141</v>
      </c>
      <c r="H147" s="162">
        <v>24</v>
      </c>
      <c r="I147" s="163"/>
      <c r="J147" s="164">
        <f t="shared" si="0"/>
        <v>0</v>
      </c>
      <c r="K147" s="160" t="s">
        <v>131</v>
      </c>
      <c r="L147" s="30"/>
      <c r="M147" s="165" t="s">
        <v>1</v>
      </c>
      <c r="N147" s="166" t="s">
        <v>42</v>
      </c>
      <c r="O147" s="55"/>
      <c r="P147" s="167">
        <f t="shared" si="1"/>
        <v>0</v>
      </c>
      <c r="Q147" s="167">
        <v>0</v>
      </c>
      <c r="R147" s="167">
        <f t="shared" si="2"/>
        <v>0</v>
      </c>
      <c r="S147" s="167">
        <v>0</v>
      </c>
      <c r="T147" s="168">
        <f t="shared" si="3"/>
        <v>0</v>
      </c>
      <c r="U147" s="29"/>
      <c r="V147" s="29"/>
      <c r="W147" s="29"/>
      <c r="X147" s="29"/>
      <c r="Y147" s="29"/>
      <c r="Z147" s="29"/>
      <c r="AA147" s="29"/>
      <c r="AB147" s="29"/>
      <c r="AC147" s="29"/>
      <c r="AD147" s="29"/>
      <c r="AE147" s="29"/>
      <c r="AR147" s="169" t="s">
        <v>132</v>
      </c>
      <c r="AT147" s="169" t="s">
        <v>127</v>
      </c>
      <c r="AU147" s="169" t="s">
        <v>87</v>
      </c>
      <c r="AY147" s="14" t="s">
        <v>124</v>
      </c>
      <c r="BE147" s="170">
        <f t="shared" si="4"/>
        <v>0</v>
      </c>
      <c r="BF147" s="170">
        <f t="shared" si="5"/>
        <v>0</v>
      </c>
      <c r="BG147" s="170">
        <f t="shared" si="6"/>
        <v>0</v>
      </c>
      <c r="BH147" s="170">
        <f t="shared" si="7"/>
        <v>0</v>
      </c>
      <c r="BI147" s="170">
        <f t="shared" si="8"/>
        <v>0</v>
      </c>
      <c r="BJ147" s="14" t="s">
        <v>85</v>
      </c>
      <c r="BK147" s="170">
        <f t="shared" si="9"/>
        <v>0</v>
      </c>
      <c r="BL147" s="14" t="s">
        <v>132</v>
      </c>
      <c r="BM147" s="169" t="s">
        <v>235</v>
      </c>
    </row>
    <row r="148" spans="1:65" s="2" customFormat="1" ht="21.75" customHeight="1">
      <c r="A148" s="29"/>
      <c r="B148" s="157"/>
      <c r="C148" s="171" t="s">
        <v>236</v>
      </c>
      <c r="D148" s="171" t="s">
        <v>143</v>
      </c>
      <c r="E148" s="172" t="s">
        <v>237</v>
      </c>
      <c r="F148" s="173" t="s">
        <v>238</v>
      </c>
      <c r="G148" s="174" t="s">
        <v>155</v>
      </c>
      <c r="H148" s="175">
        <v>4</v>
      </c>
      <c r="I148" s="176"/>
      <c r="J148" s="177">
        <f t="shared" si="0"/>
        <v>0</v>
      </c>
      <c r="K148" s="173" t="s">
        <v>131</v>
      </c>
      <c r="L148" s="178"/>
      <c r="M148" s="179" t="s">
        <v>1</v>
      </c>
      <c r="N148" s="180" t="s">
        <v>42</v>
      </c>
      <c r="O148" s="55"/>
      <c r="P148" s="167">
        <f t="shared" si="1"/>
        <v>0</v>
      </c>
      <c r="Q148" s="167">
        <v>0</v>
      </c>
      <c r="R148" s="167">
        <f t="shared" si="2"/>
        <v>0</v>
      </c>
      <c r="S148" s="167">
        <v>0</v>
      </c>
      <c r="T148" s="168">
        <f t="shared" si="3"/>
        <v>0</v>
      </c>
      <c r="U148" s="29"/>
      <c r="V148" s="29"/>
      <c r="W148" s="29"/>
      <c r="X148" s="29"/>
      <c r="Y148" s="29"/>
      <c r="Z148" s="29"/>
      <c r="AA148" s="29"/>
      <c r="AB148" s="29"/>
      <c r="AC148" s="29"/>
      <c r="AD148" s="29"/>
      <c r="AE148" s="29"/>
      <c r="AR148" s="169" t="s">
        <v>147</v>
      </c>
      <c r="AT148" s="169" t="s">
        <v>143</v>
      </c>
      <c r="AU148" s="169" t="s">
        <v>87</v>
      </c>
      <c r="AY148" s="14" t="s">
        <v>124</v>
      </c>
      <c r="BE148" s="170">
        <f t="shared" si="4"/>
        <v>0</v>
      </c>
      <c r="BF148" s="170">
        <f t="shared" si="5"/>
        <v>0</v>
      </c>
      <c r="BG148" s="170">
        <f t="shared" si="6"/>
        <v>0</v>
      </c>
      <c r="BH148" s="170">
        <f t="shared" si="7"/>
        <v>0</v>
      </c>
      <c r="BI148" s="170">
        <f t="shared" si="8"/>
        <v>0</v>
      </c>
      <c r="BJ148" s="14" t="s">
        <v>85</v>
      </c>
      <c r="BK148" s="170">
        <f t="shared" si="9"/>
        <v>0</v>
      </c>
      <c r="BL148" s="14" t="s">
        <v>132</v>
      </c>
      <c r="BM148" s="169" t="s">
        <v>239</v>
      </c>
    </row>
    <row r="149" spans="1:65" s="2" customFormat="1" ht="21.75" customHeight="1">
      <c r="A149" s="29"/>
      <c r="B149" s="157"/>
      <c r="C149" s="171" t="s">
        <v>240</v>
      </c>
      <c r="D149" s="171" t="s">
        <v>143</v>
      </c>
      <c r="E149" s="172" t="s">
        <v>241</v>
      </c>
      <c r="F149" s="173" t="s">
        <v>242</v>
      </c>
      <c r="G149" s="174" t="s">
        <v>155</v>
      </c>
      <c r="H149" s="175">
        <v>4</v>
      </c>
      <c r="I149" s="176"/>
      <c r="J149" s="177">
        <f t="shared" si="0"/>
        <v>0</v>
      </c>
      <c r="K149" s="173" t="s">
        <v>131</v>
      </c>
      <c r="L149" s="178"/>
      <c r="M149" s="179" t="s">
        <v>1</v>
      </c>
      <c r="N149" s="180" t="s">
        <v>42</v>
      </c>
      <c r="O149" s="55"/>
      <c r="P149" s="167">
        <f t="shared" si="1"/>
        <v>0</v>
      </c>
      <c r="Q149" s="167">
        <v>0</v>
      </c>
      <c r="R149" s="167">
        <f t="shared" si="2"/>
        <v>0</v>
      </c>
      <c r="S149" s="167">
        <v>0</v>
      </c>
      <c r="T149" s="168">
        <f t="shared" si="3"/>
        <v>0</v>
      </c>
      <c r="U149" s="29"/>
      <c r="V149" s="29"/>
      <c r="W149" s="29"/>
      <c r="X149" s="29"/>
      <c r="Y149" s="29"/>
      <c r="Z149" s="29"/>
      <c r="AA149" s="29"/>
      <c r="AB149" s="29"/>
      <c r="AC149" s="29"/>
      <c r="AD149" s="29"/>
      <c r="AE149" s="29"/>
      <c r="AR149" s="169" t="s">
        <v>147</v>
      </c>
      <c r="AT149" s="169" t="s">
        <v>143</v>
      </c>
      <c r="AU149" s="169" t="s">
        <v>87</v>
      </c>
      <c r="AY149" s="14" t="s">
        <v>124</v>
      </c>
      <c r="BE149" s="170">
        <f t="shared" si="4"/>
        <v>0</v>
      </c>
      <c r="BF149" s="170">
        <f t="shared" si="5"/>
        <v>0</v>
      </c>
      <c r="BG149" s="170">
        <f t="shared" si="6"/>
        <v>0</v>
      </c>
      <c r="BH149" s="170">
        <f t="shared" si="7"/>
        <v>0</v>
      </c>
      <c r="BI149" s="170">
        <f t="shared" si="8"/>
        <v>0</v>
      </c>
      <c r="BJ149" s="14" t="s">
        <v>85</v>
      </c>
      <c r="BK149" s="170">
        <f t="shared" si="9"/>
        <v>0</v>
      </c>
      <c r="BL149" s="14" t="s">
        <v>132</v>
      </c>
      <c r="BM149" s="169" t="s">
        <v>243</v>
      </c>
    </row>
    <row r="150" spans="1:65" s="2" customFormat="1" ht="21.75" customHeight="1">
      <c r="A150" s="29"/>
      <c r="B150" s="157"/>
      <c r="C150" s="171" t="s">
        <v>244</v>
      </c>
      <c r="D150" s="171" t="s">
        <v>143</v>
      </c>
      <c r="E150" s="172" t="s">
        <v>245</v>
      </c>
      <c r="F150" s="173" t="s">
        <v>246</v>
      </c>
      <c r="G150" s="174" t="s">
        <v>155</v>
      </c>
      <c r="H150" s="175">
        <v>16</v>
      </c>
      <c r="I150" s="176"/>
      <c r="J150" s="177">
        <f t="shared" si="0"/>
        <v>0</v>
      </c>
      <c r="K150" s="173" t="s">
        <v>131</v>
      </c>
      <c r="L150" s="178"/>
      <c r="M150" s="179" t="s">
        <v>1</v>
      </c>
      <c r="N150" s="180" t="s">
        <v>42</v>
      </c>
      <c r="O150" s="55"/>
      <c r="P150" s="167">
        <f t="shared" si="1"/>
        <v>0</v>
      </c>
      <c r="Q150" s="167">
        <v>0</v>
      </c>
      <c r="R150" s="167">
        <f t="shared" si="2"/>
        <v>0</v>
      </c>
      <c r="S150" s="167">
        <v>0</v>
      </c>
      <c r="T150" s="168">
        <f t="shared" si="3"/>
        <v>0</v>
      </c>
      <c r="U150" s="29"/>
      <c r="V150" s="29"/>
      <c r="W150" s="29"/>
      <c r="X150" s="29"/>
      <c r="Y150" s="29"/>
      <c r="Z150" s="29"/>
      <c r="AA150" s="29"/>
      <c r="AB150" s="29"/>
      <c r="AC150" s="29"/>
      <c r="AD150" s="29"/>
      <c r="AE150" s="29"/>
      <c r="AR150" s="169" t="s">
        <v>147</v>
      </c>
      <c r="AT150" s="169" t="s">
        <v>143</v>
      </c>
      <c r="AU150" s="169" t="s">
        <v>87</v>
      </c>
      <c r="AY150" s="14" t="s">
        <v>124</v>
      </c>
      <c r="BE150" s="170">
        <f t="shared" si="4"/>
        <v>0</v>
      </c>
      <c r="BF150" s="170">
        <f t="shared" si="5"/>
        <v>0</v>
      </c>
      <c r="BG150" s="170">
        <f t="shared" si="6"/>
        <v>0</v>
      </c>
      <c r="BH150" s="170">
        <f t="shared" si="7"/>
        <v>0</v>
      </c>
      <c r="BI150" s="170">
        <f t="shared" si="8"/>
        <v>0</v>
      </c>
      <c r="BJ150" s="14" t="s">
        <v>85</v>
      </c>
      <c r="BK150" s="170">
        <f t="shared" si="9"/>
        <v>0</v>
      </c>
      <c r="BL150" s="14" t="s">
        <v>132</v>
      </c>
      <c r="BM150" s="169" t="s">
        <v>247</v>
      </c>
    </row>
    <row r="151" spans="1:65" s="2" customFormat="1" ht="21.75" customHeight="1">
      <c r="A151" s="29"/>
      <c r="B151" s="157"/>
      <c r="C151" s="171" t="s">
        <v>248</v>
      </c>
      <c r="D151" s="171" t="s">
        <v>143</v>
      </c>
      <c r="E151" s="172" t="s">
        <v>249</v>
      </c>
      <c r="F151" s="173" t="s">
        <v>250</v>
      </c>
      <c r="G151" s="174" t="s">
        <v>155</v>
      </c>
      <c r="H151" s="175">
        <v>64</v>
      </c>
      <c r="I151" s="176"/>
      <c r="J151" s="177">
        <f t="shared" si="0"/>
        <v>0</v>
      </c>
      <c r="K151" s="173" t="s">
        <v>131</v>
      </c>
      <c r="L151" s="178"/>
      <c r="M151" s="179" t="s">
        <v>1</v>
      </c>
      <c r="N151" s="180" t="s">
        <v>42</v>
      </c>
      <c r="O151" s="55"/>
      <c r="P151" s="167">
        <f t="shared" si="1"/>
        <v>0</v>
      </c>
      <c r="Q151" s="167">
        <v>0</v>
      </c>
      <c r="R151" s="167">
        <f t="shared" si="2"/>
        <v>0</v>
      </c>
      <c r="S151" s="167">
        <v>0</v>
      </c>
      <c r="T151" s="168">
        <f t="shared" si="3"/>
        <v>0</v>
      </c>
      <c r="U151" s="29"/>
      <c r="V151" s="29"/>
      <c r="W151" s="29"/>
      <c r="X151" s="29"/>
      <c r="Y151" s="29"/>
      <c r="Z151" s="29"/>
      <c r="AA151" s="29"/>
      <c r="AB151" s="29"/>
      <c r="AC151" s="29"/>
      <c r="AD151" s="29"/>
      <c r="AE151" s="29"/>
      <c r="AR151" s="169" t="s">
        <v>147</v>
      </c>
      <c r="AT151" s="169" t="s">
        <v>143</v>
      </c>
      <c r="AU151" s="169" t="s">
        <v>87</v>
      </c>
      <c r="AY151" s="14" t="s">
        <v>124</v>
      </c>
      <c r="BE151" s="170">
        <f t="shared" si="4"/>
        <v>0</v>
      </c>
      <c r="BF151" s="170">
        <f t="shared" si="5"/>
        <v>0</v>
      </c>
      <c r="BG151" s="170">
        <f t="shared" si="6"/>
        <v>0</v>
      </c>
      <c r="BH151" s="170">
        <f t="shared" si="7"/>
        <v>0</v>
      </c>
      <c r="BI151" s="170">
        <f t="shared" si="8"/>
        <v>0</v>
      </c>
      <c r="BJ151" s="14" t="s">
        <v>85</v>
      </c>
      <c r="BK151" s="170">
        <f t="shared" si="9"/>
        <v>0</v>
      </c>
      <c r="BL151" s="14" t="s">
        <v>132</v>
      </c>
      <c r="BM151" s="169" t="s">
        <v>251</v>
      </c>
    </row>
    <row r="152" spans="1:65" s="2" customFormat="1" ht="21.75" customHeight="1">
      <c r="A152" s="29"/>
      <c r="B152" s="157"/>
      <c r="C152" s="171" t="s">
        <v>252</v>
      </c>
      <c r="D152" s="171" t="s">
        <v>143</v>
      </c>
      <c r="E152" s="172" t="s">
        <v>253</v>
      </c>
      <c r="F152" s="173" t="s">
        <v>254</v>
      </c>
      <c r="G152" s="174" t="s">
        <v>155</v>
      </c>
      <c r="H152" s="175">
        <v>24</v>
      </c>
      <c r="I152" s="176"/>
      <c r="J152" s="177">
        <f t="shared" si="0"/>
        <v>0</v>
      </c>
      <c r="K152" s="173" t="s">
        <v>131</v>
      </c>
      <c r="L152" s="178"/>
      <c r="M152" s="179" t="s">
        <v>1</v>
      </c>
      <c r="N152" s="180" t="s">
        <v>42</v>
      </c>
      <c r="O152" s="55"/>
      <c r="P152" s="167">
        <f t="shared" si="1"/>
        <v>0</v>
      </c>
      <c r="Q152" s="167">
        <v>0</v>
      </c>
      <c r="R152" s="167">
        <f t="shared" si="2"/>
        <v>0</v>
      </c>
      <c r="S152" s="167">
        <v>0</v>
      </c>
      <c r="T152" s="168">
        <f t="shared" si="3"/>
        <v>0</v>
      </c>
      <c r="U152" s="29"/>
      <c r="V152" s="29"/>
      <c r="W152" s="29"/>
      <c r="X152" s="29"/>
      <c r="Y152" s="29"/>
      <c r="Z152" s="29"/>
      <c r="AA152" s="29"/>
      <c r="AB152" s="29"/>
      <c r="AC152" s="29"/>
      <c r="AD152" s="29"/>
      <c r="AE152" s="29"/>
      <c r="AR152" s="169" t="s">
        <v>147</v>
      </c>
      <c r="AT152" s="169" t="s">
        <v>143</v>
      </c>
      <c r="AU152" s="169" t="s">
        <v>87</v>
      </c>
      <c r="AY152" s="14" t="s">
        <v>124</v>
      </c>
      <c r="BE152" s="170">
        <f t="shared" si="4"/>
        <v>0</v>
      </c>
      <c r="BF152" s="170">
        <f t="shared" si="5"/>
        <v>0</v>
      </c>
      <c r="BG152" s="170">
        <f t="shared" si="6"/>
        <v>0</v>
      </c>
      <c r="BH152" s="170">
        <f t="shared" si="7"/>
        <v>0</v>
      </c>
      <c r="BI152" s="170">
        <f t="shared" si="8"/>
        <v>0</v>
      </c>
      <c r="BJ152" s="14" t="s">
        <v>85</v>
      </c>
      <c r="BK152" s="170">
        <f t="shared" si="9"/>
        <v>0</v>
      </c>
      <c r="BL152" s="14" t="s">
        <v>132</v>
      </c>
      <c r="BM152" s="169" t="s">
        <v>255</v>
      </c>
    </row>
    <row r="153" spans="1:65" s="12" customFormat="1" ht="25.9" customHeight="1">
      <c r="B153" s="144"/>
      <c r="D153" s="145" t="s">
        <v>76</v>
      </c>
      <c r="E153" s="146" t="s">
        <v>256</v>
      </c>
      <c r="F153" s="146" t="s">
        <v>257</v>
      </c>
      <c r="I153" s="147"/>
      <c r="J153" s="148">
        <f>BK153</f>
        <v>0</v>
      </c>
      <c r="L153" s="144"/>
      <c r="M153" s="149"/>
      <c r="N153" s="150"/>
      <c r="O153" s="150"/>
      <c r="P153" s="151">
        <f>SUM(P154:P171)</f>
        <v>0</v>
      </c>
      <c r="Q153" s="150"/>
      <c r="R153" s="151">
        <f>SUM(R154:R171)</f>
        <v>0</v>
      </c>
      <c r="S153" s="150"/>
      <c r="T153" s="152">
        <f>SUM(T154:T171)</f>
        <v>0</v>
      </c>
      <c r="AR153" s="145" t="s">
        <v>132</v>
      </c>
      <c r="AT153" s="153" t="s">
        <v>76</v>
      </c>
      <c r="AU153" s="153" t="s">
        <v>77</v>
      </c>
      <c r="AY153" s="145" t="s">
        <v>124</v>
      </c>
      <c r="BK153" s="154">
        <f>SUM(BK154:BK171)</f>
        <v>0</v>
      </c>
    </row>
    <row r="154" spans="1:65" s="2" customFormat="1" ht="21.75" customHeight="1">
      <c r="A154" s="29"/>
      <c r="B154" s="157"/>
      <c r="C154" s="158" t="s">
        <v>258</v>
      </c>
      <c r="D154" s="158" t="s">
        <v>127</v>
      </c>
      <c r="E154" s="159" t="s">
        <v>259</v>
      </c>
      <c r="F154" s="160" t="s">
        <v>260</v>
      </c>
      <c r="G154" s="161" t="s">
        <v>155</v>
      </c>
      <c r="H154" s="162">
        <v>160</v>
      </c>
      <c r="I154" s="163"/>
      <c r="J154" s="164">
        <f t="shared" ref="J154:J171" si="10">ROUND(I154*H154,2)</f>
        <v>0</v>
      </c>
      <c r="K154" s="160" t="s">
        <v>131</v>
      </c>
      <c r="L154" s="30"/>
      <c r="M154" s="165" t="s">
        <v>1</v>
      </c>
      <c r="N154" s="166" t="s">
        <v>42</v>
      </c>
      <c r="O154" s="55"/>
      <c r="P154" s="167">
        <f t="shared" ref="P154:P171" si="11">O154*H154</f>
        <v>0</v>
      </c>
      <c r="Q154" s="167">
        <v>0</v>
      </c>
      <c r="R154" s="167">
        <f t="shared" ref="R154:R171" si="12">Q154*H154</f>
        <v>0</v>
      </c>
      <c r="S154" s="167">
        <v>0</v>
      </c>
      <c r="T154" s="168">
        <f t="shared" ref="T154:T171" si="13">S154*H154</f>
        <v>0</v>
      </c>
      <c r="U154" s="29"/>
      <c r="V154" s="29"/>
      <c r="W154" s="29"/>
      <c r="X154" s="29"/>
      <c r="Y154" s="29"/>
      <c r="Z154" s="29"/>
      <c r="AA154" s="29"/>
      <c r="AB154" s="29"/>
      <c r="AC154" s="29"/>
      <c r="AD154" s="29"/>
      <c r="AE154" s="29"/>
      <c r="AR154" s="169" t="s">
        <v>261</v>
      </c>
      <c r="AT154" s="169" t="s">
        <v>127</v>
      </c>
      <c r="AU154" s="169" t="s">
        <v>85</v>
      </c>
      <c r="AY154" s="14" t="s">
        <v>124</v>
      </c>
      <c r="BE154" s="170">
        <f t="shared" ref="BE154:BE171" si="14">IF(N154="základní",J154,0)</f>
        <v>0</v>
      </c>
      <c r="BF154" s="170">
        <f t="shared" ref="BF154:BF171" si="15">IF(N154="snížená",J154,0)</f>
        <v>0</v>
      </c>
      <c r="BG154" s="170">
        <f t="shared" ref="BG154:BG171" si="16">IF(N154="zákl. přenesená",J154,0)</f>
        <v>0</v>
      </c>
      <c r="BH154" s="170">
        <f t="shared" ref="BH154:BH171" si="17">IF(N154="sníž. přenesená",J154,0)</f>
        <v>0</v>
      </c>
      <c r="BI154" s="170">
        <f t="shared" ref="BI154:BI171" si="18">IF(N154="nulová",J154,0)</f>
        <v>0</v>
      </c>
      <c r="BJ154" s="14" t="s">
        <v>85</v>
      </c>
      <c r="BK154" s="170">
        <f t="shared" ref="BK154:BK171" si="19">ROUND(I154*H154,2)</f>
        <v>0</v>
      </c>
      <c r="BL154" s="14" t="s">
        <v>261</v>
      </c>
      <c r="BM154" s="169" t="s">
        <v>262</v>
      </c>
    </row>
    <row r="155" spans="1:65" s="2" customFormat="1" ht="21.75" customHeight="1">
      <c r="A155" s="29"/>
      <c r="B155" s="157"/>
      <c r="C155" s="158" t="s">
        <v>263</v>
      </c>
      <c r="D155" s="158" t="s">
        <v>127</v>
      </c>
      <c r="E155" s="159" t="s">
        <v>264</v>
      </c>
      <c r="F155" s="160" t="s">
        <v>265</v>
      </c>
      <c r="G155" s="161" t="s">
        <v>155</v>
      </c>
      <c r="H155" s="162">
        <v>160</v>
      </c>
      <c r="I155" s="163"/>
      <c r="J155" s="164">
        <f t="shared" si="10"/>
        <v>0</v>
      </c>
      <c r="K155" s="160" t="s">
        <v>131</v>
      </c>
      <c r="L155" s="30"/>
      <c r="M155" s="165" t="s">
        <v>1</v>
      </c>
      <c r="N155" s="166" t="s">
        <v>42</v>
      </c>
      <c r="O155" s="55"/>
      <c r="P155" s="167">
        <f t="shared" si="11"/>
        <v>0</v>
      </c>
      <c r="Q155" s="167">
        <v>0</v>
      </c>
      <c r="R155" s="167">
        <f t="shared" si="12"/>
        <v>0</v>
      </c>
      <c r="S155" s="167">
        <v>0</v>
      </c>
      <c r="T155" s="168">
        <f t="shared" si="13"/>
        <v>0</v>
      </c>
      <c r="U155" s="29"/>
      <c r="V155" s="29"/>
      <c r="W155" s="29"/>
      <c r="X155" s="29"/>
      <c r="Y155" s="29"/>
      <c r="Z155" s="29"/>
      <c r="AA155" s="29"/>
      <c r="AB155" s="29"/>
      <c r="AC155" s="29"/>
      <c r="AD155" s="29"/>
      <c r="AE155" s="29"/>
      <c r="AR155" s="169" t="s">
        <v>261</v>
      </c>
      <c r="AT155" s="169" t="s">
        <v>127</v>
      </c>
      <c r="AU155" s="169" t="s">
        <v>85</v>
      </c>
      <c r="AY155" s="14" t="s">
        <v>124</v>
      </c>
      <c r="BE155" s="170">
        <f t="shared" si="14"/>
        <v>0</v>
      </c>
      <c r="BF155" s="170">
        <f t="shared" si="15"/>
        <v>0</v>
      </c>
      <c r="BG155" s="170">
        <f t="shared" si="16"/>
        <v>0</v>
      </c>
      <c r="BH155" s="170">
        <f t="shared" si="17"/>
        <v>0</v>
      </c>
      <c r="BI155" s="170">
        <f t="shared" si="18"/>
        <v>0</v>
      </c>
      <c r="BJ155" s="14" t="s">
        <v>85</v>
      </c>
      <c r="BK155" s="170">
        <f t="shared" si="19"/>
        <v>0</v>
      </c>
      <c r="BL155" s="14" t="s">
        <v>261</v>
      </c>
      <c r="BM155" s="169" t="s">
        <v>266</v>
      </c>
    </row>
    <row r="156" spans="1:65" s="2" customFormat="1" ht="21.75" customHeight="1">
      <c r="A156" s="29"/>
      <c r="B156" s="157"/>
      <c r="C156" s="158" t="s">
        <v>267</v>
      </c>
      <c r="D156" s="158" t="s">
        <v>127</v>
      </c>
      <c r="E156" s="159" t="s">
        <v>268</v>
      </c>
      <c r="F156" s="160" t="s">
        <v>269</v>
      </c>
      <c r="G156" s="161" t="s">
        <v>155</v>
      </c>
      <c r="H156" s="162">
        <v>6</v>
      </c>
      <c r="I156" s="163"/>
      <c r="J156" s="164">
        <f t="shared" si="10"/>
        <v>0</v>
      </c>
      <c r="K156" s="160" t="s">
        <v>131</v>
      </c>
      <c r="L156" s="30"/>
      <c r="M156" s="165" t="s">
        <v>1</v>
      </c>
      <c r="N156" s="166" t="s">
        <v>42</v>
      </c>
      <c r="O156" s="55"/>
      <c r="P156" s="167">
        <f t="shared" si="11"/>
        <v>0</v>
      </c>
      <c r="Q156" s="167">
        <v>0</v>
      </c>
      <c r="R156" s="167">
        <f t="shared" si="12"/>
        <v>0</v>
      </c>
      <c r="S156" s="167">
        <v>0</v>
      </c>
      <c r="T156" s="168">
        <f t="shared" si="13"/>
        <v>0</v>
      </c>
      <c r="U156" s="29"/>
      <c r="V156" s="29"/>
      <c r="W156" s="29"/>
      <c r="X156" s="29"/>
      <c r="Y156" s="29"/>
      <c r="Z156" s="29"/>
      <c r="AA156" s="29"/>
      <c r="AB156" s="29"/>
      <c r="AC156" s="29"/>
      <c r="AD156" s="29"/>
      <c r="AE156" s="29"/>
      <c r="AR156" s="169" t="s">
        <v>261</v>
      </c>
      <c r="AT156" s="169" t="s">
        <v>127</v>
      </c>
      <c r="AU156" s="169" t="s">
        <v>85</v>
      </c>
      <c r="AY156" s="14" t="s">
        <v>124</v>
      </c>
      <c r="BE156" s="170">
        <f t="shared" si="14"/>
        <v>0</v>
      </c>
      <c r="BF156" s="170">
        <f t="shared" si="15"/>
        <v>0</v>
      </c>
      <c r="BG156" s="170">
        <f t="shared" si="16"/>
        <v>0</v>
      </c>
      <c r="BH156" s="170">
        <f t="shared" si="17"/>
        <v>0</v>
      </c>
      <c r="BI156" s="170">
        <f t="shared" si="18"/>
        <v>0</v>
      </c>
      <c r="BJ156" s="14" t="s">
        <v>85</v>
      </c>
      <c r="BK156" s="170">
        <f t="shared" si="19"/>
        <v>0</v>
      </c>
      <c r="BL156" s="14" t="s">
        <v>261</v>
      </c>
      <c r="BM156" s="169" t="s">
        <v>270</v>
      </c>
    </row>
    <row r="157" spans="1:65" s="2" customFormat="1" ht="21.75" customHeight="1">
      <c r="A157" s="29"/>
      <c r="B157" s="157"/>
      <c r="C157" s="158" t="s">
        <v>271</v>
      </c>
      <c r="D157" s="158" t="s">
        <v>127</v>
      </c>
      <c r="E157" s="159" t="s">
        <v>272</v>
      </c>
      <c r="F157" s="160" t="s">
        <v>273</v>
      </c>
      <c r="G157" s="161" t="s">
        <v>155</v>
      </c>
      <c r="H157" s="162">
        <v>6</v>
      </c>
      <c r="I157" s="163"/>
      <c r="J157" s="164">
        <f t="shared" si="10"/>
        <v>0</v>
      </c>
      <c r="K157" s="160" t="s">
        <v>131</v>
      </c>
      <c r="L157" s="30"/>
      <c r="M157" s="165" t="s">
        <v>1</v>
      </c>
      <c r="N157" s="166" t="s">
        <v>42</v>
      </c>
      <c r="O157" s="55"/>
      <c r="P157" s="167">
        <f t="shared" si="11"/>
        <v>0</v>
      </c>
      <c r="Q157" s="167">
        <v>0</v>
      </c>
      <c r="R157" s="167">
        <f t="shared" si="12"/>
        <v>0</v>
      </c>
      <c r="S157" s="167">
        <v>0</v>
      </c>
      <c r="T157" s="168">
        <f t="shared" si="13"/>
        <v>0</v>
      </c>
      <c r="U157" s="29"/>
      <c r="V157" s="29"/>
      <c r="W157" s="29"/>
      <c r="X157" s="29"/>
      <c r="Y157" s="29"/>
      <c r="Z157" s="29"/>
      <c r="AA157" s="29"/>
      <c r="AB157" s="29"/>
      <c r="AC157" s="29"/>
      <c r="AD157" s="29"/>
      <c r="AE157" s="29"/>
      <c r="AR157" s="169" t="s">
        <v>261</v>
      </c>
      <c r="AT157" s="169" t="s">
        <v>127</v>
      </c>
      <c r="AU157" s="169" t="s">
        <v>85</v>
      </c>
      <c r="AY157" s="14" t="s">
        <v>124</v>
      </c>
      <c r="BE157" s="170">
        <f t="shared" si="14"/>
        <v>0</v>
      </c>
      <c r="BF157" s="170">
        <f t="shared" si="15"/>
        <v>0</v>
      </c>
      <c r="BG157" s="170">
        <f t="shared" si="16"/>
        <v>0</v>
      </c>
      <c r="BH157" s="170">
        <f t="shared" si="17"/>
        <v>0</v>
      </c>
      <c r="BI157" s="170">
        <f t="shared" si="18"/>
        <v>0</v>
      </c>
      <c r="BJ157" s="14" t="s">
        <v>85</v>
      </c>
      <c r="BK157" s="170">
        <f t="shared" si="19"/>
        <v>0</v>
      </c>
      <c r="BL157" s="14" t="s">
        <v>261</v>
      </c>
      <c r="BM157" s="169" t="s">
        <v>274</v>
      </c>
    </row>
    <row r="158" spans="1:65" s="2" customFormat="1" ht="21.75" customHeight="1">
      <c r="A158" s="29"/>
      <c r="B158" s="157"/>
      <c r="C158" s="158" t="s">
        <v>275</v>
      </c>
      <c r="D158" s="158" t="s">
        <v>127</v>
      </c>
      <c r="E158" s="159" t="s">
        <v>276</v>
      </c>
      <c r="F158" s="160" t="s">
        <v>277</v>
      </c>
      <c r="G158" s="161" t="s">
        <v>155</v>
      </c>
      <c r="H158" s="162">
        <v>16</v>
      </c>
      <c r="I158" s="163"/>
      <c r="J158" s="164">
        <f t="shared" si="10"/>
        <v>0</v>
      </c>
      <c r="K158" s="160" t="s">
        <v>131</v>
      </c>
      <c r="L158" s="30"/>
      <c r="M158" s="165" t="s">
        <v>1</v>
      </c>
      <c r="N158" s="166" t="s">
        <v>42</v>
      </c>
      <c r="O158" s="55"/>
      <c r="P158" s="167">
        <f t="shared" si="11"/>
        <v>0</v>
      </c>
      <c r="Q158" s="167">
        <v>0</v>
      </c>
      <c r="R158" s="167">
        <f t="shared" si="12"/>
        <v>0</v>
      </c>
      <c r="S158" s="167">
        <v>0</v>
      </c>
      <c r="T158" s="168">
        <f t="shared" si="13"/>
        <v>0</v>
      </c>
      <c r="U158" s="29"/>
      <c r="V158" s="29"/>
      <c r="W158" s="29"/>
      <c r="X158" s="29"/>
      <c r="Y158" s="29"/>
      <c r="Z158" s="29"/>
      <c r="AA158" s="29"/>
      <c r="AB158" s="29"/>
      <c r="AC158" s="29"/>
      <c r="AD158" s="29"/>
      <c r="AE158" s="29"/>
      <c r="AR158" s="169" t="s">
        <v>261</v>
      </c>
      <c r="AT158" s="169" t="s">
        <v>127</v>
      </c>
      <c r="AU158" s="169" t="s">
        <v>85</v>
      </c>
      <c r="AY158" s="14" t="s">
        <v>124</v>
      </c>
      <c r="BE158" s="170">
        <f t="shared" si="14"/>
        <v>0</v>
      </c>
      <c r="BF158" s="170">
        <f t="shared" si="15"/>
        <v>0</v>
      </c>
      <c r="BG158" s="170">
        <f t="shared" si="16"/>
        <v>0</v>
      </c>
      <c r="BH158" s="170">
        <f t="shared" si="17"/>
        <v>0</v>
      </c>
      <c r="BI158" s="170">
        <f t="shared" si="18"/>
        <v>0</v>
      </c>
      <c r="BJ158" s="14" t="s">
        <v>85</v>
      </c>
      <c r="BK158" s="170">
        <f t="shared" si="19"/>
        <v>0</v>
      </c>
      <c r="BL158" s="14" t="s">
        <v>261</v>
      </c>
      <c r="BM158" s="169" t="s">
        <v>278</v>
      </c>
    </row>
    <row r="159" spans="1:65" s="2" customFormat="1" ht="21.75" customHeight="1">
      <c r="A159" s="29"/>
      <c r="B159" s="157"/>
      <c r="C159" s="158" t="s">
        <v>279</v>
      </c>
      <c r="D159" s="158" t="s">
        <v>127</v>
      </c>
      <c r="E159" s="159" t="s">
        <v>280</v>
      </c>
      <c r="F159" s="160" t="s">
        <v>281</v>
      </c>
      <c r="G159" s="161" t="s">
        <v>155</v>
      </c>
      <c r="H159" s="162">
        <v>16</v>
      </c>
      <c r="I159" s="163"/>
      <c r="J159" s="164">
        <f t="shared" si="10"/>
        <v>0</v>
      </c>
      <c r="K159" s="160" t="s">
        <v>131</v>
      </c>
      <c r="L159" s="30"/>
      <c r="M159" s="165" t="s">
        <v>1</v>
      </c>
      <c r="N159" s="166" t="s">
        <v>42</v>
      </c>
      <c r="O159" s="55"/>
      <c r="P159" s="167">
        <f t="shared" si="11"/>
        <v>0</v>
      </c>
      <c r="Q159" s="167">
        <v>0</v>
      </c>
      <c r="R159" s="167">
        <f t="shared" si="12"/>
        <v>0</v>
      </c>
      <c r="S159" s="167">
        <v>0</v>
      </c>
      <c r="T159" s="168">
        <f t="shared" si="13"/>
        <v>0</v>
      </c>
      <c r="U159" s="29"/>
      <c r="V159" s="29"/>
      <c r="W159" s="29"/>
      <c r="X159" s="29"/>
      <c r="Y159" s="29"/>
      <c r="Z159" s="29"/>
      <c r="AA159" s="29"/>
      <c r="AB159" s="29"/>
      <c r="AC159" s="29"/>
      <c r="AD159" s="29"/>
      <c r="AE159" s="29"/>
      <c r="AR159" s="169" t="s">
        <v>261</v>
      </c>
      <c r="AT159" s="169" t="s">
        <v>127</v>
      </c>
      <c r="AU159" s="169" t="s">
        <v>85</v>
      </c>
      <c r="AY159" s="14" t="s">
        <v>124</v>
      </c>
      <c r="BE159" s="170">
        <f t="shared" si="14"/>
        <v>0</v>
      </c>
      <c r="BF159" s="170">
        <f t="shared" si="15"/>
        <v>0</v>
      </c>
      <c r="BG159" s="170">
        <f t="shared" si="16"/>
        <v>0</v>
      </c>
      <c r="BH159" s="170">
        <f t="shared" si="17"/>
        <v>0</v>
      </c>
      <c r="BI159" s="170">
        <f t="shared" si="18"/>
        <v>0</v>
      </c>
      <c r="BJ159" s="14" t="s">
        <v>85</v>
      </c>
      <c r="BK159" s="170">
        <f t="shared" si="19"/>
        <v>0</v>
      </c>
      <c r="BL159" s="14" t="s">
        <v>261</v>
      </c>
      <c r="BM159" s="169" t="s">
        <v>282</v>
      </c>
    </row>
    <row r="160" spans="1:65" s="2" customFormat="1" ht="21.75" customHeight="1">
      <c r="A160" s="29"/>
      <c r="B160" s="157"/>
      <c r="C160" s="158" t="s">
        <v>283</v>
      </c>
      <c r="D160" s="158" t="s">
        <v>127</v>
      </c>
      <c r="E160" s="159" t="s">
        <v>284</v>
      </c>
      <c r="F160" s="160" t="s">
        <v>285</v>
      </c>
      <c r="G160" s="161" t="s">
        <v>155</v>
      </c>
      <c r="H160" s="162">
        <v>12</v>
      </c>
      <c r="I160" s="163"/>
      <c r="J160" s="164">
        <f t="shared" si="10"/>
        <v>0</v>
      </c>
      <c r="K160" s="160" t="s">
        <v>131</v>
      </c>
      <c r="L160" s="30"/>
      <c r="M160" s="165" t="s">
        <v>1</v>
      </c>
      <c r="N160" s="166" t="s">
        <v>42</v>
      </c>
      <c r="O160" s="55"/>
      <c r="P160" s="167">
        <f t="shared" si="11"/>
        <v>0</v>
      </c>
      <c r="Q160" s="167">
        <v>0</v>
      </c>
      <c r="R160" s="167">
        <f t="shared" si="12"/>
        <v>0</v>
      </c>
      <c r="S160" s="167">
        <v>0</v>
      </c>
      <c r="T160" s="168">
        <f t="shared" si="13"/>
        <v>0</v>
      </c>
      <c r="U160" s="29"/>
      <c r="V160" s="29"/>
      <c r="W160" s="29"/>
      <c r="X160" s="29"/>
      <c r="Y160" s="29"/>
      <c r="Z160" s="29"/>
      <c r="AA160" s="29"/>
      <c r="AB160" s="29"/>
      <c r="AC160" s="29"/>
      <c r="AD160" s="29"/>
      <c r="AE160" s="29"/>
      <c r="AR160" s="169" t="s">
        <v>261</v>
      </c>
      <c r="AT160" s="169" t="s">
        <v>127</v>
      </c>
      <c r="AU160" s="169" t="s">
        <v>85</v>
      </c>
      <c r="AY160" s="14" t="s">
        <v>124</v>
      </c>
      <c r="BE160" s="170">
        <f t="shared" si="14"/>
        <v>0</v>
      </c>
      <c r="BF160" s="170">
        <f t="shared" si="15"/>
        <v>0</v>
      </c>
      <c r="BG160" s="170">
        <f t="shared" si="16"/>
        <v>0</v>
      </c>
      <c r="BH160" s="170">
        <f t="shared" si="17"/>
        <v>0</v>
      </c>
      <c r="BI160" s="170">
        <f t="shared" si="18"/>
        <v>0</v>
      </c>
      <c r="BJ160" s="14" t="s">
        <v>85</v>
      </c>
      <c r="BK160" s="170">
        <f t="shared" si="19"/>
        <v>0</v>
      </c>
      <c r="BL160" s="14" t="s">
        <v>261</v>
      </c>
      <c r="BM160" s="169" t="s">
        <v>286</v>
      </c>
    </row>
    <row r="161" spans="1:65" s="2" customFormat="1" ht="21.75" customHeight="1">
      <c r="A161" s="29"/>
      <c r="B161" s="157"/>
      <c r="C161" s="158" t="s">
        <v>287</v>
      </c>
      <c r="D161" s="158" t="s">
        <v>127</v>
      </c>
      <c r="E161" s="159" t="s">
        <v>288</v>
      </c>
      <c r="F161" s="160" t="s">
        <v>289</v>
      </c>
      <c r="G161" s="161" t="s">
        <v>155</v>
      </c>
      <c r="H161" s="162">
        <v>24</v>
      </c>
      <c r="I161" s="163"/>
      <c r="J161" s="164">
        <f t="shared" si="10"/>
        <v>0</v>
      </c>
      <c r="K161" s="160" t="s">
        <v>131</v>
      </c>
      <c r="L161" s="30"/>
      <c r="M161" s="165" t="s">
        <v>1</v>
      </c>
      <c r="N161" s="166" t="s">
        <v>42</v>
      </c>
      <c r="O161" s="55"/>
      <c r="P161" s="167">
        <f t="shared" si="11"/>
        <v>0</v>
      </c>
      <c r="Q161" s="167">
        <v>0</v>
      </c>
      <c r="R161" s="167">
        <f t="shared" si="12"/>
        <v>0</v>
      </c>
      <c r="S161" s="167">
        <v>0</v>
      </c>
      <c r="T161" s="168">
        <f t="shared" si="13"/>
        <v>0</v>
      </c>
      <c r="U161" s="29"/>
      <c r="V161" s="29"/>
      <c r="W161" s="29"/>
      <c r="X161" s="29"/>
      <c r="Y161" s="29"/>
      <c r="Z161" s="29"/>
      <c r="AA161" s="29"/>
      <c r="AB161" s="29"/>
      <c r="AC161" s="29"/>
      <c r="AD161" s="29"/>
      <c r="AE161" s="29"/>
      <c r="AR161" s="169" t="s">
        <v>261</v>
      </c>
      <c r="AT161" s="169" t="s">
        <v>127</v>
      </c>
      <c r="AU161" s="169" t="s">
        <v>85</v>
      </c>
      <c r="AY161" s="14" t="s">
        <v>124</v>
      </c>
      <c r="BE161" s="170">
        <f t="shared" si="14"/>
        <v>0</v>
      </c>
      <c r="BF161" s="170">
        <f t="shared" si="15"/>
        <v>0</v>
      </c>
      <c r="BG161" s="170">
        <f t="shared" si="16"/>
        <v>0</v>
      </c>
      <c r="BH161" s="170">
        <f t="shared" si="17"/>
        <v>0</v>
      </c>
      <c r="BI161" s="170">
        <f t="shared" si="18"/>
        <v>0</v>
      </c>
      <c r="BJ161" s="14" t="s">
        <v>85</v>
      </c>
      <c r="BK161" s="170">
        <f t="shared" si="19"/>
        <v>0</v>
      </c>
      <c r="BL161" s="14" t="s">
        <v>261</v>
      </c>
      <c r="BM161" s="169" t="s">
        <v>290</v>
      </c>
    </row>
    <row r="162" spans="1:65" s="2" customFormat="1" ht="89.25" customHeight="1">
      <c r="A162" s="29"/>
      <c r="B162" s="157"/>
      <c r="C162" s="158" t="s">
        <v>291</v>
      </c>
      <c r="D162" s="158" t="s">
        <v>127</v>
      </c>
      <c r="E162" s="159" t="s">
        <v>292</v>
      </c>
      <c r="F162" s="160" t="s">
        <v>293</v>
      </c>
      <c r="G162" s="161" t="s">
        <v>146</v>
      </c>
      <c r="H162" s="162">
        <v>904.43899999999996</v>
      </c>
      <c r="I162" s="163"/>
      <c r="J162" s="164">
        <f t="shared" si="10"/>
        <v>0</v>
      </c>
      <c r="K162" s="160" t="s">
        <v>131</v>
      </c>
      <c r="L162" s="30"/>
      <c r="M162" s="165" t="s">
        <v>1</v>
      </c>
      <c r="N162" s="166" t="s">
        <v>42</v>
      </c>
      <c r="O162" s="55"/>
      <c r="P162" s="167">
        <f t="shared" si="11"/>
        <v>0</v>
      </c>
      <c r="Q162" s="167">
        <v>0</v>
      </c>
      <c r="R162" s="167">
        <f t="shared" si="12"/>
        <v>0</v>
      </c>
      <c r="S162" s="167">
        <v>0</v>
      </c>
      <c r="T162" s="168">
        <f t="shared" si="13"/>
        <v>0</v>
      </c>
      <c r="U162" s="29"/>
      <c r="V162" s="29"/>
      <c r="W162" s="29"/>
      <c r="X162" s="29"/>
      <c r="Y162" s="29"/>
      <c r="Z162" s="29"/>
      <c r="AA162" s="29"/>
      <c r="AB162" s="29"/>
      <c r="AC162" s="29"/>
      <c r="AD162" s="29"/>
      <c r="AE162" s="29"/>
      <c r="AR162" s="169" t="s">
        <v>261</v>
      </c>
      <c r="AT162" s="169" t="s">
        <v>127</v>
      </c>
      <c r="AU162" s="169" t="s">
        <v>85</v>
      </c>
      <c r="AY162" s="14" t="s">
        <v>124</v>
      </c>
      <c r="BE162" s="170">
        <f t="shared" si="14"/>
        <v>0</v>
      </c>
      <c r="BF162" s="170">
        <f t="shared" si="15"/>
        <v>0</v>
      </c>
      <c r="BG162" s="170">
        <f t="shared" si="16"/>
        <v>0</v>
      </c>
      <c r="BH162" s="170">
        <f t="shared" si="17"/>
        <v>0</v>
      </c>
      <c r="BI162" s="170">
        <f t="shared" si="18"/>
        <v>0</v>
      </c>
      <c r="BJ162" s="14" t="s">
        <v>85</v>
      </c>
      <c r="BK162" s="170">
        <f t="shared" si="19"/>
        <v>0</v>
      </c>
      <c r="BL162" s="14" t="s">
        <v>261</v>
      </c>
      <c r="BM162" s="169" t="s">
        <v>294</v>
      </c>
    </row>
    <row r="163" spans="1:65" s="2" customFormat="1" ht="78" customHeight="1">
      <c r="A163" s="29"/>
      <c r="B163" s="157"/>
      <c r="C163" s="158" t="s">
        <v>295</v>
      </c>
      <c r="D163" s="158" t="s">
        <v>127</v>
      </c>
      <c r="E163" s="159" t="s">
        <v>296</v>
      </c>
      <c r="F163" s="160" t="s">
        <v>297</v>
      </c>
      <c r="G163" s="161" t="s">
        <v>146</v>
      </c>
      <c r="H163" s="162">
        <v>0.88200000000000001</v>
      </c>
      <c r="I163" s="163"/>
      <c r="J163" s="164">
        <f t="shared" si="10"/>
        <v>0</v>
      </c>
      <c r="K163" s="160" t="s">
        <v>131</v>
      </c>
      <c r="L163" s="30"/>
      <c r="M163" s="165" t="s">
        <v>1</v>
      </c>
      <c r="N163" s="166" t="s">
        <v>42</v>
      </c>
      <c r="O163" s="55"/>
      <c r="P163" s="167">
        <f t="shared" si="11"/>
        <v>0</v>
      </c>
      <c r="Q163" s="167">
        <v>0</v>
      </c>
      <c r="R163" s="167">
        <f t="shared" si="12"/>
        <v>0</v>
      </c>
      <c r="S163" s="167">
        <v>0</v>
      </c>
      <c r="T163" s="168">
        <f t="shared" si="13"/>
        <v>0</v>
      </c>
      <c r="U163" s="29"/>
      <c r="V163" s="29"/>
      <c r="W163" s="29"/>
      <c r="X163" s="29"/>
      <c r="Y163" s="29"/>
      <c r="Z163" s="29"/>
      <c r="AA163" s="29"/>
      <c r="AB163" s="29"/>
      <c r="AC163" s="29"/>
      <c r="AD163" s="29"/>
      <c r="AE163" s="29"/>
      <c r="AR163" s="169" t="s">
        <v>261</v>
      </c>
      <c r="AT163" s="169" t="s">
        <v>127</v>
      </c>
      <c r="AU163" s="169" t="s">
        <v>85</v>
      </c>
      <c r="AY163" s="14" t="s">
        <v>124</v>
      </c>
      <c r="BE163" s="170">
        <f t="shared" si="14"/>
        <v>0</v>
      </c>
      <c r="BF163" s="170">
        <f t="shared" si="15"/>
        <v>0</v>
      </c>
      <c r="BG163" s="170">
        <f t="shared" si="16"/>
        <v>0</v>
      </c>
      <c r="BH163" s="170">
        <f t="shared" si="17"/>
        <v>0</v>
      </c>
      <c r="BI163" s="170">
        <f t="shared" si="18"/>
        <v>0</v>
      </c>
      <c r="BJ163" s="14" t="s">
        <v>85</v>
      </c>
      <c r="BK163" s="170">
        <f t="shared" si="19"/>
        <v>0</v>
      </c>
      <c r="BL163" s="14" t="s">
        <v>261</v>
      </c>
      <c r="BM163" s="169" t="s">
        <v>298</v>
      </c>
    </row>
    <row r="164" spans="1:65" s="2" customFormat="1" ht="89.25" customHeight="1">
      <c r="A164" s="29"/>
      <c r="B164" s="157"/>
      <c r="C164" s="158" t="s">
        <v>299</v>
      </c>
      <c r="D164" s="158" t="s">
        <v>127</v>
      </c>
      <c r="E164" s="159" t="s">
        <v>300</v>
      </c>
      <c r="F164" s="160" t="s">
        <v>301</v>
      </c>
      <c r="G164" s="161" t="s">
        <v>146</v>
      </c>
      <c r="H164" s="162">
        <v>2.3210000000000002</v>
      </c>
      <c r="I164" s="163"/>
      <c r="J164" s="164">
        <f t="shared" si="10"/>
        <v>0</v>
      </c>
      <c r="K164" s="160" t="s">
        <v>131</v>
      </c>
      <c r="L164" s="30"/>
      <c r="M164" s="165" t="s">
        <v>1</v>
      </c>
      <c r="N164" s="166" t="s">
        <v>42</v>
      </c>
      <c r="O164" s="55"/>
      <c r="P164" s="167">
        <f t="shared" si="11"/>
        <v>0</v>
      </c>
      <c r="Q164" s="167">
        <v>0</v>
      </c>
      <c r="R164" s="167">
        <f t="shared" si="12"/>
        <v>0</v>
      </c>
      <c r="S164" s="167">
        <v>0</v>
      </c>
      <c r="T164" s="168">
        <f t="shared" si="13"/>
        <v>0</v>
      </c>
      <c r="U164" s="29"/>
      <c r="V164" s="29"/>
      <c r="W164" s="29"/>
      <c r="X164" s="29"/>
      <c r="Y164" s="29"/>
      <c r="Z164" s="29"/>
      <c r="AA164" s="29"/>
      <c r="AB164" s="29"/>
      <c r="AC164" s="29"/>
      <c r="AD164" s="29"/>
      <c r="AE164" s="29"/>
      <c r="AR164" s="169" t="s">
        <v>261</v>
      </c>
      <c r="AT164" s="169" t="s">
        <v>127</v>
      </c>
      <c r="AU164" s="169" t="s">
        <v>85</v>
      </c>
      <c r="AY164" s="14" t="s">
        <v>124</v>
      </c>
      <c r="BE164" s="170">
        <f t="shared" si="14"/>
        <v>0</v>
      </c>
      <c r="BF164" s="170">
        <f t="shared" si="15"/>
        <v>0</v>
      </c>
      <c r="BG164" s="170">
        <f t="shared" si="16"/>
        <v>0</v>
      </c>
      <c r="BH164" s="170">
        <f t="shared" si="17"/>
        <v>0</v>
      </c>
      <c r="BI164" s="170">
        <f t="shared" si="18"/>
        <v>0</v>
      </c>
      <c r="BJ164" s="14" t="s">
        <v>85</v>
      </c>
      <c r="BK164" s="170">
        <f t="shared" si="19"/>
        <v>0</v>
      </c>
      <c r="BL164" s="14" t="s">
        <v>261</v>
      </c>
      <c r="BM164" s="169" t="s">
        <v>302</v>
      </c>
    </row>
    <row r="165" spans="1:65" s="2" customFormat="1" ht="89.25" customHeight="1">
      <c r="A165" s="29"/>
      <c r="B165" s="157"/>
      <c r="C165" s="158" t="s">
        <v>303</v>
      </c>
      <c r="D165" s="158" t="s">
        <v>127</v>
      </c>
      <c r="E165" s="159" t="s">
        <v>304</v>
      </c>
      <c r="F165" s="160" t="s">
        <v>305</v>
      </c>
      <c r="G165" s="161" t="s">
        <v>146</v>
      </c>
      <c r="H165" s="162">
        <v>345.77199999999999</v>
      </c>
      <c r="I165" s="163"/>
      <c r="J165" s="164">
        <f t="shared" si="10"/>
        <v>0</v>
      </c>
      <c r="K165" s="160" t="s">
        <v>131</v>
      </c>
      <c r="L165" s="30"/>
      <c r="M165" s="165" t="s">
        <v>1</v>
      </c>
      <c r="N165" s="166" t="s">
        <v>42</v>
      </c>
      <c r="O165" s="55"/>
      <c r="P165" s="167">
        <f t="shared" si="11"/>
        <v>0</v>
      </c>
      <c r="Q165" s="167">
        <v>0</v>
      </c>
      <c r="R165" s="167">
        <f t="shared" si="12"/>
        <v>0</v>
      </c>
      <c r="S165" s="167">
        <v>0</v>
      </c>
      <c r="T165" s="168">
        <f t="shared" si="13"/>
        <v>0</v>
      </c>
      <c r="U165" s="29"/>
      <c r="V165" s="29"/>
      <c r="W165" s="29"/>
      <c r="X165" s="29"/>
      <c r="Y165" s="29"/>
      <c r="Z165" s="29"/>
      <c r="AA165" s="29"/>
      <c r="AB165" s="29"/>
      <c r="AC165" s="29"/>
      <c r="AD165" s="29"/>
      <c r="AE165" s="29"/>
      <c r="AR165" s="169" t="s">
        <v>261</v>
      </c>
      <c r="AT165" s="169" t="s">
        <v>127</v>
      </c>
      <c r="AU165" s="169" t="s">
        <v>85</v>
      </c>
      <c r="AY165" s="14" t="s">
        <v>124</v>
      </c>
      <c r="BE165" s="170">
        <f t="shared" si="14"/>
        <v>0</v>
      </c>
      <c r="BF165" s="170">
        <f t="shared" si="15"/>
        <v>0</v>
      </c>
      <c r="BG165" s="170">
        <f t="shared" si="16"/>
        <v>0</v>
      </c>
      <c r="BH165" s="170">
        <f t="shared" si="17"/>
        <v>0</v>
      </c>
      <c r="BI165" s="170">
        <f t="shared" si="18"/>
        <v>0</v>
      </c>
      <c r="BJ165" s="14" t="s">
        <v>85</v>
      </c>
      <c r="BK165" s="170">
        <f t="shared" si="19"/>
        <v>0</v>
      </c>
      <c r="BL165" s="14" t="s">
        <v>261</v>
      </c>
      <c r="BM165" s="169" t="s">
        <v>306</v>
      </c>
    </row>
    <row r="166" spans="1:65" s="2" customFormat="1" ht="89.25" customHeight="1">
      <c r="A166" s="29"/>
      <c r="B166" s="157"/>
      <c r="C166" s="158" t="s">
        <v>307</v>
      </c>
      <c r="D166" s="158" t="s">
        <v>127</v>
      </c>
      <c r="E166" s="159" t="s">
        <v>308</v>
      </c>
      <c r="F166" s="160" t="s">
        <v>309</v>
      </c>
      <c r="G166" s="161" t="s">
        <v>146</v>
      </c>
      <c r="H166" s="162">
        <v>3</v>
      </c>
      <c r="I166" s="163"/>
      <c r="J166" s="164">
        <f t="shared" si="10"/>
        <v>0</v>
      </c>
      <c r="K166" s="160" t="s">
        <v>131</v>
      </c>
      <c r="L166" s="30"/>
      <c r="M166" s="165" t="s">
        <v>1</v>
      </c>
      <c r="N166" s="166" t="s">
        <v>42</v>
      </c>
      <c r="O166" s="55"/>
      <c r="P166" s="167">
        <f t="shared" si="11"/>
        <v>0</v>
      </c>
      <c r="Q166" s="167">
        <v>0</v>
      </c>
      <c r="R166" s="167">
        <f t="shared" si="12"/>
        <v>0</v>
      </c>
      <c r="S166" s="167">
        <v>0</v>
      </c>
      <c r="T166" s="168">
        <f t="shared" si="13"/>
        <v>0</v>
      </c>
      <c r="U166" s="29"/>
      <c r="V166" s="29"/>
      <c r="W166" s="29"/>
      <c r="X166" s="29"/>
      <c r="Y166" s="29"/>
      <c r="Z166" s="29"/>
      <c r="AA166" s="29"/>
      <c r="AB166" s="29"/>
      <c r="AC166" s="29"/>
      <c r="AD166" s="29"/>
      <c r="AE166" s="29"/>
      <c r="AR166" s="169" t="s">
        <v>261</v>
      </c>
      <c r="AT166" s="169" t="s">
        <v>127</v>
      </c>
      <c r="AU166" s="169" t="s">
        <v>85</v>
      </c>
      <c r="AY166" s="14" t="s">
        <v>124</v>
      </c>
      <c r="BE166" s="170">
        <f t="shared" si="14"/>
        <v>0</v>
      </c>
      <c r="BF166" s="170">
        <f t="shared" si="15"/>
        <v>0</v>
      </c>
      <c r="BG166" s="170">
        <f t="shared" si="16"/>
        <v>0</v>
      </c>
      <c r="BH166" s="170">
        <f t="shared" si="17"/>
        <v>0</v>
      </c>
      <c r="BI166" s="170">
        <f t="shared" si="18"/>
        <v>0</v>
      </c>
      <c r="BJ166" s="14" t="s">
        <v>85</v>
      </c>
      <c r="BK166" s="170">
        <f t="shared" si="19"/>
        <v>0</v>
      </c>
      <c r="BL166" s="14" t="s">
        <v>261</v>
      </c>
      <c r="BM166" s="169" t="s">
        <v>310</v>
      </c>
    </row>
    <row r="167" spans="1:65" s="2" customFormat="1" ht="44.25" customHeight="1">
      <c r="A167" s="29"/>
      <c r="B167" s="157"/>
      <c r="C167" s="158" t="s">
        <v>311</v>
      </c>
      <c r="D167" s="158" t="s">
        <v>127</v>
      </c>
      <c r="E167" s="159" t="s">
        <v>312</v>
      </c>
      <c r="F167" s="160" t="s">
        <v>313</v>
      </c>
      <c r="G167" s="161" t="s">
        <v>146</v>
      </c>
      <c r="H167" s="162">
        <v>5.3209999999999997</v>
      </c>
      <c r="I167" s="163"/>
      <c r="J167" s="164">
        <f t="shared" si="10"/>
        <v>0</v>
      </c>
      <c r="K167" s="160" t="s">
        <v>131</v>
      </c>
      <c r="L167" s="30"/>
      <c r="M167" s="165" t="s">
        <v>1</v>
      </c>
      <c r="N167" s="166" t="s">
        <v>42</v>
      </c>
      <c r="O167" s="55"/>
      <c r="P167" s="167">
        <f t="shared" si="11"/>
        <v>0</v>
      </c>
      <c r="Q167" s="167">
        <v>0</v>
      </c>
      <c r="R167" s="167">
        <f t="shared" si="12"/>
        <v>0</v>
      </c>
      <c r="S167" s="167">
        <v>0</v>
      </c>
      <c r="T167" s="168">
        <f t="shared" si="13"/>
        <v>0</v>
      </c>
      <c r="U167" s="29"/>
      <c r="V167" s="29"/>
      <c r="W167" s="29"/>
      <c r="X167" s="29"/>
      <c r="Y167" s="29"/>
      <c r="Z167" s="29"/>
      <c r="AA167" s="29"/>
      <c r="AB167" s="29"/>
      <c r="AC167" s="29"/>
      <c r="AD167" s="29"/>
      <c r="AE167" s="29"/>
      <c r="AR167" s="169" t="s">
        <v>261</v>
      </c>
      <c r="AT167" s="169" t="s">
        <v>127</v>
      </c>
      <c r="AU167" s="169" t="s">
        <v>85</v>
      </c>
      <c r="AY167" s="14" t="s">
        <v>124</v>
      </c>
      <c r="BE167" s="170">
        <f t="shared" si="14"/>
        <v>0</v>
      </c>
      <c r="BF167" s="170">
        <f t="shared" si="15"/>
        <v>0</v>
      </c>
      <c r="BG167" s="170">
        <f t="shared" si="16"/>
        <v>0</v>
      </c>
      <c r="BH167" s="170">
        <f t="shared" si="17"/>
        <v>0</v>
      </c>
      <c r="BI167" s="170">
        <f t="shared" si="18"/>
        <v>0</v>
      </c>
      <c r="BJ167" s="14" t="s">
        <v>85</v>
      </c>
      <c r="BK167" s="170">
        <f t="shared" si="19"/>
        <v>0</v>
      </c>
      <c r="BL167" s="14" t="s">
        <v>261</v>
      </c>
      <c r="BM167" s="169" t="s">
        <v>314</v>
      </c>
    </row>
    <row r="168" spans="1:65" s="2" customFormat="1" ht="33" customHeight="1">
      <c r="A168" s="29"/>
      <c r="B168" s="157"/>
      <c r="C168" s="158" t="s">
        <v>315</v>
      </c>
      <c r="D168" s="158" t="s">
        <v>127</v>
      </c>
      <c r="E168" s="159" t="s">
        <v>316</v>
      </c>
      <c r="F168" s="160" t="s">
        <v>317</v>
      </c>
      <c r="G168" s="161" t="s">
        <v>146</v>
      </c>
      <c r="H168" s="162">
        <v>172.886</v>
      </c>
      <c r="I168" s="163"/>
      <c r="J168" s="164">
        <f t="shared" si="10"/>
        <v>0</v>
      </c>
      <c r="K168" s="160" t="s">
        <v>131</v>
      </c>
      <c r="L168" s="30"/>
      <c r="M168" s="165" t="s">
        <v>1</v>
      </c>
      <c r="N168" s="166" t="s">
        <v>42</v>
      </c>
      <c r="O168" s="55"/>
      <c r="P168" s="167">
        <f t="shared" si="11"/>
        <v>0</v>
      </c>
      <c r="Q168" s="167">
        <v>0</v>
      </c>
      <c r="R168" s="167">
        <f t="shared" si="12"/>
        <v>0</v>
      </c>
      <c r="S168" s="167">
        <v>0</v>
      </c>
      <c r="T168" s="168">
        <f t="shared" si="13"/>
        <v>0</v>
      </c>
      <c r="U168" s="29"/>
      <c r="V168" s="29"/>
      <c r="W168" s="29"/>
      <c r="X168" s="29"/>
      <c r="Y168" s="29"/>
      <c r="Z168" s="29"/>
      <c r="AA168" s="29"/>
      <c r="AB168" s="29"/>
      <c r="AC168" s="29"/>
      <c r="AD168" s="29"/>
      <c r="AE168" s="29"/>
      <c r="AR168" s="169" t="s">
        <v>261</v>
      </c>
      <c r="AT168" s="169" t="s">
        <v>127</v>
      </c>
      <c r="AU168" s="169" t="s">
        <v>85</v>
      </c>
      <c r="AY168" s="14" t="s">
        <v>124</v>
      </c>
      <c r="BE168" s="170">
        <f t="shared" si="14"/>
        <v>0</v>
      </c>
      <c r="BF168" s="170">
        <f t="shared" si="15"/>
        <v>0</v>
      </c>
      <c r="BG168" s="170">
        <f t="shared" si="16"/>
        <v>0</v>
      </c>
      <c r="BH168" s="170">
        <f t="shared" si="17"/>
        <v>0</v>
      </c>
      <c r="BI168" s="170">
        <f t="shared" si="18"/>
        <v>0</v>
      </c>
      <c r="BJ168" s="14" t="s">
        <v>85</v>
      </c>
      <c r="BK168" s="170">
        <f t="shared" si="19"/>
        <v>0</v>
      </c>
      <c r="BL168" s="14" t="s">
        <v>261</v>
      </c>
      <c r="BM168" s="169" t="s">
        <v>318</v>
      </c>
    </row>
    <row r="169" spans="1:65" s="2" customFormat="1" ht="44.25" customHeight="1">
      <c r="A169" s="29"/>
      <c r="B169" s="157"/>
      <c r="C169" s="158" t="s">
        <v>319</v>
      </c>
      <c r="D169" s="158" t="s">
        <v>127</v>
      </c>
      <c r="E169" s="159" t="s">
        <v>320</v>
      </c>
      <c r="F169" s="160" t="s">
        <v>321</v>
      </c>
      <c r="G169" s="161" t="s">
        <v>155</v>
      </c>
      <c r="H169" s="162">
        <v>2</v>
      </c>
      <c r="I169" s="163"/>
      <c r="J169" s="164">
        <f t="shared" si="10"/>
        <v>0</v>
      </c>
      <c r="K169" s="160" t="s">
        <v>131</v>
      </c>
      <c r="L169" s="30"/>
      <c r="M169" s="165" t="s">
        <v>1</v>
      </c>
      <c r="N169" s="166" t="s">
        <v>42</v>
      </c>
      <c r="O169" s="55"/>
      <c r="P169" s="167">
        <f t="shared" si="11"/>
        <v>0</v>
      </c>
      <c r="Q169" s="167">
        <v>0</v>
      </c>
      <c r="R169" s="167">
        <f t="shared" si="12"/>
        <v>0</v>
      </c>
      <c r="S169" s="167">
        <v>0</v>
      </c>
      <c r="T169" s="168">
        <f t="shared" si="13"/>
        <v>0</v>
      </c>
      <c r="U169" s="29"/>
      <c r="V169" s="29"/>
      <c r="W169" s="29"/>
      <c r="X169" s="29"/>
      <c r="Y169" s="29"/>
      <c r="Z169" s="29"/>
      <c r="AA169" s="29"/>
      <c r="AB169" s="29"/>
      <c r="AC169" s="29"/>
      <c r="AD169" s="29"/>
      <c r="AE169" s="29"/>
      <c r="AR169" s="169" t="s">
        <v>261</v>
      </c>
      <c r="AT169" s="169" t="s">
        <v>127</v>
      </c>
      <c r="AU169" s="169" t="s">
        <v>85</v>
      </c>
      <c r="AY169" s="14" t="s">
        <v>124</v>
      </c>
      <c r="BE169" s="170">
        <f t="shared" si="14"/>
        <v>0</v>
      </c>
      <c r="BF169" s="170">
        <f t="shared" si="15"/>
        <v>0</v>
      </c>
      <c r="BG169" s="170">
        <f t="shared" si="16"/>
        <v>0</v>
      </c>
      <c r="BH169" s="170">
        <f t="shared" si="17"/>
        <v>0</v>
      </c>
      <c r="BI169" s="170">
        <f t="shared" si="18"/>
        <v>0</v>
      </c>
      <c r="BJ169" s="14" t="s">
        <v>85</v>
      </c>
      <c r="BK169" s="170">
        <f t="shared" si="19"/>
        <v>0</v>
      </c>
      <c r="BL169" s="14" t="s">
        <v>261</v>
      </c>
      <c r="BM169" s="169" t="s">
        <v>322</v>
      </c>
    </row>
    <row r="170" spans="1:65" s="2" customFormat="1" ht="44.25" customHeight="1">
      <c r="A170" s="29"/>
      <c r="B170" s="157"/>
      <c r="C170" s="158" t="s">
        <v>323</v>
      </c>
      <c r="D170" s="158" t="s">
        <v>127</v>
      </c>
      <c r="E170" s="159" t="s">
        <v>324</v>
      </c>
      <c r="F170" s="160" t="s">
        <v>325</v>
      </c>
      <c r="G170" s="161" t="s">
        <v>155</v>
      </c>
      <c r="H170" s="162">
        <v>8</v>
      </c>
      <c r="I170" s="163"/>
      <c r="J170" s="164">
        <f t="shared" si="10"/>
        <v>0</v>
      </c>
      <c r="K170" s="160" t="s">
        <v>131</v>
      </c>
      <c r="L170" s="30"/>
      <c r="M170" s="165" t="s">
        <v>1</v>
      </c>
      <c r="N170" s="166" t="s">
        <v>42</v>
      </c>
      <c r="O170" s="55"/>
      <c r="P170" s="167">
        <f t="shared" si="11"/>
        <v>0</v>
      </c>
      <c r="Q170" s="167">
        <v>0</v>
      </c>
      <c r="R170" s="167">
        <f t="shared" si="12"/>
        <v>0</v>
      </c>
      <c r="S170" s="167">
        <v>0</v>
      </c>
      <c r="T170" s="168">
        <f t="shared" si="13"/>
        <v>0</v>
      </c>
      <c r="U170" s="29"/>
      <c r="V170" s="29"/>
      <c r="W170" s="29"/>
      <c r="X170" s="29"/>
      <c r="Y170" s="29"/>
      <c r="Z170" s="29"/>
      <c r="AA170" s="29"/>
      <c r="AB170" s="29"/>
      <c r="AC170" s="29"/>
      <c r="AD170" s="29"/>
      <c r="AE170" s="29"/>
      <c r="AR170" s="169" t="s">
        <v>261</v>
      </c>
      <c r="AT170" s="169" t="s">
        <v>127</v>
      </c>
      <c r="AU170" s="169" t="s">
        <v>85</v>
      </c>
      <c r="AY170" s="14" t="s">
        <v>124</v>
      </c>
      <c r="BE170" s="170">
        <f t="shared" si="14"/>
        <v>0</v>
      </c>
      <c r="BF170" s="170">
        <f t="shared" si="15"/>
        <v>0</v>
      </c>
      <c r="BG170" s="170">
        <f t="shared" si="16"/>
        <v>0</v>
      </c>
      <c r="BH170" s="170">
        <f t="shared" si="17"/>
        <v>0</v>
      </c>
      <c r="BI170" s="170">
        <f t="shared" si="18"/>
        <v>0</v>
      </c>
      <c r="BJ170" s="14" t="s">
        <v>85</v>
      </c>
      <c r="BK170" s="170">
        <f t="shared" si="19"/>
        <v>0</v>
      </c>
      <c r="BL170" s="14" t="s">
        <v>261</v>
      </c>
      <c r="BM170" s="169" t="s">
        <v>326</v>
      </c>
    </row>
    <row r="171" spans="1:65" s="2" customFormat="1" ht="33" customHeight="1">
      <c r="A171" s="29"/>
      <c r="B171" s="157"/>
      <c r="C171" s="158" t="s">
        <v>327</v>
      </c>
      <c r="D171" s="158" t="s">
        <v>127</v>
      </c>
      <c r="E171" s="159" t="s">
        <v>328</v>
      </c>
      <c r="F171" s="160" t="s">
        <v>329</v>
      </c>
      <c r="G171" s="161" t="s">
        <v>146</v>
      </c>
      <c r="H171" s="162">
        <v>0.88200000000000001</v>
      </c>
      <c r="I171" s="163"/>
      <c r="J171" s="164">
        <f t="shared" si="10"/>
        <v>0</v>
      </c>
      <c r="K171" s="160" t="s">
        <v>131</v>
      </c>
      <c r="L171" s="30"/>
      <c r="M171" s="181" t="s">
        <v>1</v>
      </c>
      <c r="N171" s="182" t="s">
        <v>42</v>
      </c>
      <c r="O171" s="183"/>
      <c r="P171" s="184">
        <f t="shared" si="11"/>
        <v>0</v>
      </c>
      <c r="Q171" s="184">
        <v>0</v>
      </c>
      <c r="R171" s="184">
        <f t="shared" si="12"/>
        <v>0</v>
      </c>
      <c r="S171" s="184">
        <v>0</v>
      </c>
      <c r="T171" s="185">
        <f t="shared" si="13"/>
        <v>0</v>
      </c>
      <c r="U171" s="29"/>
      <c r="V171" s="29"/>
      <c r="W171" s="29"/>
      <c r="X171" s="29"/>
      <c r="Y171" s="29"/>
      <c r="Z171" s="29"/>
      <c r="AA171" s="29"/>
      <c r="AB171" s="29"/>
      <c r="AC171" s="29"/>
      <c r="AD171" s="29"/>
      <c r="AE171" s="29"/>
      <c r="AR171" s="169" t="s">
        <v>261</v>
      </c>
      <c r="AT171" s="169" t="s">
        <v>127</v>
      </c>
      <c r="AU171" s="169" t="s">
        <v>85</v>
      </c>
      <c r="AY171" s="14" t="s">
        <v>124</v>
      </c>
      <c r="BE171" s="170">
        <f t="shared" si="14"/>
        <v>0</v>
      </c>
      <c r="BF171" s="170">
        <f t="shared" si="15"/>
        <v>0</v>
      </c>
      <c r="BG171" s="170">
        <f t="shared" si="16"/>
        <v>0</v>
      </c>
      <c r="BH171" s="170">
        <f t="shared" si="17"/>
        <v>0</v>
      </c>
      <c r="BI171" s="170">
        <f t="shared" si="18"/>
        <v>0</v>
      </c>
      <c r="BJ171" s="14" t="s">
        <v>85</v>
      </c>
      <c r="BK171" s="170">
        <f t="shared" si="19"/>
        <v>0</v>
      </c>
      <c r="BL171" s="14" t="s">
        <v>261</v>
      </c>
      <c r="BM171" s="169" t="s">
        <v>330</v>
      </c>
    </row>
    <row r="172" spans="1:65" s="2" customFormat="1" ht="6.95" customHeight="1">
      <c r="A172" s="29"/>
      <c r="B172" s="44"/>
      <c r="C172" s="45"/>
      <c r="D172" s="45"/>
      <c r="E172" s="45"/>
      <c r="F172" s="45"/>
      <c r="G172" s="45"/>
      <c r="H172" s="45"/>
      <c r="I172" s="117"/>
      <c r="J172" s="45"/>
      <c r="K172" s="45"/>
      <c r="L172" s="30"/>
      <c r="M172" s="29"/>
      <c r="O172" s="29"/>
      <c r="P172" s="29"/>
      <c r="Q172" s="29"/>
      <c r="R172" s="29"/>
      <c r="S172" s="29"/>
      <c r="T172" s="29"/>
      <c r="U172" s="29"/>
      <c r="V172" s="29"/>
      <c r="W172" s="29"/>
      <c r="X172" s="29"/>
      <c r="Y172" s="29"/>
      <c r="Z172" s="29"/>
      <c r="AA172" s="29"/>
      <c r="AB172" s="29"/>
      <c r="AC172" s="29"/>
      <c r="AD172" s="29"/>
      <c r="AE172" s="29"/>
    </row>
  </sheetData>
  <autoFilter ref="C118:K171"/>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0"/>
      <c r="L2" s="224" t="s">
        <v>5</v>
      </c>
      <c r="M2" s="209"/>
      <c r="N2" s="209"/>
      <c r="O2" s="209"/>
      <c r="P2" s="209"/>
      <c r="Q2" s="209"/>
      <c r="R2" s="209"/>
      <c r="S2" s="209"/>
      <c r="T2" s="209"/>
      <c r="U2" s="209"/>
      <c r="V2" s="209"/>
      <c r="AT2" s="14" t="s">
        <v>90</v>
      </c>
    </row>
    <row r="3" spans="1:46" s="1" customFormat="1" ht="6.95" customHeight="1">
      <c r="B3" s="15"/>
      <c r="C3" s="16"/>
      <c r="D3" s="16"/>
      <c r="E3" s="16"/>
      <c r="F3" s="16"/>
      <c r="G3" s="16"/>
      <c r="H3" s="16"/>
      <c r="I3" s="91"/>
      <c r="J3" s="16"/>
      <c r="K3" s="16"/>
      <c r="L3" s="17"/>
      <c r="AT3" s="14" t="s">
        <v>87</v>
      </c>
    </row>
    <row r="4" spans="1:46" s="1" customFormat="1" ht="24.95" customHeight="1">
      <c r="B4" s="17"/>
      <c r="D4" s="18" t="s">
        <v>97</v>
      </c>
      <c r="I4" s="90"/>
      <c r="L4" s="17"/>
      <c r="M4" s="92" t="s">
        <v>10</v>
      </c>
      <c r="AT4" s="14" t="s">
        <v>3</v>
      </c>
    </row>
    <row r="5" spans="1:46" s="1" customFormat="1" ht="6.95" customHeight="1">
      <c r="B5" s="17"/>
      <c r="I5" s="90"/>
      <c r="L5" s="17"/>
    </row>
    <row r="6" spans="1:46" s="1" customFormat="1" ht="12" customHeight="1">
      <c r="B6" s="17"/>
      <c r="D6" s="24" t="s">
        <v>16</v>
      </c>
      <c r="I6" s="90"/>
      <c r="L6" s="17"/>
    </row>
    <row r="7" spans="1:46" s="1" customFormat="1" ht="16.5" customHeight="1">
      <c r="B7" s="17"/>
      <c r="E7" s="225" t="str">
        <f>'Rekapitulace zakázky'!K6</f>
        <v>Výměna kolejnic v úseku Rájec-Jestřebí - Březová nad Svitavou</v>
      </c>
      <c r="F7" s="226"/>
      <c r="G7" s="226"/>
      <c r="H7" s="226"/>
      <c r="I7" s="90"/>
      <c r="L7" s="17"/>
    </row>
    <row r="8" spans="1:46" s="2" customFormat="1" ht="12" customHeight="1">
      <c r="A8" s="29"/>
      <c r="B8" s="30"/>
      <c r="C8" s="29"/>
      <c r="D8" s="24" t="s">
        <v>98</v>
      </c>
      <c r="E8" s="29"/>
      <c r="F8" s="29"/>
      <c r="G8" s="29"/>
      <c r="H8" s="29"/>
      <c r="I8" s="93"/>
      <c r="J8" s="29"/>
      <c r="K8" s="29"/>
      <c r="L8" s="39"/>
      <c r="S8" s="29"/>
      <c r="T8" s="29"/>
      <c r="U8" s="29"/>
      <c r="V8" s="29"/>
      <c r="W8" s="29"/>
      <c r="X8" s="29"/>
      <c r="Y8" s="29"/>
      <c r="Z8" s="29"/>
      <c r="AA8" s="29"/>
      <c r="AB8" s="29"/>
      <c r="AC8" s="29"/>
      <c r="AD8" s="29"/>
      <c r="AE8" s="29"/>
    </row>
    <row r="9" spans="1:46" s="2" customFormat="1" ht="16.5" customHeight="1">
      <c r="A9" s="29"/>
      <c r="B9" s="30"/>
      <c r="C9" s="29"/>
      <c r="D9" s="29"/>
      <c r="E9" s="186" t="s">
        <v>331</v>
      </c>
      <c r="F9" s="227"/>
      <c r="G9" s="227"/>
      <c r="H9" s="227"/>
      <c r="I9" s="93"/>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93"/>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9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332</v>
      </c>
      <c r="G12" s="29"/>
      <c r="H12" s="29"/>
      <c r="I12" s="94" t="s">
        <v>22</v>
      </c>
      <c r="J12" s="52" t="str">
        <f>'Rekapitulace zakázky'!AN8</f>
        <v>20. 2. 2020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93"/>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9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9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93"/>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9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28" t="str">
        <f>'Rekapitulace zakázky'!E14</f>
        <v>Vyplň údaj</v>
      </c>
      <c r="F18" s="208"/>
      <c r="G18" s="208"/>
      <c r="H18" s="208"/>
      <c r="I18" s="9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93"/>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9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9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93"/>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9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9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93"/>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93"/>
      <c r="J26" s="29"/>
      <c r="K26" s="29"/>
      <c r="L26" s="39"/>
      <c r="S26" s="29"/>
      <c r="T26" s="29"/>
      <c r="U26" s="29"/>
      <c r="V26" s="29"/>
      <c r="W26" s="29"/>
      <c r="X26" s="29"/>
      <c r="Y26" s="29"/>
      <c r="Z26" s="29"/>
      <c r="AA26" s="29"/>
      <c r="AB26" s="29"/>
      <c r="AC26" s="29"/>
      <c r="AD26" s="29"/>
      <c r="AE26" s="29"/>
    </row>
    <row r="27" spans="1:31" s="8" customFormat="1" ht="16.5" customHeight="1">
      <c r="A27" s="95"/>
      <c r="B27" s="96"/>
      <c r="C27" s="95"/>
      <c r="D27" s="95"/>
      <c r="E27" s="213" t="s">
        <v>1</v>
      </c>
      <c r="F27" s="213"/>
      <c r="G27" s="213"/>
      <c r="H27" s="213"/>
      <c r="I27" s="97"/>
      <c r="J27" s="95"/>
      <c r="K27" s="95"/>
      <c r="L27" s="98"/>
      <c r="S27" s="95"/>
      <c r="T27" s="95"/>
      <c r="U27" s="95"/>
      <c r="V27" s="95"/>
      <c r="W27" s="95"/>
      <c r="X27" s="95"/>
      <c r="Y27" s="95"/>
      <c r="Z27" s="95"/>
      <c r="AA27" s="95"/>
      <c r="AB27" s="95"/>
      <c r="AC27" s="95"/>
      <c r="AD27" s="95"/>
      <c r="AE27" s="95"/>
    </row>
    <row r="28" spans="1:31" s="2" customFormat="1" ht="6.95" customHeight="1">
      <c r="A28" s="29"/>
      <c r="B28" s="30"/>
      <c r="C28" s="29"/>
      <c r="D28" s="29"/>
      <c r="E28" s="29"/>
      <c r="F28" s="29"/>
      <c r="G28" s="29"/>
      <c r="H28" s="29"/>
      <c r="I28" s="93"/>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99"/>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100" t="s">
        <v>37</v>
      </c>
      <c r="E30" s="29"/>
      <c r="F30" s="29"/>
      <c r="G30" s="29"/>
      <c r="H30" s="29"/>
      <c r="I30" s="93"/>
      <c r="J30" s="68">
        <f>ROUND(J119,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99"/>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101"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102" t="s">
        <v>41</v>
      </c>
      <c r="E33" s="24" t="s">
        <v>42</v>
      </c>
      <c r="F33" s="103">
        <f>ROUND((SUM(BE119:BE158)),  2)</f>
        <v>0</v>
      </c>
      <c r="G33" s="29"/>
      <c r="H33" s="29"/>
      <c r="I33" s="104">
        <v>0.21</v>
      </c>
      <c r="J33" s="103">
        <f>ROUND(((SUM(BE119:BE158))*I33),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103">
        <f>ROUND((SUM(BF119:BF158)),  2)</f>
        <v>0</v>
      </c>
      <c r="G34" s="29"/>
      <c r="H34" s="29"/>
      <c r="I34" s="104">
        <v>0.15</v>
      </c>
      <c r="J34" s="103">
        <f>ROUND(((SUM(BF119:BF158))*I34),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103">
        <f>ROUND((SUM(BG119:BG158)),  2)</f>
        <v>0</v>
      </c>
      <c r="G35" s="29"/>
      <c r="H35" s="29"/>
      <c r="I35" s="104">
        <v>0.21</v>
      </c>
      <c r="J35" s="103">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103">
        <f>ROUND((SUM(BH119:BH158)),  2)</f>
        <v>0</v>
      </c>
      <c r="G36" s="29"/>
      <c r="H36" s="29"/>
      <c r="I36" s="104">
        <v>0.15</v>
      </c>
      <c r="J36" s="103">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103">
        <f>ROUND((SUM(BI119:BI158)),  2)</f>
        <v>0</v>
      </c>
      <c r="G37" s="29"/>
      <c r="H37" s="29"/>
      <c r="I37" s="104">
        <v>0</v>
      </c>
      <c r="J37" s="103">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93"/>
      <c r="J38" s="29"/>
      <c r="K38" s="29"/>
      <c r="L38" s="39"/>
      <c r="S38" s="29"/>
      <c r="T38" s="29"/>
      <c r="U38" s="29"/>
      <c r="V38" s="29"/>
      <c r="W38" s="29"/>
      <c r="X38" s="29"/>
      <c r="Y38" s="29"/>
      <c r="Z38" s="29"/>
      <c r="AA38" s="29"/>
      <c r="AB38" s="29"/>
      <c r="AC38" s="29"/>
      <c r="AD38" s="29"/>
      <c r="AE38" s="29"/>
    </row>
    <row r="39" spans="1:31" s="2" customFormat="1" ht="25.35" customHeight="1">
      <c r="A39" s="29"/>
      <c r="B39" s="30"/>
      <c r="C39" s="105"/>
      <c r="D39" s="106" t="s">
        <v>47</v>
      </c>
      <c r="E39" s="57"/>
      <c r="F39" s="57"/>
      <c r="G39" s="107" t="s">
        <v>48</v>
      </c>
      <c r="H39" s="108" t="s">
        <v>49</v>
      </c>
      <c r="I39" s="109"/>
      <c r="J39" s="110">
        <f>SUM(J30:J37)</f>
        <v>0</v>
      </c>
      <c r="K39" s="111"/>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93"/>
      <c r="J40" s="29"/>
      <c r="K40" s="29"/>
      <c r="L40" s="39"/>
      <c r="S40" s="29"/>
      <c r="T40" s="29"/>
      <c r="U40" s="29"/>
      <c r="V40" s="29"/>
      <c r="W40" s="29"/>
      <c r="X40" s="29"/>
      <c r="Y40" s="29"/>
      <c r="Z40" s="29"/>
      <c r="AA40" s="29"/>
      <c r="AB40" s="29"/>
      <c r="AC40" s="29"/>
      <c r="AD40" s="29"/>
      <c r="AE40" s="29"/>
    </row>
    <row r="41" spans="1:31" s="1" customFormat="1" ht="14.45" customHeight="1">
      <c r="B41" s="17"/>
      <c r="I41" s="90"/>
      <c r="L41" s="17"/>
    </row>
    <row r="42" spans="1:31" s="1" customFormat="1" ht="14.45" customHeight="1">
      <c r="B42" s="17"/>
      <c r="I42" s="90"/>
      <c r="L42" s="17"/>
    </row>
    <row r="43" spans="1:31" s="1" customFormat="1" ht="14.45" customHeight="1">
      <c r="B43" s="17"/>
      <c r="I43" s="90"/>
      <c r="L43" s="17"/>
    </row>
    <row r="44" spans="1:31" s="1" customFormat="1" ht="14.45" customHeight="1">
      <c r="B44" s="17"/>
      <c r="I44" s="90"/>
      <c r="L44" s="17"/>
    </row>
    <row r="45" spans="1:31" s="1" customFormat="1" ht="14.45" customHeight="1">
      <c r="B45" s="17"/>
      <c r="I45" s="90"/>
      <c r="L45" s="17"/>
    </row>
    <row r="46" spans="1:31" s="1" customFormat="1" ht="14.45" customHeight="1">
      <c r="B46" s="17"/>
      <c r="I46" s="90"/>
      <c r="L46" s="17"/>
    </row>
    <row r="47" spans="1:31" s="1" customFormat="1" ht="14.45" customHeight="1">
      <c r="B47" s="17"/>
      <c r="I47" s="90"/>
      <c r="L47" s="17"/>
    </row>
    <row r="48" spans="1:31" s="1" customFormat="1" ht="14.45" customHeight="1">
      <c r="B48" s="17"/>
      <c r="I48" s="90"/>
      <c r="L48" s="17"/>
    </row>
    <row r="49" spans="1:31" s="1" customFormat="1" ht="14.45" customHeight="1">
      <c r="B49" s="17"/>
      <c r="I49" s="90"/>
      <c r="L49" s="17"/>
    </row>
    <row r="50" spans="1:31" s="2" customFormat="1" ht="14.45" customHeight="1">
      <c r="B50" s="39"/>
      <c r="D50" s="40" t="s">
        <v>50</v>
      </c>
      <c r="E50" s="41"/>
      <c r="F50" s="41"/>
      <c r="G50" s="40" t="s">
        <v>51</v>
      </c>
      <c r="H50" s="41"/>
      <c r="I50" s="112"/>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29"/>
      <c r="B61" s="30"/>
      <c r="C61" s="29"/>
      <c r="D61" s="42" t="s">
        <v>52</v>
      </c>
      <c r="E61" s="32"/>
      <c r="F61" s="113" t="s">
        <v>53</v>
      </c>
      <c r="G61" s="42" t="s">
        <v>52</v>
      </c>
      <c r="H61" s="32"/>
      <c r="I61" s="114"/>
      <c r="J61" s="11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ht="12.75">
      <c r="A65" s="29"/>
      <c r="B65" s="30"/>
      <c r="C65" s="29"/>
      <c r="D65" s="40" t="s">
        <v>54</v>
      </c>
      <c r="E65" s="43"/>
      <c r="F65" s="43"/>
      <c r="G65" s="40" t="s">
        <v>55</v>
      </c>
      <c r="H65" s="43"/>
      <c r="I65" s="116"/>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29"/>
      <c r="B76" s="30"/>
      <c r="C76" s="29"/>
      <c r="D76" s="42" t="s">
        <v>52</v>
      </c>
      <c r="E76" s="32"/>
      <c r="F76" s="113" t="s">
        <v>53</v>
      </c>
      <c r="G76" s="42" t="s">
        <v>52</v>
      </c>
      <c r="H76" s="32"/>
      <c r="I76" s="114"/>
      <c r="J76" s="11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117"/>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118"/>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101</v>
      </c>
      <c r="D82" s="29"/>
      <c r="E82" s="29"/>
      <c r="F82" s="29"/>
      <c r="G82" s="29"/>
      <c r="H82" s="29"/>
      <c r="I82" s="93"/>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93"/>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93"/>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25" t="str">
        <f>E7</f>
        <v>Výměna kolejnic v úseku Rájec-Jestřebí - Březová nad Svitavou</v>
      </c>
      <c r="F85" s="226"/>
      <c r="G85" s="226"/>
      <c r="H85" s="226"/>
      <c r="I85" s="93"/>
      <c r="J85" s="29"/>
      <c r="K85" s="29"/>
      <c r="L85" s="39"/>
      <c r="S85" s="29"/>
      <c r="T85" s="29"/>
      <c r="U85" s="29"/>
      <c r="V85" s="29"/>
      <c r="W85" s="29"/>
      <c r="X85" s="29"/>
      <c r="Y85" s="29"/>
      <c r="Z85" s="29"/>
      <c r="AA85" s="29"/>
      <c r="AB85" s="29"/>
      <c r="AC85" s="29"/>
      <c r="AD85" s="29"/>
      <c r="AE85" s="29"/>
    </row>
    <row r="86" spans="1:47" s="2" customFormat="1" ht="12" customHeight="1">
      <c r="A86" s="29"/>
      <c r="B86" s="30"/>
      <c r="C86" s="24" t="s">
        <v>98</v>
      </c>
      <c r="D86" s="29"/>
      <c r="E86" s="29"/>
      <c r="F86" s="29"/>
      <c r="G86" s="29"/>
      <c r="H86" s="29"/>
      <c r="I86" s="93"/>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6" t="str">
        <f>E9</f>
        <v>01.2 - Úsek Skalice nad Svitavou - Letovice</v>
      </c>
      <c r="F87" s="227"/>
      <c r="G87" s="227"/>
      <c r="H87" s="227"/>
      <c r="I87" s="93"/>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93"/>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Skalice nad Svitavou - Letovice</v>
      </c>
      <c r="G89" s="29"/>
      <c r="H89" s="29"/>
      <c r="I89" s="94" t="s">
        <v>22</v>
      </c>
      <c r="J89" s="52" t="str">
        <f>IF(J12="","",J12)</f>
        <v>20. 2. 2020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93"/>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státní organizace</v>
      </c>
      <c r="G91" s="29"/>
      <c r="H91" s="29"/>
      <c r="I91" s="9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9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93"/>
      <c r="J93" s="29"/>
      <c r="K93" s="29"/>
      <c r="L93" s="39"/>
      <c r="S93" s="29"/>
      <c r="T93" s="29"/>
      <c r="U93" s="29"/>
      <c r="V93" s="29"/>
      <c r="W93" s="29"/>
      <c r="X93" s="29"/>
      <c r="Y93" s="29"/>
      <c r="Z93" s="29"/>
      <c r="AA93" s="29"/>
      <c r="AB93" s="29"/>
      <c r="AC93" s="29"/>
      <c r="AD93" s="29"/>
      <c r="AE93" s="29"/>
    </row>
    <row r="94" spans="1:47" s="2" customFormat="1" ht="29.25" customHeight="1">
      <c r="A94" s="29"/>
      <c r="B94" s="30"/>
      <c r="C94" s="119" t="s">
        <v>102</v>
      </c>
      <c r="D94" s="105"/>
      <c r="E94" s="105"/>
      <c r="F94" s="105"/>
      <c r="G94" s="105"/>
      <c r="H94" s="105"/>
      <c r="I94" s="120"/>
      <c r="J94" s="121" t="s">
        <v>103</v>
      </c>
      <c r="K94" s="105"/>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93"/>
      <c r="J95" s="29"/>
      <c r="K95" s="29"/>
      <c r="L95" s="39"/>
      <c r="S95" s="29"/>
      <c r="T95" s="29"/>
      <c r="U95" s="29"/>
      <c r="V95" s="29"/>
      <c r="W95" s="29"/>
      <c r="X95" s="29"/>
      <c r="Y95" s="29"/>
      <c r="Z95" s="29"/>
      <c r="AA95" s="29"/>
      <c r="AB95" s="29"/>
      <c r="AC95" s="29"/>
      <c r="AD95" s="29"/>
      <c r="AE95" s="29"/>
    </row>
    <row r="96" spans="1:47" s="2" customFormat="1" ht="22.9" customHeight="1">
      <c r="A96" s="29"/>
      <c r="B96" s="30"/>
      <c r="C96" s="122" t="s">
        <v>104</v>
      </c>
      <c r="D96" s="29"/>
      <c r="E96" s="29"/>
      <c r="F96" s="29"/>
      <c r="G96" s="29"/>
      <c r="H96" s="29"/>
      <c r="I96" s="93"/>
      <c r="J96" s="68">
        <f>J119</f>
        <v>0</v>
      </c>
      <c r="K96" s="29"/>
      <c r="L96" s="39"/>
      <c r="S96" s="29"/>
      <c r="T96" s="29"/>
      <c r="U96" s="29"/>
      <c r="V96" s="29"/>
      <c r="W96" s="29"/>
      <c r="X96" s="29"/>
      <c r="Y96" s="29"/>
      <c r="Z96" s="29"/>
      <c r="AA96" s="29"/>
      <c r="AB96" s="29"/>
      <c r="AC96" s="29"/>
      <c r="AD96" s="29"/>
      <c r="AE96" s="29"/>
      <c r="AU96" s="14" t="s">
        <v>105</v>
      </c>
    </row>
    <row r="97" spans="1:31" s="9" customFormat="1" ht="24.95" customHeight="1">
      <c r="B97" s="123"/>
      <c r="D97" s="124" t="s">
        <v>106</v>
      </c>
      <c r="E97" s="125"/>
      <c r="F97" s="125"/>
      <c r="G97" s="125"/>
      <c r="H97" s="125"/>
      <c r="I97" s="126"/>
      <c r="J97" s="127">
        <f>J120</f>
        <v>0</v>
      </c>
      <c r="L97" s="123"/>
    </row>
    <row r="98" spans="1:31" s="10" customFormat="1" ht="19.899999999999999" customHeight="1">
      <c r="B98" s="128"/>
      <c r="D98" s="129" t="s">
        <v>107</v>
      </c>
      <c r="E98" s="130"/>
      <c r="F98" s="130"/>
      <c r="G98" s="130"/>
      <c r="H98" s="130"/>
      <c r="I98" s="131"/>
      <c r="J98" s="132">
        <f>J121</f>
        <v>0</v>
      </c>
      <c r="L98" s="128"/>
    </row>
    <row r="99" spans="1:31" s="9" customFormat="1" ht="24.95" customHeight="1">
      <c r="B99" s="123"/>
      <c r="D99" s="124" t="s">
        <v>108</v>
      </c>
      <c r="E99" s="125"/>
      <c r="F99" s="125"/>
      <c r="G99" s="125"/>
      <c r="H99" s="125"/>
      <c r="I99" s="126"/>
      <c r="J99" s="127">
        <f>J138</f>
        <v>0</v>
      </c>
      <c r="L99" s="123"/>
    </row>
    <row r="100" spans="1:31" s="2" customFormat="1" ht="21.75" customHeight="1">
      <c r="A100" s="29"/>
      <c r="B100" s="30"/>
      <c r="C100" s="29"/>
      <c r="D100" s="29"/>
      <c r="E100" s="29"/>
      <c r="F100" s="29"/>
      <c r="G100" s="29"/>
      <c r="H100" s="29"/>
      <c r="I100" s="93"/>
      <c r="J100" s="29"/>
      <c r="K100" s="29"/>
      <c r="L100" s="39"/>
      <c r="S100" s="29"/>
      <c r="T100" s="29"/>
      <c r="U100" s="29"/>
      <c r="V100" s="29"/>
      <c r="W100" s="29"/>
      <c r="X100" s="29"/>
      <c r="Y100" s="29"/>
      <c r="Z100" s="29"/>
      <c r="AA100" s="29"/>
      <c r="AB100" s="29"/>
      <c r="AC100" s="29"/>
      <c r="AD100" s="29"/>
      <c r="AE100" s="29"/>
    </row>
    <row r="101" spans="1:31" s="2" customFormat="1" ht="6.95" customHeight="1">
      <c r="A101" s="29"/>
      <c r="B101" s="44"/>
      <c r="C101" s="45"/>
      <c r="D101" s="45"/>
      <c r="E101" s="45"/>
      <c r="F101" s="45"/>
      <c r="G101" s="45"/>
      <c r="H101" s="45"/>
      <c r="I101" s="117"/>
      <c r="J101" s="45"/>
      <c r="K101" s="45"/>
      <c r="L101" s="39"/>
      <c r="S101" s="29"/>
      <c r="T101" s="29"/>
      <c r="U101" s="29"/>
      <c r="V101" s="29"/>
      <c r="W101" s="29"/>
      <c r="X101" s="29"/>
      <c r="Y101" s="29"/>
      <c r="Z101" s="29"/>
      <c r="AA101" s="29"/>
      <c r="AB101" s="29"/>
      <c r="AC101" s="29"/>
      <c r="AD101" s="29"/>
      <c r="AE101" s="29"/>
    </row>
    <row r="105" spans="1:31" s="2" customFormat="1" ht="6.95" customHeight="1">
      <c r="A105" s="29"/>
      <c r="B105" s="46"/>
      <c r="C105" s="47"/>
      <c r="D105" s="47"/>
      <c r="E105" s="47"/>
      <c r="F105" s="47"/>
      <c r="G105" s="47"/>
      <c r="H105" s="47"/>
      <c r="I105" s="118"/>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18" t="s">
        <v>109</v>
      </c>
      <c r="D106" s="29"/>
      <c r="E106" s="29"/>
      <c r="F106" s="29"/>
      <c r="G106" s="29"/>
      <c r="H106" s="29"/>
      <c r="I106" s="93"/>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93"/>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16</v>
      </c>
      <c r="D108" s="29"/>
      <c r="E108" s="29"/>
      <c r="F108" s="29"/>
      <c r="G108" s="29"/>
      <c r="H108" s="29"/>
      <c r="I108" s="93"/>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225" t="str">
        <f>E7</f>
        <v>Výměna kolejnic v úseku Rájec-Jestřebí - Březová nad Svitavou</v>
      </c>
      <c r="F109" s="226"/>
      <c r="G109" s="226"/>
      <c r="H109" s="226"/>
      <c r="I109" s="93"/>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4" t="s">
        <v>98</v>
      </c>
      <c r="D110" s="29"/>
      <c r="E110" s="29"/>
      <c r="F110" s="29"/>
      <c r="G110" s="29"/>
      <c r="H110" s="29"/>
      <c r="I110" s="93"/>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186" t="str">
        <f>E9</f>
        <v>01.2 - Úsek Skalice nad Svitavou - Letovice</v>
      </c>
      <c r="F111" s="227"/>
      <c r="G111" s="227"/>
      <c r="H111" s="227"/>
      <c r="I111" s="93"/>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93"/>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4" t="s">
        <v>20</v>
      </c>
      <c r="D113" s="29"/>
      <c r="E113" s="29"/>
      <c r="F113" s="22" t="str">
        <f>F12</f>
        <v>Skalice nad Svitavou - Letovice</v>
      </c>
      <c r="G113" s="29"/>
      <c r="H113" s="29"/>
      <c r="I113" s="94" t="s">
        <v>22</v>
      </c>
      <c r="J113" s="52" t="str">
        <f>IF(J12="","",J12)</f>
        <v>20. 2. 2020</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93"/>
      <c r="J114" s="29"/>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24</v>
      </c>
      <c r="D115" s="29"/>
      <c r="E115" s="29"/>
      <c r="F115" s="22" t="str">
        <f>E15</f>
        <v>Správa železnic, státní organizace</v>
      </c>
      <c r="G115" s="29"/>
      <c r="H115" s="29"/>
      <c r="I115" s="94" t="s">
        <v>32</v>
      </c>
      <c r="J115" s="27" t="str">
        <f>E21</f>
        <v xml:space="preserve"> </v>
      </c>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30</v>
      </c>
      <c r="D116" s="29"/>
      <c r="E116" s="29"/>
      <c r="F116" s="22" t="str">
        <f>IF(E18="","",E18)</f>
        <v>Vyplň údaj</v>
      </c>
      <c r="G116" s="29"/>
      <c r="H116" s="29"/>
      <c r="I116" s="94" t="s">
        <v>35</v>
      </c>
      <c r="J116" s="27" t="str">
        <f>E24</f>
        <v xml:space="preserve"> </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93"/>
      <c r="J117" s="29"/>
      <c r="K117" s="29"/>
      <c r="L117" s="39"/>
      <c r="S117" s="29"/>
      <c r="T117" s="29"/>
      <c r="U117" s="29"/>
      <c r="V117" s="29"/>
      <c r="W117" s="29"/>
      <c r="X117" s="29"/>
      <c r="Y117" s="29"/>
      <c r="Z117" s="29"/>
      <c r="AA117" s="29"/>
      <c r="AB117" s="29"/>
      <c r="AC117" s="29"/>
      <c r="AD117" s="29"/>
      <c r="AE117" s="29"/>
    </row>
    <row r="118" spans="1:65" s="11" customFormat="1" ht="29.25" customHeight="1">
      <c r="A118" s="133"/>
      <c r="B118" s="134"/>
      <c r="C118" s="135" t="s">
        <v>110</v>
      </c>
      <c r="D118" s="136" t="s">
        <v>62</v>
      </c>
      <c r="E118" s="136" t="s">
        <v>58</v>
      </c>
      <c r="F118" s="136" t="s">
        <v>59</v>
      </c>
      <c r="G118" s="136" t="s">
        <v>111</v>
      </c>
      <c r="H118" s="136" t="s">
        <v>112</v>
      </c>
      <c r="I118" s="137" t="s">
        <v>113</v>
      </c>
      <c r="J118" s="136" t="s">
        <v>103</v>
      </c>
      <c r="K118" s="138" t="s">
        <v>114</v>
      </c>
      <c r="L118" s="139"/>
      <c r="M118" s="59" t="s">
        <v>1</v>
      </c>
      <c r="N118" s="60" t="s">
        <v>41</v>
      </c>
      <c r="O118" s="60" t="s">
        <v>115</v>
      </c>
      <c r="P118" s="60" t="s">
        <v>116</v>
      </c>
      <c r="Q118" s="60" t="s">
        <v>117</v>
      </c>
      <c r="R118" s="60" t="s">
        <v>118</v>
      </c>
      <c r="S118" s="60" t="s">
        <v>119</v>
      </c>
      <c r="T118" s="61" t="s">
        <v>120</v>
      </c>
      <c r="U118" s="133"/>
      <c r="V118" s="133"/>
      <c r="W118" s="133"/>
      <c r="X118" s="133"/>
      <c r="Y118" s="133"/>
      <c r="Z118" s="133"/>
      <c r="AA118" s="133"/>
      <c r="AB118" s="133"/>
      <c r="AC118" s="133"/>
      <c r="AD118" s="133"/>
      <c r="AE118" s="133"/>
    </row>
    <row r="119" spans="1:65" s="2" customFormat="1" ht="22.9" customHeight="1">
      <c r="A119" s="29"/>
      <c r="B119" s="30"/>
      <c r="C119" s="66" t="s">
        <v>121</v>
      </c>
      <c r="D119" s="29"/>
      <c r="E119" s="29"/>
      <c r="F119" s="29"/>
      <c r="G119" s="29"/>
      <c r="H119" s="29"/>
      <c r="I119" s="93"/>
      <c r="J119" s="140">
        <f>BK119</f>
        <v>0</v>
      </c>
      <c r="K119" s="29"/>
      <c r="L119" s="30"/>
      <c r="M119" s="62"/>
      <c r="N119" s="53"/>
      <c r="O119" s="63"/>
      <c r="P119" s="141">
        <f>P120+P138</f>
        <v>0</v>
      </c>
      <c r="Q119" s="63"/>
      <c r="R119" s="141">
        <f>R120+R138</f>
        <v>500.56850000000003</v>
      </c>
      <c r="S119" s="63"/>
      <c r="T119" s="142">
        <f>T120+T138</f>
        <v>0</v>
      </c>
      <c r="U119" s="29"/>
      <c r="V119" s="29"/>
      <c r="W119" s="29"/>
      <c r="X119" s="29"/>
      <c r="Y119" s="29"/>
      <c r="Z119" s="29"/>
      <c r="AA119" s="29"/>
      <c r="AB119" s="29"/>
      <c r="AC119" s="29"/>
      <c r="AD119" s="29"/>
      <c r="AE119" s="29"/>
      <c r="AT119" s="14" t="s">
        <v>76</v>
      </c>
      <c r="AU119" s="14" t="s">
        <v>105</v>
      </c>
      <c r="BK119" s="143">
        <f>BK120+BK138</f>
        <v>0</v>
      </c>
    </row>
    <row r="120" spans="1:65" s="12" customFormat="1" ht="25.9" customHeight="1">
      <c r="B120" s="144"/>
      <c r="D120" s="145" t="s">
        <v>76</v>
      </c>
      <c r="E120" s="146" t="s">
        <v>122</v>
      </c>
      <c r="F120" s="146" t="s">
        <v>123</v>
      </c>
      <c r="I120" s="147"/>
      <c r="J120" s="148">
        <f>BK120</f>
        <v>0</v>
      </c>
      <c r="L120" s="144"/>
      <c r="M120" s="149"/>
      <c r="N120" s="150"/>
      <c r="O120" s="150"/>
      <c r="P120" s="151">
        <f>P121</f>
        <v>0</v>
      </c>
      <c r="Q120" s="150"/>
      <c r="R120" s="151">
        <f>R121</f>
        <v>500.56850000000003</v>
      </c>
      <c r="S120" s="150"/>
      <c r="T120" s="152">
        <f>T121</f>
        <v>0</v>
      </c>
      <c r="AR120" s="145" t="s">
        <v>85</v>
      </c>
      <c r="AT120" s="153" t="s">
        <v>76</v>
      </c>
      <c r="AU120" s="153" t="s">
        <v>77</v>
      </c>
      <c r="AY120" s="145" t="s">
        <v>124</v>
      </c>
      <c r="BK120" s="154">
        <f>BK121</f>
        <v>0</v>
      </c>
    </row>
    <row r="121" spans="1:65" s="12" customFormat="1" ht="22.9" customHeight="1">
      <c r="B121" s="144"/>
      <c r="D121" s="145" t="s">
        <v>76</v>
      </c>
      <c r="E121" s="155" t="s">
        <v>125</v>
      </c>
      <c r="F121" s="155" t="s">
        <v>126</v>
      </c>
      <c r="I121" s="147"/>
      <c r="J121" s="156">
        <f>BK121</f>
        <v>0</v>
      </c>
      <c r="L121" s="144"/>
      <c r="M121" s="149"/>
      <c r="N121" s="150"/>
      <c r="O121" s="150"/>
      <c r="P121" s="151">
        <f>SUM(P122:P137)</f>
        <v>0</v>
      </c>
      <c r="Q121" s="150"/>
      <c r="R121" s="151">
        <f>SUM(R122:R137)</f>
        <v>500.56850000000003</v>
      </c>
      <c r="S121" s="150"/>
      <c r="T121" s="152">
        <f>SUM(T122:T137)</f>
        <v>0</v>
      </c>
      <c r="AR121" s="145" t="s">
        <v>85</v>
      </c>
      <c r="AT121" s="153" t="s">
        <v>76</v>
      </c>
      <c r="AU121" s="153" t="s">
        <v>85</v>
      </c>
      <c r="AY121" s="145" t="s">
        <v>124</v>
      </c>
      <c r="BK121" s="154">
        <f>SUM(BK122:BK137)</f>
        <v>0</v>
      </c>
    </row>
    <row r="122" spans="1:65" s="2" customFormat="1" ht="55.5" customHeight="1">
      <c r="A122" s="29"/>
      <c r="B122" s="157"/>
      <c r="C122" s="158" t="s">
        <v>85</v>
      </c>
      <c r="D122" s="158" t="s">
        <v>127</v>
      </c>
      <c r="E122" s="159" t="s">
        <v>128</v>
      </c>
      <c r="F122" s="160" t="s">
        <v>129</v>
      </c>
      <c r="G122" s="161" t="s">
        <v>130</v>
      </c>
      <c r="H122" s="162">
        <v>5.0999999999999996</v>
      </c>
      <c r="I122" s="163"/>
      <c r="J122" s="164">
        <f t="shared" ref="J122:J137" si="0">ROUND(I122*H122,2)</f>
        <v>0</v>
      </c>
      <c r="K122" s="160" t="s">
        <v>131</v>
      </c>
      <c r="L122" s="30"/>
      <c r="M122" s="165" t="s">
        <v>1</v>
      </c>
      <c r="N122" s="166" t="s">
        <v>42</v>
      </c>
      <c r="O122" s="55"/>
      <c r="P122" s="167">
        <f t="shared" ref="P122:P137" si="1">O122*H122</f>
        <v>0</v>
      </c>
      <c r="Q122" s="167">
        <v>0</v>
      </c>
      <c r="R122" s="167">
        <f t="shared" ref="R122:R137" si="2">Q122*H122</f>
        <v>0</v>
      </c>
      <c r="S122" s="167">
        <v>0</v>
      </c>
      <c r="T122" s="168">
        <f t="shared" ref="T122:T137" si="3">S122*H122</f>
        <v>0</v>
      </c>
      <c r="U122" s="29"/>
      <c r="V122" s="29"/>
      <c r="W122" s="29"/>
      <c r="X122" s="29"/>
      <c r="Y122" s="29"/>
      <c r="Z122" s="29"/>
      <c r="AA122" s="29"/>
      <c r="AB122" s="29"/>
      <c r="AC122" s="29"/>
      <c r="AD122" s="29"/>
      <c r="AE122" s="29"/>
      <c r="AR122" s="169" t="s">
        <v>132</v>
      </c>
      <c r="AT122" s="169" t="s">
        <v>127</v>
      </c>
      <c r="AU122" s="169" t="s">
        <v>87</v>
      </c>
      <c r="AY122" s="14" t="s">
        <v>124</v>
      </c>
      <c r="BE122" s="170">
        <f t="shared" ref="BE122:BE137" si="4">IF(N122="základní",J122,0)</f>
        <v>0</v>
      </c>
      <c r="BF122" s="170">
        <f t="shared" ref="BF122:BF137" si="5">IF(N122="snížená",J122,0)</f>
        <v>0</v>
      </c>
      <c r="BG122" s="170">
        <f t="shared" ref="BG122:BG137" si="6">IF(N122="zákl. přenesená",J122,0)</f>
        <v>0</v>
      </c>
      <c r="BH122" s="170">
        <f t="shared" ref="BH122:BH137" si="7">IF(N122="sníž. přenesená",J122,0)</f>
        <v>0</v>
      </c>
      <c r="BI122" s="170">
        <f t="shared" ref="BI122:BI137" si="8">IF(N122="nulová",J122,0)</f>
        <v>0</v>
      </c>
      <c r="BJ122" s="14" t="s">
        <v>85</v>
      </c>
      <c r="BK122" s="170">
        <f t="shared" ref="BK122:BK137" si="9">ROUND(I122*H122,2)</f>
        <v>0</v>
      </c>
      <c r="BL122" s="14" t="s">
        <v>132</v>
      </c>
      <c r="BM122" s="169" t="s">
        <v>133</v>
      </c>
    </row>
    <row r="123" spans="1:65" s="2" customFormat="1" ht="33" customHeight="1">
      <c r="A123" s="29"/>
      <c r="B123" s="157"/>
      <c r="C123" s="158" t="s">
        <v>87</v>
      </c>
      <c r="D123" s="158" t="s">
        <v>127</v>
      </c>
      <c r="E123" s="159" t="s">
        <v>134</v>
      </c>
      <c r="F123" s="160" t="s">
        <v>135</v>
      </c>
      <c r="G123" s="161" t="s">
        <v>136</v>
      </c>
      <c r="H123" s="162">
        <v>312.5</v>
      </c>
      <c r="I123" s="163"/>
      <c r="J123" s="164">
        <f t="shared" si="0"/>
        <v>0</v>
      </c>
      <c r="K123" s="160" t="s">
        <v>131</v>
      </c>
      <c r="L123" s="30"/>
      <c r="M123" s="165" t="s">
        <v>1</v>
      </c>
      <c r="N123" s="166" t="s">
        <v>42</v>
      </c>
      <c r="O123" s="55"/>
      <c r="P123" s="167">
        <f t="shared" si="1"/>
        <v>0</v>
      </c>
      <c r="Q123" s="167">
        <v>0</v>
      </c>
      <c r="R123" s="167">
        <f t="shared" si="2"/>
        <v>0</v>
      </c>
      <c r="S123" s="167">
        <v>0</v>
      </c>
      <c r="T123" s="168">
        <f t="shared" si="3"/>
        <v>0</v>
      </c>
      <c r="U123" s="29"/>
      <c r="V123" s="29"/>
      <c r="W123" s="29"/>
      <c r="X123" s="29"/>
      <c r="Y123" s="29"/>
      <c r="Z123" s="29"/>
      <c r="AA123" s="29"/>
      <c r="AB123" s="29"/>
      <c r="AC123" s="29"/>
      <c r="AD123" s="29"/>
      <c r="AE123" s="29"/>
      <c r="AR123" s="169" t="s">
        <v>132</v>
      </c>
      <c r="AT123" s="169" t="s">
        <v>127</v>
      </c>
      <c r="AU123" s="169" t="s">
        <v>87</v>
      </c>
      <c r="AY123" s="14" t="s">
        <v>124</v>
      </c>
      <c r="BE123" s="170">
        <f t="shared" si="4"/>
        <v>0</v>
      </c>
      <c r="BF123" s="170">
        <f t="shared" si="5"/>
        <v>0</v>
      </c>
      <c r="BG123" s="170">
        <f t="shared" si="6"/>
        <v>0</v>
      </c>
      <c r="BH123" s="170">
        <f t="shared" si="7"/>
        <v>0</v>
      </c>
      <c r="BI123" s="170">
        <f t="shared" si="8"/>
        <v>0</v>
      </c>
      <c r="BJ123" s="14" t="s">
        <v>85</v>
      </c>
      <c r="BK123" s="170">
        <f t="shared" si="9"/>
        <v>0</v>
      </c>
      <c r="BL123" s="14" t="s">
        <v>132</v>
      </c>
      <c r="BM123" s="169" t="s">
        <v>137</v>
      </c>
    </row>
    <row r="124" spans="1:65" s="2" customFormat="1" ht="21.75" customHeight="1">
      <c r="A124" s="29"/>
      <c r="B124" s="157"/>
      <c r="C124" s="171" t="s">
        <v>138</v>
      </c>
      <c r="D124" s="171" t="s">
        <v>143</v>
      </c>
      <c r="E124" s="172" t="s">
        <v>144</v>
      </c>
      <c r="F124" s="173" t="s">
        <v>145</v>
      </c>
      <c r="G124" s="174" t="s">
        <v>146</v>
      </c>
      <c r="H124" s="175">
        <v>500</v>
      </c>
      <c r="I124" s="176"/>
      <c r="J124" s="177">
        <f t="shared" si="0"/>
        <v>0</v>
      </c>
      <c r="K124" s="173" t="s">
        <v>131</v>
      </c>
      <c r="L124" s="178"/>
      <c r="M124" s="179" t="s">
        <v>1</v>
      </c>
      <c r="N124" s="180" t="s">
        <v>42</v>
      </c>
      <c r="O124" s="55"/>
      <c r="P124" s="167">
        <f t="shared" si="1"/>
        <v>0</v>
      </c>
      <c r="Q124" s="167">
        <v>1</v>
      </c>
      <c r="R124" s="167">
        <f t="shared" si="2"/>
        <v>500</v>
      </c>
      <c r="S124" s="167">
        <v>0</v>
      </c>
      <c r="T124" s="168">
        <f t="shared" si="3"/>
        <v>0</v>
      </c>
      <c r="U124" s="29"/>
      <c r="V124" s="29"/>
      <c r="W124" s="29"/>
      <c r="X124" s="29"/>
      <c r="Y124" s="29"/>
      <c r="Z124" s="29"/>
      <c r="AA124" s="29"/>
      <c r="AB124" s="29"/>
      <c r="AC124" s="29"/>
      <c r="AD124" s="29"/>
      <c r="AE124" s="29"/>
      <c r="AR124" s="169" t="s">
        <v>147</v>
      </c>
      <c r="AT124" s="169" t="s">
        <v>143</v>
      </c>
      <c r="AU124" s="169" t="s">
        <v>87</v>
      </c>
      <c r="AY124" s="14" t="s">
        <v>124</v>
      </c>
      <c r="BE124" s="170">
        <f t="shared" si="4"/>
        <v>0</v>
      </c>
      <c r="BF124" s="170">
        <f t="shared" si="5"/>
        <v>0</v>
      </c>
      <c r="BG124" s="170">
        <f t="shared" si="6"/>
        <v>0</v>
      </c>
      <c r="BH124" s="170">
        <f t="shared" si="7"/>
        <v>0</v>
      </c>
      <c r="BI124" s="170">
        <f t="shared" si="8"/>
        <v>0</v>
      </c>
      <c r="BJ124" s="14" t="s">
        <v>85</v>
      </c>
      <c r="BK124" s="170">
        <f t="shared" si="9"/>
        <v>0</v>
      </c>
      <c r="BL124" s="14" t="s">
        <v>132</v>
      </c>
      <c r="BM124" s="169" t="s">
        <v>148</v>
      </c>
    </row>
    <row r="125" spans="1:65" s="2" customFormat="1" ht="21.75" customHeight="1">
      <c r="A125" s="29"/>
      <c r="B125" s="157"/>
      <c r="C125" s="158" t="s">
        <v>132</v>
      </c>
      <c r="D125" s="158" t="s">
        <v>127</v>
      </c>
      <c r="E125" s="159" t="s">
        <v>149</v>
      </c>
      <c r="F125" s="160" t="s">
        <v>150</v>
      </c>
      <c r="G125" s="161" t="s">
        <v>130</v>
      </c>
      <c r="H125" s="162">
        <v>5.0999999999999996</v>
      </c>
      <c r="I125" s="163"/>
      <c r="J125" s="164">
        <f t="shared" si="0"/>
        <v>0</v>
      </c>
      <c r="K125" s="160" t="s">
        <v>131</v>
      </c>
      <c r="L125" s="30"/>
      <c r="M125" s="165" t="s">
        <v>1</v>
      </c>
      <c r="N125" s="166" t="s">
        <v>42</v>
      </c>
      <c r="O125" s="55"/>
      <c r="P125" s="167">
        <f t="shared" si="1"/>
        <v>0</v>
      </c>
      <c r="Q125" s="167">
        <v>0</v>
      </c>
      <c r="R125" s="167">
        <f t="shared" si="2"/>
        <v>0</v>
      </c>
      <c r="S125" s="167">
        <v>0</v>
      </c>
      <c r="T125" s="168">
        <f t="shared" si="3"/>
        <v>0</v>
      </c>
      <c r="U125" s="29"/>
      <c r="V125" s="29"/>
      <c r="W125" s="29"/>
      <c r="X125" s="29"/>
      <c r="Y125" s="29"/>
      <c r="Z125" s="29"/>
      <c r="AA125" s="29"/>
      <c r="AB125" s="29"/>
      <c r="AC125" s="29"/>
      <c r="AD125" s="29"/>
      <c r="AE125" s="29"/>
      <c r="AR125" s="169" t="s">
        <v>132</v>
      </c>
      <c r="AT125" s="169" t="s">
        <v>127</v>
      </c>
      <c r="AU125" s="169" t="s">
        <v>87</v>
      </c>
      <c r="AY125" s="14" t="s">
        <v>124</v>
      </c>
      <c r="BE125" s="170">
        <f t="shared" si="4"/>
        <v>0</v>
      </c>
      <c r="BF125" s="170">
        <f t="shared" si="5"/>
        <v>0</v>
      </c>
      <c r="BG125" s="170">
        <f t="shared" si="6"/>
        <v>0</v>
      </c>
      <c r="BH125" s="170">
        <f t="shared" si="7"/>
        <v>0</v>
      </c>
      <c r="BI125" s="170">
        <f t="shared" si="8"/>
        <v>0</v>
      </c>
      <c r="BJ125" s="14" t="s">
        <v>85</v>
      </c>
      <c r="BK125" s="170">
        <f t="shared" si="9"/>
        <v>0</v>
      </c>
      <c r="BL125" s="14" t="s">
        <v>132</v>
      </c>
      <c r="BM125" s="169" t="s">
        <v>333</v>
      </c>
    </row>
    <row r="126" spans="1:65" s="2" customFormat="1" ht="21.75" customHeight="1">
      <c r="A126" s="29"/>
      <c r="B126" s="157"/>
      <c r="C126" s="158" t="s">
        <v>125</v>
      </c>
      <c r="D126" s="158" t="s">
        <v>127</v>
      </c>
      <c r="E126" s="159" t="s">
        <v>153</v>
      </c>
      <c r="F126" s="160" t="s">
        <v>154</v>
      </c>
      <c r="G126" s="161" t="s">
        <v>155</v>
      </c>
      <c r="H126" s="162">
        <v>10</v>
      </c>
      <c r="I126" s="163"/>
      <c r="J126" s="164">
        <f t="shared" si="0"/>
        <v>0</v>
      </c>
      <c r="K126" s="160" t="s">
        <v>131</v>
      </c>
      <c r="L126" s="30"/>
      <c r="M126" s="165" t="s">
        <v>1</v>
      </c>
      <c r="N126" s="166" t="s">
        <v>42</v>
      </c>
      <c r="O126" s="55"/>
      <c r="P126" s="167">
        <f t="shared" si="1"/>
        <v>0</v>
      </c>
      <c r="Q126" s="167">
        <v>0</v>
      </c>
      <c r="R126" s="167">
        <f t="shared" si="2"/>
        <v>0</v>
      </c>
      <c r="S126" s="167">
        <v>0</v>
      </c>
      <c r="T126" s="168">
        <f t="shared" si="3"/>
        <v>0</v>
      </c>
      <c r="U126" s="29"/>
      <c r="V126" s="29"/>
      <c r="W126" s="29"/>
      <c r="X126" s="29"/>
      <c r="Y126" s="29"/>
      <c r="Z126" s="29"/>
      <c r="AA126" s="29"/>
      <c r="AB126" s="29"/>
      <c r="AC126" s="29"/>
      <c r="AD126" s="29"/>
      <c r="AE126" s="29"/>
      <c r="AR126" s="169" t="s">
        <v>132</v>
      </c>
      <c r="AT126" s="169" t="s">
        <v>127</v>
      </c>
      <c r="AU126" s="169" t="s">
        <v>87</v>
      </c>
      <c r="AY126" s="14" t="s">
        <v>124</v>
      </c>
      <c r="BE126" s="170">
        <f t="shared" si="4"/>
        <v>0</v>
      </c>
      <c r="BF126" s="170">
        <f t="shared" si="5"/>
        <v>0</v>
      </c>
      <c r="BG126" s="170">
        <f t="shared" si="6"/>
        <v>0</v>
      </c>
      <c r="BH126" s="170">
        <f t="shared" si="7"/>
        <v>0</v>
      </c>
      <c r="BI126" s="170">
        <f t="shared" si="8"/>
        <v>0</v>
      </c>
      <c r="BJ126" s="14" t="s">
        <v>85</v>
      </c>
      <c r="BK126" s="170">
        <f t="shared" si="9"/>
        <v>0</v>
      </c>
      <c r="BL126" s="14" t="s">
        <v>132</v>
      </c>
      <c r="BM126" s="169" t="s">
        <v>156</v>
      </c>
    </row>
    <row r="127" spans="1:65" s="2" customFormat="1" ht="21.75" customHeight="1">
      <c r="A127" s="29"/>
      <c r="B127" s="157"/>
      <c r="C127" s="158" t="s">
        <v>152</v>
      </c>
      <c r="D127" s="158" t="s">
        <v>127</v>
      </c>
      <c r="E127" s="159" t="s">
        <v>158</v>
      </c>
      <c r="F127" s="160" t="s">
        <v>159</v>
      </c>
      <c r="G127" s="161" t="s">
        <v>155</v>
      </c>
      <c r="H127" s="162">
        <v>110</v>
      </c>
      <c r="I127" s="163"/>
      <c r="J127" s="164">
        <f t="shared" si="0"/>
        <v>0</v>
      </c>
      <c r="K127" s="160" t="s">
        <v>131</v>
      </c>
      <c r="L127" s="30"/>
      <c r="M127" s="165" t="s">
        <v>1</v>
      </c>
      <c r="N127" s="166" t="s">
        <v>42</v>
      </c>
      <c r="O127" s="55"/>
      <c r="P127" s="167">
        <f t="shared" si="1"/>
        <v>0</v>
      </c>
      <c r="Q127" s="167">
        <v>0</v>
      </c>
      <c r="R127" s="167">
        <f t="shared" si="2"/>
        <v>0</v>
      </c>
      <c r="S127" s="167">
        <v>0</v>
      </c>
      <c r="T127" s="168">
        <f t="shared" si="3"/>
        <v>0</v>
      </c>
      <c r="U127" s="29"/>
      <c r="V127" s="29"/>
      <c r="W127" s="29"/>
      <c r="X127" s="29"/>
      <c r="Y127" s="29"/>
      <c r="Z127" s="29"/>
      <c r="AA127" s="29"/>
      <c r="AB127" s="29"/>
      <c r="AC127" s="29"/>
      <c r="AD127" s="29"/>
      <c r="AE127" s="29"/>
      <c r="AR127" s="169" t="s">
        <v>132</v>
      </c>
      <c r="AT127" s="169" t="s">
        <v>127</v>
      </c>
      <c r="AU127" s="169" t="s">
        <v>87</v>
      </c>
      <c r="AY127" s="14" t="s">
        <v>124</v>
      </c>
      <c r="BE127" s="170">
        <f t="shared" si="4"/>
        <v>0</v>
      </c>
      <c r="BF127" s="170">
        <f t="shared" si="5"/>
        <v>0</v>
      </c>
      <c r="BG127" s="170">
        <f t="shared" si="6"/>
        <v>0</v>
      </c>
      <c r="BH127" s="170">
        <f t="shared" si="7"/>
        <v>0</v>
      </c>
      <c r="BI127" s="170">
        <f t="shared" si="8"/>
        <v>0</v>
      </c>
      <c r="BJ127" s="14" t="s">
        <v>85</v>
      </c>
      <c r="BK127" s="170">
        <f t="shared" si="9"/>
        <v>0</v>
      </c>
      <c r="BL127" s="14" t="s">
        <v>132</v>
      </c>
      <c r="BM127" s="169" t="s">
        <v>160</v>
      </c>
    </row>
    <row r="128" spans="1:65" s="2" customFormat="1" ht="55.5" customHeight="1">
      <c r="A128" s="29"/>
      <c r="B128" s="157"/>
      <c r="C128" s="158" t="s">
        <v>157</v>
      </c>
      <c r="D128" s="158" t="s">
        <v>127</v>
      </c>
      <c r="E128" s="159" t="s">
        <v>161</v>
      </c>
      <c r="F128" s="160" t="s">
        <v>162</v>
      </c>
      <c r="G128" s="161" t="s">
        <v>141</v>
      </c>
      <c r="H128" s="162">
        <v>1650</v>
      </c>
      <c r="I128" s="163"/>
      <c r="J128" s="164">
        <f t="shared" si="0"/>
        <v>0</v>
      </c>
      <c r="K128" s="160" t="s">
        <v>131</v>
      </c>
      <c r="L128" s="30"/>
      <c r="M128" s="165" t="s">
        <v>1</v>
      </c>
      <c r="N128" s="166" t="s">
        <v>42</v>
      </c>
      <c r="O128" s="55"/>
      <c r="P128" s="167">
        <f t="shared" si="1"/>
        <v>0</v>
      </c>
      <c r="Q128" s="167">
        <v>0</v>
      </c>
      <c r="R128" s="167">
        <f t="shared" si="2"/>
        <v>0</v>
      </c>
      <c r="S128" s="167">
        <v>0</v>
      </c>
      <c r="T128" s="168">
        <f t="shared" si="3"/>
        <v>0</v>
      </c>
      <c r="U128" s="29"/>
      <c r="V128" s="29"/>
      <c r="W128" s="29"/>
      <c r="X128" s="29"/>
      <c r="Y128" s="29"/>
      <c r="Z128" s="29"/>
      <c r="AA128" s="29"/>
      <c r="AB128" s="29"/>
      <c r="AC128" s="29"/>
      <c r="AD128" s="29"/>
      <c r="AE128" s="29"/>
      <c r="AR128" s="169" t="s">
        <v>132</v>
      </c>
      <c r="AT128" s="169" t="s">
        <v>127</v>
      </c>
      <c r="AU128" s="169" t="s">
        <v>87</v>
      </c>
      <c r="AY128" s="14" t="s">
        <v>124</v>
      </c>
      <c r="BE128" s="170">
        <f t="shared" si="4"/>
        <v>0</v>
      </c>
      <c r="BF128" s="170">
        <f t="shared" si="5"/>
        <v>0</v>
      </c>
      <c r="BG128" s="170">
        <f t="shared" si="6"/>
        <v>0</v>
      </c>
      <c r="BH128" s="170">
        <f t="shared" si="7"/>
        <v>0</v>
      </c>
      <c r="BI128" s="170">
        <f t="shared" si="8"/>
        <v>0</v>
      </c>
      <c r="BJ128" s="14" t="s">
        <v>85</v>
      </c>
      <c r="BK128" s="170">
        <f t="shared" si="9"/>
        <v>0</v>
      </c>
      <c r="BL128" s="14" t="s">
        <v>132</v>
      </c>
      <c r="BM128" s="169" t="s">
        <v>163</v>
      </c>
    </row>
    <row r="129" spans="1:65" s="2" customFormat="1" ht="21.75" customHeight="1">
      <c r="A129" s="29"/>
      <c r="B129" s="157"/>
      <c r="C129" s="171" t="s">
        <v>334</v>
      </c>
      <c r="D129" s="171" t="s">
        <v>143</v>
      </c>
      <c r="E129" s="172" t="s">
        <v>165</v>
      </c>
      <c r="F129" s="173" t="s">
        <v>166</v>
      </c>
      <c r="G129" s="174" t="s">
        <v>155</v>
      </c>
      <c r="H129" s="175">
        <v>2750</v>
      </c>
      <c r="I129" s="176"/>
      <c r="J129" s="177">
        <f t="shared" si="0"/>
        <v>0</v>
      </c>
      <c r="K129" s="173" t="s">
        <v>131</v>
      </c>
      <c r="L129" s="178"/>
      <c r="M129" s="179" t="s">
        <v>1</v>
      </c>
      <c r="N129" s="180" t="s">
        <v>42</v>
      </c>
      <c r="O129" s="55"/>
      <c r="P129" s="167">
        <f t="shared" si="1"/>
        <v>0</v>
      </c>
      <c r="Q129" s="167">
        <v>1.8000000000000001E-4</v>
      </c>
      <c r="R129" s="167">
        <f t="shared" si="2"/>
        <v>0.49500000000000005</v>
      </c>
      <c r="S129" s="167">
        <v>0</v>
      </c>
      <c r="T129" s="168">
        <f t="shared" si="3"/>
        <v>0</v>
      </c>
      <c r="U129" s="29"/>
      <c r="V129" s="29"/>
      <c r="W129" s="29"/>
      <c r="X129" s="29"/>
      <c r="Y129" s="29"/>
      <c r="Z129" s="29"/>
      <c r="AA129" s="29"/>
      <c r="AB129" s="29"/>
      <c r="AC129" s="29"/>
      <c r="AD129" s="29"/>
      <c r="AE129" s="29"/>
      <c r="AR129" s="169" t="s">
        <v>147</v>
      </c>
      <c r="AT129" s="169" t="s">
        <v>143</v>
      </c>
      <c r="AU129" s="169" t="s">
        <v>87</v>
      </c>
      <c r="AY129" s="14" t="s">
        <v>124</v>
      </c>
      <c r="BE129" s="170">
        <f t="shared" si="4"/>
        <v>0</v>
      </c>
      <c r="BF129" s="170">
        <f t="shared" si="5"/>
        <v>0</v>
      </c>
      <c r="BG129" s="170">
        <f t="shared" si="6"/>
        <v>0</v>
      </c>
      <c r="BH129" s="170">
        <f t="shared" si="7"/>
        <v>0</v>
      </c>
      <c r="BI129" s="170">
        <f t="shared" si="8"/>
        <v>0</v>
      </c>
      <c r="BJ129" s="14" t="s">
        <v>85</v>
      </c>
      <c r="BK129" s="170">
        <f t="shared" si="9"/>
        <v>0</v>
      </c>
      <c r="BL129" s="14" t="s">
        <v>132</v>
      </c>
      <c r="BM129" s="169" t="s">
        <v>167</v>
      </c>
    </row>
    <row r="130" spans="1:65" s="2" customFormat="1" ht="33" customHeight="1">
      <c r="A130" s="29"/>
      <c r="B130" s="157"/>
      <c r="C130" s="158" t="s">
        <v>164</v>
      </c>
      <c r="D130" s="158" t="s">
        <v>127</v>
      </c>
      <c r="E130" s="159" t="s">
        <v>181</v>
      </c>
      <c r="F130" s="160" t="s">
        <v>182</v>
      </c>
      <c r="G130" s="161" t="s">
        <v>155</v>
      </c>
      <c r="H130" s="162">
        <v>70</v>
      </c>
      <c r="I130" s="163"/>
      <c r="J130" s="164">
        <f t="shared" si="0"/>
        <v>0</v>
      </c>
      <c r="K130" s="160" t="s">
        <v>131</v>
      </c>
      <c r="L130" s="30"/>
      <c r="M130" s="165" t="s">
        <v>1</v>
      </c>
      <c r="N130" s="166" t="s">
        <v>42</v>
      </c>
      <c r="O130" s="55"/>
      <c r="P130" s="167">
        <f t="shared" si="1"/>
        <v>0</v>
      </c>
      <c r="Q130" s="167">
        <v>0</v>
      </c>
      <c r="R130" s="167">
        <f t="shared" si="2"/>
        <v>0</v>
      </c>
      <c r="S130" s="167">
        <v>0</v>
      </c>
      <c r="T130" s="168">
        <f t="shared" si="3"/>
        <v>0</v>
      </c>
      <c r="U130" s="29"/>
      <c r="V130" s="29"/>
      <c r="W130" s="29"/>
      <c r="X130" s="29"/>
      <c r="Y130" s="29"/>
      <c r="Z130" s="29"/>
      <c r="AA130" s="29"/>
      <c r="AB130" s="29"/>
      <c r="AC130" s="29"/>
      <c r="AD130" s="29"/>
      <c r="AE130" s="29"/>
      <c r="AR130" s="169" t="s">
        <v>132</v>
      </c>
      <c r="AT130" s="169" t="s">
        <v>127</v>
      </c>
      <c r="AU130" s="169" t="s">
        <v>87</v>
      </c>
      <c r="AY130" s="14" t="s">
        <v>124</v>
      </c>
      <c r="BE130" s="170">
        <f t="shared" si="4"/>
        <v>0</v>
      </c>
      <c r="BF130" s="170">
        <f t="shared" si="5"/>
        <v>0</v>
      </c>
      <c r="BG130" s="170">
        <f t="shared" si="6"/>
        <v>0</v>
      </c>
      <c r="BH130" s="170">
        <f t="shared" si="7"/>
        <v>0</v>
      </c>
      <c r="BI130" s="170">
        <f t="shared" si="8"/>
        <v>0</v>
      </c>
      <c r="BJ130" s="14" t="s">
        <v>85</v>
      </c>
      <c r="BK130" s="170">
        <f t="shared" si="9"/>
        <v>0</v>
      </c>
      <c r="BL130" s="14" t="s">
        <v>132</v>
      </c>
      <c r="BM130" s="169" t="s">
        <v>183</v>
      </c>
    </row>
    <row r="131" spans="1:65" s="2" customFormat="1" ht="21.75" customHeight="1">
      <c r="A131" s="29"/>
      <c r="B131" s="157"/>
      <c r="C131" s="171" t="s">
        <v>168</v>
      </c>
      <c r="D131" s="171" t="s">
        <v>143</v>
      </c>
      <c r="E131" s="172" t="s">
        <v>184</v>
      </c>
      <c r="F131" s="173" t="s">
        <v>185</v>
      </c>
      <c r="G131" s="174" t="s">
        <v>155</v>
      </c>
      <c r="H131" s="175">
        <v>70</v>
      </c>
      <c r="I131" s="176"/>
      <c r="J131" s="177">
        <f t="shared" si="0"/>
        <v>0</v>
      </c>
      <c r="K131" s="173" t="s">
        <v>131</v>
      </c>
      <c r="L131" s="178"/>
      <c r="M131" s="179" t="s">
        <v>1</v>
      </c>
      <c r="N131" s="180" t="s">
        <v>42</v>
      </c>
      <c r="O131" s="55"/>
      <c r="P131" s="167">
        <f t="shared" si="1"/>
        <v>0</v>
      </c>
      <c r="Q131" s="167">
        <v>1.0499999999999999E-3</v>
      </c>
      <c r="R131" s="167">
        <f t="shared" si="2"/>
        <v>7.3499999999999996E-2</v>
      </c>
      <c r="S131" s="167">
        <v>0</v>
      </c>
      <c r="T131" s="168">
        <f t="shared" si="3"/>
        <v>0</v>
      </c>
      <c r="U131" s="29"/>
      <c r="V131" s="29"/>
      <c r="W131" s="29"/>
      <c r="X131" s="29"/>
      <c r="Y131" s="29"/>
      <c r="Z131" s="29"/>
      <c r="AA131" s="29"/>
      <c r="AB131" s="29"/>
      <c r="AC131" s="29"/>
      <c r="AD131" s="29"/>
      <c r="AE131" s="29"/>
      <c r="AR131" s="169" t="s">
        <v>147</v>
      </c>
      <c r="AT131" s="169" t="s">
        <v>143</v>
      </c>
      <c r="AU131" s="169" t="s">
        <v>87</v>
      </c>
      <c r="AY131" s="14" t="s">
        <v>124</v>
      </c>
      <c r="BE131" s="170">
        <f t="shared" si="4"/>
        <v>0</v>
      </c>
      <c r="BF131" s="170">
        <f t="shared" si="5"/>
        <v>0</v>
      </c>
      <c r="BG131" s="170">
        <f t="shared" si="6"/>
        <v>0</v>
      </c>
      <c r="BH131" s="170">
        <f t="shared" si="7"/>
        <v>0</v>
      </c>
      <c r="BI131" s="170">
        <f t="shared" si="8"/>
        <v>0</v>
      </c>
      <c r="BJ131" s="14" t="s">
        <v>85</v>
      </c>
      <c r="BK131" s="170">
        <f t="shared" si="9"/>
        <v>0</v>
      </c>
      <c r="BL131" s="14" t="s">
        <v>132</v>
      </c>
      <c r="BM131" s="169" t="s">
        <v>186</v>
      </c>
    </row>
    <row r="132" spans="1:65" s="2" customFormat="1" ht="44.25" customHeight="1">
      <c r="A132" s="29"/>
      <c r="B132" s="157"/>
      <c r="C132" s="158" t="s">
        <v>172</v>
      </c>
      <c r="D132" s="158" t="s">
        <v>127</v>
      </c>
      <c r="E132" s="159" t="s">
        <v>188</v>
      </c>
      <c r="F132" s="160" t="s">
        <v>189</v>
      </c>
      <c r="G132" s="161" t="s">
        <v>141</v>
      </c>
      <c r="H132" s="162">
        <v>2050</v>
      </c>
      <c r="I132" s="163"/>
      <c r="J132" s="164">
        <f t="shared" si="0"/>
        <v>0</v>
      </c>
      <c r="K132" s="160" t="s">
        <v>131</v>
      </c>
      <c r="L132" s="30"/>
      <c r="M132" s="165" t="s">
        <v>1</v>
      </c>
      <c r="N132" s="166" t="s">
        <v>42</v>
      </c>
      <c r="O132" s="55"/>
      <c r="P132" s="167">
        <f t="shared" si="1"/>
        <v>0</v>
      </c>
      <c r="Q132" s="167">
        <v>0</v>
      </c>
      <c r="R132" s="167">
        <f t="shared" si="2"/>
        <v>0</v>
      </c>
      <c r="S132" s="167">
        <v>0</v>
      </c>
      <c r="T132" s="168">
        <f t="shared" si="3"/>
        <v>0</v>
      </c>
      <c r="U132" s="29"/>
      <c r="V132" s="29"/>
      <c r="W132" s="29"/>
      <c r="X132" s="29"/>
      <c r="Y132" s="29"/>
      <c r="Z132" s="29"/>
      <c r="AA132" s="29"/>
      <c r="AB132" s="29"/>
      <c r="AC132" s="29"/>
      <c r="AD132" s="29"/>
      <c r="AE132" s="29"/>
      <c r="AR132" s="169" t="s">
        <v>132</v>
      </c>
      <c r="AT132" s="169" t="s">
        <v>127</v>
      </c>
      <c r="AU132" s="169" t="s">
        <v>87</v>
      </c>
      <c r="AY132" s="14" t="s">
        <v>124</v>
      </c>
      <c r="BE132" s="170">
        <f t="shared" si="4"/>
        <v>0</v>
      </c>
      <c r="BF132" s="170">
        <f t="shared" si="5"/>
        <v>0</v>
      </c>
      <c r="BG132" s="170">
        <f t="shared" si="6"/>
        <v>0</v>
      </c>
      <c r="BH132" s="170">
        <f t="shared" si="7"/>
        <v>0</v>
      </c>
      <c r="BI132" s="170">
        <f t="shared" si="8"/>
        <v>0</v>
      </c>
      <c r="BJ132" s="14" t="s">
        <v>85</v>
      </c>
      <c r="BK132" s="170">
        <f t="shared" si="9"/>
        <v>0</v>
      </c>
      <c r="BL132" s="14" t="s">
        <v>132</v>
      </c>
      <c r="BM132" s="169" t="s">
        <v>190</v>
      </c>
    </row>
    <row r="133" spans="1:65" s="2" customFormat="1" ht="44.25" customHeight="1">
      <c r="A133" s="29"/>
      <c r="B133" s="157"/>
      <c r="C133" s="158" t="s">
        <v>176</v>
      </c>
      <c r="D133" s="158" t="s">
        <v>127</v>
      </c>
      <c r="E133" s="159" t="s">
        <v>201</v>
      </c>
      <c r="F133" s="160" t="s">
        <v>202</v>
      </c>
      <c r="G133" s="161" t="s">
        <v>198</v>
      </c>
      <c r="H133" s="162">
        <v>28</v>
      </c>
      <c r="I133" s="163"/>
      <c r="J133" s="164">
        <f t="shared" si="0"/>
        <v>0</v>
      </c>
      <c r="K133" s="160" t="s">
        <v>131</v>
      </c>
      <c r="L133" s="30"/>
      <c r="M133" s="165" t="s">
        <v>1</v>
      </c>
      <c r="N133" s="166" t="s">
        <v>42</v>
      </c>
      <c r="O133" s="55"/>
      <c r="P133" s="167">
        <f t="shared" si="1"/>
        <v>0</v>
      </c>
      <c r="Q133" s="167">
        <v>0</v>
      </c>
      <c r="R133" s="167">
        <f t="shared" si="2"/>
        <v>0</v>
      </c>
      <c r="S133" s="167">
        <v>0</v>
      </c>
      <c r="T133" s="168">
        <f t="shared" si="3"/>
        <v>0</v>
      </c>
      <c r="U133" s="29"/>
      <c r="V133" s="29"/>
      <c r="W133" s="29"/>
      <c r="X133" s="29"/>
      <c r="Y133" s="29"/>
      <c r="Z133" s="29"/>
      <c r="AA133" s="29"/>
      <c r="AB133" s="29"/>
      <c r="AC133" s="29"/>
      <c r="AD133" s="29"/>
      <c r="AE133" s="29"/>
      <c r="AR133" s="169" t="s">
        <v>132</v>
      </c>
      <c r="AT133" s="169" t="s">
        <v>127</v>
      </c>
      <c r="AU133" s="169" t="s">
        <v>87</v>
      </c>
      <c r="AY133" s="14" t="s">
        <v>124</v>
      </c>
      <c r="BE133" s="170">
        <f t="shared" si="4"/>
        <v>0</v>
      </c>
      <c r="BF133" s="170">
        <f t="shared" si="5"/>
        <v>0</v>
      </c>
      <c r="BG133" s="170">
        <f t="shared" si="6"/>
        <v>0</v>
      </c>
      <c r="BH133" s="170">
        <f t="shared" si="7"/>
        <v>0</v>
      </c>
      <c r="BI133" s="170">
        <f t="shared" si="8"/>
        <v>0</v>
      </c>
      <c r="BJ133" s="14" t="s">
        <v>85</v>
      </c>
      <c r="BK133" s="170">
        <f t="shared" si="9"/>
        <v>0</v>
      </c>
      <c r="BL133" s="14" t="s">
        <v>132</v>
      </c>
      <c r="BM133" s="169" t="s">
        <v>203</v>
      </c>
    </row>
    <row r="134" spans="1:65" s="2" customFormat="1" ht="44.25" customHeight="1">
      <c r="A134" s="29"/>
      <c r="B134" s="157"/>
      <c r="C134" s="158" t="s">
        <v>180</v>
      </c>
      <c r="D134" s="158" t="s">
        <v>127</v>
      </c>
      <c r="E134" s="159" t="s">
        <v>205</v>
      </c>
      <c r="F134" s="160" t="s">
        <v>206</v>
      </c>
      <c r="G134" s="161" t="s">
        <v>198</v>
      </c>
      <c r="H134" s="162">
        <v>4</v>
      </c>
      <c r="I134" s="163"/>
      <c r="J134" s="164">
        <f t="shared" si="0"/>
        <v>0</v>
      </c>
      <c r="K134" s="160" t="s">
        <v>131</v>
      </c>
      <c r="L134" s="30"/>
      <c r="M134" s="165" t="s">
        <v>1</v>
      </c>
      <c r="N134" s="166" t="s">
        <v>42</v>
      </c>
      <c r="O134" s="55"/>
      <c r="P134" s="167">
        <f t="shared" si="1"/>
        <v>0</v>
      </c>
      <c r="Q134" s="167">
        <v>0</v>
      </c>
      <c r="R134" s="167">
        <f t="shared" si="2"/>
        <v>0</v>
      </c>
      <c r="S134" s="167">
        <v>0</v>
      </c>
      <c r="T134" s="168">
        <f t="shared" si="3"/>
        <v>0</v>
      </c>
      <c r="U134" s="29"/>
      <c r="V134" s="29"/>
      <c r="W134" s="29"/>
      <c r="X134" s="29"/>
      <c r="Y134" s="29"/>
      <c r="Z134" s="29"/>
      <c r="AA134" s="29"/>
      <c r="AB134" s="29"/>
      <c r="AC134" s="29"/>
      <c r="AD134" s="29"/>
      <c r="AE134" s="29"/>
      <c r="AR134" s="169" t="s">
        <v>132</v>
      </c>
      <c r="AT134" s="169" t="s">
        <v>127</v>
      </c>
      <c r="AU134" s="169" t="s">
        <v>87</v>
      </c>
      <c r="AY134" s="14" t="s">
        <v>124</v>
      </c>
      <c r="BE134" s="170">
        <f t="shared" si="4"/>
        <v>0</v>
      </c>
      <c r="BF134" s="170">
        <f t="shared" si="5"/>
        <v>0</v>
      </c>
      <c r="BG134" s="170">
        <f t="shared" si="6"/>
        <v>0</v>
      </c>
      <c r="BH134" s="170">
        <f t="shared" si="7"/>
        <v>0</v>
      </c>
      <c r="BI134" s="170">
        <f t="shared" si="8"/>
        <v>0</v>
      </c>
      <c r="BJ134" s="14" t="s">
        <v>85</v>
      </c>
      <c r="BK134" s="170">
        <f t="shared" si="9"/>
        <v>0</v>
      </c>
      <c r="BL134" s="14" t="s">
        <v>132</v>
      </c>
      <c r="BM134" s="169" t="s">
        <v>207</v>
      </c>
    </row>
    <row r="135" spans="1:65" s="2" customFormat="1" ht="44.25" customHeight="1">
      <c r="A135" s="29"/>
      <c r="B135" s="157"/>
      <c r="C135" s="158" t="s">
        <v>8</v>
      </c>
      <c r="D135" s="158" t="s">
        <v>127</v>
      </c>
      <c r="E135" s="159" t="s">
        <v>208</v>
      </c>
      <c r="F135" s="160" t="s">
        <v>209</v>
      </c>
      <c r="G135" s="161" t="s">
        <v>141</v>
      </c>
      <c r="H135" s="162">
        <v>2050</v>
      </c>
      <c r="I135" s="163"/>
      <c r="J135" s="164">
        <f t="shared" si="0"/>
        <v>0</v>
      </c>
      <c r="K135" s="160" t="s">
        <v>131</v>
      </c>
      <c r="L135" s="30"/>
      <c r="M135" s="165" t="s">
        <v>1</v>
      </c>
      <c r="N135" s="166" t="s">
        <v>42</v>
      </c>
      <c r="O135" s="55"/>
      <c r="P135" s="167">
        <f t="shared" si="1"/>
        <v>0</v>
      </c>
      <c r="Q135" s="167">
        <v>0</v>
      </c>
      <c r="R135" s="167">
        <f t="shared" si="2"/>
        <v>0</v>
      </c>
      <c r="S135" s="167">
        <v>0</v>
      </c>
      <c r="T135" s="168">
        <f t="shared" si="3"/>
        <v>0</v>
      </c>
      <c r="U135" s="29"/>
      <c r="V135" s="29"/>
      <c r="W135" s="29"/>
      <c r="X135" s="29"/>
      <c r="Y135" s="29"/>
      <c r="Z135" s="29"/>
      <c r="AA135" s="29"/>
      <c r="AB135" s="29"/>
      <c r="AC135" s="29"/>
      <c r="AD135" s="29"/>
      <c r="AE135" s="29"/>
      <c r="AR135" s="169" t="s">
        <v>132</v>
      </c>
      <c r="AT135" s="169" t="s">
        <v>127</v>
      </c>
      <c r="AU135" s="169" t="s">
        <v>87</v>
      </c>
      <c r="AY135" s="14" t="s">
        <v>124</v>
      </c>
      <c r="BE135" s="170">
        <f t="shared" si="4"/>
        <v>0</v>
      </c>
      <c r="BF135" s="170">
        <f t="shared" si="5"/>
        <v>0</v>
      </c>
      <c r="BG135" s="170">
        <f t="shared" si="6"/>
        <v>0</v>
      </c>
      <c r="BH135" s="170">
        <f t="shared" si="7"/>
        <v>0</v>
      </c>
      <c r="BI135" s="170">
        <f t="shared" si="8"/>
        <v>0</v>
      </c>
      <c r="BJ135" s="14" t="s">
        <v>85</v>
      </c>
      <c r="BK135" s="170">
        <f t="shared" si="9"/>
        <v>0</v>
      </c>
      <c r="BL135" s="14" t="s">
        <v>132</v>
      </c>
      <c r="BM135" s="169" t="s">
        <v>210</v>
      </c>
    </row>
    <row r="136" spans="1:65" s="2" customFormat="1" ht="21.75" customHeight="1">
      <c r="A136" s="29"/>
      <c r="B136" s="157"/>
      <c r="C136" s="158" t="s">
        <v>187</v>
      </c>
      <c r="D136" s="158" t="s">
        <v>127</v>
      </c>
      <c r="E136" s="159" t="s">
        <v>212</v>
      </c>
      <c r="F136" s="160" t="s">
        <v>213</v>
      </c>
      <c r="G136" s="161" t="s">
        <v>130</v>
      </c>
      <c r="H136" s="162">
        <v>0.83</v>
      </c>
      <c r="I136" s="163"/>
      <c r="J136" s="164">
        <f t="shared" si="0"/>
        <v>0</v>
      </c>
      <c r="K136" s="160" t="s">
        <v>131</v>
      </c>
      <c r="L136" s="30"/>
      <c r="M136" s="165" t="s">
        <v>1</v>
      </c>
      <c r="N136" s="166" t="s">
        <v>42</v>
      </c>
      <c r="O136" s="55"/>
      <c r="P136" s="167">
        <f t="shared" si="1"/>
        <v>0</v>
      </c>
      <c r="Q136" s="167">
        <v>0</v>
      </c>
      <c r="R136" s="167">
        <f t="shared" si="2"/>
        <v>0</v>
      </c>
      <c r="S136" s="167">
        <v>0</v>
      </c>
      <c r="T136" s="168">
        <f t="shared" si="3"/>
        <v>0</v>
      </c>
      <c r="U136" s="29"/>
      <c r="V136" s="29"/>
      <c r="W136" s="29"/>
      <c r="X136" s="29"/>
      <c r="Y136" s="29"/>
      <c r="Z136" s="29"/>
      <c r="AA136" s="29"/>
      <c r="AB136" s="29"/>
      <c r="AC136" s="29"/>
      <c r="AD136" s="29"/>
      <c r="AE136" s="29"/>
      <c r="AR136" s="169" t="s">
        <v>132</v>
      </c>
      <c r="AT136" s="169" t="s">
        <v>127</v>
      </c>
      <c r="AU136" s="169" t="s">
        <v>87</v>
      </c>
      <c r="AY136" s="14" t="s">
        <v>124</v>
      </c>
      <c r="BE136" s="170">
        <f t="shared" si="4"/>
        <v>0</v>
      </c>
      <c r="BF136" s="170">
        <f t="shared" si="5"/>
        <v>0</v>
      </c>
      <c r="BG136" s="170">
        <f t="shared" si="6"/>
        <v>0</v>
      </c>
      <c r="BH136" s="170">
        <f t="shared" si="7"/>
        <v>0</v>
      </c>
      <c r="BI136" s="170">
        <f t="shared" si="8"/>
        <v>0</v>
      </c>
      <c r="BJ136" s="14" t="s">
        <v>85</v>
      </c>
      <c r="BK136" s="170">
        <f t="shared" si="9"/>
        <v>0</v>
      </c>
      <c r="BL136" s="14" t="s">
        <v>132</v>
      </c>
      <c r="BM136" s="169" t="s">
        <v>214</v>
      </c>
    </row>
    <row r="137" spans="1:65" s="2" customFormat="1" ht="21.75" customHeight="1">
      <c r="A137" s="29"/>
      <c r="B137" s="157"/>
      <c r="C137" s="158" t="s">
        <v>191</v>
      </c>
      <c r="D137" s="158" t="s">
        <v>127</v>
      </c>
      <c r="E137" s="159" t="s">
        <v>216</v>
      </c>
      <c r="F137" s="160" t="s">
        <v>217</v>
      </c>
      <c r="G137" s="161" t="s">
        <v>130</v>
      </c>
      <c r="H137" s="162">
        <v>0.83</v>
      </c>
      <c r="I137" s="163"/>
      <c r="J137" s="164">
        <f t="shared" si="0"/>
        <v>0</v>
      </c>
      <c r="K137" s="160" t="s">
        <v>131</v>
      </c>
      <c r="L137" s="30"/>
      <c r="M137" s="165" t="s">
        <v>1</v>
      </c>
      <c r="N137" s="166" t="s">
        <v>42</v>
      </c>
      <c r="O137" s="55"/>
      <c r="P137" s="167">
        <f t="shared" si="1"/>
        <v>0</v>
      </c>
      <c r="Q137" s="167">
        <v>0</v>
      </c>
      <c r="R137" s="167">
        <f t="shared" si="2"/>
        <v>0</v>
      </c>
      <c r="S137" s="167">
        <v>0</v>
      </c>
      <c r="T137" s="168">
        <f t="shared" si="3"/>
        <v>0</v>
      </c>
      <c r="U137" s="29"/>
      <c r="V137" s="29"/>
      <c r="W137" s="29"/>
      <c r="X137" s="29"/>
      <c r="Y137" s="29"/>
      <c r="Z137" s="29"/>
      <c r="AA137" s="29"/>
      <c r="AB137" s="29"/>
      <c r="AC137" s="29"/>
      <c r="AD137" s="29"/>
      <c r="AE137" s="29"/>
      <c r="AR137" s="169" t="s">
        <v>132</v>
      </c>
      <c r="AT137" s="169" t="s">
        <v>127</v>
      </c>
      <c r="AU137" s="169" t="s">
        <v>87</v>
      </c>
      <c r="AY137" s="14" t="s">
        <v>124</v>
      </c>
      <c r="BE137" s="170">
        <f t="shared" si="4"/>
        <v>0</v>
      </c>
      <c r="BF137" s="170">
        <f t="shared" si="5"/>
        <v>0</v>
      </c>
      <c r="BG137" s="170">
        <f t="shared" si="6"/>
        <v>0</v>
      </c>
      <c r="BH137" s="170">
        <f t="shared" si="7"/>
        <v>0</v>
      </c>
      <c r="BI137" s="170">
        <f t="shared" si="8"/>
        <v>0</v>
      </c>
      <c r="BJ137" s="14" t="s">
        <v>85</v>
      </c>
      <c r="BK137" s="170">
        <f t="shared" si="9"/>
        <v>0</v>
      </c>
      <c r="BL137" s="14" t="s">
        <v>132</v>
      </c>
      <c r="BM137" s="169" t="s">
        <v>218</v>
      </c>
    </row>
    <row r="138" spans="1:65" s="12" customFormat="1" ht="25.9" customHeight="1">
      <c r="B138" s="144"/>
      <c r="D138" s="145" t="s">
        <v>76</v>
      </c>
      <c r="E138" s="146" t="s">
        <v>256</v>
      </c>
      <c r="F138" s="146" t="s">
        <v>257</v>
      </c>
      <c r="I138" s="147"/>
      <c r="J138" s="148">
        <f>BK138</f>
        <v>0</v>
      </c>
      <c r="L138" s="144"/>
      <c r="M138" s="149"/>
      <c r="N138" s="150"/>
      <c r="O138" s="150"/>
      <c r="P138" s="151">
        <f>SUM(P139:P158)</f>
        <v>0</v>
      </c>
      <c r="Q138" s="150"/>
      <c r="R138" s="151">
        <f>SUM(R139:R158)</f>
        <v>0</v>
      </c>
      <c r="S138" s="150"/>
      <c r="T138" s="152">
        <f>SUM(T139:T158)</f>
        <v>0</v>
      </c>
      <c r="AR138" s="145" t="s">
        <v>132</v>
      </c>
      <c r="AT138" s="153" t="s">
        <v>76</v>
      </c>
      <c r="AU138" s="153" t="s">
        <v>77</v>
      </c>
      <c r="AY138" s="145" t="s">
        <v>124</v>
      </c>
      <c r="BK138" s="154">
        <f>SUM(BK139:BK158)</f>
        <v>0</v>
      </c>
    </row>
    <row r="139" spans="1:65" s="2" customFormat="1" ht="21.75" customHeight="1">
      <c r="A139" s="29"/>
      <c r="B139" s="157"/>
      <c r="C139" s="158" t="s">
        <v>195</v>
      </c>
      <c r="D139" s="158" t="s">
        <v>127</v>
      </c>
      <c r="E139" s="159" t="s">
        <v>335</v>
      </c>
      <c r="F139" s="160" t="s">
        <v>336</v>
      </c>
      <c r="G139" s="161" t="s">
        <v>155</v>
      </c>
      <c r="H139" s="162">
        <v>8</v>
      </c>
      <c r="I139" s="163"/>
      <c r="J139" s="164">
        <f t="shared" ref="J139:J158" si="10">ROUND(I139*H139,2)</f>
        <v>0</v>
      </c>
      <c r="K139" s="160" t="s">
        <v>131</v>
      </c>
      <c r="L139" s="30"/>
      <c r="M139" s="165" t="s">
        <v>1</v>
      </c>
      <c r="N139" s="166" t="s">
        <v>42</v>
      </c>
      <c r="O139" s="55"/>
      <c r="P139" s="167">
        <f t="shared" ref="P139:P158" si="11">O139*H139</f>
        <v>0</v>
      </c>
      <c r="Q139" s="167">
        <v>0</v>
      </c>
      <c r="R139" s="167">
        <f t="shared" ref="R139:R158" si="12">Q139*H139</f>
        <v>0</v>
      </c>
      <c r="S139" s="167">
        <v>0</v>
      </c>
      <c r="T139" s="168">
        <f t="shared" ref="T139:T158" si="13">S139*H139</f>
        <v>0</v>
      </c>
      <c r="U139" s="29"/>
      <c r="V139" s="29"/>
      <c r="W139" s="29"/>
      <c r="X139" s="29"/>
      <c r="Y139" s="29"/>
      <c r="Z139" s="29"/>
      <c r="AA139" s="29"/>
      <c r="AB139" s="29"/>
      <c r="AC139" s="29"/>
      <c r="AD139" s="29"/>
      <c r="AE139" s="29"/>
      <c r="AR139" s="169" t="s">
        <v>261</v>
      </c>
      <c r="AT139" s="169" t="s">
        <v>127</v>
      </c>
      <c r="AU139" s="169" t="s">
        <v>85</v>
      </c>
      <c r="AY139" s="14" t="s">
        <v>124</v>
      </c>
      <c r="BE139" s="170">
        <f t="shared" ref="BE139:BE158" si="14">IF(N139="základní",J139,0)</f>
        <v>0</v>
      </c>
      <c r="BF139" s="170">
        <f t="shared" ref="BF139:BF158" si="15">IF(N139="snížená",J139,0)</f>
        <v>0</v>
      </c>
      <c r="BG139" s="170">
        <f t="shared" ref="BG139:BG158" si="16">IF(N139="zákl. přenesená",J139,0)</f>
        <v>0</v>
      </c>
      <c r="BH139" s="170">
        <f t="shared" ref="BH139:BH158" si="17">IF(N139="sníž. přenesená",J139,0)</f>
        <v>0</v>
      </c>
      <c r="BI139" s="170">
        <f t="shared" ref="BI139:BI158" si="18">IF(N139="nulová",J139,0)</f>
        <v>0</v>
      </c>
      <c r="BJ139" s="14" t="s">
        <v>85</v>
      </c>
      <c r="BK139" s="170">
        <f t="shared" ref="BK139:BK158" si="19">ROUND(I139*H139,2)</f>
        <v>0</v>
      </c>
      <c r="BL139" s="14" t="s">
        <v>261</v>
      </c>
      <c r="BM139" s="169" t="s">
        <v>337</v>
      </c>
    </row>
    <row r="140" spans="1:65" s="2" customFormat="1" ht="21.75" customHeight="1">
      <c r="A140" s="29"/>
      <c r="B140" s="157"/>
      <c r="C140" s="171" t="s">
        <v>200</v>
      </c>
      <c r="D140" s="171" t="s">
        <v>143</v>
      </c>
      <c r="E140" s="172" t="s">
        <v>338</v>
      </c>
      <c r="F140" s="173" t="s">
        <v>339</v>
      </c>
      <c r="G140" s="174" t="s">
        <v>141</v>
      </c>
      <c r="H140" s="175">
        <v>50</v>
      </c>
      <c r="I140" s="176"/>
      <c r="J140" s="177">
        <f t="shared" si="10"/>
        <v>0</v>
      </c>
      <c r="K140" s="173" t="s">
        <v>131</v>
      </c>
      <c r="L140" s="178"/>
      <c r="M140" s="179" t="s">
        <v>1</v>
      </c>
      <c r="N140" s="180" t="s">
        <v>42</v>
      </c>
      <c r="O140" s="55"/>
      <c r="P140" s="167">
        <f t="shared" si="11"/>
        <v>0</v>
      </c>
      <c r="Q140" s="167">
        <v>0</v>
      </c>
      <c r="R140" s="167">
        <f t="shared" si="12"/>
        <v>0</v>
      </c>
      <c r="S140" s="167">
        <v>0</v>
      </c>
      <c r="T140" s="168">
        <f t="shared" si="13"/>
        <v>0</v>
      </c>
      <c r="U140" s="29"/>
      <c r="V140" s="29"/>
      <c r="W140" s="29"/>
      <c r="X140" s="29"/>
      <c r="Y140" s="29"/>
      <c r="Z140" s="29"/>
      <c r="AA140" s="29"/>
      <c r="AB140" s="29"/>
      <c r="AC140" s="29"/>
      <c r="AD140" s="29"/>
      <c r="AE140" s="29"/>
      <c r="AR140" s="169" t="s">
        <v>261</v>
      </c>
      <c r="AT140" s="169" t="s">
        <v>143</v>
      </c>
      <c r="AU140" s="169" t="s">
        <v>85</v>
      </c>
      <c r="AY140" s="14" t="s">
        <v>124</v>
      </c>
      <c r="BE140" s="170">
        <f t="shared" si="14"/>
        <v>0</v>
      </c>
      <c r="BF140" s="170">
        <f t="shared" si="15"/>
        <v>0</v>
      </c>
      <c r="BG140" s="170">
        <f t="shared" si="16"/>
        <v>0</v>
      </c>
      <c r="BH140" s="170">
        <f t="shared" si="17"/>
        <v>0</v>
      </c>
      <c r="BI140" s="170">
        <f t="shared" si="18"/>
        <v>0</v>
      </c>
      <c r="BJ140" s="14" t="s">
        <v>85</v>
      </c>
      <c r="BK140" s="170">
        <f t="shared" si="19"/>
        <v>0</v>
      </c>
      <c r="BL140" s="14" t="s">
        <v>261</v>
      </c>
      <c r="BM140" s="169" t="s">
        <v>340</v>
      </c>
    </row>
    <row r="141" spans="1:65" s="2" customFormat="1" ht="21.75" customHeight="1">
      <c r="A141" s="29"/>
      <c r="B141" s="157"/>
      <c r="C141" s="158" t="s">
        <v>204</v>
      </c>
      <c r="D141" s="158" t="s">
        <v>127</v>
      </c>
      <c r="E141" s="159" t="s">
        <v>341</v>
      </c>
      <c r="F141" s="160" t="s">
        <v>342</v>
      </c>
      <c r="G141" s="161" t="s">
        <v>155</v>
      </c>
      <c r="H141" s="162">
        <v>8</v>
      </c>
      <c r="I141" s="163"/>
      <c r="J141" s="164">
        <f t="shared" si="10"/>
        <v>0</v>
      </c>
      <c r="K141" s="160" t="s">
        <v>131</v>
      </c>
      <c r="L141" s="30"/>
      <c r="M141" s="165" t="s">
        <v>1</v>
      </c>
      <c r="N141" s="166" t="s">
        <v>42</v>
      </c>
      <c r="O141" s="55"/>
      <c r="P141" s="167">
        <f t="shared" si="11"/>
        <v>0</v>
      </c>
      <c r="Q141" s="167">
        <v>0</v>
      </c>
      <c r="R141" s="167">
        <f t="shared" si="12"/>
        <v>0</v>
      </c>
      <c r="S141" s="167">
        <v>0</v>
      </c>
      <c r="T141" s="168">
        <f t="shared" si="13"/>
        <v>0</v>
      </c>
      <c r="U141" s="29"/>
      <c r="V141" s="29"/>
      <c r="W141" s="29"/>
      <c r="X141" s="29"/>
      <c r="Y141" s="29"/>
      <c r="Z141" s="29"/>
      <c r="AA141" s="29"/>
      <c r="AB141" s="29"/>
      <c r="AC141" s="29"/>
      <c r="AD141" s="29"/>
      <c r="AE141" s="29"/>
      <c r="AR141" s="169" t="s">
        <v>261</v>
      </c>
      <c r="AT141" s="169" t="s">
        <v>127</v>
      </c>
      <c r="AU141" s="169" t="s">
        <v>85</v>
      </c>
      <c r="AY141" s="14" t="s">
        <v>124</v>
      </c>
      <c r="BE141" s="170">
        <f t="shared" si="14"/>
        <v>0</v>
      </c>
      <c r="BF141" s="170">
        <f t="shared" si="15"/>
        <v>0</v>
      </c>
      <c r="BG141" s="170">
        <f t="shared" si="16"/>
        <v>0</v>
      </c>
      <c r="BH141" s="170">
        <f t="shared" si="17"/>
        <v>0</v>
      </c>
      <c r="BI141" s="170">
        <f t="shared" si="18"/>
        <v>0</v>
      </c>
      <c r="BJ141" s="14" t="s">
        <v>85</v>
      </c>
      <c r="BK141" s="170">
        <f t="shared" si="19"/>
        <v>0</v>
      </c>
      <c r="BL141" s="14" t="s">
        <v>261</v>
      </c>
      <c r="BM141" s="169" t="s">
        <v>343</v>
      </c>
    </row>
    <row r="142" spans="1:65" s="2" customFormat="1" ht="21.75" customHeight="1">
      <c r="A142" s="29"/>
      <c r="B142" s="157"/>
      <c r="C142" s="158" t="s">
        <v>7</v>
      </c>
      <c r="D142" s="158" t="s">
        <v>127</v>
      </c>
      <c r="E142" s="159" t="s">
        <v>259</v>
      </c>
      <c r="F142" s="160" t="s">
        <v>260</v>
      </c>
      <c r="G142" s="161" t="s">
        <v>155</v>
      </c>
      <c r="H142" s="162">
        <v>75</v>
      </c>
      <c r="I142" s="163"/>
      <c r="J142" s="164">
        <f t="shared" si="10"/>
        <v>0</v>
      </c>
      <c r="K142" s="160" t="s">
        <v>131</v>
      </c>
      <c r="L142" s="30"/>
      <c r="M142" s="165" t="s">
        <v>1</v>
      </c>
      <c r="N142" s="166" t="s">
        <v>42</v>
      </c>
      <c r="O142" s="55"/>
      <c r="P142" s="167">
        <f t="shared" si="11"/>
        <v>0</v>
      </c>
      <c r="Q142" s="167">
        <v>0</v>
      </c>
      <c r="R142" s="167">
        <f t="shared" si="12"/>
        <v>0</v>
      </c>
      <c r="S142" s="167">
        <v>0</v>
      </c>
      <c r="T142" s="168">
        <f t="shared" si="13"/>
        <v>0</v>
      </c>
      <c r="U142" s="29"/>
      <c r="V142" s="29"/>
      <c r="W142" s="29"/>
      <c r="X142" s="29"/>
      <c r="Y142" s="29"/>
      <c r="Z142" s="29"/>
      <c r="AA142" s="29"/>
      <c r="AB142" s="29"/>
      <c r="AC142" s="29"/>
      <c r="AD142" s="29"/>
      <c r="AE142" s="29"/>
      <c r="AR142" s="169" t="s">
        <v>261</v>
      </c>
      <c r="AT142" s="169" t="s">
        <v>127</v>
      </c>
      <c r="AU142" s="169" t="s">
        <v>85</v>
      </c>
      <c r="AY142" s="14" t="s">
        <v>124</v>
      </c>
      <c r="BE142" s="170">
        <f t="shared" si="14"/>
        <v>0</v>
      </c>
      <c r="BF142" s="170">
        <f t="shared" si="15"/>
        <v>0</v>
      </c>
      <c r="BG142" s="170">
        <f t="shared" si="16"/>
        <v>0</v>
      </c>
      <c r="BH142" s="170">
        <f t="shared" si="17"/>
        <v>0</v>
      </c>
      <c r="BI142" s="170">
        <f t="shared" si="18"/>
        <v>0</v>
      </c>
      <c r="BJ142" s="14" t="s">
        <v>85</v>
      </c>
      <c r="BK142" s="170">
        <f t="shared" si="19"/>
        <v>0</v>
      </c>
      <c r="BL142" s="14" t="s">
        <v>261</v>
      </c>
      <c r="BM142" s="169" t="s">
        <v>344</v>
      </c>
    </row>
    <row r="143" spans="1:65" s="2" customFormat="1" ht="21.75" customHeight="1">
      <c r="A143" s="29"/>
      <c r="B143" s="157"/>
      <c r="C143" s="158" t="s">
        <v>211</v>
      </c>
      <c r="D143" s="158" t="s">
        <v>127</v>
      </c>
      <c r="E143" s="159" t="s">
        <v>264</v>
      </c>
      <c r="F143" s="160" t="s">
        <v>265</v>
      </c>
      <c r="G143" s="161" t="s">
        <v>155</v>
      </c>
      <c r="H143" s="162">
        <v>75</v>
      </c>
      <c r="I143" s="163"/>
      <c r="J143" s="164">
        <f t="shared" si="10"/>
        <v>0</v>
      </c>
      <c r="K143" s="160" t="s">
        <v>131</v>
      </c>
      <c r="L143" s="30"/>
      <c r="M143" s="165" t="s">
        <v>1</v>
      </c>
      <c r="N143" s="166" t="s">
        <v>42</v>
      </c>
      <c r="O143" s="55"/>
      <c r="P143" s="167">
        <f t="shared" si="11"/>
        <v>0</v>
      </c>
      <c r="Q143" s="167">
        <v>0</v>
      </c>
      <c r="R143" s="167">
        <f t="shared" si="12"/>
        <v>0</v>
      </c>
      <c r="S143" s="167">
        <v>0</v>
      </c>
      <c r="T143" s="168">
        <f t="shared" si="13"/>
        <v>0</v>
      </c>
      <c r="U143" s="29"/>
      <c r="V143" s="29"/>
      <c r="W143" s="29"/>
      <c r="X143" s="29"/>
      <c r="Y143" s="29"/>
      <c r="Z143" s="29"/>
      <c r="AA143" s="29"/>
      <c r="AB143" s="29"/>
      <c r="AC143" s="29"/>
      <c r="AD143" s="29"/>
      <c r="AE143" s="29"/>
      <c r="AR143" s="169" t="s">
        <v>261</v>
      </c>
      <c r="AT143" s="169" t="s">
        <v>127</v>
      </c>
      <c r="AU143" s="169" t="s">
        <v>85</v>
      </c>
      <c r="AY143" s="14" t="s">
        <v>124</v>
      </c>
      <c r="BE143" s="170">
        <f t="shared" si="14"/>
        <v>0</v>
      </c>
      <c r="BF143" s="170">
        <f t="shared" si="15"/>
        <v>0</v>
      </c>
      <c r="BG143" s="170">
        <f t="shared" si="16"/>
        <v>0</v>
      </c>
      <c r="BH143" s="170">
        <f t="shared" si="17"/>
        <v>0</v>
      </c>
      <c r="BI143" s="170">
        <f t="shared" si="18"/>
        <v>0</v>
      </c>
      <c r="BJ143" s="14" t="s">
        <v>85</v>
      </c>
      <c r="BK143" s="170">
        <f t="shared" si="19"/>
        <v>0</v>
      </c>
      <c r="BL143" s="14" t="s">
        <v>261</v>
      </c>
      <c r="BM143" s="169" t="s">
        <v>266</v>
      </c>
    </row>
    <row r="144" spans="1:65" s="2" customFormat="1" ht="21.75" customHeight="1">
      <c r="A144" s="29"/>
      <c r="B144" s="157"/>
      <c r="C144" s="158" t="s">
        <v>215</v>
      </c>
      <c r="D144" s="158" t="s">
        <v>127</v>
      </c>
      <c r="E144" s="159" t="s">
        <v>268</v>
      </c>
      <c r="F144" s="160" t="s">
        <v>269</v>
      </c>
      <c r="G144" s="161" t="s">
        <v>155</v>
      </c>
      <c r="H144" s="162">
        <v>4</v>
      </c>
      <c r="I144" s="163"/>
      <c r="J144" s="164">
        <f t="shared" si="10"/>
        <v>0</v>
      </c>
      <c r="K144" s="160" t="s">
        <v>131</v>
      </c>
      <c r="L144" s="30"/>
      <c r="M144" s="165" t="s">
        <v>1</v>
      </c>
      <c r="N144" s="166" t="s">
        <v>42</v>
      </c>
      <c r="O144" s="55"/>
      <c r="P144" s="167">
        <f t="shared" si="11"/>
        <v>0</v>
      </c>
      <c r="Q144" s="167">
        <v>0</v>
      </c>
      <c r="R144" s="167">
        <f t="shared" si="12"/>
        <v>0</v>
      </c>
      <c r="S144" s="167">
        <v>0</v>
      </c>
      <c r="T144" s="168">
        <f t="shared" si="13"/>
        <v>0</v>
      </c>
      <c r="U144" s="29"/>
      <c r="V144" s="29"/>
      <c r="W144" s="29"/>
      <c r="X144" s="29"/>
      <c r="Y144" s="29"/>
      <c r="Z144" s="29"/>
      <c r="AA144" s="29"/>
      <c r="AB144" s="29"/>
      <c r="AC144" s="29"/>
      <c r="AD144" s="29"/>
      <c r="AE144" s="29"/>
      <c r="AR144" s="169" t="s">
        <v>261</v>
      </c>
      <c r="AT144" s="169" t="s">
        <v>127</v>
      </c>
      <c r="AU144" s="169" t="s">
        <v>85</v>
      </c>
      <c r="AY144" s="14" t="s">
        <v>124</v>
      </c>
      <c r="BE144" s="170">
        <f t="shared" si="14"/>
        <v>0</v>
      </c>
      <c r="BF144" s="170">
        <f t="shared" si="15"/>
        <v>0</v>
      </c>
      <c r="BG144" s="170">
        <f t="shared" si="16"/>
        <v>0</v>
      </c>
      <c r="BH144" s="170">
        <f t="shared" si="17"/>
        <v>0</v>
      </c>
      <c r="BI144" s="170">
        <f t="shared" si="18"/>
        <v>0</v>
      </c>
      <c r="BJ144" s="14" t="s">
        <v>85</v>
      </c>
      <c r="BK144" s="170">
        <f t="shared" si="19"/>
        <v>0</v>
      </c>
      <c r="BL144" s="14" t="s">
        <v>261</v>
      </c>
      <c r="BM144" s="169" t="s">
        <v>270</v>
      </c>
    </row>
    <row r="145" spans="1:65" s="2" customFormat="1" ht="21.75" customHeight="1">
      <c r="A145" s="29"/>
      <c r="B145" s="157"/>
      <c r="C145" s="158" t="s">
        <v>219</v>
      </c>
      <c r="D145" s="158" t="s">
        <v>127</v>
      </c>
      <c r="E145" s="159" t="s">
        <v>272</v>
      </c>
      <c r="F145" s="160" t="s">
        <v>273</v>
      </c>
      <c r="G145" s="161" t="s">
        <v>155</v>
      </c>
      <c r="H145" s="162">
        <v>4</v>
      </c>
      <c r="I145" s="163"/>
      <c r="J145" s="164">
        <f t="shared" si="10"/>
        <v>0</v>
      </c>
      <c r="K145" s="160" t="s">
        <v>131</v>
      </c>
      <c r="L145" s="30"/>
      <c r="M145" s="165" t="s">
        <v>1</v>
      </c>
      <c r="N145" s="166" t="s">
        <v>42</v>
      </c>
      <c r="O145" s="55"/>
      <c r="P145" s="167">
        <f t="shared" si="11"/>
        <v>0</v>
      </c>
      <c r="Q145" s="167">
        <v>0</v>
      </c>
      <c r="R145" s="167">
        <f t="shared" si="12"/>
        <v>0</v>
      </c>
      <c r="S145" s="167">
        <v>0</v>
      </c>
      <c r="T145" s="168">
        <f t="shared" si="13"/>
        <v>0</v>
      </c>
      <c r="U145" s="29"/>
      <c r="V145" s="29"/>
      <c r="W145" s="29"/>
      <c r="X145" s="29"/>
      <c r="Y145" s="29"/>
      <c r="Z145" s="29"/>
      <c r="AA145" s="29"/>
      <c r="AB145" s="29"/>
      <c r="AC145" s="29"/>
      <c r="AD145" s="29"/>
      <c r="AE145" s="29"/>
      <c r="AR145" s="169" t="s">
        <v>261</v>
      </c>
      <c r="AT145" s="169" t="s">
        <v>127</v>
      </c>
      <c r="AU145" s="169" t="s">
        <v>85</v>
      </c>
      <c r="AY145" s="14" t="s">
        <v>124</v>
      </c>
      <c r="BE145" s="170">
        <f t="shared" si="14"/>
        <v>0</v>
      </c>
      <c r="BF145" s="170">
        <f t="shared" si="15"/>
        <v>0</v>
      </c>
      <c r="BG145" s="170">
        <f t="shared" si="16"/>
        <v>0</v>
      </c>
      <c r="BH145" s="170">
        <f t="shared" si="17"/>
        <v>0</v>
      </c>
      <c r="BI145" s="170">
        <f t="shared" si="18"/>
        <v>0</v>
      </c>
      <c r="BJ145" s="14" t="s">
        <v>85</v>
      </c>
      <c r="BK145" s="170">
        <f t="shared" si="19"/>
        <v>0</v>
      </c>
      <c r="BL145" s="14" t="s">
        <v>261</v>
      </c>
      <c r="BM145" s="169" t="s">
        <v>274</v>
      </c>
    </row>
    <row r="146" spans="1:65" s="2" customFormat="1" ht="21.75" customHeight="1">
      <c r="A146" s="29"/>
      <c r="B146" s="157"/>
      <c r="C146" s="158" t="s">
        <v>223</v>
      </c>
      <c r="D146" s="158" t="s">
        <v>127</v>
      </c>
      <c r="E146" s="159" t="s">
        <v>276</v>
      </c>
      <c r="F146" s="160" t="s">
        <v>277</v>
      </c>
      <c r="G146" s="161" t="s">
        <v>155</v>
      </c>
      <c r="H146" s="162">
        <v>10</v>
      </c>
      <c r="I146" s="163"/>
      <c r="J146" s="164">
        <f t="shared" si="10"/>
        <v>0</v>
      </c>
      <c r="K146" s="160" t="s">
        <v>131</v>
      </c>
      <c r="L146" s="30"/>
      <c r="M146" s="165" t="s">
        <v>1</v>
      </c>
      <c r="N146" s="166" t="s">
        <v>42</v>
      </c>
      <c r="O146" s="55"/>
      <c r="P146" s="167">
        <f t="shared" si="11"/>
        <v>0</v>
      </c>
      <c r="Q146" s="167">
        <v>0</v>
      </c>
      <c r="R146" s="167">
        <f t="shared" si="12"/>
        <v>0</v>
      </c>
      <c r="S146" s="167">
        <v>0</v>
      </c>
      <c r="T146" s="168">
        <f t="shared" si="13"/>
        <v>0</v>
      </c>
      <c r="U146" s="29"/>
      <c r="V146" s="29"/>
      <c r="W146" s="29"/>
      <c r="X146" s="29"/>
      <c r="Y146" s="29"/>
      <c r="Z146" s="29"/>
      <c r="AA146" s="29"/>
      <c r="AB146" s="29"/>
      <c r="AC146" s="29"/>
      <c r="AD146" s="29"/>
      <c r="AE146" s="29"/>
      <c r="AR146" s="169" t="s">
        <v>261</v>
      </c>
      <c r="AT146" s="169" t="s">
        <v>127</v>
      </c>
      <c r="AU146" s="169" t="s">
        <v>85</v>
      </c>
      <c r="AY146" s="14" t="s">
        <v>124</v>
      </c>
      <c r="BE146" s="170">
        <f t="shared" si="14"/>
        <v>0</v>
      </c>
      <c r="BF146" s="170">
        <f t="shared" si="15"/>
        <v>0</v>
      </c>
      <c r="BG146" s="170">
        <f t="shared" si="16"/>
        <v>0</v>
      </c>
      <c r="BH146" s="170">
        <f t="shared" si="17"/>
        <v>0</v>
      </c>
      <c r="BI146" s="170">
        <f t="shared" si="18"/>
        <v>0</v>
      </c>
      <c r="BJ146" s="14" t="s">
        <v>85</v>
      </c>
      <c r="BK146" s="170">
        <f t="shared" si="19"/>
        <v>0</v>
      </c>
      <c r="BL146" s="14" t="s">
        <v>261</v>
      </c>
      <c r="BM146" s="169" t="s">
        <v>278</v>
      </c>
    </row>
    <row r="147" spans="1:65" s="2" customFormat="1" ht="21.75" customHeight="1">
      <c r="A147" s="29"/>
      <c r="B147" s="157"/>
      <c r="C147" s="158" t="s">
        <v>228</v>
      </c>
      <c r="D147" s="158" t="s">
        <v>127</v>
      </c>
      <c r="E147" s="159" t="s">
        <v>280</v>
      </c>
      <c r="F147" s="160" t="s">
        <v>281</v>
      </c>
      <c r="G147" s="161" t="s">
        <v>155</v>
      </c>
      <c r="H147" s="162">
        <v>10</v>
      </c>
      <c r="I147" s="163"/>
      <c r="J147" s="164">
        <f t="shared" si="10"/>
        <v>0</v>
      </c>
      <c r="K147" s="160" t="s">
        <v>131</v>
      </c>
      <c r="L147" s="30"/>
      <c r="M147" s="165" t="s">
        <v>1</v>
      </c>
      <c r="N147" s="166" t="s">
        <v>42</v>
      </c>
      <c r="O147" s="55"/>
      <c r="P147" s="167">
        <f t="shared" si="11"/>
        <v>0</v>
      </c>
      <c r="Q147" s="167">
        <v>0</v>
      </c>
      <c r="R147" s="167">
        <f t="shared" si="12"/>
        <v>0</v>
      </c>
      <c r="S147" s="167">
        <v>0</v>
      </c>
      <c r="T147" s="168">
        <f t="shared" si="13"/>
        <v>0</v>
      </c>
      <c r="U147" s="29"/>
      <c r="V147" s="29"/>
      <c r="W147" s="29"/>
      <c r="X147" s="29"/>
      <c r="Y147" s="29"/>
      <c r="Z147" s="29"/>
      <c r="AA147" s="29"/>
      <c r="AB147" s="29"/>
      <c r="AC147" s="29"/>
      <c r="AD147" s="29"/>
      <c r="AE147" s="29"/>
      <c r="AR147" s="169" t="s">
        <v>261</v>
      </c>
      <c r="AT147" s="169" t="s">
        <v>127</v>
      </c>
      <c r="AU147" s="169" t="s">
        <v>85</v>
      </c>
      <c r="AY147" s="14" t="s">
        <v>124</v>
      </c>
      <c r="BE147" s="170">
        <f t="shared" si="14"/>
        <v>0</v>
      </c>
      <c r="BF147" s="170">
        <f t="shared" si="15"/>
        <v>0</v>
      </c>
      <c r="BG147" s="170">
        <f t="shared" si="16"/>
        <v>0</v>
      </c>
      <c r="BH147" s="170">
        <f t="shared" si="17"/>
        <v>0</v>
      </c>
      <c r="BI147" s="170">
        <f t="shared" si="18"/>
        <v>0</v>
      </c>
      <c r="BJ147" s="14" t="s">
        <v>85</v>
      </c>
      <c r="BK147" s="170">
        <f t="shared" si="19"/>
        <v>0</v>
      </c>
      <c r="BL147" s="14" t="s">
        <v>261</v>
      </c>
      <c r="BM147" s="169" t="s">
        <v>282</v>
      </c>
    </row>
    <row r="148" spans="1:65" s="2" customFormat="1" ht="21.75" customHeight="1">
      <c r="A148" s="29"/>
      <c r="B148" s="157"/>
      <c r="C148" s="158" t="s">
        <v>232</v>
      </c>
      <c r="D148" s="158" t="s">
        <v>127</v>
      </c>
      <c r="E148" s="159" t="s">
        <v>284</v>
      </c>
      <c r="F148" s="160" t="s">
        <v>285</v>
      </c>
      <c r="G148" s="161" t="s">
        <v>155</v>
      </c>
      <c r="H148" s="162">
        <v>8</v>
      </c>
      <c r="I148" s="163"/>
      <c r="J148" s="164">
        <f t="shared" si="10"/>
        <v>0</v>
      </c>
      <c r="K148" s="160" t="s">
        <v>131</v>
      </c>
      <c r="L148" s="30"/>
      <c r="M148" s="165" t="s">
        <v>1</v>
      </c>
      <c r="N148" s="166" t="s">
        <v>42</v>
      </c>
      <c r="O148" s="55"/>
      <c r="P148" s="167">
        <f t="shared" si="11"/>
        <v>0</v>
      </c>
      <c r="Q148" s="167">
        <v>0</v>
      </c>
      <c r="R148" s="167">
        <f t="shared" si="12"/>
        <v>0</v>
      </c>
      <c r="S148" s="167">
        <v>0</v>
      </c>
      <c r="T148" s="168">
        <f t="shared" si="13"/>
        <v>0</v>
      </c>
      <c r="U148" s="29"/>
      <c r="V148" s="29"/>
      <c r="W148" s="29"/>
      <c r="X148" s="29"/>
      <c r="Y148" s="29"/>
      <c r="Z148" s="29"/>
      <c r="AA148" s="29"/>
      <c r="AB148" s="29"/>
      <c r="AC148" s="29"/>
      <c r="AD148" s="29"/>
      <c r="AE148" s="29"/>
      <c r="AR148" s="169" t="s">
        <v>261</v>
      </c>
      <c r="AT148" s="169" t="s">
        <v>127</v>
      </c>
      <c r="AU148" s="169" t="s">
        <v>85</v>
      </c>
      <c r="AY148" s="14" t="s">
        <v>124</v>
      </c>
      <c r="BE148" s="170">
        <f t="shared" si="14"/>
        <v>0</v>
      </c>
      <c r="BF148" s="170">
        <f t="shared" si="15"/>
        <v>0</v>
      </c>
      <c r="BG148" s="170">
        <f t="shared" si="16"/>
        <v>0</v>
      </c>
      <c r="BH148" s="170">
        <f t="shared" si="17"/>
        <v>0</v>
      </c>
      <c r="BI148" s="170">
        <f t="shared" si="18"/>
        <v>0</v>
      </c>
      <c r="BJ148" s="14" t="s">
        <v>85</v>
      </c>
      <c r="BK148" s="170">
        <f t="shared" si="19"/>
        <v>0</v>
      </c>
      <c r="BL148" s="14" t="s">
        <v>261</v>
      </c>
      <c r="BM148" s="169" t="s">
        <v>286</v>
      </c>
    </row>
    <row r="149" spans="1:65" s="2" customFormat="1" ht="21.75" customHeight="1">
      <c r="A149" s="29"/>
      <c r="B149" s="157"/>
      <c r="C149" s="158" t="s">
        <v>236</v>
      </c>
      <c r="D149" s="158" t="s">
        <v>127</v>
      </c>
      <c r="E149" s="159" t="s">
        <v>288</v>
      </c>
      <c r="F149" s="160" t="s">
        <v>289</v>
      </c>
      <c r="G149" s="161" t="s">
        <v>155</v>
      </c>
      <c r="H149" s="162">
        <v>12</v>
      </c>
      <c r="I149" s="163"/>
      <c r="J149" s="164">
        <f t="shared" si="10"/>
        <v>0</v>
      </c>
      <c r="K149" s="160" t="s">
        <v>131</v>
      </c>
      <c r="L149" s="30"/>
      <c r="M149" s="165" t="s">
        <v>1</v>
      </c>
      <c r="N149" s="166" t="s">
        <v>42</v>
      </c>
      <c r="O149" s="55"/>
      <c r="P149" s="167">
        <f t="shared" si="11"/>
        <v>0</v>
      </c>
      <c r="Q149" s="167">
        <v>0</v>
      </c>
      <c r="R149" s="167">
        <f t="shared" si="12"/>
        <v>0</v>
      </c>
      <c r="S149" s="167">
        <v>0</v>
      </c>
      <c r="T149" s="168">
        <f t="shared" si="13"/>
        <v>0</v>
      </c>
      <c r="U149" s="29"/>
      <c r="V149" s="29"/>
      <c r="W149" s="29"/>
      <c r="X149" s="29"/>
      <c r="Y149" s="29"/>
      <c r="Z149" s="29"/>
      <c r="AA149" s="29"/>
      <c r="AB149" s="29"/>
      <c r="AC149" s="29"/>
      <c r="AD149" s="29"/>
      <c r="AE149" s="29"/>
      <c r="AR149" s="169" t="s">
        <v>261</v>
      </c>
      <c r="AT149" s="169" t="s">
        <v>127</v>
      </c>
      <c r="AU149" s="169" t="s">
        <v>85</v>
      </c>
      <c r="AY149" s="14" t="s">
        <v>124</v>
      </c>
      <c r="BE149" s="170">
        <f t="shared" si="14"/>
        <v>0</v>
      </c>
      <c r="BF149" s="170">
        <f t="shared" si="15"/>
        <v>0</v>
      </c>
      <c r="BG149" s="170">
        <f t="shared" si="16"/>
        <v>0</v>
      </c>
      <c r="BH149" s="170">
        <f t="shared" si="17"/>
        <v>0</v>
      </c>
      <c r="BI149" s="170">
        <f t="shared" si="18"/>
        <v>0</v>
      </c>
      <c r="BJ149" s="14" t="s">
        <v>85</v>
      </c>
      <c r="BK149" s="170">
        <f t="shared" si="19"/>
        <v>0</v>
      </c>
      <c r="BL149" s="14" t="s">
        <v>261</v>
      </c>
      <c r="BM149" s="169" t="s">
        <v>345</v>
      </c>
    </row>
    <row r="150" spans="1:65" s="2" customFormat="1" ht="78" customHeight="1">
      <c r="A150" s="29"/>
      <c r="B150" s="157"/>
      <c r="C150" s="158" t="s">
        <v>240</v>
      </c>
      <c r="D150" s="158" t="s">
        <v>127</v>
      </c>
      <c r="E150" s="159" t="s">
        <v>292</v>
      </c>
      <c r="F150" s="160" t="s">
        <v>346</v>
      </c>
      <c r="G150" s="161" t="s">
        <v>146</v>
      </c>
      <c r="H150" s="162">
        <v>500.07400000000001</v>
      </c>
      <c r="I150" s="163"/>
      <c r="J150" s="164">
        <f t="shared" si="10"/>
        <v>0</v>
      </c>
      <c r="K150" s="160" t="s">
        <v>131</v>
      </c>
      <c r="L150" s="30"/>
      <c r="M150" s="165" t="s">
        <v>1</v>
      </c>
      <c r="N150" s="166" t="s">
        <v>42</v>
      </c>
      <c r="O150" s="55"/>
      <c r="P150" s="167">
        <f t="shared" si="11"/>
        <v>0</v>
      </c>
      <c r="Q150" s="167">
        <v>0</v>
      </c>
      <c r="R150" s="167">
        <f t="shared" si="12"/>
        <v>0</v>
      </c>
      <c r="S150" s="167">
        <v>0</v>
      </c>
      <c r="T150" s="168">
        <f t="shared" si="13"/>
        <v>0</v>
      </c>
      <c r="U150" s="29"/>
      <c r="V150" s="29"/>
      <c r="W150" s="29"/>
      <c r="X150" s="29"/>
      <c r="Y150" s="29"/>
      <c r="Z150" s="29"/>
      <c r="AA150" s="29"/>
      <c r="AB150" s="29"/>
      <c r="AC150" s="29"/>
      <c r="AD150" s="29"/>
      <c r="AE150" s="29"/>
      <c r="AR150" s="169" t="s">
        <v>261</v>
      </c>
      <c r="AT150" s="169" t="s">
        <v>127</v>
      </c>
      <c r="AU150" s="169" t="s">
        <v>85</v>
      </c>
      <c r="AY150" s="14" t="s">
        <v>124</v>
      </c>
      <c r="BE150" s="170">
        <f t="shared" si="14"/>
        <v>0</v>
      </c>
      <c r="BF150" s="170">
        <f t="shared" si="15"/>
        <v>0</v>
      </c>
      <c r="BG150" s="170">
        <f t="shared" si="16"/>
        <v>0</v>
      </c>
      <c r="BH150" s="170">
        <f t="shared" si="17"/>
        <v>0</v>
      </c>
      <c r="BI150" s="170">
        <f t="shared" si="18"/>
        <v>0</v>
      </c>
      <c r="BJ150" s="14" t="s">
        <v>85</v>
      </c>
      <c r="BK150" s="170">
        <f t="shared" si="19"/>
        <v>0</v>
      </c>
      <c r="BL150" s="14" t="s">
        <v>261</v>
      </c>
      <c r="BM150" s="169" t="s">
        <v>294</v>
      </c>
    </row>
    <row r="151" spans="1:65" s="2" customFormat="1" ht="78" customHeight="1">
      <c r="A151" s="29"/>
      <c r="B151" s="157"/>
      <c r="C151" s="158" t="s">
        <v>244</v>
      </c>
      <c r="D151" s="158" t="s">
        <v>127</v>
      </c>
      <c r="E151" s="159" t="s">
        <v>347</v>
      </c>
      <c r="F151" s="160" t="s">
        <v>348</v>
      </c>
      <c r="G151" s="161" t="s">
        <v>146</v>
      </c>
      <c r="H151" s="162">
        <v>0.495</v>
      </c>
      <c r="I151" s="163"/>
      <c r="J151" s="164">
        <f t="shared" si="10"/>
        <v>0</v>
      </c>
      <c r="K151" s="160" t="s">
        <v>131</v>
      </c>
      <c r="L151" s="30"/>
      <c r="M151" s="165" t="s">
        <v>1</v>
      </c>
      <c r="N151" s="166" t="s">
        <v>42</v>
      </c>
      <c r="O151" s="55"/>
      <c r="P151" s="167">
        <f t="shared" si="11"/>
        <v>0</v>
      </c>
      <c r="Q151" s="167">
        <v>0</v>
      </c>
      <c r="R151" s="167">
        <f t="shared" si="12"/>
        <v>0</v>
      </c>
      <c r="S151" s="167">
        <v>0</v>
      </c>
      <c r="T151" s="168">
        <f t="shared" si="13"/>
        <v>0</v>
      </c>
      <c r="U151" s="29"/>
      <c r="V151" s="29"/>
      <c r="W151" s="29"/>
      <c r="X151" s="29"/>
      <c r="Y151" s="29"/>
      <c r="Z151" s="29"/>
      <c r="AA151" s="29"/>
      <c r="AB151" s="29"/>
      <c r="AC151" s="29"/>
      <c r="AD151" s="29"/>
      <c r="AE151" s="29"/>
      <c r="AR151" s="169" t="s">
        <v>261</v>
      </c>
      <c r="AT151" s="169" t="s">
        <v>127</v>
      </c>
      <c r="AU151" s="169" t="s">
        <v>85</v>
      </c>
      <c r="AY151" s="14" t="s">
        <v>124</v>
      </c>
      <c r="BE151" s="170">
        <f t="shared" si="14"/>
        <v>0</v>
      </c>
      <c r="BF151" s="170">
        <f t="shared" si="15"/>
        <v>0</v>
      </c>
      <c r="BG151" s="170">
        <f t="shared" si="16"/>
        <v>0</v>
      </c>
      <c r="BH151" s="170">
        <f t="shared" si="17"/>
        <v>0</v>
      </c>
      <c r="BI151" s="170">
        <f t="shared" si="18"/>
        <v>0</v>
      </c>
      <c r="BJ151" s="14" t="s">
        <v>85</v>
      </c>
      <c r="BK151" s="170">
        <f t="shared" si="19"/>
        <v>0</v>
      </c>
      <c r="BL151" s="14" t="s">
        <v>261</v>
      </c>
      <c r="BM151" s="169" t="s">
        <v>349</v>
      </c>
    </row>
    <row r="152" spans="1:65" s="2" customFormat="1" ht="78" customHeight="1">
      <c r="A152" s="29"/>
      <c r="B152" s="157"/>
      <c r="C152" s="158" t="s">
        <v>248</v>
      </c>
      <c r="D152" s="158" t="s">
        <v>127</v>
      </c>
      <c r="E152" s="159" t="s">
        <v>300</v>
      </c>
      <c r="F152" s="160" t="s">
        <v>350</v>
      </c>
      <c r="G152" s="161" t="s">
        <v>146</v>
      </c>
      <c r="H152" s="162">
        <v>0.56899999999999995</v>
      </c>
      <c r="I152" s="163"/>
      <c r="J152" s="164">
        <f t="shared" si="10"/>
        <v>0</v>
      </c>
      <c r="K152" s="160" t="s">
        <v>131</v>
      </c>
      <c r="L152" s="30"/>
      <c r="M152" s="165" t="s">
        <v>1</v>
      </c>
      <c r="N152" s="166" t="s">
        <v>42</v>
      </c>
      <c r="O152" s="55"/>
      <c r="P152" s="167">
        <f t="shared" si="11"/>
        <v>0</v>
      </c>
      <c r="Q152" s="167">
        <v>0</v>
      </c>
      <c r="R152" s="167">
        <f t="shared" si="12"/>
        <v>0</v>
      </c>
      <c r="S152" s="167">
        <v>0</v>
      </c>
      <c r="T152" s="168">
        <f t="shared" si="13"/>
        <v>0</v>
      </c>
      <c r="U152" s="29"/>
      <c r="V152" s="29"/>
      <c r="W152" s="29"/>
      <c r="X152" s="29"/>
      <c r="Y152" s="29"/>
      <c r="Z152" s="29"/>
      <c r="AA152" s="29"/>
      <c r="AB152" s="29"/>
      <c r="AC152" s="29"/>
      <c r="AD152" s="29"/>
      <c r="AE152" s="29"/>
      <c r="AR152" s="169" t="s">
        <v>261</v>
      </c>
      <c r="AT152" s="169" t="s">
        <v>127</v>
      </c>
      <c r="AU152" s="169" t="s">
        <v>85</v>
      </c>
      <c r="AY152" s="14" t="s">
        <v>124</v>
      </c>
      <c r="BE152" s="170">
        <f t="shared" si="14"/>
        <v>0</v>
      </c>
      <c r="BF152" s="170">
        <f t="shared" si="15"/>
        <v>0</v>
      </c>
      <c r="BG152" s="170">
        <f t="shared" si="16"/>
        <v>0</v>
      </c>
      <c r="BH152" s="170">
        <f t="shared" si="17"/>
        <v>0</v>
      </c>
      <c r="BI152" s="170">
        <f t="shared" si="18"/>
        <v>0</v>
      </c>
      <c r="BJ152" s="14" t="s">
        <v>85</v>
      </c>
      <c r="BK152" s="170">
        <f t="shared" si="19"/>
        <v>0</v>
      </c>
      <c r="BL152" s="14" t="s">
        <v>261</v>
      </c>
      <c r="BM152" s="169" t="s">
        <v>302</v>
      </c>
    </row>
    <row r="153" spans="1:65" s="2" customFormat="1" ht="89.25" customHeight="1">
      <c r="A153" s="29"/>
      <c r="B153" s="157"/>
      <c r="C153" s="158" t="s">
        <v>252</v>
      </c>
      <c r="D153" s="158" t="s">
        <v>127</v>
      </c>
      <c r="E153" s="159" t="s">
        <v>304</v>
      </c>
      <c r="F153" s="160" t="s">
        <v>305</v>
      </c>
      <c r="G153" s="161" t="s">
        <v>146</v>
      </c>
      <c r="H153" s="162">
        <v>198.1</v>
      </c>
      <c r="I153" s="163"/>
      <c r="J153" s="164">
        <f t="shared" si="10"/>
        <v>0</v>
      </c>
      <c r="K153" s="160" t="s">
        <v>131</v>
      </c>
      <c r="L153" s="30"/>
      <c r="M153" s="165" t="s">
        <v>1</v>
      </c>
      <c r="N153" s="166" t="s">
        <v>42</v>
      </c>
      <c r="O153" s="55"/>
      <c r="P153" s="167">
        <f t="shared" si="11"/>
        <v>0</v>
      </c>
      <c r="Q153" s="167">
        <v>0</v>
      </c>
      <c r="R153" s="167">
        <f t="shared" si="12"/>
        <v>0</v>
      </c>
      <c r="S153" s="167">
        <v>0</v>
      </c>
      <c r="T153" s="168">
        <f t="shared" si="13"/>
        <v>0</v>
      </c>
      <c r="U153" s="29"/>
      <c r="V153" s="29"/>
      <c r="W153" s="29"/>
      <c r="X153" s="29"/>
      <c r="Y153" s="29"/>
      <c r="Z153" s="29"/>
      <c r="AA153" s="29"/>
      <c r="AB153" s="29"/>
      <c r="AC153" s="29"/>
      <c r="AD153" s="29"/>
      <c r="AE153" s="29"/>
      <c r="AR153" s="169" t="s">
        <v>261</v>
      </c>
      <c r="AT153" s="169" t="s">
        <v>127</v>
      </c>
      <c r="AU153" s="169" t="s">
        <v>85</v>
      </c>
      <c r="AY153" s="14" t="s">
        <v>124</v>
      </c>
      <c r="BE153" s="170">
        <f t="shared" si="14"/>
        <v>0</v>
      </c>
      <c r="BF153" s="170">
        <f t="shared" si="15"/>
        <v>0</v>
      </c>
      <c r="BG153" s="170">
        <f t="shared" si="16"/>
        <v>0</v>
      </c>
      <c r="BH153" s="170">
        <f t="shared" si="17"/>
        <v>0</v>
      </c>
      <c r="BI153" s="170">
        <f t="shared" si="18"/>
        <v>0</v>
      </c>
      <c r="BJ153" s="14" t="s">
        <v>85</v>
      </c>
      <c r="BK153" s="170">
        <f t="shared" si="19"/>
        <v>0</v>
      </c>
      <c r="BL153" s="14" t="s">
        <v>261</v>
      </c>
      <c r="BM153" s="169" t="s">
        <v>306</v>
      </c>
    </row>
    <row r="154" spans="1:65" s="2" customFormat="1" ht="44.25" customHeight="1">
      <c r="A154" s="29"/>
      <c r="B154" s="157"/>
      <c r="C154" s="158" t="s">
        <v>258</v>
      </c>
      <c r="D154" s="158" t="s">
        <v>127</v>
      </c>
      <c r="E154" s="159" t="s">
        <v>312</v>
      </c>
      <c r="F154" s="160" t="s">
        <v>313</v>
      </c>
      <c r="G154" s="161" t="s">
        <v>146</v>
      </c>
      <c r="H154" s="162">
        <v>0.56899999999999995</v>
      </c>
      <c r="I154" s="163"/>
      <c r="J154" s="164">
        <f t="shared" si="10"/>
        <v>0</v>
      </c>
      <c r="K154" s="160" t="s">
        <v>131</v>
      </c>
      <c r="L154" s="30"/>
      <c r="M154" s="165" t="s">
        <v>1</v>
      </c>
      <c r="N154" s="166" t="s">
        <v>42</v>
      </c>
      <c r="O154" s="55"/>
      <c r="P154" s="167">
        <f t="shared" si="11"/>
        <v>0</v>
      </c>
      <c r="Q154" s="167">
        <v>0</v>
      </c>
      <c r="R154" s="167">
        <f t="shared" si="12"/>
        <v>0</v>
      </c>
      <c r="S154" s="167">
        <v>0</v>
      </c>
      <c r="T154" s="168">
        <f t="shared" si="13"/>
        <v>0</v>
      </c>
      <c r="U154" s="29"/>
      <c r="V154" s="29"/>
      <c r="W154" s="29"/>
      <c r="X154" s="29"/>
      <c r="Y154" s="29"/>
      <c r="Z154" s="29"/>
      <c r="AA154" s="29"/>
      <c r="AB154" s="29"/>
      <c r="AC154" s="29"/>
      <c r="AD154" s="29"/>
      <c r="AE154" s="29"/>
      <c r="AR154" s="169" t="s">
        <v>261</v>
      </c>
      <c r="AT154" s="169" t="s">
        <v>127</v>
      </c>
      <c r="AU154" s="169" t="s">
        <v>85</v>
      </c>
      <c r="AY154" s="14" t="s">
        <v>124</v>
      </c>
      <c r="BE154" s="170">
        <f t="shared" si="14"/>
        <v>0</v>
      </c>
      <c r="BF154" s="170">
        <f t="shared" si="15"/>
        <v>0</v>
      </c>
      <c r="BG154" s="170">
        <f t="shared" si="16"/>
        <v>0</v>
      </c>
      <c r="BH154" s="170">
        <f t="shared" si="17"/>
        <v>0</v>
      </c>
      <c r="BI154" s="170">
        <f t="shared" si="18"/>
        <v>0</v>
      </c>
      <c r="BJ154" s="14" t="s">
        <v>85</v>
      </c>
      <c r="BK154" s="170">
        <f t="shared" si="19"/>
        <v>0</v>
      </c>
      <c r="BL154" s="14" t="s">
        <v>261</v>
      </c>
      <c r="BM154" s="169" t="s">
        <v>314</v>
      </c>
    </row>
    <row r="155" spans="1:65" s="2" customFormat="1" ht="33" customHeight="1">
      <c r="A155" s="29"/>
      <c r="B155" s="157"/>
      <c r="C155" s="158" t="s">
        <v>263</v>
      </c>
      <c r="D155" s="158" t="s">
        <v>127</v>
      </c>
      <c r="E155" s="159" t="s">
        <v>316</v>
      </c>
      <c r="F155" s="160" t="s">
        <v>317</v>
      </c>
      <c r="G155" s="161" t="s">
        <v>146</v>
      </c>
      <c r="H155" s="162">
        <v>99.05</v>
      </c>
      <c r="I155" s="163"/>
      <c r="J155" s="164">
        <f t="shared" si="10"/>
        <v>0</v>
      </c>
      <c r="K155" s="160" t="s">
        <v>131</v>
      </c>
      <c r="L155" s="30"/>
      <c r="M155" s="165" t="s">
        <v>1</v>
      </c>
      <c r="N155" s="166" t="s">
        <v>42</v>
      </c>
      <c r="O155" s="55"/>
      <c r="P155" s="167">
        <f t="shared" si="11"/>
        <v>0</v>
      </c>
      <c r="Q155" s="167">
        <v>0</v>
      </c>
      <c r="R155" s="167">
        <f t="shared" si="12"/>
        <v>0</v>
      </c>
      <c r="S155" s="167">
        <v>0</v>
      </c>
      <c r="T155" s="168">
        <f t="shared" si="13"/>
        <v>0</v>
      </c>
      <c r="U155" s="29"/>
      <c r="V155" s="29"/>
      <c r="W155" s="29"/>
      <c r="X155" s="29"/>
      <c r="Y155" s="29"/>
      <c r="Z155" s="29"/>
      <c r="AA155" s="29"/>
      <c r="AB155" s="29"/>
      <c r="AC155" s="29"/>
      <c r="AD155" s="29"/>
      <c r="AE155" s="29"/>
      <c r="AR155" s="169" t="s">
        <v>261</v>
      </c>
      <c r="AT155" s="169" t="s">
        <v>127</v>
      </c>
      <c r="AU155" s="169" t="s">
        <v>85</v>
      </c>
      <c r="AY155" s="14" t="s">
        <v>124</v>
      </c>
      <c r="BE155" s="170">
        <f t="shared" si="14"/>
        <v>0</v>
      </c>
      <c r="BF155" s="170">
        <f t="shared" si="15"/>
        <v>0</v>
      </c>
      <c r="BG155" s="170">
        <f t="shared" si="16"/>
        <v>0</v>
      </c>
      <c r="BH155" s="170">
        <f t="shared" si="17"/>
        <v>0</v>
      </c>
      <c r="BI155" s="170">
        <f t="shared" si="18"/>
        <v>0</v>
      </c>
      <c r="BJ155" s="14" t="s">
        <v>85</v>
      </c>
      <c r="BK155" s="170">
        <f t="shared" si="19"/>
        <v>0</v>
      </c>
      <c r="BL155" s="14" t="s">
        <v>261</v>
      </c>
      <c r="BM155" s="169" t="s">
        <v>318</v>
      </c>
    </row>
    <row r="156" spans="1:65" s="2" customFormat="1" ht="44.25" customHeight="1">
      <c r="A156" s="29"/>
      <c r="B156" s="157"/>
      <c r="C156" s="158" t="s">
        <v>267</v>
      </c>
      <c r="D156" s="158" t="s">
        <v>127</v>
      </c>
      <c r="E156" s="159" t="s">
        <v>320</v>
      </c>
      <c r="F156" s="160" t="s">
        <v>321</v>
      </c>
      <c r="G156" s="161" t="s">
        <v>155</v>
      </c>
      <c r="H156" s="162">
        <v>2</v>
      </c>
      <c r="I156" s="163"/>
      <c r="J156" s="164">
        <f t="shared" si="10"/>
        <v>0</v>
      </c>
      <c r="K156" s="160" t="s">
        <v>131</v>
      </c>
      <c r="L156" s="30"/>
      <c r="M156" s="165" t="s">
        <v>1</v>
      </c>
      <c r="N156" s="166" t="s">
        <v>42</v>
      </c>
      <c r="O156" s="55"/>
      <c r="P156" s="167">
        <f t="shared" si="11"/>
        <v>0</v>
      </c>
      <c r="Q156" s="167">
        <v>0</v>
      </c>
      <c r="R156" s="167">
        <f t="shared" si="12"/>
        <v>0</v>
      </c>
      <c r="S156" s="167">
        <v>0</v>
      </c>
      <c r="T156" s="168">
        <f t="shared" si="13"/>
        <v>0</v>
      </c>
      <c r="U156" s="29"/>
      <c r="V156" s="29"/>
      <c r="W156" s="29"/>
      <c r="X156" s="29"/>
      <c r="Y156" s="29"/>
      <c r="Z156" s="29"/>
      <c r="AA156" s="29"/>
      <c r="AB156" s="29"/>
      <c r="AC156" s="29"/>
      <c r="AD156" s="29"/>
      <c r="AE156" s="29"/>
      <c r="AR156" s="169" t="s">
        <v>261</v>
      </c>
      <c r="AT156" s="169" t="s">
        <v>127</v>
      </c>
      <c r="AU156" s="169" t="s">
        <v>85</v>
      </c>
      <c r="AY156" s="14" t="s">
        <v>124</v>
      </c>
      <c r="BE156" s="170">
        <f t="shared" si="14"/>
        <v>0</v>
      </c>
      <c r="BF156" s="170">
        <f t="shared" si="15"/>
        <v>0</v>
      </c>
      <c r="BG156" s="170">
        <f t="shared" si="16"/>
        <v>0</v>
      </c>
      <c r="BH156" s="170">
        <f t="shared" si="17"/>
        <v>0</v>
      </c>
      <c r="BI156" s="170">
        <f t="shared" si="18"/>
        <v>0</v>
      </c>
      <c r="BJ156" s="14" t="s">
        <v>85</v>
      </c>
      <c r="BK156" s="170">
        <f t="shared" si="19"/>
        <v>0</v>
      </c>
      <c r="BL156" s="14" t="s">
        <v>261</v>
      </c>
      <c r="BM156" s="169" t="s">
        <v>322</v>
      </c>
    </row>
    <row r="157" spans="1:65" s="2" customFormat="1" ht="44.25" customHeight="1">
      <c r="A157" s="29"/>
      <c r="B157" s="157"/>
      <c r="C157" s="158" t="s">
        <v>271</v>
      </c>
      <c r="D157" s="158" t="s">
        <v>127</v>
      </c>
      <c r="E157" s="159" t="s">
        <v>324</v>
      </c>
      <c r="F157" s="160" t="s">
        <v>351</v>
      </c>
      <c r="G157" s="161" t="s">
        <v>155</v>
      </c>
      <c r="H157" s="162">
        <v>6</v>
      </c>
      <c r="I157" s="163"/>
      <c r="J157" s="164">
        <f t="shared" si="10"/>
        <v>0</v>
      </c>
      <c r="K157" s="160" t="s">
        <v>131</v>
      </c>
      <c r="L157" s="30"/>
      <c r="M157" s="165" t="s">
        <v>1</v>
      </c>
      <c r="N157" s="166" t="s">
        <v>42</v>
      </c>
      <c r="O157" s="55"/>
      <c r="P157" s="167">
        <f t="shared" si="11"/>
        <v>0</v>
      </c>
      <c r="Q157" s="167">
        <v>0</v>
      </c>
      <c r="R157" s="167">
        <f t="shared" si="12"/>
        <v>0</v>
      </c>
      <c r="S157" s="167">
        <v>0</v>
      </c>
      <c r="T157" s="168">
        <f t="shared" si="13"/>
        <v>0</v>
      </c>
      <c r="U157" s="29"/>
      <c r="V157" s="29"/>
      <c r="W157" s="29"/>
      <c r="X157" s="29"/>
      <c r="Y157" s="29"/>
      <c r="Z157" s="29"/>
      <c r="AA157" s="29"/>
      <c r="AB157" s="29"/>
      <c r="AC157" s="29"/>
      <c r="AD157" s="29"/>
      <c r="AE157" s="29"/>
      <c r="AR157" s="169" t="s">
        <v>261</v>
      </c>
      <c r="AT157" s="169" t="s">
        <v>127</v>
      </c>
      <c r="AU157" s="169" t="s">
        <v>85</v>
      </c>
      <c r="AY157" s="14" t="s">
        <v>124</v>
      </c>
      <c r="BE157" s="170">
        <f t="shared" si="14"/>
        <v>0</v>
      </c>
      <c r="BF157" s="170">
        <f t="shared" si="15"/>
        <v>0</v>
      </c>
      <c r="BG157" s="170">
        <f t="shared" si="16"/>
        <v>0</v>
      </c>
      <c r="BH157" s="170">
        <f t="shared" si="17"/>
        <v>0</v>
      </c>
      <c r="BI157" s="170">
        <f t="shared" si="18"/>
        <v>0</v>
      </c>
      <c r="BJ157" s="14" t="s">
        <v>85</v>
      </c>
      <c r="BK157" s="170">
        <f t="shared" si="19"/>
        <v>0</v>
      </c>
      <c r="BL157" s="14" t="s">
        <v>261</v>
      </c>
      <c r="BM157" s="169" t="s">
        <v>326</v>
      </c>
    </row>
    <row r="158" spans="1:65" s="2" customFormat="1" ht="33" customHeight="1">
      <c r="A158" s="29"/>
      <c r="B158" s="157"/>
      <c r="C158" s="158" t="s">
        <v>275</v>
      </c>
      <c r="D158" s="158" t="s">
        <v>127</v>
      </c>
      <c r="E158" s="159" t="s">
        <v>328</v>
      </c>
      <c r="F158" s="160" t="s">
        <v>329</v>
      </c>
      <c r="G158" s="161" t="s">
        <v>146</v>
      </c>
      <c r="H158" s="162">
        <v>0.495</v>
      </c>
      <c r="I158" s="163"/>
      <c r="J158" s="164">
        <f t="shared" si="10"/>
        <v>0</v>
      </c>
      <c r="K158" s="160" t="s">
        <v>131</v>
      </c>
      <c r="L158" s="30"/>
      <c r="M158" s="181" t="s">
        <v>1</v>
      </c>
      <c r="N158" s="182" t="s">
        <v>42</v>
      </c>
      <c r="O158" s="183"/>
      <c r="P158" s="184">
        <f t="shared" si="11"/>
        <v>0</v>
      </c>
      <c r="Q158" s="184">
        <v>0</v>
      </c>
      <c r="R158" s="184">
        <f t="shared" si="12"/>
        <v>0</v>
      </c>
      <c r="S158" s="184">
        <v>0</v>
      </c>
      <c r="T158" s="185">
        <f t="shared" si="13"/>
        <v>0</v>
      </c>
      <c r="U158" s="29"/>
      <c r="V158" s="29"/>
      <c r="W158" s="29"/>
      <c r="X158" s="29"/>
      <c r="Y158" s="29"/>
      <c r="Z158" s="29"/>
      <c r="AA158" s="29"/>
      <c r="AB158" s="29"/>
      <c r="AC158" s="29"/>
      <c r="AD158" s="29"/>
      <c r="AE158" s="29"/>
      <c r="AR158" s="169" t="s">
        <v>261</v>
      </c>
      <c r="AT158" s="169" t="s">
        <v>127</v>
      </c>
      <c r="AU158" s="169" t="s">
        <v>85</v>
      </c>
      <c r="AY158" s="14" t="s">
        <v>124</v>
      </c>
      <c r="BE158" s="170">
        <f t="shared" si="14"/>
        <v>0</v>
      </c>
      <c r="BF158" s="170">
        <f t="shared" si="15"/>
        <v>0</v>
      </c>
      <c r="BG158" s="170">
        <f t="shared" si="16"/>
        <v>0</v>
      </c>
      <c r="BH158" s="170">
        <f t="shared" si="17"/>
        <v>0</v>
      </c>
      <c r="BI158" s="170">
        <f t="shared" si="18"/>
        <v>0</v>
      </c>
      <c r="BJ158" s="14" t="s">
        <v>85</v>
      </c>
      <c r="BK158" s="170">
        <f t="shared" si="19"/>
        <v>0</v>
      </c>
      <c r="BL158" s="14" t="s">
        <v>261</v>
      </c>
      <c r="BM158" s="169" t="s">
        <v>330</v>
      </c>
    </row>
    <row r="159" spans="1:65" s="2" customFormat="1" ht="6.95" customHeight="1">
      <c r="A159" s="29"/>
      <c r="B159" s="44"/>
      <c r="C159" s="45"/>
      <c r="D159" s="45"/>
      <c r="E159" s="45"/>
      <c r="F159" s="45"/>
      <c r="G159" s="45"/>
      <c r="H159" s="45"/>
      <c r="I159" s="117"/>
      <c r="J159" s="45"/>
      <c r="K159" s="45"/>
      <c r="L159" s="30"/>
      <c r="M159" s="29"/>
      <c r="O159" s="29"/>
      <c r="P159" s="29"/>
      <c r="Q159" s="29"/>
      <c r="R159" s="29"/>
      <c r="S159" s="29"/>
      <c r="T159" s="29"/>
      <c r="U159" s="29"/>
      <c r="V159" s="29"/>
      <c r="W159" s="29"/>
      <c r="X159" s="29"/>
      <c r="Y159" s="29"/>
      <c r="Z159" s="29"/>
      <c r="AA159" s="29"/>
      <c r="AB159" s="29"/>
      <c r="AC159" s="29"/>
      <c r="AD159" s="29"/>
      <c r="AE159" s="29"/>
    </row>
  </sheetData>
  <autoFilter ref="C118:K158"/>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4"/>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0"/>
      <c r="L2" s="224" t="s">
        <v>5</v>
      </c>
      <c r="M2" s="209"/>
      <c r="N2" s="209"/>
      <c r="O2" s="209"/>
      <c r="P2" s="209"/>
      <c r="Q2" s="209"/>
      <c r="R2" s="209"/>
      <c r="S2" s="209"/>
      <c r="T2" s="209"/>
      <c r="U2" s="209"/>
      <c r="V2" s="209"/>
      <c r="AT2" s="14" t="s">
        <v>93</v>
      </c>
    </row>
    <row r="3" spans="1:46" s="1" customFormat="1" ht="6.95" customHeight="1">
      <c r="B3" s="15"/>
      <c r="C3" s="16"/>
      <c r="D3" s="16"/>
      <c r="E3" s="16"/>
      <c r="F3" s="16"/>
      <c r="G3" s="16"/>
      <c r="H3" s="16"/>
      <c r="I3" s="91"/>
      <c r="J3" s="16"/>
      <c r="K3" s="16"/>
      <c r="L3" s="17"/>
      <c r="AT3" s="14" t="s">
        <v>87</v>
      </c>
    </row>
    <row r="4" spans="1:46" s="1" customFormat="1" ht="24.95" customHeight="1">
      <c r="B4" s="17"/>
      <c r="D4" s="18" t="s">
        <v>97</v>
      </c>
      <c r="I4" s="90"/>
      <c r="L4" s="17"/>
      <c r="M4" s="92" t="s">
        <v>10</v>
      </c>
      <c r="AT4" s="14" t="s">
        <v>3</v>
      </c>
    </row>
    <row r="5" spans="1:46" s="1" customFormat="1" ht="6.95" customHeight="1">
      <c r="B5" s="17"/>
      <c r="I5" s="90"/>
      <c r="L5" s="17"/>
    </row>
    <row r="6" spans="1:46" s="1" customFormat="1" ht="12" customHeight="1">
      <c r="B6" s="17"/>
      <c r="D6" s="24" t="s">
        <v>16</v>
      </c>
      <c r="I6" s="90"/>
      <c r="L6" s="17"/>
    </row>
    <row r="7" spans="1:46" s="1" customFormat="1" ht="16.5" customHeight="1">
      <c r="B7" s="17"/>
      <c r="E7" s="225" t="str">
        <f>'Rekapitulace zakázky'!K6</f>
        <v>Výměna kolejnic v úseku Rájec-Jestřebí - Březová nad Svitavou</v>
      </c>
      <c r="F7" s="226"/>
      <c r="G7" s="226"/>
      <c r="H7" s="226"/>
      <c r="I7" s="90"/>
      <c r="L7" s="17"/>
    </row>
    <row r="8" spans="1:46" s="2" customFormat="1" ht="12" customHeight="1">
      <c r="A8" s="29"/>
      <c r="B8" s="30"/>
      <c r="C8" s="29"/>
      <c r="D8" s="24" t="s">
        <v>98</v>
      </c>
      <c r="E8" s="29"/>
      <c r="F8" s="29"/>
      <c r="G8" s="29"/>
      <c r="H8" s="29"/>
      <c r="I8" s="93"/>
      <c r="J8" s="29"/>
      <c r="K8" s="29"/>
      <c r="L8" s="39"/>
      <c r="S8" s="29"/>
      <c r="T8" s="29"/>
      <c r="U8" s="29"/>
      <c r="V8" s="29"/>
      <c r="W8" s="29"/>
      <c r="X8" s="29"/>
      <c r="Y8" s="29"/>
      <c r="Z8" s="29"/>
      <c r="AA8" s="29"/>
      <c r="AB8" s="29"/>
      <c r="AC8" s="29"/>
      <c r="AD8" s="29"/>
      <c r="AE8" s="29"/>
    </row>
    <row r="9" spans="1:46" s="2" customFormat="1" ht="16.5" customHeight="1">
      <c r="A9" s="29"/>
      <c r="B9" s="30"/>
      <c r="C9" s="29"/>
      <c r="D9" s="29"/>
      <c r="E9" s="186" t="s">
        <v>352</v>
      </c>
      <c r="F9" s="227"/>
      <c r="G9" s="227"/>
      <c r="H9" s="227"/>
      <c r="I9" s="93"/>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93"/>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9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353</v>
      </c>
      <c r="G12" s="29"/>
      <c r="H12" s="29"/>
      <c r="I12" s="94" t="s">
        <v>22</v>
      </c>
      <c r="J12" s="52" t="str">
        <f>'Rekapitulace zakázky'!AN8</f>
        <v>20. 2. 2020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93"/>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9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9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93"/>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9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28" t="str">
        <f>'Rekapitulace zakázky'!E14</f>
        <v>Vyplň údaj</v>
      </c>
      <c r="F18" s="208"/>
      <c r="G18" s="208"/>
      <c r="H18" s="208"/>
      <c r="I18" s="9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93"/>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9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9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93"/>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9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9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93"/>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93"/>
      <c r="J26" s="29"/>
      <c r="K26" s="29"/>
      <c r="L26" s="39"/>
      <c r="S26" s="29"/>
      <c r="T26" s="29"/>
      <c r="U26" s="29"/>
      <c r="V26" s="29"/>
      <c r="W26" s="29"/>
      <c r="X26" s="29"/>
      <c r="Y26" s="29"/>
      <c r="Z26" s="29"/>
      <c r="AA26" s="29"/>
      <c r="AB26" s="29"/>
      <c r="AC26" s="29"/>
      <c r="AD26" s="29"/>
      <c r="AE26" s="29"/>
    </row>
    <row r="27" spans="1:31" s="8" customFormat="1" ht="16.5" customHeight="1">
      <c r="A27" s="95"/>
      <c r="B27" s="96"/>
      <c r="C27" s="95"/>
      <c r="D27" s="95"/>
      <c r="E27" s="213" t="s">
        <v>1</v>
      </c>
      <c r="F27" s="213"/>
      <c r="G27" s="213"/>
      <c r="H27" s="213"/>
      <c r="I27" s="97"/>
      <c r="J27" s="95"/>
      <c r="K27" s="95"/>
      <c r="L27" s="98"/>
      <c r="S27" s="95"/>
      <c r="T27" s="95"/>
      <c r="U27" s="95"/>
      <c r="V27" s="95"/>
      <c r="W27" s="95"/>
      <c r="X27" s="95"/>
      <c r="Y27" s="95"/>
      <c r="Z27" s="95"/>
      <c r="AA27" s="95"/>
      <c r="AB27" s="95"/>
      <c r="AC27" s="95"/>
      <c r="AD27" s="95"/>
      <c r="AE27" s="95"/>
    </row>
    <row r="28" spans="1:31" s="2" customFormat="1" ht="6.95" customHeight="1">
      <c r="A28" s="29"/>
      <c r="B28" s="30"/>
      <c r="C28" s="29"/>
      <c r="D28" s="29"/>
      <c r="E28" s="29"/>
      <c r="F28" s="29"/>
      <c r="G28" s="29"/>
      <c r="H28" s="29"/>
      <c r="I28" s="93"/>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99"/>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100" t="s">
        <v>37</v>
      </c>
      <c r="E30" s="29"/>
      <c r="F30" s="29"/>
      <c r="G30" s="29"/>
      <c r="H30" s="29"/>
      <c r="I30" s="93"/>
      <c r="J30" s="68">
        <f>ROUND(J119,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99"/>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101"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102" t="s">
        <v>41</v>
      </c>
      <c r="E33" s="24" t="s">
        <v>42</v>
      </c>
      <c r="F33" s="103">
        <f>ROUND((SUM(BE119:BE173)),  2)</f>
        <v>0</v>
      </c>
      <c r="G33" s="29"/>
      <c r="H33" s="29"/>
      <c r="I33" s="104">
        <v>0.21</v>
      </c>
      <c r="J33" s="103">
        <f>ROUND(((SUM(BE119:BE173))*I33),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103">
        <f>ROUND((SUM(BF119:BF173)),  2)</f>
        <v>0</v>
      </c>
      <c r="G34" s="29"/>
      <c r="H34" s="29"/>
      <c r="I34" s="104">
        <v>0.15</v>
      </c>
      <c r="J34" s="103">
        <f>ROUND(((SUM(BF119:BF173))*I34),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103">
        <f>ROUND((SUM(BG119:BG173)),  2)</f>
        <v>0</v>
      </c>
      <c r="G35" s="29"/>
      <c r="H35" s="29"/>
      <c r="I35" s="104">
        <v>0.21</v>
      </c>
      <c r="J35" s="103">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103">
        <f>ROUND((SUM(BH119:BH173)),  2)</f>
        <v>0</v>
      </c>
      <c r="G36" s="29"/>
      <c r="H36" s="29"/>
      <c r="I36" s="104">
        <v>0.15</v>
      </c>
      <c r="J36" s="103">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103">
        <f>ROUND((SUM(BI119:BI173)),  2)</f>
        <v>0</v>
      </c>
      <c r="G37" s="29"/>
      <c r="H37" s="29"/>
      <c r="I37" s="104">
        <v>0</v>
      </c>
      <c r="J37" s="103">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93"/>
      <c r="J38" s="29"/>
      <c r="K38" s="29"/>
      <c r="L38" s="39"/>
      <c r="S38" s="29"/>
      <c r="T38" s="29"/>
      <c r="U38" s="29"/>
      <c r="V38" s="29"/>
      <c r="W38" s="29"/>
      <c r="X38" s="29"/>
      <c r="Y38" s="29"/>
      <c r="Z38" s="29"/>
      <c r="AA38" s="29"/>
      <c r="AB38" s="29"/>
      <c r="AC38" s="29"/>
      <c r="AD38" s="29"/>
      <c r="AE38" s="29"/>
    </row>
    <row r="39" spans="1:31" s="2" customFormat="1" ht="25.35" customHeight="1">
      <c r="A39" s="29"/>
      <c r="B39" s="30"/>
      <c r="C39" s="105"/>
      <c r="D39" s="106" t="s">
        <v>47</v>
      </c>
      <c r="E39" s="57"/>
      <c r="F39" s="57"/>
      <c r="G39" s="107" t="s">
        <v>48</v>
      </c>
      <c r="H39" s="108" t="s">
        <v>49</v>
      </c>
      <c r="I39" s="109"/>
      <c r="J39" s="110">
        <f>SUM(J30:J37)</f>
        <v>0</v>
      </c>
      <c r="K39" s="111"/>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93"/>
      <c r="J40" s="29"/>
      <c r="K40" s="29"/>
      <c r="L40" s="39"/>
      <c r="S40" s="29"/>
      <c r="T40" s="29"/>
      <c r="U40" s="29"/>
      <c r="V40" s="29"/>
      <c r="W40" s="29"/>
      <c r="X40" s="29"/>
      <c r="Y40" s="29"/>
      <c r="Z40" s="29"/>
      <c r="AA40" s="29"/>
      <c r="AB40" s="29"/>
      <c r="AC40" s="29"/>
      <c r="AD40" s="29"/>
      <c r="AE40" s="29"/>
    </row>
    <row r="41" spans="1:31" s="1" customFormat="1" ht="14.45" customHeight="1">
      <c r="B41" s="17"/>
      <c r="I41" s="90"/>
      <c r="L41" s="17"/>
    </row>
    <row r="42" spans="1:31" s="1" customFormat="1" ht="14.45" customHeight="1">
      <c r="B42" s="17"/>
      <c r="I42" s="90"/>
      <c r="L42" s="17"/>
    </row>
    <row r="43" spans="1:31" s="1" customFormat="1" ht="14.45" customHeight="1">
      <c r="B43" s="17"/>
      <c r="I43" s="90"/>
      <c r="L43" s="17"/>
    </row>
    <row r="44" spans="1:31" s="1" customFormat="1" ht="14.45" customHeight="1">
      <c r="B44" s="17"/>
      <c r="I44" s="90"/>
      <c r="L44" s="17"/>
    </row>
    <row r="45" spans="1:31" s="1" customFormat="1" ht="14.45" customHeight="1">
      <c r="B45" s="17"/>
      <c r="I45" s="90"/>
      <c r="L45" s="17"/>
    </row>
    <row r="46" spans="1:31" s="1" customFormat="1" ht="14.45" customHeight="1">
      <c r="B46" s="17"/>
      <c r="I46" s="90"/>
      <c r="L46" s="17"/>
    </row>
    <row r="47" spans="1:31" s="1" customFormat="1" ht="14.45" customHeight="1">
      <c r="B47" s="17"/>
      <c r="I47" s="90"/>
      <c r="L47" s="17"/>
    </row>
    <row r="48" spans="1:31" s="1" customFormat="1" ht="14.45" customHeight="1">
      <c r="B48" s="17"/>
      <c r="I48" s="90"/>
      <c r="L48" s="17"/>
    </row>
    <row r="49" spans="1:31" s="1" customFormat="1" ht="14.45" customHeight="1">
      <c r="B49" s="17"/>
      <c r="I49" s="90"/>
      <c r="L49" s="17"/>
    </row>
    <row r="50" spans="1:31" s="2" customFormat="1" ht="14.45" customHeight="1">
      <c r="B50" s="39"/>
      <c r="D50" s="40" t="s">
        <v>50</v>
      </c>
      <c r="E50" s="41"/>
      <c r="F50" s="41"/>
      <c r="G50" s="40" t="s">
        <v>51</v>
      </c>
      <c r="H50" s="41"/>
      <c r="I50" s="112"/>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29"/>
      <c r="B61" s="30"/>
      <c r="C61" s="29"/>
      <c r="D61" s="42" t="s">
        <v>52</v>
      </c>
      <c r="E61" s="32"/>
      <c r="F61" s="113" t="s">
        <v>53</v>
      </c>
      <c r="G61" s="42" t="s">
        <v>52</v>
      </c>
      <c r="H61" s="32"/>
      <c r="I61" s="114"/>
      <c r="J61" s="11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ht="12.75">
      <c r="A65" s="29"/>
      <c r="B65" s="30"/>
      <c r="C65" s="29"/>
      <c r="D65" s="40" t="s">
        <v>54</v>
      </c>
      <c r="E65" s="43"/>
      <c r="F65" s="43"/>
      <c r="G65" s="40" t="s">
        <v>55</v>
      </c>
      <c r="H65" s="43"/>
      <c r="I65" s="116"/>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29"/>
      <c r="B76" s="30"/>
      <c r="C76" s="29"/>
      <c r="D76" s="42" t="s">
        <v>52</v>
      </c>
      <c r="E76" s="32"/>
      <c r="F76" s="113" t="s">
        <v>53</v>
      </c>
      <c r="G76" s="42" t="s">
        <v>52</v>
      </c>
      <c r="H76" s="32"/>
      <c r="I76" s="114"/>
      <c r="J76" s="11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117"/>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118"/>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101</v>
      </c>
      <c r="D82" s="29"/>
      <c r="E82" s="29"/>
      <c r="F82" s="29"/>
      <c r="G82" s="29"/>
      <c r="H82" s="29"/>
      <c r="I82" s="93"/>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93"/>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93"/>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25" t="str">
        <f>E7</f>
        <v>Výměna kolejnic v úseku Rájec-Jestřebí - Březová nad Svitavou</v>
      </c>
      <c r="F85" s="226"/>
      <c r="G85" s="226"/>
      <c r="H85" s="226"/>
      <c r="I85" s="93"/>
      <c r="J85" s="29"/>
      <c r="K85" s="29"/>
      <c r="L85" s="39"/>
      <c r="S85" s="29"/>
      <c r="T85" s="29"/>
      <c r="U85" s="29"/>
      <c r="V85" s="29"/>
      <c r="W85" s="29"/>
      <c r="X85" s="29"/>
      <c r="Y85" s="29"/>
      <c r="Z85" s="29"/>
      <c r="AA85" s="29"/>
      <c r="AB85" s="29"/>
      <c r="AC85" s="29"/>
      <c r="AD85" s="29"/>
      <c r="AE85" s="29"/>
    </row>
    <row r="86" spans="1:47" s="2" customFormat="1" ht="12" customHeight="1">
      <c r="A86" s="29"/>
      <c r="B86" s="30"/>
      <c r="C86" s="24" t="s">
        <v>98</v>
      </c>
      <c r="D86" s="29"/>
      <c r="E86" s="29"/>
      <c r="F86" s="29"/>
      <c r="G86" s="29"/>
      <c r="H86" s="29"/>
      <c r="I86" s="93"/>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6" t="str">
        <f>E9</f>
        <v>01.3 - Úsek Letovice - Březová nad Svitavou</v>
      </c>
      <c r="F87" s="227"/>
      <c r="G87" s="227"/>
      <c r="H87" s="227"/>
      <c r="I87" s="93"/>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93"/>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Letovice - Březová nad Svitavou</v>
      </c>
      <c r="G89" s="29"/>
      <c r="H89" s="29"/>
      <c r="I89" s="94" t="s">
        <v>22</v>
      </c>
      <c r="J89" s="52" t="str">
        <f>IF(J12="","",J12)</f>
        <v>20. 2. 2020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93"/>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státní organizace</v>
      </c>
      <c r="G91" s="29"/>
      <c r="H91" s="29"/>
      <c r="I91" s="9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9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93"/>
      <c r="J93" s="29"/>
      <c r="K93" s="29"/>
      <c r="L93" s="39"/>
      <c r="S93" s="29"/>
      <c r="T93" s="29"/>
      <c r="U93" s="29"/>
      <c r="V93" s="29"/>
      <c r="W93" s="29"/>
      <c r="X93" s="29"/>
      <c r="Y93" s="29"/>
      <c r="Z93" s="29"/>
      <c r="AA93" s="29"/>
      <c r="AB93" s="29"/>
      <c r="AC93" s="29"/>
      <c r="AD93" s="29"/>
      <c r="AE93" s="29"/>
    </row>
    <row r="94" spans="1:47" s="2" customFormat="1" ht="29.25" customHeight="1">
      <c r="A94" s="29"/>
      <c r="B94" s="30"/>
      <c r="C94" s="119" t="s">
        <v>102</v>
      </c>
      <c r="D94" s="105"/>
      <c r="E94" s="105"/>
      <c r="F94" s="105"/>
      <c r="G94" s="105"/>
      <c r="H94" s="105"/>
      <c r="I94" s="120"/>
      <c r="J94" s="121" t="s">
        <v>103</v>
      </c>
      <c r="K94" s="105"/>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93"/>
      <c r="J95" s="29"/>
      <c r="K95" s="29"/>
      <c r="L95" s="39"/>
      <c r="S95" s="29"/>
      <c r="T95" s="29"/>
      <c r="U95" s="29"/>
      <c r="V95" s="29"/>
      <c r="W95" s="29"/>
      <c r="X95" s="29"/>
      <c r="Y95" s="29"/>
      <c r="Z95" s="29"/>
      <c r="AA95" s="29"/>
      <c r="AB95" s="29"/>
      <c r="AC95" s="29"/>
      <c r="AD95" s="29"/>
      <c r="AE95" s="29"/>
    </row>
    <row r="96" spans="1:47" s="2" customFormat="1" ht="22.9" customHeight="1">
      <c r="A96" s="29"/>
      <c r="B96" s="30"/>
      <c r="C96" s="122" t="s">
        <v>104</v>
      </c>
      <c r="D96" s="29"/>
      <c r="E96" s="29"/>
      <c r="F96" s="29"/>
      <c r="G96" s="29"/>
      <c r="H96" s="29"/>
      <c r="I96" s="93"/>
      <c r="J96" s="68">
        <f>J119</f>
        <v>0</v>
      </c>
      <c r="K96" s="29"/>
      <c r="L96" s="39"/>
      <c r="S96" s="29"/>
      <c r="T96" s="29"/>
      <c r="U96" s="29"/>
      <c r="V96" s="29"/>
      <c r="W96" s="29"/>
      <c r="X96" s="29"/>
      <c r="Y96" s="29"/>
      <c r="Z96" s="29"/>
      <c r="AA96" s="29"/>
      <c r="AB96" s="29"/>
      <c r="AC96" s="29"/>
      <c r="AD96" s="29"/>
      <c r="AE96" s="29"/>
      <c r="AU96" s="14" t="s">
        <v>105</v>
      </c>
    </row>
    <row r="97" spans="1:31" s="9" customFormat="1" ht="24.95" customHeight="1">
      <c r="B97" s="123"/>
      <c r="D97" s="124" t="s">
        <v>106</v>
      </c>
      <c r="E97" s="125"/>
      <c r="F97" s="125"/>
      <c r="G97" s="125"/>
      <c r="H97" s="125"/>
      <c r="I97" s="126"/>
      <c r="J97" s="127">
        <f>J120</f>
        <v>0</v>
      </c>
      <c r="L97" s="123"/>
    </row>
    <row r="98" spans="1:31" s="10" customFormat="1" ht="19.899999999999999" customHeight="1">
      <c r="B98" s="128"/>
      <c r="D98" s="129" t="s">
        <v>107</v>
      </c>
      <c r="E98" s="130"/>
      <c r="F98" s="130"/>
      <c r="G98" s="130"/>
      <c r="H98" s="130"/>
      <c r="I98" s="131"/>
      <c r="J98" s="132">
        <f>J121</f>
        <v>0</v>
      </c>
      <c r="L98" s="128"/>
    </row>
    <row r="99" spans="1:31" s="9" customFormat="1" ht="24.95" customHeight="1">
      <c r="B99" s="123"/>
      <c r="D99" s="124" t="s">
        <v>108</v>
      </c>
      <c r="E99" s="125"/>
      <c r="F99" s="125"/>
      <c r="G99" s="125"/>
      <c r="H99" s="125"/>
      <c r="I99" s="126"/>
      <c r="J99" s="127">
        <f>J153</f>
        <v>0</v>
      </c>
      <c r="L99" s="123"/>
    </row>
    <row r="100" spans="1:31" s="2" customFormat="1" ht="21.75" customHeight="1">
      <c r="A100" s="29"/>
      <c r="B100" s="30"/>
      <c r="C100" s="29"/>
      <c r="D100" s="29"/>
      <c r="E100" s="29"/>
      <c r="F100" s="29"/>
      <c r="G100" s="29"/>
      <c r="H100" s="29"/>
      <c r="I100" s="93"/>
      <c r="J100" s="29"/>
      <c r="K100" s="29"/>
      <c r="L100" s="39"/>
      <c r="S100" s="29"/>
      <c r="T100" s="29"/>
      <c r="U100" s="29"/>
      <c r="V100" s="29"/>
      <c r="W100" s="29"/>
      <c r="X100" s="29"/>
      <c r="Y100" s="29"/>
      <c r="Z100" s="29"/>
      <c r="AA100" s="29"/>
      <c r="AB100" s="29"/>
      <c r="AC100" s="29"/>
      <c r="AD100" s="29"/>
      <c r="AE100" s="29"/>
    </row>
    <row r="101" spans="1:31" s="2" customFormat="1" ht="6.95" customHeight="1">
      <c r="A101" s="29"/>
      <c r="B101" s="44"/>
      <c r="C101" s="45"/>
      <c r="D101" s="45"/>
      <c r="E101" s="45"/>
      <c r="F101" s="45"/>
      <c r="G101" s="45"/>
      <c r="H101" s="45"/>
      <c r="I101" s="117"/>
      <c r="J101" s="45"/>
      <c r="K101" s="45"/>
      <c r="L101" s="39"/>
      <c r="S101" s="29"/>
      <c r="T101" s="29"/>
      <c r="U101" s="29"/>
      <c r="V101" s="29"/>
      <c r="W101" s="29"/>
      <c r="X101" s="29"/>
      <c r="Y101" s="29"/>
      <c r="Z101" s="29"/>
      <c r="AA101" s="29"/>
      <c r="AB101" s="29"/>
      <c r="AC101" s="29"/>
      <c r="AD101" s="29"/>
      <c r="AE101" s="29"/>
    </row>
    <row r="105" spans="1:31" s="2" customFormat="1" ht="6.95" customHeight="1">
      <c r="A105" s="29"/>
      <c r="B105" s="46"/>
      <c r="C105" s="47"/>
      <c r="D105" s="47"/>
      <c r="E105" s="47"/>
      <c r="F105" s="47"/>
      <c r="G105" s="47"/>
      <c r="H105" s="47"/>
      <c r="I105" s="118"/>
      <c r="J105" s="47"/>
      <c r="K105" s="47"/>
      <c r="L105" s="39"/>
      <c r="S105" s="29"/>
      <c r="T105" s="29"/>
      <c r="U105" s="29"/>
      <c r="V105" s="29"/>
      <c r="W105" s="29"/>
      <c r="X105" s="29"/>
      <c r="Y105" s="29"/>
      <c r="Z105" s="29"/>
      <c r="AA105" s="29"/>
      <c r="AB105" s="29"/>
      <c r="AC105" s="29"/>
      <c r="AD105" s="29"/>
      <c r="AE105" s="29"/>
    </row>
    <row r="106" spans="1:31" s="2" customFormat="1" ht="24.95" customHeight="1">
      <c r="A106" s="29"/>
      <c r="B106" s="30"/>
      <c r="C106" s="18" t="s">
        <v>109</v>
      </c>
      <c r="D106" s="29"/>
      <c r="E106" s="29"/>
      <c r="F106" s="29"/>
      <c r="G106" s="29"/>
      <c r="H106" s="29"/>
      <c r="I106" s="93"/>
      <c r="J106" s="29"/>
      <c r="K106" s="29"/>
      <c r="L106" s="39"/>
      <c r="S106" s="29"/>
      <c r="T106" s="29"/>
      <c r="U106" s="29"/>
      <c r="V106" s="29"/>
      <c r="W106" s="29"/>
      <c r="X106" s="29"/>
      <c r="Y106" s="29"/>
      <c r="Z106" s="29"/>
      <c r="AA106" s="29"/>
      <c r="AB106" s="29"/>
      <c r="AC106" s="29"/>
      <c r="AD106" s="29"/>
      <c r="AE106" s="29"/>
    </row>
    <row r="107" spans="1:31" s="2" customFormat="1" ht="6.95" customHeight="1">
      <c r="A107" s="29"/>
      <c r="B107" s="30"/>
      <c r="C107" s="29"/>
      <c r="D107" s="29"/>
      <c r="E107" s="29"/>
      <c r="F107" s="29"/>
      <c r="G107" s="29"/>
      <c r="H107" s="29"/>
      <c r="I107" s="93"/>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16</v>
      </c>
      <c r="D108" s="29"/>
      <c r="E108" s="29"/>
      <c r="F108" s="29"/>
      <c r="G108" s="29"/>
      <c r="H108" s="29"/>
      <c r="I108" s="93"/>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225" t="str">
        <f>E7</f>
        <v>Výměna kolejnic v úseku Rájec-Jestřebí - Březová nad Svitavou</v>
      </c>
      <c r="F109" s="226"/>
      <c r="G109" s="226"/>
      <c r="H109" s="226"/>
      <c r="I109" s="93"/>
      <c r="J109" s="29"/>
      <c r="K109" s="29"/>
      <c r="L109" s="39"/>
      <c r="S109" s="29"/>
      <c r="T109" s="29"/>
      <c r="U109" s="29"/>
      <c r="V109" s="29"/>
      <c r="W109" s="29"/>
      <c r="X109" s="29"/>
      <c r="Y109" s="29"/>
      <c r="Z109" s="29"/>
      <c r="AA109" s="29"/>
      <c r="AB109" s="29"/>
      <c r="AC109" s="29"/>
      <c r="AD109" s="29"/>
      <c r="AE109" s="29"/>
    </row>
    <row r="110" spans="1:31" s="2" customFormat="1" ht="12" customHeight="1">
      <c r="A110" s="29"/>
      <c r="B110" s="30"/>
      <c r="C110" s="24" t="s">
        <v>98</v>
      </c>
      <c r="D110" s="29"/>
      <c r="E110" s="29"/>
      <c r="F110" s="29"/>
      <c r="G110" s="29"/>
      <c r="H110" s="29"/>
      <c r="I110" s="93"/>
      <c r="J110" s="29"/>
      <c r="K110" s="29"/>
      <c r="L110" s="39"/>
      <c r="S110" s="29"/>
      <c r="T110" s="29"/>
      <c r="U110" s="29"/>
      <c r="V110" s="29"/>
      <c r="W110" s="29"/>
      <c r="X110" s="29"/>
      <c r="Y110" s="29"/>
      <c r="Z110" s="29"/>
      <c r="AA110" s="29"/>
      <c r="AB110" s="29"/>
      <c r="AC110" s="29"/>
      <c r="AD110" s="29"/>
      <c r="AE110" s="29"/>
    </row>
    <row r="111" spans="1:31" s="2" customFormat="1" ht="16.5" customHeight="1">
      <c r="A111" s="29"/>
      <c r="B111" s="30"/>
      <c r="C111" s="29"/>
      <c r="D111" s="29"/>
      <c r="E111" s="186" t="str">
        <f>E9</f>
        <v>01.3 - Úsek Letovice - Březová nad Svitavou</v>
      </c>
      <c r="F111" s="227"/>
      <c r="G111" s="227"/>
      <c r="H111" s="227"/>
      <c r="I111" s="93"/>
      <c r="J111" s="29"/>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93"/>
      <c r="J112" s="29"/>
      <c r="K112" s="29"/>
      <c r="L112" s="39"/>
      <c r="S112" s="29"/>
      <c r="T112" s="29"/>
      <c r="U112" s="29"/>
      <c r="V112" s="29"/>
      <c r="W112" s="29"/>
      <c r="X112" s="29"/>
      <c r="Y112" s="29"/>
      <c r="Z112" s="29"/>
      <c r="AA112" s="29"/>
      <c r="AB112" s="29"/>
      <c r="AC112" s="29"/>
      <c r="AD112" s="29"/>
      <c r="AE112" s="29"/>
    </row>
    <row r="113" spans="1:65" s="2" customFormat="1" ht="12" customHeight="1">
      <c r="A113" s="29"/>
      <c r="B113" s="30"/>
      <c r="C113" s="24" t="s">
        <v>20</v>
      </c>
      <c r="D113" s="29"/>
      <c r="E113" s="29"/>
      <c r="F113" s="22" t="str">
        <f>F12</f>
        <v>Letovice - Březová nad Svitavou</v>
      </c>
      <c r="G113" s="29"/>
      <c r="H113" s="29"/>
      <c r="I113" s="94" t="s">
        <v>22</v>
      </c>
      <c r="J113" s="52" t="str">
        <f>IF(J12="","",J12)</f>
        <v>20. 2. 2020</v>
      </c>
      <c r="K113" s="29"/>
      <c r="L113" s="39"/>
      <c r="S113" s="29"/>
      <c r="T113" s="29"/>
      <c r="U113" s="29"/>
      <c r="V113" s="29"/>
      <c r="W113" s="29"/>
      <c r="X113" s="29"/>
      <c r="Y113" s="29"/>
      <c r="Z113" s="29"/>
      <c r="AA113" s="29"/>
      <c r="AB113" s="29"/>
      <c r="AC113" s="29"/>
      <c r="AD113" s="29"/>
      <c r="AE113" s="29"/>
    </row>
    <row r="114" spans="1:65" s="2" customFormat="1" ht="6.95" customHeight="1">
      <c r="A114" s="29"/>
      <c r="B114" s="30"/>
      <c r="C114" s="29"/>
      <c r="D114" s="29"/>
      <c r="E114" s="29"/>
      <c r="F114" s="29"/>
      <c r="G114" s="29"/>
      <c r="H114" s="29"/>
      <c r="I114" s="93"/>
      <c r="J114" s="29"/>
      <c r="K114" s="29"/>
      <c r="L114" s="39"/>
      <c r="S114" s="29"/>
      <c r="T114" s="29"/>
      <c r="U114" s="29"/>
      <c r="V114" s="29"/>
      <c r="W114" s="29"/>
      <c r="X114" s="29"/>
      <c r="Y114" s="29"/>
      <c r="Z114" s="29"/>
      <c r="AA114" s="29"/>
      <c r="AB114" s="29"/>
      <c r="AC114" s="29"/>
      <c r="AD114" s="29"/>
      <c r="AE114" s="29"/>
    </row>
    <row r="115" spans="1:65" s="2" customFormat="1" ht="15.2" customHeight="1">
      <c r="A115" s="29"/>
      <c r="B115" s="30"/>
      <c r="C115" s="24" t="s">
        <v>24</v>
      </c>
      <c r="D115" s="29"/>
      <c r="E115" s="29"/>
      <c r="F115" s="22" t="str">
        <f>E15</f>
        <v>Správa železnic, státní organizace</v>
      </c>
      <c r="G115" s="29"/>
      <c r="H115" s="29"/>
      <c r="I115" s="94" t="s">
        <v>32</v>
      </c>
      <c r="J115" s="27" t="str">
        <f>E21</f>
        <v xml:space="preserve"> </v>
      </c>
      <c r="K115" s="29"/>
      <c r="L115" s="39"/>
      <c r="S115" s="29"/>
      <c r="T115" s="29"/>
      <c r="U115" s="29"/>
      <c r="V115" s="29"/>
      <c r="W115" s="29"/>
      <c r="X115" s="29"/>
      <c r="Y115" s="29"/>
      <c r="Z115" s="29"/>
      <c r="AA115" s="29"/>
      <c r="AB115" s="29"/>
      <c r="AC115" s="29"/>
      <c r="AD115" s="29"/>
      <c r="AE115" s="29"/>
    </row>
    <row r="116" spans="1:65" s="2" customFormat="1" ht="15.2" customHeight="1">
      <c r="A116" s="29"/>
      <c r="B116" s="30"/>
      <c r="C116" s="24" t="s">
        <v>30</v>
      </c>
      <c r="D116" s="29"/>
      <c r="E116" s="29"/>
      <c r="F116" s="22" t="str">
        <f>IF(E18="","",E18)</f>
        <v>Vyplň údaj</v>
      </c>
      <c r="G116" s="29"/>
      <c r="H116" s="29"/>
      <c r="I116" s="94" t="s">
        <v>35</v>
      </c>
      <c r="J116" s="27" t="str">
        <f>E24</f>
        <v xml:space="preserve"> </v>
      </c>
      <c r="K116" s="29"/>
      <c r="L116" s="39"/>
      <c r="S116" s="29"/>
      <c r="T116" s="29"/>
      <c r="U116" s="29"/>
      <c r="V116" s="29"/>
      <c r="W116" s="29"/>
      <c r="X116" s="29"/>
      <c r="Y116" s="29"/>
      <c r="Z116" s="29"/>
      <c r="AA116" s="29"/>
      <c r="AB116" s="29"/>
      <c r="AC116" s="29"/>
      <c r="AD116" s="29"/>
      <c r="AE116" s="29"/>
    </row>
    <row r="117" spans="1:65" s="2" customFormat="1" ht="10.35" customHeight="1">
      <c r="A117" s="29"/>
      <c r="B117" s="30"/>
      <c r="C117" s="29"/>
      <c r="D117" s="29"/>
      <c r="E117" s="29"/>
      <c r="F117" s="29"/>
      <c r="G117" s="29"/>
      <c r="H117" s="29"/>
      <c r="I117" s="93"/>
      <c r="J117" s="29"/>
      <c r="K117" s="29"/>
      <c r="L117" s="39"/>
      <c r="S117" s="29"/>
      <c r="T117" s="29"/>
      <c r="U117" s="29"/>
      <c r="V117" s="29"/>
      <c r="W117" s="29"/>
      <c r="X117" s="29"/>
      <c r="Y117" s="29"/>
      <c r="Z117" s="29"/>
      <c r="AA117" s="29"/>
      <c r="AB117" s="29"/>
      <c r="AC117" s="29"/>
      <c r="AD117" s="29"/>
      <c r="AE117" s="29"/>
    </row>
    <row r="118" spans="1:65" s="11" customFormat="1" ht="29.25" customHeight="1">
      <c r="A118" s="133"/>
      <c r="B118" s="134"/>
      <c r="C118" s="135" t="s">
        <v>110</v>
      </c>
      <c r="D118" s="136" t="s">
        <v>62</v>
      </c>
      <c r="E118" s="136" t="s">
        <v>58</v>
      </c>
      <c r="F118" s="136" t="s">
        <v>59</v>
      </c>
      <c r="G118" s="136" t="s">
        <v>111</v>
      </c>
      <c r="H118" s="136" t="s">
        <v>112</v>
      </c>
      <c r="I118" s="137" t="s">
        <v>113</v>
      </c>
      <c r="J118" s="136" t="s">
        <v>103</v>
      </c>
      <c r="K118" s="138" t="s">
        <v>114</v>
      </c>
      <c r="L118" s="139"/>
      <c r="M118" s="59" t="s">
        <v>1</v>
      </c>
      <c r="N118" s="60" t="s">
        <v>41</v>
      </c>
      <c r="O118" s="60" t="s">
        <v>115</v>
      </c>
      <c r="P118" s="60" t="s">
        <v>116</v>
      </c>
      <c r="Q118" s="60" t="s">
        <v>117</v>
      </c>
      <c r="R118" s="60" t="s">
        <v>118</v>
      </c>
      <c r="S118" s="60" t="s">
        <v>119</v>
      </c>
      <c r="T118" s="61" t="s">
        <v>120</v>
      </c>
      <c r="U118" s="133"/>
      <c r="V118" s="133"/>
      <c r="W118" s="133"/>
      <c r="X118" s="133"/>
      <c r="Y118" s="133"/>
      <c r="Z118" s="133"/>
      <c r="AA118" s="133"/>
      <c r="AB118" s="133"/>
      <c r="AC118" s="133"/>
      <c r="AD118" s="133"/>
      <c r="AE118" s="133"/>
    </row>
    <row r="119" spans="1:65" s="2" customFormat="1" ht="22.9" customHeight="1">
      <c r="A119" s="29"/>
      <c r="B119" s="30"/>
      <c r="C119" s="66" t="s">
        <v>121</v>
      </c>
      <c r="D119" s="29"/>
      <c r="E119" s="29"/>
      <c r="F119" s="29"/>
      <c r="G119" s="29"/>
      <c r="H119" s="29"/>
      <c r="I119" s="93"/>
      <c r="J119" s="140">
        <f>BK119</f>
        <v>0</v>
      </c>
      <c r="K119" s="29"/>
      <c r="L119" s="30"/>
      <c r="M119" s="62"/>
      <c r="N119" s="53"/>
      <c r="O119" s="63"/>
      <c r="P119" s="141">
        <f>P120+P153</f>
        <v>0</v>
      </c>
      <c r="Q119" s="63"/>
      <c r="R119" s="141">
        <f>R120+R153</f>
        <v>702.74396000000002</v>
      </c>
      <c r="S119" s="63"/>
      <c r="T119" s="142">
        <f>T120+T153</f>
        <v>0</v>
      </c>
      <c r="U119" s="29"/>
      <c r="V119" s="29"/>
      <c r="W119" s="29"/>
      <c r="X119" s="29"/>
      <c r="Y119" s="29"/>
      <c r="Z119" s="29"/>
      <c r="AA119" s="29"/>
      <c r="AB119" s="29"/>
      <c r="AC119" s="29"/>
      <c r="AD119" s="29"/>
      <c r="AE119" s="29"/>
      <c r="AT119" s="14" t="s">
        <v>76</v>
      </c>
      <c r="AU119" s="14" t="s">
        <v>105</v>
      </c>
      <c r="BK119" s="143">
        <f>BK120+BK153</f>
        <v>0</v>
      </c>
    </row>
    <row r="120" spans="1:65" s="12" customFormat="1" ht="25.9" customHeight="1">
      <c r="B120" s="144"/>
      <c r="D120" s="145" t="s">
        <v>76</v>
      </c>
      <c r="E120" s="146" t="s">
        <v>122</v>
      </c>
      <c r="F120" s="146" t="s">
        <v>123</v>
      </c>
      <c r="I120" s="147"/>
      <c r="J120" s="148">
        <f>BK120</f>
        <v>0</v>
      </c>
      <c r="L120" s="144"/>
      <c r="M120" s="149"/>
      <c r="N120" s="150"/>
      <c r="O120" s="150"/>
      <c r="P120" s="151">
        <f>P121</f>
        <v>0</v>
      </c>
      <c r="Q120" s="150"/>
      <c r="R120" s="151">
        <f>R121</f>
        <v>702.74396000000002</v>
      </c>
      <c r="S120" s="150"/>
      <c r="T120" s="152">
        <f>T121</f>
        <v>0</v>
      </c>
      <c r="AR120" s="145" t="s">
        <v>85</v>
      </c>
      <c r="AT120" s="153" t="s">
        <v>76</v>
      </c>
      <c r="AU120" s="153" t="s">
        <v>77</v>
      </c>
      <c r="AY120" s="145" t="s">
        <v>124</v>
      </c>
      <c r="BK120" s="154">
        <f>BK121</f>
        <v>0</v>
      </c>
    </row>
    <row r="121" spans="1:65" s="12" customFormat="1" ht="22.9" customHeight="1">
      <c r="B121" s="144"/>
      <c r="D121" s="145" t="s">
        <v>76</v>
      </c>
      <c r="E121" s="155" t="s">
        <v>125</v>
      </c>
      <c r="F121" s="155" t="s">
        <v>126</v>
      </c>
      <c r="I121" s="147"/>
      <c r="J121" s="156">
        <f>BK121</f>
        <v>0</v>
      </c>
      <c r="L121" s="144"/>
      <c r="M121" s="149"/>
      <c r="N121" s="150"/>
      <c r="O121" s="150"/>
      <c r="P121" s="151">
        <f>SUM(P122:P152)</f>
        <v>0</v>
      </c>
      <c r="Q121" s="150"/>
      <c r="R121" s="151">
        <f>SUM(R122:R152)</f>
        <v>702.74396000000002</v>
      </c>
      <c r="S121" s="150"/>
      <c r="T121" s="152">
        <f>SUM(T122:T152)</f>
        <v>0</v>
      </c>
      <c r="AR121" s="145" t="s">
        <v>85</v>
      </c>
      <c r="AT121" s="153" t="s">
        <v>76</v>
      </c>
      <c r="AU121" s="153" t="s">
        <v>85</v>
      </c>
      <c r="AY121" s="145" t="s">
        <v>124</v>
      </c>
      <c r="BK121" s="154">
        <f>SUM(BK122:BK152)</f>
        <v>0</v>
      </c>
    </row>
    <row r="122" spans="1:65" s="2" customFormat="1" ht="55.5" customHeight="1">
      <c r="A122" s="29"/>
      <c r="B122" s="157"/>
      <c r="C122" s="158" t="s">
        <v>85</v>
      </c>
      <c r="D122" s="158" t="s">
        <v>127</v>
      </c>
      <c r="E122" s="159" t="s">
        <v>128</v>
      </c>
      <c r="F122" s="160" t="s">
        <v>129</v>
      </c>
      <c r="G122" s="161" t="s">
        <v>130</v>
      </c>
      <c r="H122" s="162">
        <v>5.94</v>
      </c>
      <c r="I122" s="163"/>
      <c r="J122" s="164">
        <f t="shared" ref="J122:J152" si="0">ROUND(I122*H122,2)</f>
        <v>0</v>
      </c>
      <c r="K122" s="160" t="s">
        <v>131</v>
      </c>
      <c r="L122" s="30"/>
      <c r="M122" s="165" t="s">
        <v>1</v>
      </c>
      <c r="N122" s="166" t="s">
        <v>42</v>
      </c>
      <c r="O122" s="55"/>
      <c r="P122" s="167">
        <f t="shared" ref="P122:P152" si="1">O122*H122</f>
        <v>0</v>
      </c>
      <c r="Q122" s="167">
        <v>0</v>
      </c>
      <c r="R122" s="167">
        <f t="shared" ref="R122:R152" si="2">Q122*H122</f>
        <v>0</v>
      </c>
      <c r="S122" s="167">
        <v>0</v>
      </c>
      <c r="T122" s="168">
        <f t="shared" ref="T122:T152" si="3">S122*H122</f>
        <v>0</v>
      </c>
      <c r="U122" s="29"/>
      <c r="V122" s="29"/>
      <c r="W122" s="29"/>
      <c r="X122" s="29"/>
      <c r="Y122" s="29"/>
      <c r="Z122" s="29"/>
      <c r="AA122" s="29"/>
      <c r="AB122" s="29"/>
      <c r="AC122" s="29"/>
      <c r="AD122" s="29"/>
      <c r="AE122" s="29"/>
      <c r="AR122" s="169" t="s">
        <v>132</v>
      </c>
      <c r="AT122" s="169" t="s">
        <v>127</v>
      </c>
      <c r="AU122" s="169" t="s">
        <v>87</v>
      </c>
      <c r="AY122" s="14" t="s">
        <v>124</v>
      </c>
      <c r="BE122" s="170">
        <f t="shared" ref="BE122:BE152" si="4">IF(N122="základní",J122,0)</f>
        <v>0</v>
      </c>
      <c r="BF122" s="170">
        <f t="shared" ref="BF122:BF152" si="5">IF(N122="snížená",J122,0)</f>
        <v>0</v>
      </c>
      <c r="BG122" s="170">
        <f t="shared" ref="BG122:BG152" si="6">IF(N122="zákl. přenesená",J122,0)</f>
        <v>0</v>
      </c>
      <c r="BH122" s="170">
        <f t="shared" ref="BH122:BH152" si="7">IF(N122="sníž. přenesená",J122,0)</f>
        <v>0</v>
      </c>
      <c r="BI122" s="170">
        <f t="shared" ref="BI122:BI152" si="8">IF(N122="nulová",J122,0)</f>
        <v>0</v>
      </c>
      <c r="BJ122" s="14" t="s">
        <v>85</v>
      </c>
      <c r="BK122" s="170">
        <f t="shared" ref="BK122:BK152" si="9">ROUND(I122*H122,2)</f>
        <v>0</v>
      </c>
      <c r="BL122" s="14" t="s">
        <v>132</v>
      </c>
      <c r="BM122" s="169" t="s">
        <v>133</v>
      </c>
    </row>
    <row r="123" spans="1:65" s="2" customFormat="1" ht="33" customHeight="1">
      <c r="A123" s="29"/>
      <c r="B123" s="157"/>
      <c r="C123" s="158" t="s">
        <v>87</v>
      </c>
      <c r="D123" s="158" t="s">
        <v>127</v>
      </c>
      <c r="E123" s="159" t="s">
        <v>134</v>
      </c>
      <c r="F123" s="160" t="s">
        <v>135</v>
      </c>
      <c r="G123" s="161" t="s">
        <v>136</v>
      </c>
      <c r="H123" s="162">
        <v>438</v>
      </c>
      <c r="I123" s="163"/>
      <c r="J123" s="164">
        <f t="shared" si="0"/>
        <v>0</v>
      </c>
      <c r="K123" s="160" t="s">
        <v>131</v>
      </c>
      <c r="L123" s="30"/>
      <c r="M123" s="165" t="s">
        <v>1</v>
      </c>
      <c r="N123" s="166" t="s">
        <v>42</v>
      </c>
      <c r="O123" s="55"/>
      <c r="P123" s="167">
        <f t="shared" si="1"/>
        <v>0</v>
      </c>
      <c r="Q123" s="167">
        <v>0</v>
      </c>
      <c r="R123" s="167">
        <f t="shared" si="2"/>
        <v>0</v>
      </c>
      <c r="S123" s="167">
        <v>0</v>
      </c>
      <c r="T123" s="168">
        <f t="shared" si="3"/>
        <v>0</v>
      </c>
      <c r="U123" s="29"/>
      <c r="V123" s="29"/>
      <c r="W123" s="29"/>
      <c r="X123" s="29"/>
      <c r="Y123" s="29"/>
      <c r="Z123" s="29"/>
      <c r="AA123" s="29"/>
      <c r="AB123" s="29"/>
      <c r="AC123" s="29"/>
      <c r="AD123" s="29"/>
      <c r="AE123" s="29"/>
      <c r="AR123" s="169" t="s">
        <v>132</v>
      </c>
      <c r="AT123" s="169" t="s">
        <v>127</v>
      </c>
      <c r="AU123" s="169" t="s">
        <v>87</v>
      </c>
      <c r="AY123" s="14" t="s">
        <v>124</v>
      </c>
      <c r="BE123" s="170">
        <f t="shared" si="4"/>
        <v>0</v>
      </c>
      <c r="BF123" s="170">
        <f t="shared" si="5"/>
        <v>0</v>
      </c>
      <c r="BG123" s="170">
        <f t="shared" si="6"/>
        <v>0</v>
      </c>
      <c r="BH123" s="170">
        <f t="shared" si="7"/>
        <v>0</v>
      </c>
      <c r="BI123" s="170">
        <f t="shared" si="8"/>
        <v>0</v>
      </c>
      <c r="BJ123" s="14" t="s">
        <v>85</v>
      </c>
      <c r="BK123" s="170">
        <f t="shared" si="9"/>
        <v>0</v>
      </c>
      <c r="BL123" s="14" t="s">
        <v>132</v>
      </c>
      <c r="BM123" s="169" t="s">
        <v>137</v>
      </c>
    </row>
    <row r="124" spans="1:65" s="2" customFormat="1" ht="33" customHeight="1">
      <c r="A124" s="29"/>
      <c r="B124" s="157"/>
      <c r="C124" s="158" t="s">
        <v>138</v>
      </c>
      <c r="D124" s="158" t="s">
        <v>127</v>
      </c>
      <c r="E124" s="159" t="s">
        <v>139</v>
      </c>
      <c r="F124" s="160" t="s">
        <v>140</v>
      </c>
      <c r="G124" s="161" t="s">
        <v>141</v>
      </c>
      <c r="H124" s="162">
        <v>1500</v>
      </c>
      <c r="I124" s="163"/>
      <c r="J124" s="164">
        <f t="shared" si="0"/>
        <v>0</v>
      </c>
      <c r="K124" s="160" t="s">
        <v>131</v>
      </c>
      <c r="L124" s="30"/>
      <c r="M124" s="165" t="s">
        <v>1</v>
      </c>
      <c r="N124" s="166" t="s">
        <v>42</v>
      </c>
      <c r="O124" s="55"/>
      <c r="P124" s="167">
        <f t="shared" si="1"/>
        <v>0</v>
      </c>
      <c r="Q124" s="167">
        <v>0</v>
      </c>
      <c r="R124" s="167">
        <f t="shared" si="2"/>
        <v>0</v>
      </c>
      <c r="S124" s="167">
        <v>0</v>
      </c>
      <c r="T124" s="168">
        <f t="shared" si="3"/>
        <v>0</v>
      </c>
      <c r="U124" s="29"/>
      <c r="V124" s="29"/>
      <c r="W124" s="29"/>
      <c r="X124" s="29"/>
      <c r="Y124" s="29"/>
      <c r="Z124" s="29"/>
      <c r="AA124" s="29"/>
      <c r="AB124" s="29"/>
      <c r="AC124" s="29"/>
      <c r="AD124" s="29"/>
      <c r="AE124" s="29"/>
      <c r="AR124" s="169" t="s">
        <v>132</v>
      </c>
      <c r="AT124" s="169" t="s">
        <v>127</v>
      </c>
      <c r="AU124" s="169" t="s">
        <v>87</v>
      </c>
      <c r="AY124" s="14" t="s">
        <v>124</v>
      </c>
      <c r="BE124" s="170">
        <f t="shared" si="4"/>
        <v>0</v>
      </c>
      <c r="BF124" s="170">
        <f t="shared" si="5"/>
        <v>0</v>
      </c>
      <c r="BG124" s="170">
        <f t="shared" si="6"/>
        <v>0</v>
      </c>
      <c r="BH124" s="170">
        <f t="shared" si="7"/>
        <v>0</v>
      </c>
      <c r="BI124" s="170">
        <f t="shared" si="8"/>
        <v>0</v>
      </c>
      <c r="BJ124" s="14" t="s">
        <v>85</v>
      </c>
      <c r="BK124" s="170">
        <f t="shared" si="9"/>
        <v>0</v>
      </c>
      <c r="BL124" s="14" t="s">
        <v>132</v>
      </c>
      <c r="BM124" s="169" t="s">
        <v>354</v>
      </c>
    </row>
    <row r="125" spans="1:65" s="2" customFormat="1" ht="21.75" customHeight="1">
      <c r="A125" s="29"/>
      <c r="B125" s="157"/>
      <c r="C125" s="171" t="s">
        <v>132</v>
      </c>
      <c r="D125" s="171" t="s">
        <v>143</v>
      </c>
      <c r="E125" s="172" t="s">
        <v>144</v>
      </c>
      <c r="F125" s="173" t="s">
        <v>145</v>
      </c>
      <c r="G125" s="174" t="s">
        <v>146</v>
      </c>
      <c r="H125" s="175">
        <v>700</v>
      </c>
      <c r="I125" s="176"/>
      <c r="J125" s="177">
        <f t="shared" si="0"/>
        <v>0</v>
      </c>
      <c r="K125" s="173" t="s">
        <v>131</v>
      </c>
      <c r="L125" s="178"/>
      <c r="M125" s="179" t="s">
        <v>1</v>
      </c>
      <c r="N125" s="180" t="s">
        <v>42</v>
      </c>
      <c r="O125" s="55"/>
      <c r="P125" s="167">
        <f t="shared" si="1"/>
        <v>0</v>
      </c>
      <c r="Q125" s="167">
        <v>1</v>
      </c>
      <c r="R125" s="167">
        <f t="shared" si="2"/>
        <v>700</v>
      </c>
      <c r="S125" s="167">
        <v>0</v>
      </c>
      <c r="T125" s="168">
        <f t="shared" si="3"/>
        <v>0</v>
      </c>
      <c r="U125" s="29"/>
      <c r="V125" s="29"/>
      <c r="W125" s="29"/>
      <c r="X125" s="29"/>
      <c r="Y125" s="29"/>
      <c r="Z125" s="29"/>
      <c r="AA125" s="29"/>
      <c r="AB125" s="29"/>
      <c r="AC125" s="29"/>
      <c r="AD125" s="29"/>
      <c r="AE125" s="29"/>
      <c r="AR125" s="169" t="s">
        <v>147</v>
      </c>
      <c r="AT125" s="169" t="s">
        <v>143</v>
      </c>
      <c r="AU125" s="169" t="s">
        <v>87</v>
      </c>
      <c r="AY125" s="14" t="s">
        <v>124</v>
      </c>
      <c r="BE125" s="170">
        <f t="shared" si="4"/>
        <v>0</v>
      </c>
      <c r="BF125" s="170">
        <f t="shared" si="5"/>
        <v>0</v>
      </c>
      <c r="BG125" s="170">
        <f t="shared" si="6"/>
        <v>0</v>
      </c>
      <c r="BH125" s="170">
        <f t="shared" si="7"/>
        <v>0</v>
      </c>
      <c r="BI125" s="170">
        <f t="shared" si="8"/>
        <v>0</v>
      </c>
      <c r="BJ125" s="14" t="s">
        <v>85</v>
      </c>
      <c r="BK125" s="170">
        <f t="shared" si="9"/>
        <v>0</v>
      </c>
      <c r="BL125" s="14" t="s">
        <v>132</v>
      </c>
      <c r="BM125" s="169" t="s">
        <v>148</v>
      </c>
    </row>
    <row r="126" spans="1:65" s="2" customFormat="1" ht="21.75" customHeight="1">
      <c r="A126" s="29"/>
      <c r="B126" s="157"/>
      <c r="C126" s="158" t="s">
        <v>125</v>
      </c>
      <c r="D126" s="158" t="s">
        <v>127</v>
      </c>
      <c r="E126" s="159" t="s">
        <v>149</v>
      </c>
      <c r="F126" s="160" t="s">
        <v>150</v>
      </c>
      <c r="G126" s="161" t="s">
        <v>130</v>
      </c>
      <c r="H126" s="162">
        <v>5.94</v>
      </c>
      <c r="I126" s="163"/>
      <c r="J126" s="164">
        <f t="shared" si="0"/>
        <v>0</v>
      </c>
      <c r="K126" s="160" t="s">
        <v>131</v>
      </c>
      <c r="L126" s="30"/>
      <c r="M126" s="165" t="s">
        <v>1</v>
      </c>
      <c r="N126" s="166" t="s">
        <v>42</v>
      </c>
      <c r="O126" s="55"/>
      <c r="P126" s="167">
        <f t="shared" si="1"/>
        <v>0</v>
      </c>
      <c r="Q126" s="167">
        <v>0</v>
      </c>
      <c r="R126" s="167">
        <f t="shared" si="2"/>
        <v>0</v>
      </c>
      <c r="S126" s="167">
        <v>0</v>
      </c>
      <c r="T126" s="168">
        <f t="shared" si="3"/>
        <v>0</v>
      </c>
      <c r="U126" s="29"/>
      <c r="V126" s="29"/>
      <c r="W126" s="29"/>
      <c r="X126" s="29"/>
      <c r="Y126" s="29"/>
      <c r="Z126" s="29"/>
      <c r="AA126" s="29"/>
      <c r="AB126" s="29"/>
      <c r="AC126" s="29"/>
      <c r="AD126" s="29"/>
      <c r="AE126" s="29"/>
      <c r="AR126" s="169" t="s">
        <v>132</v>
      </c>
      <c r="AT126" s="169" t="s">
        <v>127</v>
      </c>
      <c r="AU126" s="169" t="s">
        <v>87</v>
      </c>
      <c r="AY126" s="14" t="s">
        <v>124</v>
      </c>
      <c r="BE126" s="170">
        <f t="shared" si="4"/>
        <v>0</v>
      </c>
      <c r="BF126" s="170">
        <f t="shared" si="5"/>
        <v>0</v>
      </c>
      <c r="BG126" s="170">
        <f t="shared" si="6"/>
        <v>0</v>
      </c>
      <c r="BH126" s="170">
        <f t="shared" si="7"/>
        <v>0</v>
      </c>
      <c r="BI126" s="170">
        <f t="shared" si="8"/>
        <v>0</v>
      </c>
      <c r="BJ126" s="14" t="s">
        <v>85</v>
      </c>
      <c r="BK126" s="170">
        <f t="shared" si="9"/>
        <v>0</v>
      </c>
      <c r="BL126" s="14" t="s">
        <v>132</v>
      </c>
      <c r="BM126" s="169" t="s">
        <v>151</v>
      </c>
    </row>
    <row r="127" spans="1:65" s="2" customFormat="1" ht="21.75" customHeight="1">
      <c r="A127" s="29"/>
      <c r="B127" s="157"/>
      <c r="C127" s="158" t="s">
        <v>152</v>
      </c>
      <c r="D127" s="158" t="s">
        <v>127</v>
      </c>
      <c r="E127" s="159" t="s">
        <v>153</v>
      </c>
      <c r="F127" s="160" t="s">
        <v>154</v>
      </c>
      <c r="G127" s="161" t="s">
        <v>155</v>
      </c>
      <c r="H127" s="162">
        <v>24</v>
      </c>
      <c r="I127" s="163"/>
      <c r="J127" s="164">
        <f t="shared" si="0"/>
        <v>0</v>
      </c>
      <c r="K127" s="160" t="s">
        <v>131</v>
      </c>
      <c r="L127" s="30"/>
      <c r="M127" s="165" t="s">
        <v>1</v>
      </c>
      <c r="N127" s="166" t="s">
        <v>42</v>
      </c>
      <c r="O127" s="55"/>
      <c r="P127" s="167">
        <f t="shared" si="1"/>
        <v>0</v>
      </c>
      <c r="Q127" s="167">
        <v>0</v>
      </c>
      <c r="R127" s="167">
        <f t="shared" si="2"/>
        <v>0</v>
      </c>
      <c r="S127" s="167">
        <v>0</v>
      </c>
      <c r="T127" s="168">
        <f t="shared" si="3"/>
        <v>0</v>
      </c>
      <c r="U127" s="29"/>
      <c r="V127" s="29"/>
      <c r="W127" s="29"/>
      <c r="X127" s="29"/>
      <c r="Y127" s="29"/>
      <c r="Z127" s="29"/>
      <c r="AA127" s="29"/>
      <c r="AB127" s="29"/>
      <c r="AC127" s="29"/>
      <c r="AD127" s="29"/>
      <c r="AE127" s="29"/>
      <c r="AR127" s="169" t="s">
        <v>132</v>
      </c>
      <c r="AT127" s="169" t="s">
        <v>127</v>
      </c>
      <c r="AU127" s="169" t="s">
        <v>87</v>
      </c>
      <c r="AY127" s="14" t="s">
        <v>124</v>
      </c>
      <c r="BE127" s="170">
        <f t="shared" si="4"/>
        <v>0</v>
      </c>
      <c r="BF127" s="170">
        <f t="shared" si="5"/>
        <v>0</v>
      </c>
      <c r="BG127" s="170">
        <f t="shared" si="6"/>
        <v>0</v>
      </c>
      <c r="BH127" s="170">
        <f t="shared" si="7"/>
        <v>0</v>
      </c>
      <c r="BI127" s="170">
        <f t="shared" si="8"/>
        <v>0</v>
      </c>
      <c r="BJ127" s="14" t="s">
        <v>85</v>
      </c>
      <c r="BK127" s="170">
        <f t="shared" si="9"/>
        <v>0</v>
      </c>
      <c r="BL127" s="14" t="s">
        <v>132</v>
      </c>
      <c r="BM127" s="169" t="s">
        <v>156</v>
      </c>
    </row>
    <row r="128" spans="1:65" s="2" customFormat="1" ht="21.75" customHeight="1">
      <c r="A128" s="29"/>
      <c r="B128" s="157"/>
      <c r="C128" s="158" t="s">
        <v>157</v>
      </c>
      <c r="D128" s="158" t="s">
        <v>127</v>
      </c>
      <c r="E128" s="159" t="s">
        <v>158</v>
      </c>
      <c r="F128" s="160" t="s">
        <v>159</v>
      </c>
      <c r="G128" s="161" t="s">
        <v>155</v>
      </c>
      <c r="H128" s="162">
        <v>290</v>
      </c>
      <c r="I128" s="163"/>
      <c r="J128" s="164">
        <f t="shared" si="0"/>
        <v>0</v>
      </c>
      <c r="K128" s="160" t="s">
        <v>131</v>
      </c>
      <c r="L128" s="30"/>
      <c r="M128" s="165" t="s">
        <v>1</v>
      </c>
      <c r="N128" s="166" t="s">
        <v>42</v>
      </c>
      <c r="O128" s="55"/>
      <c r="P128" s="167">
        <f t="shared" si="1"/>
        <v>0</v>
      </c>
      <c r="Q128" s="167">
        <v>0</v>
      </c>
      <c r="R128" s="167">
        <f t="shared" si="2"/>
        <v>0</v>
      </c>
      <c r="S128" s="167">
        <v>0</v>
      </c>
      <c r="T128" s="168">
        <f t="shared" si="3"/>
        <v>0</v>
      </c>
      <c r="U128" s="29"/>
      <c r="V128" s="29"/>
      <c r="W128" s="29"/>
      <c r="X128" s="29"/>
      <c r="Y128" s="29"/>
      <c r="Z128" s="29"/>
      <c r="AA128" s="29"/>
      <c r="AB128" s="29"/>
      <c r="AC128" s="29"/>
      <c r="AD128" s="29"/>
      <c r="AE128" s="29"/>
      <c r="AR128" s="169" t="s">
        <v>132</v>
      </c>
      <c r="AT128" s="169" t="s">
        <v>127</v>
      </c>
      <c r="AU128" s="169" t="s">
        <v>87</v>
      </c>
      <c r="AY128" s="14" t="s">
        <v>124</v>
      </c>
      <c r="BE128" s="170">
        <f t="shared" si="4"/>
        <v>0</v>
      </c>
      <c r="BF128" s="170">
        <f t="shared" si="5"/>
        <v>0</v>
      </c>
      <c r="BG128" s="170">
        <f t="shared" si="6"/>
        <v>0</v>
      </c>
      <c r="BH128" s="170">
        <f t="shared" si="7"/>
        <v>0</v>
      </c>
      <c r="BI128" s="170">
        <f t="shared" si="8"/>
        <v>0</v>
      </c>
      <c r="BJ128" s="14" t="s">
        <v>85</v>
      </c>
      <c r="BK128" s="170">
        <f t="shared" si="9"/>
        <v>0</v>
      </c>
      <c r="BL128" s="14" t="s">
        <v>132</v>
      </c>
      <c r="BM128" s="169" t="s">
        <v>160</v>
      </c>
    </row>
    <row r="129" spans="1:65" s="2" customFormat="1" ht="55.5" customHeight="1">
      <c r="A129" s="29"/>
      <c r="B129" s="157"/>
      <c r="C129" s="158" t="s">
        <v>147</v>
      </c>
      <c r="D129" s="158" t="s">
        <v>127</v>
      </c>
      <c r="E129" s="159" t="s">
        <v>161</v>
      </c>
      <c r="F129" s="160" t="s">
        <v>162</v>
      </c>
      <c r="G129" s="161" t="s">
        <v>141</v>
      </c>
      <c r="H129" s="162">
        <v>4320</v>
      </c>
      <c r="I129" s="163"/>
      <c r="J129" s="164">
        <f t="shared" si="0"/>
        <v>0</v>
      </c>
      <c r="K129" s="160" t="s">
        <v>131</v>
      </c>
      <c r="L129" s="30"/>
      <c r="M129" s="165" t="s">
        <v>1</v>
      </c>
      <c r="N129" s="166" t="s">
        <v>42</v>
      </c>
      <c r="O129" s="55"/>
      <c r="P129" s="167">
        <f t="shared" si="1"/>
        <v>0</v>
      </c>
      <c r="Q129" s="167">
        <v>0</v>
      </c>
      <c r="R129" s="167">
        <f t="shared" si="2"/>
        <v>0</v>
      </c>
      <c r="S129" s="167">
        <v>0</v>
      </c>
      <c r="T129" s="168">
        <f t="shared" si="3"/>
        <v>0</v>
      </c>
      <c r="U129" s="29"/>
      <c r="V129" s="29"/>
      <c r="W129" s="29"/>
      <c r="X129" s="29"/>
      <c r="Y129" s="29"/>
      <c r="Z129" s="29"/>
      <c r="AA129" s="29"/>
      <c r="AB129" s="29"/>
      <c r="AC129" s="29"/>
      <c r="AD129" s="29"/>
      <c r="AE129" s="29"/>
      <c r="AR129" s="169" t="s">
        <v>132</v>
      </c>
      <c r="AT129" s="169" t="s">
        <v>127</v>
      </c>
      <c r="AU129" s="169" t="s">
        <v>87</v>
      </c>
      <c r="AY129" s="14" t="s">
        <v>124</v>
      </c>
      <c r="BE129" s="170">
        <f t="shared" si="4"/>
        <v>0</v>
      </c>
      <c r="BF129" s="170">
        <f t="shared" si="5"/>
        <v>0</v>
      </c>
      <c r="BG129" s="170">
        <f t="shared" si="6"/>
        <v>0</v>
      </c>
      <c r="BH129" s="170">
        <f t="shared" si="7"/>
        <v>0</v>
      </c>
      <c r="BI129" s="170">
        <f t="shared" si="8"/>
        <v>0</v>
      </c>
      <c r="BJ129" s="14" t="s">
        <v>85</v>
      </c>
      <c r="BK129" s="170">
        <f t="shared" si="9"/>
        <v>0</v>
      </c>
      <c r="BL129" s="14" t="s">
        <v>132</v>
      </c>
      <c r="BM129" s="169" t="s">
        <v>163</v>
      </c>
    </row>
    <row r="130" spans="1:65" s="2" customFormat="1" ht="21.75" customHeight="1">
      <c r="A130" s="29"/>
      <c r="B130" s="157"/>
      <c r="C130" s="171" t="s">
        <v>164</v>
      </c>
      <c r="D130" s="171" t="s">
        <v>143</v>
      </c>
      <c r="E130" s="172" t="s">
        <v>165</v>
      </c>
      <c r="F130" s="173" t="s">
        <v>166</v>
      </c>
      <c r="G130" s="174" t="s">
        <v>155</v>
      </c>
      <c r="H130" s="175">
        <v>7250</v>
      </c>
      <c r="I130" s="176"/>
      <c r="J130" s="177">
        <f t="shared" si="0"/>
        <v>0</v>
      </c>
      <c r="K130" s="173" t="s">
        <v>131</v>
      </c>
      <c r="L130" s="178"/>
      <c r="M130" s="179" t="s">
        <v>1</v>
      </c>
      <c r="N130" s="180" t="s">
        <v>42</v>
      </c>
      <c r="O130" s="55"/>
      <c r="P130" s="167">
        <f t="shared" si="1"/>
        <v>0</v>
      </c>
      <c r="Q130" s="167">
        <v>1.8000000000000001E-4</v>
      </c>
      <c r="R130" s="167">
        <f t="shared" si="2"/>
        <v>1.3050000000000002</v>
      </c>
      <c r="S130" s="167">
        <v>0</v>
      </c>
      <c r="T130" s="168">
        <f t="shared" si="3"/>
        <v>0</v>
      </c>
      <c r="U130" s="29"/>
      <c r="V130" s="29"/>
      <c r="W130" s="29"/>
      <c r="X130" s="29"/>
      <c r="Y130" s="29"/>
      <c r="Z130" s="29"/>
      <c r="AA130" s="29"/>
      <c r="AB130" s="29"/>
      <c r="AC130" s="29"/>
      <c r="AD130" s="29"/>
      <c r="AE130" s="29"/>
      <c r="AR130" s="169" t="s">
        <v>147</v>
      </c>
      <c r="AT130" s="169" t="s">
        <v>143</v>
      </c>
      <c r="AU130" s="169" t="s">
        <v>87</v>
      </c>
      <c r="AY130" s="14" t="s">
        <v>124</v>
      </c>
      <c r="BE130" s="170">
        <f t="shared" si="4"/>
        <v>0</v>
      </c>
      <c r="BF130" s="170">
        <f t="shared" si="5"/>
        <v>0</v>
      </c>
      <c r="BG130" s="170">
        <f t="shared" si="6"/>
        <v>0</v>
      </c>
      <c r="BH130" s="170">
        <f t="shared" si="7"/>
        <v>0</v>
      </c>
      <c r="BI130" s="170">
        <f t="shared" si="8"/>
        <v>0</v>
      </c>
      <c r="BJ130" s="14" t="s">
        <v>85</v>
      </c>
      <c r="BK130" s="170">
        <f t="shared" si="9"/>
        <v>0</v>
      </c>
      <c r="BL130" s="14" t="s">
        <v>132</v>
      </c>
      <c r="BM130" s="169" t="s">
        <v>167</v>
      </c>
    </row>
    <row r="131" spans="1:65" s="2" customFormat="1" ht="44.25" customHeight="1">
      <c r="A131" s="29"/>
      <c r="B131" s="157"/>
      <c r="C131" s="158" t="s">
        <v>168</v>
      </c>
      <c r="D131" s="158" t="s">
        <v>127</v>
      </c>
      <c r="E131" s="159" t="s">
        <v>169</v>
      </c>
      <c r="F131" s="160" t="s">
        <v>170</v>
      </c>
      <c r="G131" s="161" t="s">
        <v>141</v>
      </c>
      <c r="H131" s="162">
        <v>14.4</v>
      </c>
      <c r="I131" s="163"/>
      <c r="J131" s="164">
        <f t="shared" si="0"/>
        <v>0</v>
      </c>
      <c r="K131" s="160" t="s">
        <v>131</v>
      </c>
      <c r="L131" s="30"/>
      <c r="M131" s="165" t="s">
        <v>1</v>
      </c>
      <c r="N131" s="166" t="s">
        <v>42</v>
      </c>
      <c r="O131" s="55"/>
      <c r="P131" s="167">
        <f t="shared" si="1"/>
        <v>0</v>
      </c>
      <c r="Q131" s="167">
        <v>0</v>
      </c>
      <c r="R131" s="167">
        <f t="shared" si="2"/>
        <v>0</v>
      </c>
      <c r="S131" s="167">
        <v>0</v>
      </c>
      <c r="T131" s="168">
        <f t="shared" si="3"/>
        <v>0</v>
      </c>
      <c r="U131" s="29"/>
      <c r="V131" s="29"/>
      <c r="W131" s="29"/>
      <c r="X131" s="29"/>
      <c r="Y131" s="29"/>
      <c r="Z131" s="29"/>
      <c r="AA131" s="29"/>
      <c r="AB131" s="29"/>
      <c r="AC131" s="29"/>
      <c r="AD131" s="29"/>
      <c r="AE131" s="29"/>
      <c r="AR131" s="169" t="s">
        <v>132</v>
      </c>
      <c r="AT131" s="169" t="s">
        <v>127</v>
      </c>
      <c r="AU131" s="169" t="s">
        <v>87</v>
      </c>
      <c r="AY131" s="14" t="s">
        <v>124</v>
      </c>
      <c r="BE131" s="170">
        <f t="shared" si="4"/>
        <v>0</v>
      </c>
      <c r="BF131" s="170">
        <f t="shared" si="5"/>
        <v>0</v>
      </c>
      <c r="BG131" s="170">
        <f t="shared" si="6"/>
        <v>0</v>
      </c>
      <c r="BH131" s="170">
        <f t="shared" si="7"/>
        <v>0</v>
      </c>
      <c r="BI131" s="170">
        <f t="shared" si="8"/>
        <v>0</v>
      </c>
      <c r="BJ131" s="14" t="s">
        <v>85</v>
      </c>
      <c r="BK131" s="170">
        <f t="shared" si="9"/>
        <v>0</v>
      </c>
      <c r="BL131" s="14" t="s">
        <v>132</v>
      </c>
      <c r="BM131" s="169" t="s">
        <v>171</v>
      </c>
    </row>
    <row r="132" spans="1:65" s="2" customFormat="1" ht="21.75" customHeight="1">
      <c r="A132" s="29"/>
      <c r="B132" s="157"/>
      <c r="C132" s="171" t="s">
        <v>172</v>
      </c>
      <c r="D132" s="171" t="s">
        <v>143</v>
      </c>
      <c r="E132" s="172" t="s">
        <v>173</v>
      </c>
      <c r="F132" s="173" t="s">
        <v>174</v>
      </c>
      <c r="G132" s="174" t="s">
        <v>155</v>
      </c>
      <c r="H132" s="175">
        <v>4</v>
      </c>
      <c r="I132" s="176"/>
      <c r="J132" s="177">
        <f t="shared" si="0"/>
        <v>0</v>
      </c>
      <c r="K132" s="173" t="s">
        <v>131</v>
      </c>
      <c r="L132" s="178"/>
      <c r="M132" s="179" t="s">
        <v>1</v>
      </c>
      <c r="N132" s="180" t="s">
        <v>42</v>
      </c>
      <c r="O132" s="55"/>
      <c r="P132" s="167">
        <f t="shared" si="1"/>
        <v>0</v>
      </c>
      <c r="Q132" s="167">
        <v>0.25684000000000001</v>
      </c>
      <c r="R132" s="167">
        <f t="shared" si="2"/>
        <v>1.0273600000000001</v>
      </c>
      <c r="S132" s="167">
        <v>0</v>
      </c>
      <c r="T132" s="168">
        <f t="shared" si="3"/>
        <v>0</v>
      </c>
      <c r="U132" s="29"/>
      <c r="V132" s="29"/>
      <c r="W132" s="29"/>
      <c r="X132" s="29"/>
      <c r="Y132" s="29"/>
      <c r="Z132" s="29"/>
      <c r="AA132" s="29"/>
      <c r="AB132" s="29"/>
      <c r="AC132" s="29"/>
      <c r="AD132" s="29"/>
      <c r="AE132" s="29"/>
      <c r="AR132" s="169" t="s">
        <v>147</v>
      </c>
      <c r="AT132" s="169" t="s">
        <v>143</v>
      </c>
      <c r="AU132" s="169" t="s">
        <v>87</v>
      </c>
      <c r="AY132" s="14" t="s">
        <v>124</v>
      </c>
      <c r="BE132" s="170">
        <f t="shared" si="4"/>
        <v>0</v>
      </c>
      <c r="BF132" s="170">
        <f t="shared" si="5"/>
        <v>0</v>
      </c>
      <c r="BG132" s="170">
        <f t="shared" si="6"/>
        <v>0</v>
      </c>
      <c r="BH132" s="170">
        <f t="shared" si="7"/>
        <v>0</v>
      </c>
      <c r="BI132" s="170">
        <f t="shared" si="8"/>
        <v>0</v>
      </c>
      <c r="BJ132" s="14" t="s">
        <v>85</v>
      </c>
      <c r="BK132" s="170">
        <f t="shared" si="9"/>
        <v>0</v>
      </c>
      <c r="BL132" s="14" t="s">
        <v>132</v>
      </c>
      <c r="BM132" s="169" t="s">
        <v>175</v>
      </c>
    </row>
    <row r="133" spans="1:65" s="2" customFormat="1" ht="21.75" customHeight="1">
      <c r="A133" s="29"/>
      <c r="B133" s="157"/>
      <c r="C133" s="158" t="s">
        <v>176</v>
      </c>
      <c r="D133" s="158" t="s">
        <v>127</v>
      </c>
      <c r="E133" s="159" t="s">
        <v>177</v>
      </c>
      <c r="F133" s="160" t="s">
        <v>178</v>
      </c>
      <c r="G133" s="161" t="s">
        <v>155</v>
      </c>
      <c r="H133" s="162">
        <v>4</v>
      </c>
      <c r="I133" s="163"/>
      <c r="J133" s="164">
        <f t="shared" si="0"/>
        <v>0</v>
      </c>
      <c r="K133" s="160" t="s">
        <v>131</v>
      </c>
      <c r="L133" s="30"/>
      <c r="M133" s="165" t="s">
        <v>1</v>
      </c>
      <c r="N133" s="166" t="s">
        <v>42</v>
      </c>
      <c r="O133" s="55"/>
      <c r="P133" s="167">
        <f t="shared" si="1"/>
        <v>0</v>
      </c>
      <c r="Q133" s="167">
        <v>0</v>
      </c>
      <c r="R133" s="167">
        <f t="shared" si="2"/>
        <v>0</v>
      </c>
      <c r="S133" s="167">
        <v>0</v>
      </c>
      <c r="T133" s="168">
        <f t="shared" si="3"/>
        <v>0</v>
      </c>
      <c r="U133" s="29"/>
      <c r="V133" s="29"/>
      <c r="W133" s="29"/>
      <c r="X133" s="29"/>
      <c r="Y133" s="29"/>
      <c r="Z133" s="29"/>
      <c r="AA133" s="29"/>
      <c r="AB133" s="29"/>
      <c r="AC133" s="29"/>
      <c r="AD133" s="29"/>
      <c r="AE133" s="29"/>
      <c r="AR133" s="169" t="s">
        <v>132</v>
      </c>
      <c r="AT133" s="169" t="s">
        <v>127</v>
      </c>
      <c r="AU133" s="169" t="s">
        <v>87</v>
      </c>
      <c r="AY133" s="14" t="s">
        <v>124</v>
      </c>
      <c r="BE133" s="170">
        <f t="shared" si="4"/>
        <v>0</v>
      </c>
      <c r="BF133" s="170">
        <f t="shared" si="5"/>
        <v>0</v>
      </c>
      <c r="BG133" s="170">
        <f t="shared" si="6"/>
        <v>0</v>
      </c>
      <c r="BH133" s="170">
        <f t="shared" si="7"/>
        <v>0</v>
      </c>
      <c r="BI133" s="170">
        <f t="shared" si="8"/>
        <v>0</v>
      </c>
      <c r="BJ133" s="14" t="s">
        <v>85</v>
      </c>
      <c r="BK133" s="170">
        <f t="shared" si="9"/>
        <v>0</v>
      </c>
      <c r="BL133" s="14" t="s">
        <v>132</v>
      </c>
      <c r="BM133" s="169" t="s">
        <v>355</v>
      </c>
    </row>
    <row r="134" spans="1:65" s="2" customFormat="1" ht="33" customHeight="1">
      <c r="A134" s="29"/>
      <c r="B134" s="157"/>
      <c r="C134" s="158" t="s">
        <v>180</v>
      </c>
      <c r="D134" s="158" t="s">
        <v>127</v>
      </c>
      <c r="E134" s="159" t="s">
        <v>181</v>
      </c>
      <c r="F134" s="160" t="s">
        <v>182</v>
      </c>
      <c r="G134" s="161" t="s">
        <v>155</v>
      </c>
      <c r="H134" s="162">
        <v>200</v>
      </c>
      <c r="I134" s="163"/>
      <c r="J134" s="164">
        <f t="shared" si="0"/>
        <v>0</v>
      </c>
      <c r="K134" s="160" t="s">
        <v>131</v>
      </c>
      <c r="L134" s="30"/>
      <c r="M134" s="165" t="s">
        <v>1</v>
      </c>
      <c r="N134" s="166" t="s">
        <v>42</v>
      </c>
      <c r="O134" s="55"/>
      <c r="P134" s="167">
        <f t="shared" si="1"/>
        <v>0</v>
      </c>
      <c r="Q134" s="167">
        <v>0</v>
      </c>
      <c r="R134" s="167">
        <f t="shared" si="2"/>
        <v>0</v>
      </c>
      <c r="S134" s="167">
        <v>0</v>
      </c>
      <c r="T134" s="168">
        <f t="shared" si="3"/>
        <v>0</v>
      </c>
      <c r="U134" s="29"/>
      <c r="V134" s="29"/>
      <c r="W134" s="29"/>
      <c r="X134" s="29"/>
      <c r="Y134" s="29"/>
      <c r="Z134" s="29"/>
      <c r="AA134" s="29"/>
      <c r="AB134" s="29"/>
      <c r="AC134" s="29"/>
      <c r="AD134" s="29"/>
      <c r="AE134" s="29"/>
      <c r="AR134" s="169" t="s">
        <v>132</v>
      </c>
      <c r="AT134" s="169" t="s">
        <v>127</v>
      </c>
      <c r="AU134" s="169" t="s">
        <v>87</v>
      </c>
      <c r="AY134" s="14" t="s">
        <v>124</v>
      </c>
      <c r="BE134" s="170">
        <f t="shared" si="4"/>
        <v>0</v>
      </c>
      <c r="BF134" s="170">
        <f t="shared" si="5"/>
        <v>0</v>
      </c>
      <c r="BG134" s="170">
        <f t="shared" si="6"/>
        <v>0</v>
      </c>
      <c r="BH134" s="170">
        <f t="shared" si="7"/>
        <v>0</v>
      </c>
      <c r="BI134" s="170">
        <f t="shared" si="8"/>
        <v>0</v>
      </c>
      <c r="BJ134" s="14" t="s">
        <v>85</v>
      </c>
      <c r="BK134" s="170">
        <f t="shared" si="9"/>
        <v>0</v>
      </c>
      <c r="BL134" s="14" t="s">
        <v>132</v>
      </c>
      <c r="BM134" s="169" t="s">
        <v>183</v>
      </c>
    </row>
    <row r="135" spans="1:65" s="2" customFormat="1" ht="21.75" customHeight="1">
      <c r="A135" s="29"/>
      <c r="B135" s="157"/>
      <c r="C135" s="171" t="s">
        <v>8</v>
      </c>
      <c r="D135" s="171" t="s">
        <v>143</v>
      </c>
      <c r="E135" s="172" t="s">
        <v>184</v>
      </c>
      <c r="F135" s="173" t="s">
        <v>185</v>
      </c>
      <c r="G135" s="174" t="s">
        <v>155</v>
      </c>
      <c r="H135" s="175">
        <v>200</v>
      </c>
      <c r="I135" s="176"/>
      <c r="J135" s="177">
        <f t="shared" si="0"/>
        <v>0</v>
      </c>
      <c r="K135" s="173" t="s">
        <v>131</v>
      </c>
      <c r="L135" s="178"/>
      <c r="M135" s="179" t="s">
        <v>1</v>
      </c>
      <c r="N135" s="180" t="s">
        <v>42</v>
      </c>
      <c r="O135" s="55"/>
      <c r="P135" s="167">
        <f t="shared" si="1"/>
        <v>0</v>
      </c>
      <c r="Q135" s="167">
        <v>1.0499999999999999E-3</v>
      </c>
      <c r="R135" s="167">
        <f t="shared" si="2"/>
        <v>0.21</v>
      </c>
      <c r="S135" s="167">
        <v>0</v>
      </c>
      <c r="T135" s="168">
        <f t="shared" si="3"/>
        <v>0</v>
      </c>
      <c r="U135" s="29"/>
      <c r="V135" s="29"/>
      <c r="W135" s="29"/>
      <c r="X135" s="29"/>
      <c r="Y135" s="29"/>
      <c r="Z135" s="29"/>
      <c r="AA135" s="29"/>
      <c r="AB135" s="29"/>
      <c r="AC135" s="29"/>
      <c r="AD135" s="29"/>
      <c r="AE135" s="29"/>
      <c r="AR135" s="169" t="s">
        <v>147</v>
      </c>
      <c r="AT135" s="169" t="s">
        <v>143</v>
      </c>
      <c r="AU135" s="169" t="s">
        <v>87</v>
      </c>
      <c r="AY135" s="14" t="s">
        <v>124</v>
      </c>
      <c r="BE135" s="170">
        <f t="shared" si="4"/>
        <v>0</v>
      </c>
      <c r="BF135" s="170">
        <f t="shared" si="5"/>
        <v>0</v>
      </c>
      <c r="BG135" s="170">
        <f t="shared" si="6"/>
        <v>0</v>
      </c>
      <c r="BH135" s="170">
        <f t="shared" si="7"/>
        <v>0</v>
      </c>
      <c r="BI135" s="170">
        <f t="shared" si="8"/>
        <v>0</v>
      </c>
      <c r="BJ135" s="14" t="s">
        <v>85</v>
      </c>
      <c r="BK135" s="170">
        <f t="shared" si="9"/>
        <v>0</v>
      </c>
      <c r="BL135" s="14" t="s">
        <v>132</v>
      </c>
      <c r="BM135" s="169" t="s">
        <v>186</v>
      </c>
    </row>
    <row r="136" spans="1:65" s="2" customFormat="1" ht="44.25" customHeight="1">
      <c r="A136" s="29"/>
      <c r="B136" s="157"/>
      <c r="C136" s="158" t="s">
        <v>187</v>
      </c>
      <c r="D136" s="158" t="s">
        <v>127</v>
      </c>
      <c r="E136" s="159" t="s">
        <v>188</v>
      </c>
      <c r="F136" s="160" t="s">
        <v>189</v>
      </c>
      <c r="G136" s="161" t="s">
        <v>141</v>
      </c>
      <c r="H136" s="162">
        <v>4520</v>
      </c>
      <c r="I136" s="163"/>
      <c r="J136" s="164">
        <f t="shared" si="0"/>
        <v>0</v>
      </c>
      <c r="K136" s="160" t="s">
        <v>131</v>
      </c>
      <c r="L136" s="30"/>
      <c r="M136" s="165" t="s">
        <v>1</v>
      </c>
      <c r="N136" s="166" t="s">
        <v>42</v>
      </c>
      <c r="O136" s="55"/>
      <c r="P136" s="167">
        <f t="shared" si="1"/>
        <v>0</v>
      </c>
      <c r="Q136" s="167">
        <v>0</v>
      </c>
      <c r="R136" s="167">
        <f t="shared" si="2"/>
        <v>0</v>
      </c>
      <c r="S136" s="167">
        <v>0</v>
      </c>
      <c r="T136" s="168">
        <f t="shared" si="3"/>
        <v>0</v>
      </c>
      <c r="U136" s="29"/>
      <c r="V136" s="29"/>
      <c r="W136" s="29"/>
      <c r="X136" s="29"/>
      <c r="Y136" s="29"/>
      <c r="Z136" s="29"/>
      <c r="AA136" s="29"/>
      <c r="AB136" s="29"/>
      <c r="AC136" s="29"/>
      <c r="AD136" s="29"/>
      <c r="AE136" s="29"/>
      <c r="AR136" s="169" t="s">
        <v>132</v>
      </c>
      <c r="AT136" s="169" t="s">
        <v>127</v>
      </c>
      <c r="AU136" s="169" t="s">
        <v>87</v>
      </c>
      <c r="AY136" s="14" t="s">
        <v>124</v>
      </c>
      <c r="BE136" s="170">
        <f t="shared" si="4"/>
        <v>0</v>
      </c>
      <c r="BF136" s="170">
        <f t="shared" si="5"/>
        <v>0</v>
      </c>
      <c r="BG136" s="170">
        <f t="shared" si="6"/>
        <v>0</v>
      </c>
      <c r="BH136" s="170">
        <f t="shared" si="7"/>
        <v>0</v>
      </c>
      <c r="BI136" s="170">
        <f t="shared" si="8"/>
        <v>0</v>
      </c>
      <c r="BJ136" s="14" t="s">
        <v>85</v>
      </c>
      <c r="BK136" s="170">
        <f t="shared" si="9"/>
        <v>0</v>
      </c>
      <c r="BL136" s="14" t="s">
        <v>132</v>
      </c>
      <c r="BM136" s="169" t="s">
        <v>190</v>
      </c>
    </row>
    <row r="137" spans="1:65" s="2" customFormat="1" ht="21.75" customHeight="1">
      <c r="A137" s="29"/>
      <c r="B137" s="157"/>
      <c r="C137" s="158" t="s">
        <v>191</v>
      </c>
      <c r="D137" s="158" t="s">
        <v>127</v>
      </c>
      <c r="E137" s="159" t="s">
        <v>192</v>
      </c>
      <c r="F137" s="160" t="s">
        <v>193</v>
      </c>
      <c r="G137" s="161" t="s">
        <v>141</v>
      </c>
      <c r="H137" s="162">
        <v>3840</v>
      </c>
      <c r="I137" s="163"/>
      <c r="J137" s="164">
        <f t="shared" si="0"/>
        <v>0</v>
      </c>
      <c r="K137" s="160" t="s">
        <v>131</v>
      </c>
      <c r="L137" s="30"/>
      <c r="M137" s="165" t="s">
        <v>1</v>
      </c>
      <c r="N137" s="166" t="s">
        <v>42</v>
      </c>
      <c r="O137" s="55"/>
      <c r="P137" s="167">
        <f t="shared" si="1"/>
        <v>0</v>
      </c>
      <c r="Q137" s="167">
        <v>0</v>
      </c>
      <c r="R137" s="167">
        <f t="shared" si="2"/>
        <v>0</v>
      </c>
      <c r="S137" s="167">
        <v>0</v>
      </c>
      <c r="T137" s="168">
        <f t="shared" si="3"/>
        <v>0</v>
      </c>
      <c r="U137" s="29"/>
      <c r="V137" s="29"/>
      <c r="W137" s="29"/>
      <c r="X137" s="29"/>
      <c r="Y137" s="29"/>
      <c r="Z137" s="29"/>
      <c r="AA137" s="29"/>
      <c r="AB137" s="29"/>
      <c r="AC137" s="29"/>
      <c r="AD137" s="29"/>
      <c r="AE137" s="29"/>
      <c r="AR137" s="169" t="s">
        <v>132</v>
      </c>
      <c r="AT137" s="169" t="s">
        <v>127</v>
      </c>
      <c r="AU137" s="169" t="s">
        <v>87</v>
      </c>
      <c r="AY137" s="14" t="s">
        <v>124</v>
      </c>
      <c r="BE137" s="170">
        <f t="shared" si="4"/>
        <v>0</v>
      </c>
      <c r="BF137" s="170">
        <f t="shared" si="5"/>
        <v>0</v>
      </c>
      <c r="BG137" s="170">
        <f t="shared" si="6"/>
        <v>0</v>
      </c>
      <c r="BH137" s="170">
        <f t="shared" si="7"/>
        <v>0</v>
      </c>
      <c r="BI137" s="170">
        <f t="shared" si="8"/>
        <v>0</v>
      </c>
      <c r="BJ137" s="14" t="s">
        <v>85</v>
      </c>
      <c r="BK137" s="170">
        <f t="shared" si="9"/>
        <v>0</v>
      </c>
      <c r="BL137" s="14" t="s">
        <v>132</v>
      </c>
      <c r="BM137" s="169" t="s">
        <v>194</v>
      </c>
    </row>
    <row r="138" spans="1:65" s="2" customFormat="1" ht="55.5" customHeight="1">
      <c r="A138" s="29"/>
      <c r="B138" s="157"/>
      <c r="C138" s="158" t="s">
        <v>195</v>
      </c>
      <c r="D138" s="158" t="s">
        <v>127</v>
      </c>
      <c r="E138" s="159" t="s">
        <v>196</v>
      </c>
      <c r="F138" s="160" t="s">
        <v>197</v>
      </c>
      <c r="G138" s="161" t="s">
        <v>198</v>
      </c>
      <c r="H138" s="162">
        <v>36</v>
      </c>
      <c r="I138" s="163"/>
      <c r="J138" s="164">
        <f t="shared" si="0"/>
        <v>0</v>
      </c>
      <c r="K138" s="160" t="s">
        <v>131</v>
      </c>
      <c r="L138" s="30"/>
      <c r="M138" s="165" t="s">
        <v>1</v>
      </c>
      <c r="N138" s="166" t="s">
        <v>42</v>
      </c>
      <c r="O138" s="55"/>
      <c r="P138" s="167">
        <f t="shared" si="1"/>
        <v>0</v>
      </c>
      <c r="Q138" s="167">
        <v>0</v>
      </c>
      <c r="R138" s="167">
        <f t="shared" si="2"/>
        <v>0</v>
      </c>
      <c r="S138" s="167">
        <v>0</v>
      </c>
      <c r="T138" s="168">
        <f t="shared" si="3"/>
        <v>0</v>
      </c>
      <c r="U138" s="29"/>
      <c r="V138" s="29"/>
      <c r="W138" s="29"/>
      <c r="X138" s="29"/>
      <c r="Y138" s="29"/>
      <c r="Z138" s="29"/>
      <c r="AA138" s="29"/>
      <c r="AB138" s="29"/>
      <c r="AC138" s="29"/>
      <c r="AD138" s="29"/>
      <c r="AE138" s="29"/>
      <c r="AR138" s="169" t="s">
        <v>132</v>
      </c>
      <c r="AT138" s="169" t="s">
        <v>127</v>
      </c>
      <c r="AU138" s="169" t="s">
        <v>87</v>
      </c>
      <c r="AY138" s="14" t="s">
        <v>124</v>
      </c>
      <c r="BE138" s="170">
        <f t="shared" si="4"/>
        <v>0</v>
      </c>
      <c r="BF138" s="170">
        <f t="shared" si="5"/>
        <v>0</v>
      </c>
      <c r="BG138" s="170">
        <f t="shared" si="6"/>
        <v>0</v>
      </c>
      <c r="BH138" s="170">
        <f t="shared" si="7"/>
        <v>0</v>
      </c>
      <c r="BI138" s="170">
        <f t="shared" si="8"/>
        <v>0</v>
      </c>
      <c r="BJ138" s="14" t="s">
        <v>85</v>
      </c>
      <c r="BK138" s="170">
        <f t="shared" si="9"/>
        <v>0</v>
      </c>
      <c r="BL138" s="14" t="s">
        <v>132</v>
      </c>
      <c r="BM138" s="169" t="s">
        <v>199</v>
      </c>
    </row>
    <row r="139" spans="1:65" s="2" customFormat="1" ht="44.25" customHeight="1">
      <c r="A139" s="29"/>
      <c r="B139" s="157"/>
      <c r="C139" s="158" t="s">
        <v>200</v>
      </c>
      <c r="D139" s="158" t="s">
        <v>127</v>
      </c>
      <c r="E139" s="159" t="s">
        <v>201</v>
      </c>
      <c r="F139" s="160" t="s">
        <v>202</v>
      </c>
      <c r="G139" s="161" t="s">
        <v>198</v>
      </c>
      <c r="H139" s="162">
        <v>20</v>
      </c>
      <c r="I139" s="163"/>
      <c r="J139" s="164">
        <f t="shared" si="0"/>
        <v>0</v>
      </c>
      <c r="K139" s="160" t="s">
        <v>131</v>
      </c>
      <c r="L139" s="30"/>
      <c r="M139" s="165" t="s">
        <v>1</v>
      </c>
      <c r="N139" s="166" t="s">
        <v>42</v>
      </c>
      <c r="O139" s="55"/>
      <c r="P139" s="167">
        <f t="shared" si="1"/>
        <v>0</v>
      </c>
      <c r="Q139" s="167">
        <v>0</v>
      </c>
      <c r="R139" s="167">
        <f t="shared" si="2"/>
        <v>0</v>
      </c>
      <c r="S139" s="167">
        <v>0</v>
      </c>
      <c r="T139" s="168">
        <f t="shared" si="3"/>
        <v>0</v>
      </c>
      <c r="U139" s="29"/>
      <c r="V139" s="29"/>
      <c r="W139" s="29"/>
      <c r="X139" s="29"/>
      <c r="Y139" s="29"/>
      <c r="Z139" s="29"/>
      <c r="AA139" s="29"/>
      <c r="AB139" s="29"/>
      <c r="AC139" s="29"/>
      <c r="AD139" s="29"/>
      <c r="AE139" s="29"/>
      <c r="AR139" s="169" t="s">
        <v>132</v>
      </c>
      <c r="AT139" s="169" t="s">
        <v>127</v>
      </c>
      <c r="AU139" s="169" t="s">
        <v>87</v>
      </c>
      <c r="AY139" s="14" t="s">
        <v>124</v>
      </c>
      <c r="BE139" s="170">
        <f t="shared" si="4"/>
        <v>0</v>
      </c>
      <c r="BF139" s="170">
        <f t="shared" si="5"/>
        <v>0</v>
      </c>
      <c r="BG139" s="170">
        <f t="shared" si="6"/>
        <v>0</v>
      </c>
      <c r="BH139" s="170">
        <f t="shared" si="7"/>
        <v>0</v>
      </c>
      <c r="BI139" s="170">
        <f t="shared" si="8"/>
        <v>0</v>
      </c>
      <c r="BJ139" s="14" t="s">
        <v>85</v>
      </c>
      <c r="BK139" s="170">
        <f t="shared" si="9"/>
        <v>0</v>
      </c>
      <c r="BL139" s="14" t="s">
        <v>132</v>
      </c>
      <c r="BM139" s="169" t="s">
        <v>203</v>
      </c>
    </row>
    <row r="140" spans="1:65" s="2" customFormat="1" ht="44.25" customHeight="1">
      <c r="A140" s="29"/>
      <c r="B140" s="157"/>
      <c r="C140" s="158" t="s">
        <v>204</v>
      </c>
      <c r="D140" s="158" t="s">
        <v>127</v>
      </c>
      <c r="E140" s="159" t="s">
        <v>205</v>
      </c>
      <c r="F140" s="160" t="s">
        <v>206</v>
      </c>
      <c r="G140" s="161" t="s">
        <v>198</v>
      </c>
      <c r="H140" s="162">
        <v>8</v>
      </c>
      <c r="I140" s="163"/>
      <c r="J140" s="164">
        <f t="shared" si="0"/>
        <v>0</v>
      </c>
      <c r="K140" s="160" t="s">
        <v>131</v>
      </c>
      <c r="L140" s="30"/>
      <c r="M140" s="165" t="s">
        <v>1</v>
      </c>
      <c r="N140" s="166" t="s">
        <v>42</v>
      </c>
      <c r="O140" s="55"/>
      <c r="P140" s="167">
        <f t="shared" si="1"/>
        <v>0</v>
      </c>
      <c r="Q140" s="167">
        <v>0</v>
      </c>
      <c r="R140" s="167">
        <f t="shared" si="2"/>
        <v>0</v>
      </c>
      <c r="S140" s="167">
        <v>0</v>
      </c>
      <c r="T140" s="168">
        <f t="shared" si="3"/>
        <v>0</v>
      </c>
      <c r="U140" s="29"/>
      <c r="V140" s="29"/>
      <c r="W140" s="29"/>
      <c r="X140" s="29"/>
      <c r="Y140" s="29"/>
      <c r="Z140" s="29"/>
      <c r="AA140" s="29"/>
      <c r="AB140" s="29"/>
      <c r="AC140" s="29"/>
      <c r="AD140" s="29"/>
      <c r="AE140" s="29"/>
      <c r="AR140" s="169" t="s">
        <v>132</v>
      </c>
      <c r="AT140" s="169" t="s">
        <v>127</v>
      </c>
      <c r="AU140" s="169" t="s">
        <v>87</v>
      </c>
      <c r="AY140" s="14" t="s">
        <v>124</v>
      </c>
      <c r="BE140" s="170">
        <f t="shared" si="4"/>
        <v>0</v>
      </c>
      <c r="BF140" s="170">
        <f t="shared" si="5"/>
        <v>0</v>
      </c>
      <c r="BG140" s="170">
        <f t="shared" si="6"/>
        <v>0</v>
      </c>
      <c r="BH140" s="170">
        <f t="shared" si="7"/>
        <v>0</v>
      </c>
      <c r="BI140" s="170">
        <f t="shared" si="8"/>
        <v>0</v>
      </c>
      <c r="BJ140" s="14" t="s">
        <v>85</v>
      </c>
      <c r="BK140" s="170">
        <f t="shared" si="9"/>
        <v>0</v>
      </c>
      <c r="BL140" s="14" t="s">
        <v>132</v>
      </c>
      <c r="BM140" s="169" t="s">
        <v>207</v>
      </c>
    </row>
    <row r="141" spans="1:65" s="2" customFormat="1" ht="44.25" customHeight="1">
      <c r="A141" s="29"/>
      <c r="B141" s="157"/>
      <c r="C141" s="158" t="s">
        <v>7</v>
      </c>
      <c r="D141" s="158" t="s">
        <v>127</v>
      </c>
      <c r="E141" s="159" t="s">
        <v>208</v>
      </c>
      <c r="F141" s="160" t="s">
        <v>209</v>
      </c>
      <c r="G141" s="161" t="s">
        <v>141</v>
      </c>
      <c r="H141" s="162">
        <v>4520</v>
      </c>
      <c r="I141" s="163"/>
      <c r="J141" s="164">
        <f t="shared" si="0"/>
        <v>0</v>
      </c>
      <c r="K141" s="160" t="s">
        <v>131</v>
      </c>
      <c r="L141" s="30"/>
      <c r="M141" s="165" t="s">
        <v>1</v>
      </c>
      <c r="N141" s="166" t="s">
        <v>42</v>
      </c>
      <c r="O141" s="55"/>
      <c r="P141" s="167">
        <f t="shared" si="1"/>
        <v>0</v>
      </c>
      <c r="Q141" s="167">
        <v>0</v>
      </c>
      <c r="R141" s="167">
        <f t="shared" si="2"/>
        <v>0</v>
      </c>
      <c r="S141" s="167">
        <v>0</v>
      </c>
      <c r="T141" s="168">
        <f t="shared" si="3"/>
        <v>0</v>
      </c>
      <c r="U141" s="29"/>
      <c r="V141" s="29"/>
      <c r="W141" s="29"/>
      <c r="X141" s="29"/>
      <c r="Y141" s="29"/>
      <c r="Z141" s="29"/>
      <c r="AA141" s="29"/>
      <c r="AB141" s="29"/>
      <c r="AC141" s="29"/>
      <c r="AD141" s="29"/>
      <c r="AE141" s="29"/>
      <c r="AR141" s="169" t="s">
        <v>132</v>
      </c>
      <c r="AT141" s="169" t="s">
        <v>127</v>
      </c>
      <c r="AU141" s="169" t="s">
        <v>87</v>
      </c>
      <c r="AY141" s="14" t="s">
        <v>124</v>
      </c>
      <c r="BE141" s="170">
        <f t="shared" si="4"/>
        <v>0</v>
      </c>
      <c r="BF141" s="170">
        <f t="shared" si="5"/>
        <v>0</v>
      </c>
      <c r="BG141" s="170">
        <f t="shared" si="6"/>
        <v>0</v>
      </c>
      <c r="BH141" s="170">
        <f t="shared" si="7"/>
        <v>0</v>
      </c>
      <c r="BI141" s="170">
        <f t="shared" si="8"/>
        <v>0</v>
      </c>
      <c r="BJ141" s="14" t="s">
        <v>85</v>
      </c>
      <c r="BK141" s="170">
        <f t="shared" si="9"/>
        <v>0</v>
      </c>
      <c r="BL141" s="14" t="s">
        <v>132</v>
      </c>
      <c r="BM141" s="169" t="s">
        <v>210</v>
      </c>
    </row>
    <row r="142" spans="1:65" s="2" customFormat="1" ht="21.75" customHeight="1">
      <c r="A142" s="29"/>
      <c r="B142" s="157"/>
      <c r="C142" s="158" t="s">
        <v>211</v>
      </c>
      <c r="D142" s="158" t="s">
        <v>127</v>
      </c>
      <c r="E142" s="159" t="s">
        <v>212</v>
      </c>
      <c r="F142" s="160" t="s">
        <v>213</v>
      </c>
      <c r="G142" s="161" t="s">
        <v>130</v>
      </c>
      <c r="H142" s="162">
        <v>2.16</v>
      </c>
      <c r="I142" s="163"/>
      <c r="J142" s="164">
        <f t="shared" si="0"/>
        <v>0</v>
      </c>
      <c r="K142" s="160" t="s">
        <v>131</v>
      </c>
      <c r="L142" s="30"/>
      <c r="M142" s="165" t="s">
        <v>1</v>
      </c>
      <c r="N142" s="166" t="s">
        <v>42</v>
      </c>
      <c r="O142" s="55"/>
      <c r="P142" s="167">
        <f t="shared" si="1"/>
        <v>0</v>
      </c>
      <c r="Q142" s="167">
        <v>0</v>
      </c>
      <c r="R142" s="167">
        <f t="shared" si="2"/>
        <v>0</v>
      </c>
      <c r="S142" s="167">
        <v>0</v>
      </c>
      <c r="T142" s="168">
        <f t="shared" si="3"/>
        <v>0</v>
      </c>
      <c r="U142" s="29"/>
      <c r="V142" s="29"/>
      <c r="W142" s="29"/>
      <c r="X142" s="29"/>
      <c r="Y142" s="29"/>
      <c r="Z142" s="29"/>
      <c r="AA142" s="29"/>
      <c r="AB142" s="29"/>
      <c r="AC142" s="29"/>
      <c r="AD142" s="29"/>
      <c r="AE142" s="29"/>
      <c r="AR142" s="169" t="s">
        <v>132</v>
      </c>
      <c r="AT142" s="169" t="s">
        <v>127</v>
      </c>
      <c r="AU142" s="169" t="s">
        <v>87</v>
      </c>
      <c r="AY142" s="14" t="s">
        <v>124</v>
      </c>
      <c r="BE142" s="170">
        <f t="shared" si="4"/>
        <v>0</v>
      </c>
      <c r="BF142" s="170">
        <f t="shared" si="5"/>
        <v>0</v>
      </c>
      <c r="BG142" s="170">
        <f t="shared" si="6"/>
        <v>0</v>
      </c>
      <c r="BH142" s="170">
        <f t="shared" si="7"/>
        <v>0</v>
      </c>
      <c r="BI142" s="170">
        <f t="shared" si="8"/>
        <v>0</v>
      </c>
      <c r="BJ142" s="14" t="s">
        <v>85</v>
      </c>
      <c r="BK142" s="170">
        <f t="shared" si="9"/>
        <v>0</v>
      </c>
      <c r="BL142" s="14" t="s">
        <v>132</v>
      </c>
      <c r="BM142" s="169" t="s">
        <v>214</v>
      </c>
    </row>
    <row r="143" spans="1:65" s="2" customFormat="1" ht="21.75" customHeight="1">
      <c r="A143" s="29"/>
      <c r="B143" s="157"/>
      <c r="C143" s="158" t="s">
        <v>215</v>
      </c>
      <c r="D143" s="158" t="s">
        <v>127</v>
      </c>
      <c r="E143" s="159" t="s">
        <v>216</v>
      </c>
      <c r="F143" s="160" t="s">
        <v>217</v>
      </c>
      <c r="G143" s="161" t="s">
        <v>130</v>
      </c>
      <c r="H143" s="162">
        <v>2.16</v>
      </c>
      <c r="I143" s="163"/>
      <c r="J143" s="164">
        <f t="shared" si="0"/>
        <v>0</v>
      </c>
      <c r="K143" s="160" t="s">
        <v>131</v>
      </c>
      <c r="L143" s="30"/>
      <c r="M143" s="165" t="s">
        <v>1</v>
      </c>
      <c r="N143" s="166" t="s">
        <v>42</v>
      </c>
      <c r="O143" s="55"/>
      <c r="P143" s="167">
        <f t="shared" si="1"/>
        <v>0</v>
      </c>
      <c r="Q143" s="167">
        <v>0</v>
      </c>
      <c r="R143" s="167">
        <f t="shared" si="2"/>
        <v>0</v>
      </c>
      <c r="S143" s="167">
        <v>0</v>
      </c>
      <c r="T143" s="168">
        <f t="shared" si="3"/>
        <v>0</v>
      </c>
      <c r="U143" s="29"/>
      <c r="V143" s="29"/>
      <c r="W143" s="29"/>
      <c r="X143" s="29"/>
      <c r="Y143" s="29"/>
      <c r="Z143" s="29"/>
      <c r="AA143" s="29"/>
      <c r="AB143" s="29"/>
      <c r="AC143" s="29"/>
      <c r="AD143" s="29"/>
      <c r="AE143" s="29"/>
      <c r="AR143" s="169" t="s">
        <v>132</v>
      </c>
      <c r="AT143" s="169" t="s">
        <v>127</v>
      </c>
      <c r="AU143" s="169" t="s">
        <v>87</v>
      </c>
      <c r="AY143" s="14" t="s">
        <v>124</v>
      </c>
      <c r="BE143" s="170">
        <f t="shared" si="4"/>
        <v>0</v>
      </c>
      <c r="BF143" s="170">
        <f t="shared" si="5"/>
        <v>0</v>
      </c>
      <c r="BG143" s="170">
        <f t="shared" si="6"/>
        <v>0</v>
      </c>
      <c r="BH143" s="170">
        <f t="shared" si="7"/>
        <v>0</v>
      </c>
      <c r="BI143" s="170">
        <f t="shared" si="8"/>
        <v>0</v>
      </c>
      <c r="BJ143" s="14" t="s">
        <v>85</v>
      </c>
      <c r="BK143" s="170">
        <f t="shared" si="9"/>
        <v>0</v>
      </c>
      <c r="BL143" s="14" t="s">
        <v>132</v>
      </c>
      <c r="BM143" s="169" t="s">
        <v>218</v>
      </c>
    </row>
    <row r="144" spans="1:65" s="2" customFormat="1" ht="21.75" customHeight="1">
      <c r="A144" s="29"/>
      <c r="B144" s="157"/>
      <c r="C144" s="158" t="s">
        <v>219</v>
      </c>
      <c r="D144" s="158" t="s">
        <v>127</v>
      </c>
      <c r="E144" s="159" t="s">
        <v>220</v>
      </c>
      <c r="F144" s="160" t="s">
        <v>221</v>
      </c>
      <c r="G144" s="161" t="s">
        <v>141</v>
      </c>
      <c r="H144" s="162">
        <v>9.6</v>
      </c>
      <c r="I144" s="163"/>
      <c r="J144" s="164">
        <f t="shared" si="0"/>
        <v>0</v>
      </c>
      <c r="K144" s="160" t="s">
        <v>131</v>
      </c>
      <c r="L144" s="30"/>
      <c r="M144" s="165" t="s">
        <v>1</v>
      </c>
      <c r="N144" s="166" t="s">
        <v>42</v>
      </c>
      <c r="O144" s="55"/>
      <c r="P144" s="167">
        <f t="shared" si="1"/>
        <v>0</v>
      </c>
      <c r="Q144" s="167">
        <v>0</v>
      </c>
      <c r="R144" s="167">
        <f t="shared" si="2"/>
        <v>0</v>
      </c>
      <c r="S144" s="167">
        <v>0</v>
      </c>
      <c r="T144" s="168">
        <f t="shared" si="3"/>
        <v>0</v>
      </c>
      <c r="U144" s="29"/>
      <c r="V144" s="29"/>
      <c r="W144" s="29"/>
      <c r="X144" s="29"/>
      <c r="Y144" s="29"/>
      <c r="Z144" s="29"/>
      <c r="AA144" s="29"/>
      <c r="AB144" s="29"/>
      <c r="AC144" s="29"/>
      <c r="AD144" s="29"/>
      <c r="AE144" s="29"/>
      <c r="AR144" s="169" t="s">
        <v>132</v>
      </c>
      <c r="AT144" s="169" t="s">
        <v>127</v>
      </c>
      <c r="AU144" s="169" t="s">
        <v>87</v>
      </c>
      <c r="AY144" s="14" t="s">
        <v>124</v>
      </c>
      <c r="BE144" s="170">
        <f t="shared" si="4"/>
        <v>0</v>
      </c>
      <c r="BF144" s="170">
        <f t="shared" si="5"/>
        <v>0</v>
      </c>
      <c r="BG144" s="170">
        <f t="shared" si="6"/>
        <v>0</v>
      </c>
      <c r="BH144" s="170">
        <f t="shared" si="7"/>
        <v>0</v>
      </c>
      <c r="BI144" s="170">
        <f t="shared" si="8"/>
        <v>0</v>
      </c>
      <c r="BJ144" s="14" t="s">
        <v>85</v>
      </c>
      <c r="BK144" s="170">
        <f t="shared" si="9"/>
        <v>0</v>
      </c>
      <c r="BL144" s="14" t="s">
        <v>132</v>
      </c>
      <c r="BM144" s="169" t="s">
        <v>356</v>
      </c>
    </row>
    <row r="145" spans="1:65" s="2" customFormat="1" ht="33" customHeight="1">
      <c r="A145" s="29"/>
      <c r="B145" s="157"/>
      <c r="C145" s="158" t="s">
        <v>223</v>
      </c>
      <c r="D145" s="158" t="s">
        <v>127</v>
      </c>
      <c r="E145" s="159" t="s">
        <v>224</v>
      </c>
      <c r="F145" s="160" t="s">
        <v>225</v>
      </c>
      <c r="G145" s="161" t="s">
        <v>226</v>
      </c>
      <c r="H145" s="162">
        <v>72</v>
      </c>
      <c r="I145" s="163"/>
      <c r="J145" s="164">
        <f t="shared" si="0"/>
        <v>0</v>
      </c>
      <c r="K145" s="160" t="s">
        <v>131</v>
      </c>
      <c r="L145" s="30"/>
      <c r="M145" s="165" t="s">
        <v>1</v>
      </c>
      <c r="N145" s="166" t="s">
        <v>42</v>
      </c>
      <c r="O145" s="55"/>
      <c r="P145" s="167">
        <f t="shared" si="1"/>
        <v>0</v>
      </c>
      <c r="Q145" s="167">
        <v>0</v>
      </c>
      <c r="R145" s="167">
        <f t="shared" si="2"/>
        <v>0</v>
      </c>
      <c r="S145" s="167">
        <v>0</v>
      </c>
      <c r="T145" s="168">
        <f t="shared" si="3"/>
        <v>0</v>
      </c>
      <c r="U145" s="29"/>
      <c r="V145" s="29"/>
      <c r="W145" s="29"/>
      <c r="X145" s="29"/>
      <c r="Y145" s="29"/>
      <c r="Z145" s="29"/>
      <c r="AA145" s="29"/>
      <c r="AB145" s="29"/>
      <c r="AC145" s="29"/>
      <c r="AD145" s="29"/>
      <c r="AE145" s="29"/>
      <c r="AR145" s="169" t="s">
        <v>132</v>
      </c>
      <c r="AT145" s="169" t="s">
        <v>127</v>
      </c>
      <c r="AU145" s="169" t="s">
        <v>87</v>
      </c>
      <c r="AY145" s="14" t="s">
        <v>124</v>
      </c>
      <c r="BE145" s="170">
        <f t="shared" si="4"/>
        <v>0</v>
      </c>
      <c r="BF145" s="170">
        <f t="shared" si="5"/>
        <v>0</v>
      </c>
      <c r="BG145" s="170">
        <f t="shared" si="6"/>
        <v>0</v>
      </c>
      <c r="BH145" s="170">
        <f t="shared" si="7"/>
        <v>0</v>
      </c>
      <c r="BI145" s="170">
        <f t="shared" si="8"/>
        <v>0</v>
      </c>
      <c r="BJ145" s="14" t="s">
        <v>85</v>
      </c>
      <c r="BK145" s="170">
        <f t="shared" si="9"/>
        <v>0</v>
      </c>
      <c r="BL145" s="14" t="s">
        <v>132</v>
      </c>
      <c r="BM145" s="169" t="s">
        <v>357</v>
      </c>
    </row>
    <row r="146" spans="1:65" s="2" customFormat="1" ht="21.75" customHeight="1">
      <c r="A146" s="29"/>
      <c r="B146" s="157"/>
      <c r="C146" s="171" t="s">
        <v>228</v>
      </c>
      <c r="D146" s="171" t="s">
        <v>143</v>
      </c>
      <c r="E146" s="172" t="s">
        <v>229</v>
      </c>
      <c r="F146" s="173" t="s">
        <v>230</v>
      </c>
      <c r="G146" s="174" t="s">
        <v>155</v>
      </c>
      <c r="H146" s="175">
        <v>192</v>
      </c>
      <c r="I146" s="176"/>
      <c r="J146" s="177">
        <f t="shared" si="0"/>
        <v>0</v>
      </c>
      <c r="K146" s="173" t="s">
        <v>131</v>
      </c>
      <c r="L146" s="178"/>
      <c r="M146" s="179" t="s">
        <v>1</v>
      </c>
      <c r="N146" s="180" t="s">
        <v>42</v>
      </c>
      <c r="O146" s="55"/>
      <c r="P146" s="167">
        <f t="shared" si="1"/>
        <v>0</v>
      </c>
      <c r="Q146" s="167">
        <v>1.0499999999999999E-3</v>
      </c>
      <c r="R146" s="167">
        <f t="shared" si="2"/>
        <v>0.2016</v>
      </c>
      <c r="S146" s="167">
        <v>0</v>
      </c>
      <c r="T146" s="168">
        <f t="shared" si="3"/>
        <v>0</v>
      </c>
      <c r="U146" s="29"/>
      <c r="V146" s="29"/>
      <c r="W146" s="29"/>
      <c r="X146" s="29"/>
      <c r="Y146" s="29"/>
      <c r="Z146" s="29"/>
      <c r="AA146" s="29"/>
      <c r="AB146" s="29"/>
      <c r="AC146" s="29"/>
      <c r="AD146" s="29"/>
      <c r="AE146" s="29"/>
      <c r="AR146" s="169" t="s">
        <v>147</v>
      </c>
      <c r="AT146" s="169" t="s">
        <v>143</v>
      </c>
      <c r="AU146" s="169" t="s">
        <v>87</v>
      </c>
      <c r="AY146" s="14" t="s">
        <v>124</v>
      </c>
      <c r="BE146" s="170">
        <f t="shared" si="4"/>
        <v>0</v>
      </c>
      <c r="BF146" s="170">
        <f t="shared" si="5"/>
        <v>0</v>
      </c>
      <c r="BG146" s="170">
        <f t="shared" si="6"/>
        <v>0</v>
      </c>
      <c r="BH146" s="170">
        <f t="shared" si="7"/>
        <v>0</v>
      </c>
      <c r="BI146" s="170">
        <f t="shared" si="8"/>
        <v>0</v>
      </c>
      <c r="BJ146" s="14" t="s">
        <v>85</v>
      </c>
      <c r="BK146" s="170">
        <f t="shared" si="9"/>
        <v>0</v>
      </c>
      <c r="BL146" s="14" t="s">
        <v>132</v>
      </c>
      <c r="BM146" s="169" t="s">
        <v>358</v>
      </c>
    </row>
    <row r="147" spans="1:65" s="2" customFormat="1" ht="33" customHeight="1">
      <c r="A147" s="29"/>
      <c r="B147" s="157"/>
      <c r="C147" s="158" t="s">
        <v>232</v>
      </c>
      <c r="D147" s="158" t="s">
        <v>127</v>
      </c>
      <c r="E147" s="159" t="s">
        <v>233</v>
      </c>
      <c r="F147" s="160" t="s">
        <v>234</v>
      </c>
      <c r="G147" s="161" t="s">
        <v>141</v>
      </c>
      <c r="H147" s="162">
        <v>9.6</v>
      </c>
      <c r="I147" s="163"/>
      <c r="J147" s="164">
        <f t="shared" si="0"/>
        <v>0</v>
      </c>
      <c r="K147" s="160" t="s">
        <v>131</v>
      </c>
      <c r="L147" s="30"/>
      <c r="M147" s="165" t="s">
        <v>1</v>
      </c>
      <c r="N147" s="166" t="s">
        <v>42</v>
      </c>
      <c r="O147" s="55"/>
      <c r="P147" s="167">
        <f t="shared" si="1"/>
        <v>0</v>
      </c>
      <c r="Q147" s="167">
        <v>0</v>
      </c>
      <c r="R147" s="167">
        <f t="shared" si="2"/>
        <v>0</v>
      </c>
      <c r="S147" s="167">
        <v>0</v>
      </c>
      <c r="T147" s="168">
        <f t="shared" si="3"/>
        <v>0</v>
      </c>
      <c r="U147" s="29"/>
      <c r="V147" s="29"/>
      <c r="W147" s="29"/>
      <c r="X147" s="29"/>
      <c r="Y147" s="29"/>
      <c r="Z147" s="29"/>
      <c r="AA147" s="29"/>
      <c r="AB147" s="29"/>
      <c r="AC147" s="29"/>
      <c r="AD147" s="29"/>
      <c r="AE147" s="29"/>
      <c r="AR147" s="169" t="s">
        <v>132</v>
      </c>
      <c r="AT147" s="169" t="s">
        <v>127</v>
      </c>
      <c r="AU147" s="169" t="s">
        <v>87</v>
      </c>
      <c r="AY147" s="14" t="s">
        <v>124</v>
      </c>
      <c r="BE147" s="170">
        <f t="shared" si="4"/>
        <v>0</v>
      </c>
      <c r="BF147" s="170">
        <f t="shared" si="5"/>
        <v>0</v>
      </c>
      <c r="BG147" s="170">
        <f t="shared" si="6"/>
        <v>0</v>
      </c>
      <c r="BH147" s="170">
        <f t="shared" si="7"/>
        <v>0</v>
      </c>
      <c r="BI147" s="170">
        <f t="shared" si="8"/>
        <v>0</v>
      </c>
      <c r="BJ147" s="14" t="s">
        <v>85</v>
      </c>
      <c r="BK147" s="170">
        <f t="shared" si="9"/>
        <v>0</v>
      </c>
      <c r="BL147" s="14" t="s">
        <v>132</v>
      </c>
      <c r="BM147" s="169" t="s">
        <v>359</v>
      </c>
    </row>
    <row r="148" spans="1:65" s="2" customFormat="1" ht="21.75" customHeight="1">
      <c r="A148" s="29"/>
      <c r="B148" s="157"/>
      <c r="C148" s="171" t="s">
        <v>236</v>
      </c>
      <c r="D148" s="171" t="s">
        <v>143</v>
      </c>
      <c r="E148" s="172" t="s">
        <v>237</v>
      </c>
      <c r="F148" s="173" t="s">
        <v>238</v>
      </c>
      <c r="G148" s="174" t="s">
        <v>155</v>
      </c>
      <c r="H148" s="175">
        <v>2</v>
      </c>
      <c r="I148" s="176"/>
      <c r="J148" s="177">
        <f t="shared" si="0"/>
        <v>0</v>
      </c>
      <c r="K148" s="173" t="s">
        <v>131</v>
      </c>
      <c r="L148" s="178"/>
      <c r="M148" s="179" t="s">
        <v>1</v>
      </c>
      <c r="N148" s="180" t="s">
        <v>42</v>
      </c>
      <c r="O148" s="55"/>
      <c r="P148" s="167">
        <f t="shared" si="1"/>
        <v>0</v>
      </c>
      <c r="Q148" s="167">
        <v>0</v>
      </c>
      <c r="R148" s="167">
        <f t="shared" si="2"/>
        <v>0</v>
      </c>
      <c r="S148" s="167">
        <v>0</v>
      </c>
      <c r="T148" s="168">
        <f t="shared" si="3"/>
        <v>0</v>
      </c>
      <c r="U148" s="29"/>
      <c r="V148" s="29"/>
      <c r="W148" s="29"/>
      <c r="X148" s="29"/>
      <c r="Y148" s="29"/>
      <c r="Z148" s="29"/>
      <c r="AA148" s="29"/>
      <c r="AB148" s="29"/>
      <c r="AC148" s="29"/>
      <c r="AD148" s="29"/>
      <c r="AE148" s="29"/>
      <c r="AR148" s="169" t="s">
        <v>147</v>
      </c>
      <c r="AT148" s="169" t="s">
        <v>143</v>
      </c>
      <c r="AU148" s="169" t="s">
        <v>87</v>
      </c>
      <c r="AY148" s="14" t="s">
        <v>124</v>
      </c>
      <c r="BE148" s="170">
        <f t="shared" si="4"/>
        <v>0</v>
      </c>
      <c r="BF148" s="170">
        <f t="shared" si="5"/>
        <v>0</v>
      </c>
      <c r="BG148" s="170">
        <f t="shared" si="6"/>
        <v>0</v>
      </c>
      <c r="BH148" s="170">
        <f t="shared" si="7"/>
        <v>0</v>
      </c>
      <c r="BI148" s="170">
        <f t="shared" si="8"/>
        <v>0</v>
      </c>
      <c r="BJ148" s="14" t="s">
        <v>85</v>
      </c>
      <c r="BK148" s="170">
        <f t="shared" si="9"/>
        <v>0</v>
      </c>
      <c r="BL148" s="14" t="s">
        <v>132</v>
      </c>
      <c r="BM148" s="169" t="s">
        <v>360</v>
      </c>
    </row>
    <row r="149" spans="1:65" s="2" customFormat="1" ht="21.75" customHeight="1">
      <c r="A149" s="29"/>
      <c r="B149" s="157"/>
      <c r="C149" s="171" t="s">
        <v>240</v>
      </c>
      <c r="D149" s="171" t="s">
        <v>143</v>
      </c>
      <c r="E149" s="172" t="s">
        <v>241</v>
      </c>
      <c r="F149" s="173" t="s">
        <v>242</v>
      </c>
      <c r="G149" s="174" t="s">
        <v>155</v>
      </c>
      <c r="H149" s="175">
        <v>2</v>
      </c>
      <c r="I149" s="176"/>
      <c r="J149" s="177">
        <f t="shared" si="0"/>
        <v>0</v>
      </c>
      <c r="K149" s="173" t="s">
        <v>131</v>
      </c>
      <c r="L149" s="178"/>
      <c r="M149" s="179" t="s">
        <v>1</v>
      </c>
      <c r="N149" s="180" t="s">
        <v>42</v>
      </c>
      <c r="O149" s="55"/>
      <c r="P149" s="167">
        <f t="shared" si="1"/>
        <v>0</v>
      </c>
      <c r="Q149" s="167">
        <v>0</v>
      </c>
      <c r="R149" s="167">
        <f t="shared" si="2"/>
        <v>0</v>
      </c>
      <c r="S149" s="167">
        <v>0</v>
      </c>
      <c r="T149" s="168">
        <f t="shared" si="3"/>
        <v>0</v>
      </c>
      <c r="U149" s="29"/>
      <c r="V149" s="29"/>
      <c r="W149" s="29"/>
      <c r="X149" s="29"/>
      <c r="Y149" s="29"/>
      <c r="Z149" s="29"/>
      <c r="AA149" s="29"/>
      <c r="AB149" s="29"/>
      <c r="AC149" s="29"/>
      <c r="AD149" s="29"/>
      <c r="AE149" s="29"/>
      <c r="AR149" s="169" t="s">
        <v>147</v>
      </c>
      <c r="AT149" s="169" t="s">
        <v>143</v>
      </c>
      <c r="AU149" s="169" t="s">
        <v>87</v>
      </c>
      <c r="AY149" s="14" t="s">
        <v>124</v>
      </c>
      <c r="BE149" s="170">
        <f t="shared" si="4"/>
        <v>0</v>
      </c>
      <c r="BF149" s="170">
        <f t="shared" si="5"/>
        <v>0</v>
      </c>
      <c r="BG149" s="170">
        <f t="shared" si="6"/>
        <v>0</v>
      </c>
      <c r="BH149" s="170">
        <f t="shared" si="7"/>
        <v>0</v>
      </c>
      <c r="BI149" s="170">
        <f t="shared" si="8"/>
        <v>0</v>
      </c>
      <c r="BJ149" s="14" t="s">
        <v>85</v>
      </c>
      <c r="BK149" s="170">
        <f t="shared" si="9"/>
        <v>0</v>
      </c>
      <c r="BL149" s="14" t="s">
        <v>132</v>
      </c>
      <c r="BM149" s="169" t="s">
        <v>361</v>
      </c>
    </row>
    <row r="150" spans="1:65" s="2" customFormat="1" ht="21.75" customHeight="1">
      <c r="A150" s="29"/>
      <c r="B150" s="157"/>
      <c r="C150" s="171" t="s">
        <v>244</v>
      </c>
      <c r="D150" s="171" t="s">
        <v>143</v>
      </c>
      <c r="E150" s="172" t="s">
        <v>245</v>
      </c>
      <c r="F150" s="173" t="s">
        <v>246</v>
      </c>
      <c r="G150" s="174" t="s">
        <v>155</v>
      </c>
      <c r="H150" s="175">
        <v>8</v>
      </c>
      <c r="I150" s="176"/>
      <c r="J150" s="177">
        <f t="shared" si="0"/>
        <v>0</v>
      </c>
      <c r="K150" s="173" t="s">
        <v>131</v>
      </c>
      <c r="L150" s="178"/>
      <c r="M150" s="179" t="s">
        <v>1</v>
      </c>
      <c r="N150" s="180" t="s">
        <v>42</v>
      </c>
      <c r="O150" s="55"/>
      <c r="P150" s="167">
        <f t="shared" si="1"/>
        <v>0</v>
      </c>
      <c r="Q150" s="167">
        <v>0</v>
      </c>
      <c r="R150" s="167">
        <f t="shared" si="2"/>
        <v>0</v>
      </c>
      <c r="S150" s="167">
        <v>0</v>
      </c>
      <c r="T150" s="168">
        <f t="shared" si="3"/>
        <v>0</v>
      </c>
      <c r="U150" s="29"/>
      <c r="V150" s="29"/>
      <c r="W150" s="29"/>
      <c r="X150" s="29"/>
      <c r="Y150" s="29"/>
      <c r="Z150" s="29"/>
      <c r="AA150" s="29"/>
      <c r="AB150" s="29"/>
      <c r="AC150" s="29"/>
      <c r="AD150" s="29"/>
      <c r="AE150" s="29"/>
      <c r="AR150" s="169" t="s">
        <v>147</v>
      </c>
      <c r="AT150" s="169" t="s">
        <v>143</v>
      </c>
      <c r="AU150" s="169" t="s">
        <v>87</v>
      </c>
      <c r="AY150" s="14" t="s">
        <v>124</v>
      </c>
      <c r="BE150" s="170">
        <f t="shared" si="4"/>
        <v>0</v>
      </c>
      <c r="BF150" s="170">
        <f t="shared" si="5"/>
        <v>0</v>
      </c>
      <c r="BG150" s="170">
        <f t="shared" si="6"/>
        <v>0</v>
      </c>
      <c r="BH150" s="170">
        <f t="shared" si="7"/>
        <v>0</v>
      </c>
      <c r="BI150" s="170">
        <f t="shared" si="8"/>
        <v>0</v>
      </c>
      <c r="BJ150" s="14" t="s">
        <v>85</v>
      </c>
      <c r="BK150" s="170">
        <f t="shared" si="9"/>
        <v>0</v>
      </c>
      <c r="BL150" s="14" t="s">
        <v>132</v>
      </c>
      <c r="BM150" s="169" t="s">
        <v>362</v>
      </c>
    </row>
    <row r="151" spans="1:65" s="2" customFormat="1" ht="21.75" customHeight="1">
      <c r="A151" s="29"/>
      <c r="B151" s="157"/>
      <c r="C151" s="171" t="s">
        <v>248</v>
      </c>
      <c r="D151" s="171" t="s">
        <v>143</v>
      </c>
      <c r="E151" s="172" t="s">
        <v>249</v>
      </c>
      <c r="F151" s="173" t="s">
        <v>250</v>
      </c>
      <c r="G151" s="174" t="s">
        <v>155</v>
      </c>
      <c r="H151" s="175">
        <v>24</v>
      </c>
      <c r="I151" s="176"/>
      <c r="J151" s="177">
        <f t="shared" si="0"/>
        <v>0</v>
      </c>
      <c r="K151" s="173" t="s">
        <v>131</v>
      </c>
      <c r="L151" s="178"/>
      <c r="M151" s="179" t="s">
        <v>1</v>
      </c>
      <c r="N151" s="180" t="s">
        <v>42</v>
      </c>
      <c r="O151" s="55"/>
      <c r="P151" s="167">
        <f t="shared" si="1"/>
        <v>0</v>
      </c>
      <c r="Q151" s="167">
        <v>0</v>
      </c>
      <c r="R151" s="167">
        <f t="shared" si="2"/>
        <v>0</v>
      </c>
      <c r="S151" s="167">
        <v>0</v>
      </c>
      <c r="T151" s="168">
        <f t="shared" si="3"/>
        <v>0</v>
      </c>
      <c r="U151" s="29"/>
      <c r="V151" s="29"/>
      <c r="W151" s="29"/>
      <c r="X151" s="29"/>
      <c r="Y151" s="29"/>
      <c r="Z151" s="29"/>
      <c r="AA151" s="29"/>
      <c r="AB151" s="29"/>
      <c r="AC151" s="29"/>
      <c r="AD151" s="29"/>
      <c r="AE151" s="29"/>
      <c r="AR151" s="169" t="s">
        <v>147</v>
      </c>
      <c r="AT151" s="169" t="s">
        <v>143</v>
      </c>
      <c r="AU151" s="169" t="s">
        <v>87</v>
      </c>
      <c r="AY151" s="14" t="s">
        <v>124</v>
      </c>
      <c r="BE151" s="170">
        <f t="shared" si="4"/>
        <v>0</v>
      </c>
      <c r="BF151" s="170">
        <f t="shared" si="5"/>
        <v>0</v>
      </c>
      <c r="BG151" s="170">
        <f t="shared" si="6"/>
        <v>0</v>
      </c>
      <c r="BH151" s="170">
        <f t="shared" si="7"/>
        <v>0</v>
      </c>
      <c r="BI151" s="170">
        <f t="shared" si="8"/>
        <v>0</v>
      </c>
      <c r="BJ151" s="14" t="s">
        <v>85</v>
      </c>
      <c r="BK151" s="170">
        <f t="shared" si="9"/>
        <v>0</v>
      </c>
      <c r="BL151" s="14" t="s">
        <v>132</v>
      </c>
      <c r="BM151" s="169" t="s">
        <v>363</v>
      </c>
    </row>
    <row r="152" spans="1:65" s="2" customFormat="1" ht="21.75" customHeight="1">
      <c r="A152" s="29"/>
      <c r="B152" s="157"/>
      <c r="C152" s="171" t="s">
        <v>252</v>
      </c>
      <c r="D152" s="171" t="s">
        <v>143</v>
      </c>
      <c r="E152" s="172" t="s">
        <v>253</v>
      </c>
      <c r="F152" s="173" t="s">
        <v>254</v>
      </c>
      <c r="G152" s="174" t="s">
        <v>155</v>
      </c>
      <c r="H152" s="175">
        <v>12</v>
      </c>
      <c r="I152" s="176"/>
      <c r="J152" s="177">
        <f t="shared" si="0"/>
        <v>0</v>
      </c>
      <c r="K152" s="173" t="s">
        <v>131</v>
      </c>
      <c r="L152" s="178"/>
      <c r="M152" s="179" t="s">
        <v>1</v>
      </c>
      <c r="N152" s="180" t="s">
        <v>42</v>
      </c>
      <c r="O152" s="55"/>
      <c r="P152" s="167">
        <f t="shared" si="1"/>
        <v>0</v>
      </c>
      <c r="Q152" s="167">
        <v>0</v>
      </c>
      <c r="R152" s="167">
        <f t="shared" si="2"/>
        <v>0</v>
      </c>
      <c r="S152" s="167">
        <v>0</v>
      </c>
      <c r="T152" s="168">
        <f t="shared" si="3"/>
        <v>0</v>
      </c>
      <c r="U152" s="29"/>
      <c r="V152" s="29"/>
      <c r="W152" s="29"/>
      <c r="X152" s="29"/>
      <c r="Y152" s="29"/>
      <c r="Z152" s="29"/>
      <c r="AA152" s="29"/>
      <c r="AB152" s="29"/>
      <c r="AC152" s="29"/>
      <c r="AD152" s="29"/>
      <c r="AE152" s="29"/>
      <c r="AR152" s="169" t="s">
        <v>147</v>
      </c>
      <c r="AT152" s="169" t="s">
        <v>143</v>
      </c>
      <c r="AU152" s="169" t="s">
        <v>87</v>
      </c>
      <c r="AY152" s="14" t="s">
        <v>124</v>
      </c>
      <c r="BE152" s="170">
        <f t="shared" si="4"/>
        <v>0</v>
      </c>
      <c r="BF152" s="170">
        <f t="shared" si="5"/>
        <v>0</v>
      </c>
      <c r="BG152" s="170">
        <f t="shared" si="6"/>
        <v>0</v>
      </c>
      <c r="BH152" s="170">
        <f t="shared" si="7"/>
        <v>0</v>
      </c>
      <c r="BI152" s="170">
        <f t="shared" si="8"/>
        <v>0</v>
      </c>
      <c r="BJ152" s="14" t="s">
        <v>85</v>
      </c>
      <c r="BK152" s="170">
        <f t="shared" si="9"/>
        <v>0</v>
      </c>
      <c r="BL152" s="14" t="s">
        <v>132</v>
      </c>
      <c r="BM152" s="169" t="s">
        <v>364</v>
      </c>
    </row>
    <row r="153" spans="1:65" s="12" customFormat="1" ht="25.9" customHeight="1">
      <c r="B153" s="144"/>
      <c r="D153" s="145" t="s">
        <v>76</v>
      </c>
      <c r="E153" s="146" t="s">
        <v>256</v>
      </c>
      <c r="F153" s="146" t="s">
        <v>257</v>
      </c>
      <c r="I153" s="147"/>
      <c r="J153" s="148">
        <f>BK153</f>
        <v>0</v>
      </c>
      <c r="L153" s="144"/>
      <c r="M153" s="149"/>
      <c r="N153" s="150"/>
      <c r="O153" s="150"/>
      <c r="P153" s="151">
        <f>SUM(P154:P173)</f>
        <v>0</v>
      </c>
      <c r="Q153" s="150"/>
      <c r="R153" s="151">
        <f>SUM(R154:R173)</f>
        <v>0</v>
      </c>
      <c r="S153" s="150"/>
      <c r="T153" s="152">
        <f>SUM(T154:T173)</f>
        <v>0</v>
      </c>
      <c r="AR153" s="145" t="s">
        <v>132</v>
      </c>
      <c r="AT153" s="153" t="s">
        <v>76</v>
      </c>
      <c r="AU153" s="153" t="s">
        <v>77</v>
      </c>
      <c r="AY153" s="145" t="s">
        <v>124</v>
      </c>
      <c r="BK153" s="154">
        <f>SUM(BK154:BK173)</f>
        <v>0</v>
      </c>
    </row>
    <row r="154" spans="1:65" s="2" customFormat="1" ht="21.75" customHeight="1">
      <c r="A154" s="29"/>
      <c r="B154" s="157"/>
      <c r="C154" s="158" t="s">
        <v>258</v>
      </c>
      <c r="D154" s="158" t="s">
        <v>127</v>
      </c>
      <c r="E154" s="159" t="s">
        <v>335</v>
      </c>
      <c r="F154" s="160" t="s">
        <v>336</v>
      </c>
      <c r="G154" s="161" t="s">
        <v>155</v>
      </c>
      <c r="H154" s="162">
        <v>19</v>
      </c>
      <c r="I154" s="163"/>
      <c r="J154" s="164">
        <f t="shared" ref="J154:J173" si="10">ROUND(I154*H154,2)</f>
        <v>0</v>
      </c>
      <c r="K154" s="160" t="s">
        <v>131</v>
      </c>
      <c r="L154" s="30"/>
      <c r="M154" s="165" t="s">
        <v>1</v>
      </c>
      <c r="N154" s="166" t="s">
        <v>42</v>
      </c>
      <c r="O154" s="55"/>
      <c r="P154" s="167">
        <f t="shared" ref="P154:P173" si="11">O154*H154</f>
        <v>0</v>
      </c>
      <c r="Q154" s="167">
        <v>0</v>
      </c>
      <c r="R154" s="167">
        <f t="shared" ref="R154:R173" si="12">Q154*H154</f>
        <v>0</v>
      </c>
      <c r="S154" s="167">
        <v>0</v>
      </c>
      <c r="T154" s="168">
        <f t="shared" ref="T154:T173" si="13">S154*H154</f>
        <v>0</v>
      </c>
      <c r="U154" s="29"/>
      <c r="V154" s="29"/>
      <c r="W154" s="29"/>
      <c r="X154" s="29"/>
      <c r="Y154" s="29"/>
      <c r="Z154" s="29"/>
      <c r="AA154" s="29"/>
      <c r="AB154" s="29"/>
      <c r="AC154" s="29"/>
      <c r="AD154" s="29"/>
      <c r="AE154" s="29"/>
      <c r="AR154" s="169" t="s">
        <v>261</v>
      </c>
      <c r="AT154" s="169" t="s">
        <v>127</v>
      </c>
      <c r="AU154" s="169" t="s">
        <v>85</v>
      </c>
      <c r="AY154" s="14" t="s">
        <v>124</v>
      </c>
      <c r="BE154" s="170">
        <f t="shared" ref="BE154:BE173" si="14">IF(N154="základní",J154,0)</f>
        <v>0</v>
      </c>
      <c r="BF154" s="170">
        <f t="shared" ref="BF154:BF173" si="15">IF(N154="snížená",J154,0)</f>
        <v>0</v>
      </c>
      <c r="BG154" s="170">
        <f t="shared" ref="BG154:BG173" si="16">IF(N154="zákl. přenesená",J154,0)</f>
        <v>0</v>
      </c>
      <c r="BH154" s="170">
        <f t="shared" ref="BH154:BH173" si="17">IF(N154="sníž. přenesená",J154,0)</f>
        <v>0</v>
      </c>
      <c r="BI154" s="170">
        <f t="shared" ref="BI154:BI173" si="18">IF(N154="nulová",J154,0)</f>
        <v>0</v>
      </c>
      <c r="BJ154" s="14" t="s">
        <v>85</v>
      </c>
      <c r="BK154" s="170">
        <f t="shared" ref="BK154:BK173" si="19">ROUND(I154*H154,2)</f>
        <v>0</v>
      </c>
      <c r="BL154" s="14" t="s">
        <v>261</v>
      </c>
      <c r="BM154" s="169" t="s">
        <v>365</v>
      </c>
    </row>
    <row r="155" spans="1:65" s="2" customFormat="1" ht="21.75" customHeight="1">
      <c r="A155" s="29"/>
      <c r="B155" s="157"/>
      <c r="C155" s="171" t="s">
        <v>263</v>
      </c>
      <c r="D155" s="171" t="s">
        <v>143</v>
      </c>
      <c r="E155" s="172" t="s">
        <v>338</v>
      </c>
      <c r="F155" s="173" t="s">
        <v>339</v>
      </c>
      <c r="G155" s="174" t="s">
        <v>141</v>
      </c>
      <c r="H155" s="175">
        <v>100</v>
      </c>
      <c r="I155" s="176"/>
      <c r="J155" s="177">
        <f t="shared" si="10"/>
        <v>0</v>
      </c>
      <c r="K155" s="173" t="s">
        <v>131</v>
      </c>
      <c r="L155" s="178"/>
      <c r="M155" s="179" t="s">
        <v>1</v>
      </c>
      <c r="N155" s="180" t="s">
        <v>42</v>
      </c>
      <c r="O155" s="55"/>
      <c r="P155" s="167">
        <f t="shared" si="11"/>
        <v>0</v>
      </c>
      <c r="Q155" s="167">
        <v>0</v>
      </c>
      <c r="R155" s="167">
        <f t="shared" si="12"/>
        <v>0</v>
      </c>
      <c r="S155" s="167">
        <v>0</v>
      </c>
      <c r="T155" s="168">
        <f t="shared" si="13"/>
        <v>0</v>
      </c>
      <c r="U155" s="29"/>
      <c r="V155" s="29"/>
      <c r="W155" s="29"/>
      <c r="X155" s="29"/>
      <c r="Y155" s="29"/>
      <c r="Z155" s="29"/>
      <c r="AA155" s="29"/>
      <c r="AB155" s="29"/>
      <c r="AC155" s="29"/>
      <c r="AD155" s="29"/>
      <c r="AE155" s="29"/>
      <c r="AR155" s="169" t="s">
        <v>261</v>
      </c>
      <c r="AT155" s="169" t="s">
        <v>143</v>
      </c>
      <c r="AU155" s="169" t="s">
        <v>85</v>
      </c>
      <c r="AY155" s="14" t="s">
        <v>124</v>
      </c>
      <c r="BE155" s="170">
        <f t="shared" si="14"/>
        <v>0</v>
      </c>
      <c r="BF155" s="170">
        <f t="shared" si="15"/>
        <v>0</v>
      </c>
      <c r="BG155" s="170">
        <f t="shared" si="16"/>
        <v>0</v>
      </c>
      <c r="BH155" s="170">
        <f t="shared" si="17"/>
        <v>0</v>
      </c>
      <c r="BI155" s="170">
        <f t="shared" si="18"/>
        <v>0</v>
      </c>
      <c r="BJ155" s="14" t="s">
        <v>85</v>
      </c>
      <c r="BK155" s="170">
        <f t="shared" si="19"/>
        <v>0</v>
      </c>
      <c r="BL155" s="14" t="s">
        <v>261</v>
      </c>
      <c r="BM155" s="169" t="s">
        <v>366</v>
      </c>
    </row>
    <row r="156" spans="1:65" s="2" customFormat="1" ht="21.75" customHeight="1">
      <c r="A156" s="29"/>
      <c r="B156" s="157"/>
      <c r="C156" s="158" t="s">
        <v>267</v>
      </c>
      <c r="D156" s="158" t="s">
        <v>127</v>
      </c>
      <c r="E156" s="159" t="s">
        <v>341</v>
      </c>
      <c r="F156" s="160" t="s">
        <v>342</v>
      </c>
      <c r="G156" s="161" t="s">
        <v>155</v>
      </c>
      <c r="H156" s="162">
        <v>19</v>
      </c>
      <c r="I156" s="163"/>
      <c r="J156" s="164">
        <f t="shared" si="10"/>
        <v>0</v>
      </c>
      <c r="K156" s="160" t="s">
        <v>131</v>
      </c>
      <c r="L156" s="30"/>
      <c r="M156" s="165" t="s">
        <v>1</v>
      </c>
      <c r="N156" s="166" t="s">
        <v>42</v>
      </c>
      <c r="O156" s="55"/>
      <c r="P156" s="167">
        <f t="shared" si="11"/>
        <v>0</v>
      </c>
      <c r="Q156" s="167">
        <v>0</v>
      </c>
      <c r="R156" s="167">
        <f t="shared" si="12"/>
        <v>0</v>
      </c>
      <c r="S156" s="167">
        <v>0</v>
      </c>
      <c r="T156" s="168">
        <f t="shared" si="13"/>
        <v>0</v>
      </c>
      <c r="U156" s="29"/>
      <c r="V156" s="29"/>
      <c r="W156" s="29"/>
      <c r="X156" s="29"/>
      <c r="Y156" s="29"/>
      <c r="Z156" s="29"/>
      <c r="AA156" s="29"/>
      <c r="AB156" s="29"/>
      <c r="AC156" s="29"/>
      <c r="AD156" s="29"/>
      <c r="AE156" s="29"/>
      <c r="AR156" s="169" t="s">
        <v>261</v>
      </c>
      <c r="AT156" s="169" t="s">
        <v>127</v>
      </c>
      <c r="AU156" s="169" t="s">
        <v>85</v>
      </c>
      <c r="AY156" s="14" t="s">
        <v>124</v>
      </c>
      <c r="BE156" s="170">
        <f t="shared" si="14"/>
        <v>0</v>
      </c>
      <c r="BF156" s="170">
        <f t="shared" si="15"/>
        <v>0</v>
      </c>
      <c r="BG156" s="170">
        <f t="shared" si="16"/>
        <v>0</v>
      </c>
      <c r="BH156" s="170">
        <f t="shared" si="17"/>
        <v>0</v>
      </c>
      <c r="BI156" s="170">
        <f t="shared" si="18"/>
        <v>0</v>
      </c>
      <c r="BJ156" s="14" t="s">
        <v>85</v>
      </c>
      <c r="BK156" s="170">
        <f t="shared" si="19"/>
        <v>0</v>
      </c>
      <c r="BL156" s="14" t="s">
        <v>261</v>
      </c>
      <c r="BM156" s="169" t="s">
        <v>343</v>
      </c>
    </row>
    <row r="157" spans="1:65" s="2" customFormat="1" ht="21.75" customHeight="1">
      <c r="A157" s="29"/>
      <c r="B157" s="157"/>
      <c r="C157" s="158" t="s">
        <v>271</v>
      </c>
      <c r="D157" s="158" t="s">
        <v>127</v>
      </c>
      <c r="E157" s="159" t="s">
        <v>259</v>
      </c>
      <c r="F157" s="160" t="s">
        <v>260</v>
      </c>
      <c r="G157" s="161" t="s">
        <v>155</v>
      </c>
      <c r="H157" s="162">
        <v>110</v>
      </c>
      <c r="I157" s="163"/>
      <c r="J157" s="164">
        <f t="shared" si="10"/>
        <v>0</v>
      </c>
      <c r="K157" s="160" t="s">
        <v>131</v>
      </c>
      <c r="L157" s="30"/>
      <c r="M157" s="165" t="s">
        <v>1</v>
      </c>
      <c r="N157" s="166" t="s">
        <v>42</v>
      </c>
      <c r="O157" s="55"/>
      <c r="P157" s="167">
        <f t="shared" si="11"/>
        <v>0</v>
      </c>
      <c r="Q157" s="167">
        <v>0</v>
      </c>
      <c r="R157" s="167">
        <f t="shared" si="12"/>
        <v>0</v>
      </c>
      <c r="S157" s="167">
        <v>0</v>
      </c>
      <c r="T157" s="168">
        <f t="shared" si="13"/>
        <v>0</v>
      </c>
      <c r="U157" s="29"/>
      <c r="V157" s="29"/>
      <c r="W157" s="29"/>
      <c r="X157" s="29"/>
      <c r="Y157" s="29"/>
      <c r="Z157" s="29"/>
      <c r="AA157" s="29"/>
      <c r="AB157" s="29"/>
      <c r="AC157" s="29"/>
      <c r="AD157" s="29"/>
      <c r="AE157" s="29"/>
      <c r="AR157" s="169" t="s">
        <v>261</v>
      </c>
      <c r="AT157" s="169" t="s">
        <v>127</v>
      </c>
      <c r="AU157" s="169" t="s">
        <v>85</v>
      </c>
      <c r="AY157" s="14" t="s">
        <v>124</v>
      </c>
      <c r="BE157" s="170">
        <f t="shared" si="14"/>
        <v>0</v>
      </c>
      <c r="BF157" s="170">
        <f t="shared" si="15"/>
        <v>0</v>
      </c>
      <c r="BG157" s="170">
        <f t="shared" si="16"/>
        <v>0</v>
      </c>
      <c r="BH157" s="170">
        <f t="shared" si="17"/>
        <v>0</v>
      </c>
      <c r="BI157" s="170">
        <f t="shared" si="18"/>
        <v>0</v>
      </c>
      <c r="BJ157" s="14" t="s">
        <v>85</v>
      </c>
      <c r="BK157" s="170">
        <f t="shared" si="19"/>
        <v>0</v>
      </c>
      <c r="BL157" s="14" t="s">
        <v>261</v>
      </c>
      <c r="BM157" s="169" t="s">
        <v>367</v>
      </c>
    </row>
    <row r="158" spans="1:65" s="2" customFormat="1" ht="21.75" customHeight="1">
      <c r="A158" s="29"/>
      <c r="B158" s="157"/>
      <c r="C158" s="158" t="s">
        <v>275</v>
      </c>
      <c r="D158" s="158" t="s">
        <v>127</v>
      </c>
      <c r="E158" s="159" t="s">
        <v>264</v>
      </c>
      <c r="F158" s="160" t="s">
        <v>265</v>
      </c>
      <c r="G158" s="161" t="s">
        <v>155</v>
      </c>
      <c r="H158" s="162">
        <v>110</v>
      </c>
      <c r="I158" s="163"/>
      <c r="J158" s="164">
        <f t="shared" si="10"/>
        <v>0</v>
      </c>
      <c r="K158" s="160" t="s">
        <v>131</v>
      </c>
      <c r="L158" s="30"/>
      <c r="M158" s="165" t="s">
        <v>1</v>
      </c>
      <c r="N158" s="166" t="s">
        <v>42</v>
      </c>
      <c r="O158" s="55"/>
      <c r="P158" s="167">
        <f t="shared" si="11"/>
        <v>0</v>
      </c>
      <c r="Q158" s="167">
        <v>0</v>
      </c>
      <c r="R158" s="167">
        <f t="shared" si="12"/>
        <v>0</v>
      </c>
      <c r="S158" s="167">
        <v>0</v>
      </c>
      <c r="T158" s="168">
        <f t="shared" si="13"/>
        <v>0</v>
      </c>
      <c r="U158" s="29"/>
      <c r="V158" s="29"/>
      <c r="W158" s="29"/>
      <c r="X158" s="29"/>
      <c r="Y158" s="29"/>
      <c r="Z158" s="29"/>
      <c r="AA158" s="29"/>
      <c r="AB158" s="29"/>
      <c r="AC158" s="29"/>
      <c r="AD158" s="29"/>
      <c r="AE158" s="29"/>
      <c r="AR158" s="169" t="s">
        <v>261</v>
      </c>
      <c r="AT158" s="169" t="s">
        <v>127</v>
      </c>
      <c r="AU158" s="169" t="s">
        <v>85</v>
      </c>
      <c r="AY158" s="14" t="s">
        <v>124</v>
      </c>
      <c r="BE158" s="170">
        <f t="shared" si="14"/>
        <v>0</v>
      </c>
      <c r="BF158" s="170">
        <f t="shared" si="15"/>
        <v>0</v>
      </c>
      <c r="BG158" s="170">
        <f t="shared" si="16"/>
        <v>0</v>
      </c>
      <c r="BH158" s="170">
        <f t="shared" si="17"/>
        <v>0</v>
      </c>
      <c r="BI158" s="170">
        <f t="shared" si="18"/>
        <v>0</v>
      </c>
      <c r="BJ158" s="14" t="s">
        <v>85</v>
      </c>
      <c r="BK158" s="170">
        <f t="shared" si="19"/>
        <v>0</v>
      </c>
      <c r="BL158" s="14" t="s">
        <v>261</v>
      </c>
      <c r="BM158" s="169" t="s">
        <v>266</v>
      </c>
    </row>
    <row r="159" spans="1:65" s="2" customFormat="1" ht="21.75" customHeight="1">
      <c r="A159" s="29"/>
      <c r="B159" s="157"/>
      <c r="C159" s="158" t="s">
        <v>279</v>
      </c>
      <c r="D159" s="158" t="s">
        <v>127</v>
      </c>
      <c r="E159" s="159" t="s">
        <v>268</v>
      </c>
      <c r="F159" s="160" t="s">
        <v>269</v>
      </c>
      <c r="G159" s="161" t="s">
        <v>155</v>
      </c>
      <c r="H159" s="162">
        <v>6</v>
      </c>
      <c r="I159" s="163"/>
      <c r="J159" s="164">
        <f t="shared" si="10"/>
        <v>0</v>
      </c>
      <c r="K159" s="160" t="s">
        <v>131</v>
      </c>
      <c r="L159" s="30"/>
      <c r="M159" s="165" t="s">
        <v>1</v>
      </c>
      <c r="N159" s="166" t="s">
        <v>42</v>
      </c>
      <c r="O159" s="55"/>
      <c r="P159" s="167">
        <f t="shared" si="11"/>
        <v>0</v>
      </c>
      <c r="Q159" s="167">
        <v>0</v>
      </c>
      <c r="R159" s="167">
        <f t="shared" si="12"/>
        <v>0</v>
      </c>
      <c r="S159" s="167">
        <v>0</v>
      </c>
      <c r="T159" s="168">
        <f t="shared" si="13"/>
        <v>0</v>
      </c>
      <c r="U159" s="29"/>
      <c r="V159" s="29"/>
      <c r="W159" s="29"/>
      <c r="X159" s="29"/>
      <c r="Y159" s="29"/>
      <c r="Z159" s="29"/>
      <c r="AA159" s="29"/>
      <c r="AB159" s="29"/>
      <c r="AC159" s="29"/>
      <c r="AD159" s="29"/>
      <c r="AE159" s="29"/>
      <c r="AR159" s="169" t="s">
        <v>261</v>
      </c>
      <c r="AT159" s="169" t="s">
        <v>127</v>
      </c>
      <c r="AU159" s="169" t="s">
        <v>85</v>
      </c>
      <c r="AY159" s="14" t="s">
        <v>124</v>
      </c>
      <c r="BE159" s="170">
        <f t="shared" si="14"/>
        <v>0</v>
      </c>
      <c r="BF159" s="170">
        <f t="shared" si="15"/>
        <v>0</v>
      </c>
      <c r="BG159" s="170">
        <f t="shared" si="16"/>
        <v>0</v>
      </c>
      <c r="BH159" s="170">
        <f t="shared" si="17"/>
        <v>0</v>
      </c>
      <c r="BI159" s="170">
        <f t="shared" si="18"/>
        <v>0</v>
      </c>
      <c r="BJ159" s="14" t="s">
        <v>85</v>
      </c>
      <c r="BK159" s="170">
        <f t="shared" si="19"/>
        <v>0</v>
      </c>
      <c r="BL159" s="14" t="s">
        <v>261</v>
      </c>
      <c r="BM159" s="169" t="s">
        <v>270</v>
      </c>
    </row>
    <row r="160" spans="1:65" s="2" customFormat="1" ht="21.75" customHeight="1">
      <c r="A160" s="29"/>
      <c r="B160" s="157"/>
      <c r="C160" s="158" t="s">
        <v>283</v>
      </c>
      <c r="D160" s="158" t="s">
        <v>127</v>
      </c>
      <c r="E160" s="159" t="s">
        <v>272</v>
      </c>
      <c r="F160" s="160" t="s">
        <v>273</v>
      </c>
      <c r="G160" s="161" t="s">
        <v>155</v>
      </c>
      <c r="H160" s="162">
        <v>6</v>
      </c>
      <c r="I160" s="163"/>
      <c r="J160" s="164">
        <f t="shared" si="10"/>
        <v>0</v>
      </c>
      <c r="K160" s="160" t="s">
        <v>131</v>
      </c>
      <c r="L160" s="30"/>
      <c r="M160" s="165" t="s">
        <v>1</v>
      </c>
      <c r="N160" s="166" t="s">
        <v>42</v>
      </c>
      <c r="O160" s="55"/>
      <c r="P160" s="167">
        <f t="shared" si="11"/>
        <v>0</v>
      </c>
      <c r="Q160" s="167">
        <v>0</v>
      </c>
      <c r="R160" s="167">
        <f t="shared" si="12"/>
        <v>0</v>
      </c>
      <c r="S160" s="167">
        <v>0</v>
      </c>
      <c r="T160" s="168">
        <f t="shared" si="13"/>
        <v>0</v>
      </c>
      <c r="U160" s="29"/>
      <c r="V160" s="29"/>
      <c r="W160" s="29"/>
      <c r="X160" s="29"/>
      <c r="Y160" s="29"/>
      <c r="Z160" s="29"/>
      <c r="AA160" s="29"/>
      <c r="AB160" s="29"/>
      <c r="AC160" s="29"/>
      <c r="AD160" s="29"/>
      <c r="AE160" s="29"/>
      <c r="AR160" s="169" t="s">
        <v>261</v>
      </c>
      <c r="AT160" s="169" t="s">
        <v>127</v>
      </c>
      <c r="AU160" s="169" t="s">
        <v>85</v>
      </c>
      <c r="AY160" s="14" t="s">
        <v>124</v>
      </c>
      <c r="BE160" s="170">
        <f t="shared" si="14"/>
        <v>0</v>
      </c>
      <c r="BF160" s="170">
        <f t="shared" si="15"/>
        <v>0</v>
      </c>
      <c r="BG160" s="170">
        <f t="shared" si="16"/>
        <v>0</v>
      </c>
      <c r="BH160" s="170">
        <f t="shared" si="17"/>
        <v>0</v>
      </c>
      <c r="BI160" s="170">
        <f t="shared" si="18"/>
        <v>0</v>
      </c>
      <c r="BJ160" s="14" t="s">
        <v>85</v>
      </c>
      <c r="BK160" s="170">
        <f t="shared" si="19"/>
        <v>0</v>
      </c>
      <c r="BL160" s="14" t="s">
        <v>261</v>
      </c>
      <c r="BM160" s="169" t="s">
        <v>274</v>
      </c>
    </row>
    <row r="161" spans="1:65" s="2" customFormat="1" ht="21.75" customHeight="1">
      <c r="A161" s="29"/>
      <c r="B161" s="157"/>
      <c r="C161" s="158" t="s">
        <v>287</v>
      </c>
      <c r="D161" s="158" t="s">
        <v>127</v>
      </c>
      <c r="E161" s="159" t="s">
        <v>276</v>
      </c>
      <c r="F161" s="160" t="s">
        <v>277</v>
      </c>
      <c r="G161" s="161" t="s">
        <v>155</v>
      </c>
      <c r="H161" s="162">
        <v>22</v>
      </c>
      <c r="I161" s="163"/>
      <c r="J161" s="164">
        <f t="shared" si="10"/>
        <v>0</v>
      </c>
      <c r="K161" s="160" t="s">
        <v>131</v>
      </c>
      <c r="L161" s="30"/>
      <c r="M161" s="165" t="s">
        <v>1</v>
      </c>
      <c r="N161" s="166" t="s">
        <v>42</v>
      </c>
      <c r="O161" s="55"/>
      <c r="P161" s="167">
        <f t="shared" si="11"/>
        <v>0</v>
      </c>
      <c r="Q161" s="167">
        <v>0</v>
      </c>
      <c r="R161" s="167">
        <f t="shared" si="12"/>
        <v>0</v>
      </c>
      <c r="S161" s="167">
        <v>0</v>
      </c>
      <c r="T161" s="168">
        <f t="shared" si="13"/>
        <v>0</v>
      </c>
      <c r="U161" s="29"/>
      <c r="V161" s="29"/>
      <c r="W161" s="29"/>
      <c r="X161" s="29"/>
      <c r="Y161" s="29"/>
      <c r="Z161" s="29"/>
      <c r="AA161" s="29"/>
      <c r="AB161" s="29"/>
      <c r="AC161" s="29"/>
      <c r="AD161" s="29"/>
      <c r="AE161" s="29"/>
      <c r="AR161" s="169" t="s">
        <v>261</v>
      </c>
      <c r="AT161" s="169" t="s">
        <v>127</v>
      </c>
      <c r="AU161" s="169" t="s">
        <v>85</v>
      </c>
      <c r="AY161" s="14" t="s">
        <v>124</v>
      </c>
      <c r="BE161" s="170">
        <f t="shared" si="14"/>
        <v>0</v>
      </c>
      <c r="BF161" s="170">
        <f t="shared" si="15"/>
        <v>0</v>
      </c>
      <c r="BG161" s="170">
        <f t="shared" si="16"/>
        <v>0</v>
      </c>
      <c r="BH161" s="170">
        <f t="shared" si="17"/>
        <v>0</v>
      </c>
      <c r="BI161" s="170">
        <f t="shared" si="18"/>
        <v>0</v>
      </c>
      <c r="BJ161" s="14" t="s">
        <v>85</v>
      </c>
      <c r="BK161" s="170">
        <f t="shared" si="19"/>
        <v>0</v>
      </c>
      <c r="BL161" s="14" t="s">
        <v>261</v>
      </c>
      <c r="BM161" s="169" t="s">
        <v>278</v>
      </c>
    </row>
    <row r="162" spans="1:65" s="2" customFormat="1" ht="21.75" customHeight="1">
      <c r="A162" s="29"/>
      <c r="B162" s="157"/>
      <c r="C162" s="158" t="s">
        <v>291</v>
      </c>
      <c r="D162" s="158" t="s">
        <v>127</v>
      </c>
      <c r="E162" s="159" t="s">
        <v>280</v>
      </c>
      <c r="F162" s="160" t="s">
        <v>281</v>
      </c>
      <c r="G162" s="161" t="s">
        <v>155</v>
      </c>
      <c r="H162" s="162">
        <v>22</v>
      </c>
      <c r="I162" s="163"/>
      <c r="J162" s="164">
        <f t="shared" si="10"/>
        <v>0</v>
      </c>
      <c r="K162" s="160" t="s">
        <v>131</v>
      </c>
      <c r="L162" s="30"/>
      <c r="M162" s="165" t="s">
        <v>1</v>
      </c>
      <c r="N162" s="166" t="s">
        <v>42</v>
      </c>
      <c r="O162" s="55"/>
      <c r="P162" s="167">
        <f t="shared" si="11"/>
        <v>0</v>
      </c>
      <c r="Q162" s="167">
        <v>0</v>
      </c>
      <c r="R162" s="167">
        <f t="shared" si="12"/>
        <v>0</v>
      </c>
      <c r="S162" s="167">
        <v>0</v>
      </c>
      <c r="T162" s="168">
        <f t="shared" si="13"/>
        <v>0</v>
      </c>
      <c r="U162" s="29"/>
      <c r="V162" s="29"/>
      <c r="W162" s="29"/>
      <c r="X162" s="29"/>
      <c r="Y162" s="29"/>
      <c r="Z162" s="29"/>
      <c r="AA162" s="29"/>
      <c r="AB162" s="29"/>
      <c r="AC162" s="29"/>
      <c r="AD162" s="29"/>
      <c r="AE162" s="29"/>
      <c r="AR162" s="169" t="s">
        <v>261</v>
      </c>
      <c r="AT162" s="169" t="s">
        <v>127</v>
      </c>
      <c r="AU162" s="169" t="s">
        <v>85</v>
      </c>
      <c r="AY162" s="14" t="s">
        <v>124</v>
      </c>
      <c r="BE162" s="170">
        <f t="shared" si="14"/>
        <v>0</v>
      </c>
      <c r="BF162" s="170">
        <f t="shared" si="15"/>
        <v>0</v>
      </c>
      <c r="BG162" s="170">
        <f t="shared" si="16"/>
        <v>0</v>
      </c>
      <c r="BH162" s="170">
        <f t="shared" si="17"/>
        <v>0</v>
      </c>
      <c r="BI162" s="170">
        <f t="shared" si="18"/>
        <v>0</v>
      </c>
      <c r="BJ162" s="14" t="s">
        <v>85</v>
      </c>
      <c r="BK162" s="170">
        <f t="shared" si="19"/>
        <v>0</v>
      </c>
      <c r="BL162" s="14" t="s">
        <v>261</v>
      </c>
      <c r="BM162" s="169" t="s">
        <v>282</v>
      </c>
    </row>
    <row r="163" spans="1:65" s="2" customFormat="1" ht="21.75" customHeight="1">
      <c r="A163" s="29"/>
      <c r="B163" s="157"/>
      <c r="C163" s="158" t="s">
        <v>295</v>
      </c>
      <c r="D163" s="158" t="s">
        <v>127</v>
      </c>
      <c r="E163" s="159" t="s">
        <v>284</v>
      </c>
      <c r="F163" s="160" t="s">
        <v>285</v>
      </c>
      <c r="G163" s="161" t="s">
        <v>155</v>
      </c>
      <c r="H163" s="162">
        <v>12</v>
      </c>
      <c r="I163" s="163"/>
      <c r="J163" s="164">
        <f t="shared" si="10"/>
        <v>0</v>
      </c>
      <c r="K163" s="160" t="s">
        <v>131</v>
      </c>
      <c r="L163" s="30"/>
      <c r="M163" s="165" t="s">
        <v>1</v>
      </c>
      <c r="N163" s="166" t="s">
        <v>42</v>
      </c>
      <c r="O163" s="55"/>
      <c r="P163" s="167">
        <f t="shared" si="11"/>
        <v>0</v>
      </c>
      <c r="Q163" s="167">
        <v>0</v>
      </c>
      <c r="R163" s="167">
        <f t="shared" si="12"/>
        <v>0</v>
      </c>
      <c r="S163" s="167">
        <v>0</v>
      </c>
      <c r="T163" s="168">
        <f t="shared" si="13"/>
        <v>0</v>
      </c>
      <c r="U163" s="29"/>
      <c r="V163" s="29"/>
      <c r="W163" s="29"/>
      <c r="X163" s="29"/>
      <c r="Y163" s="29"/>
      <c r="Z163" s="29"/>
      <c r="AA163" s="29"/>
      <c r="AB163" s="29"/>
      <c r="AC163" s="29"/>
      <c r="AD163" s="29"/>
      <c r="AE163" s="29"/>
      <c r="AR163" s="169" t="s">
        <v>261</v>
      </c>
      <c r="AT163" s="169" t="s">
        <v>127</v>
      </c>
      <c r="AU163" s="169" t="s">
        <v>85</v>
      </c>
      <c r="AY163" s="14" t="s">
        <v>124</v>
      </c>
      <c r="BE163" s="170">
        <f t="shared" si="14"/>
        <v>0</v>
      </c>
      <c r="BF163" s="170">
        <f t="shared" si="15"/>
        <v>0</v>
      </c>
      <c r="BG163" s="170">
        <f t="shared" si="16"/>
        <v>0</v>
      </c>
      <c r="BH163" s="170">
        <f t="shared" si="17"/>
        <v>0</v>
      </c>
      <c r="BI163" s="170">
        <f t="shared" si="18"/>
        <v>0</v>
      </c>
      <c r="BJ163" s="14" t="s">
        <v>85</v>
      </c>
      <c r="BK163" s="170">
        <f t="shared" si="19"/>
        <v>0</v>
      </c>
      <c r="BL163" s="14" t="s">
        <v>261</v>
      </c>
      <c r="BM163" s="169" t="s">
        <v>286</v>
      </c>
    </row>
    <row r="164" spans="1:65" s="2" customFormat="1" ht="78" customHeight="1">
      <c r="A164" s="29"/>
      <c r="B164" s="157"/>
      <c r="C164" s="158" t="s">
        <v>299</v>
      </c>
      <c r="D164" s="158" t="s">
        <v>127</v>
      </c>
      <c r="E164" s="159" t="s">
        <v>292</v>
      </c>
      <c r="F164" s="160" t="s">
        <v>368</v>
      </c>
      <c r="G164" s="161" t="s">
        <v>146</v>
      </c>
      <c r="H164" s="162">
        <v>602.93899999999996</v>
      </c>
      <c r="I164" s="163"/>
      <c r="J164" s="164">
        <f t="shared" si="10"/>
        <v>0</v>
      </c>
      <c r="K164" s="160" t="s">
        <v>131</v>
      </c>
      <c r="L164" s="30"/>
      <c r="M164" s="165" t="s">
        <v>1</v>
      </c>
      <c r="N164" s="166" t="s">
        <v>42</v>
      </c>
      <c r="O164" s="55"/>
      <c r="P164" s="167">
        <f t="shared" si="11"/>
        <v>0</v>
      </c>
      <c r="Q164" s="167">
        <v>0</v>
      </c>
      <c r="R164" s="167">
        <f t="shared" si="12"/>
        <v>0</v>
      </c>
      <c r="S164" s="167">
        <v>0</v>
      </c>
      <c r="T164" s="168">
        <f t="shared" si="13"/>
        <v>0</v>
      </c>
      <c r="U164" s="29"/>
      <c r="V164" s="29"/>
      <c r="W164" s="29"/>
      <c r="X164" s="29"/>
      <c r="Y164" s="29"/>
      <c r="Z164" s="29"/>
      <c r="AA164" s="29"/>
      <c r="AB164" s="29"/>
      <c r="AC164" s="29"/>
      <c r="AD164" s="29"/>
      <c r="AE164" s="29"/>
      <c r="AR164" s="169" t="s">
        <v>261</v>
      </c>
      <c r="AT164" s="169" t="s">
        <v>127</v>
      </c>
      <c r="AU164" s="169" t="s">
        <v>85</v>
      </c>
      <c r="AY164" s="14" t="s">
        <v>124</v>
      </c>
      <c r="BE164" s="170">
        <f t="shared" si="14"/>
        <v>0</v>
      </c>
      <c r="BF164" s="170">
        <f t="shared" si="15"/>
        <v>0</v>
      </c>
      <c r="BG164" s="170">
        <f t="shared" si="16"/>
        <v>0</v>
      </c>
      <c r="BH164" s="170">
        <f t="shared" si="17"/>
        <v>0</v>
      </c>
      <c r="BI164" s="170">
        <f t="shared" si="18"/>
        <v>0</v>
      </c>
      <c r="BJ164" s="14" t="s">
        <v>85</v>
      </c>
      <c r="BK164" s="170">
        <f t="shared" si="19"/>
        <v>0</v>
      </c>
      <c r="BL164" s="14" t="s">
        <v>261</v>
      </c>
      <c r="BM164" s="169" t="s">
        <v>294</v>
      </c>
    </row>
    <row r="165" spans="1:65" s="2" customFormat="1" ht="78" customHeight="1">
      <c r="A165" s="29"/>
      <c r="B165" s="157"/>
      <c r="C165" s="158" t="s">
        <v>303</v>
      </c>
      <c r="D165" s="158" t="s">
        <v>127</v>
      </c>
      <c r="E165" s="159" t="s">
        <v>347</v>
      </c>
      <c r="F165" s="160" t="s">
        <v>369</v>
      </c>
      <c r="G165" s="161" t="s">
        <v>146</v>
      </c>
      <c r="H165" s="162">
        <v>1.3049999999999999</v>
      </c>
      <c r="I165" s="163"/>
      <c r="J165" s="164">
        <f t="shared" si="10"/>
        <v>0</v>
      </c>
      <c r="K165" s="160" t="s">
        <v>131</v>
      </c>
      <c r="L165" s="30"/>
      <c r="M165" s="165" t="s">
        <v>1</v>
      </c>
      <c r="N165" s="166" t="s">
        <v>42</v>
      </c>
      <c r="O165" s="55"/>
      <c r="P165" s="167">
        <f t="shared" si="11"/>
        <v>0</v>
      </c>
      <c r="Q165" s="167">
        <v>0</v>
      </c>
      <c r="R165" s="167">
        <f t="shared" si="12"/>
        <v>0</v>
      </c>
      <c r="S165" s="167">
        <v>0</v>
      </c>
      <c r="T165" s="168">
        <f t="shared" si="13"/>
        <v>0</v>
      </c>
      <c r="U165" s="29"/>
      <c r="V165" s="29"/>
      <c r="W165" s="29"/>
      <c r="X165" s="29"/>
      <c r="Y165" s="29"/>
      <c r="Z165" s="29"/>
      <c r="AA165" s="29"/>
      <c r="AB165" s="29"/>
      <c r="AC165" s="29"/>
      <c r="AD165" s="29"/>
      <c r="AE165" s="29"/>
      <c r="AR165" s="169" t="s">
        <v>261</v>
      </c>
      <c r="AT165" s="169" t="s">
        <v>127</v>
      </c>
      <c r="AU165" s="169" t="s">
        <v>85</v>
      </c>
      <c r="AY165" s="14" t="s">
        <v>124</v>
      </c>
      <c r="BE165" s="170">
        <f t="shared" si="14"/>
        <v>0</v>
      </c>
      <c r="BF165" s="170">
        <f t="shared" si="15"/>
        <v>0</v>
      </c>
      <c r="BG165" s="170">
        <f t="shared" si="16"/>
        <v>0</v>
      </c>
      <c r="BH165" s="170">
        <f t="shared" si="17"/>
        <v>0</v>
      </c>
      <c r="BI165" s="170">
        <f t="shared" si="18"/>
        <v>0</v>
      </c>
      <c r="BJ165" s="14" t="s">
        <v>85</v>
      </c>
      <c r="BK165" s="170">
        <f t="shared" si="19"/>
        <v>0</v>
      </c>
      <c r="BL165" s="14" t="s">
        <v>261</v>
      </c>
      <c r="BM165" s="169" t="s">
        <v>370</v>
      </c>
    </row>
    <row r="166" spans="1:65" s="2" customFormat="1" ht="78" customHeight="1">
      <c r="A166" s="29"/>
      <c r="B166" s="157"/>
      <c r="C166" s="158" t="s">
        <v>307</v>
      </c>
      <c r="D166" s="158" t="s">
        <v>127</v>
      </c>
      <c r="E166" s="159" t="s">
        <v>300</v>
      </c>
      <c r="F166" s="160" t="s">
        <v>350</v>
      </c>
      <c r="G166" s="161" t="s">
        <v>146</v>
      </c>
      <c r="H166" s="162">
        <v>2.7440000000000002</v>
      </c>
      <c r="I166" s="163"/>
      <c r="J166" s="164">
        <f t="shared" si="10"/>
        <v>0</v>
      </c>
      <c r="K166" s="160" t="s">
        <v>131</v>
      </c>
      <c r="L166" s="30"/>
      <c r="M166" s="165" t="s">
        <v>1</v>
      </c>
      <c r="N166" s="166" t="s">
        <v>42</v>
      </c>
      <c r="O166" s="55"/>
      <c r="P166" s="167">
        <f t="shared" si="11"/>
        <v>0</v>
      </c>
      <c r="Q166" s="167">
        <v>0</v>
      </c>
      <c r="R166" s="167">
        <f t="shared" si="12"/>
        <v>0</v>
      </c>
      <c r="S166" s="167">
        <v>0</v>
      </c>
      <c r="T166" s="168">
        <f t="shared" si="13"/>
        <v>0</v>
      </c>
      <c r="U166" s="29"/>
      <c r="V166" s="29"/>
      <c r="W166" s="29"/>
      <c r="X166" s="29"/>
      <c r="Y166" s="29"/>
      <c r="Z166" s="29"/>
      <c r="AA166" s="29"/>
      <c r="AB166" s="29"/>
      <c r="AC166" s="29"/>
      <c r="AD166" s="29"/>
      <c r="AE166" s="29"/>
      <c r="AR166" s="169" t="s">
        <v>261</v>
      </c>
      <c r="AT166" s="169" t="s">
        <v>127</v>
      </c>
      <c r="AU166" s="169" t="s">
        <v>85</v>
      </c>
      <c r="AY166" s="14" t="s">
        <v>124</v>
      </c>
      <c r="BE166" s="170">
        <f t="shared" si="14"/>
        <v>0</v>
      </c>
      <c r="BF166" s="170">
        <f t="shared" si="15"/>
        <v>0</v>
      </c>
      <c r="BG166" s="170">
        <f t="shared" si="16"/>
        <v>0</v>
      </c>
      <c r="BH166" s="170">
        <f t="shared" si="17"/>
        <v>0</v>
      </c>
      <c r="BI166" s="170">
        <f t="shared" si="18"/>
        <v>0</v>
      </c>
      <c r="BJ166" s="14" t="s">
        <v>85</v>
      </c>
      <c r="BK166" s="170">
        <f t="shared" si="19"/>
        <v>0</v>
      </c>
      <c r="BL166" s="14" t="s">
        <v>261</v>
      </c>
      <c r="BM166" s="169" t="s">
        <v>302</v>
      </c>
    </row>
    <row r="167" spans="1:65" s="2" customFormat="1" ht="89.25" customHeight="1">
      <c r="A167" s="29"/>
      <c r="B167" s="157"/>
      <c r="C167" s="158" t="s">
        <v>311</v>
      </c>
      <c r="D167" s="158" t="s">
        <v>127</v>
      </c>
      <c r="E167" s="159" t="s">
        <v>304</v>
      </c>
      <c r="F167" s="160" t="s">
        <v>305</v>
      </c>
      <c r="G167" s="161" t="s">
        <v>146</v>
      </c>
      <c r="H167" s="162">
        <v>518.66</v>
      </c>
      <c r="I167" s="163"/>
      <c r="J167" s="164">
        <f t="shared" si="10"/>
        <v>0</v>
      </c>
      <c r="K167" s="160" t="s">
        <v>131</v>
      </c>
      <c r="L167" s="30"/>
      <c r="M167" s="165" t="s">
        <v>1</v>
      </c>
      <c r="N167" s="166" t="s">
        <v>42</v>
      </c>
      <c r="O167" s="55"/>
      <c r="P167" s="167">
        <f t="shared" si="11"/>
        <v>0</v>
      </c>
      <c r="Q167" s="167">
        <v>0</v>
      </c>
      <c r="R167" s="167">
        <f t="shared" si="12"/>
        <v>0</v>
      </c>
      <c r="S167" s="167">
        <v>0</v>
      </c>
      <c r="T167" s="168">
        <f t="shared" si="13"/>
        <v>0</v>
      </c>
      <c r="U167" s="29"/>
      <c r="V167" s="29"/>
      <c r="W167" s="29"/>
      <c r="X167" s="29"/>
      <c r="Y167" s="29"/>
      <c r="Z167" s="29"/>
      <c r="AA167" s="29"/>
      <c r="AB167" s="29"/>
      <c r="AC167" s="29"/>
      <c r="AD167" s="29"/>
      <c r="AE167" s="29"/>
      <c r="AR167" s="169" t="s">
        <v>261</v>
      </c>
      <c r="AT167" s="169" t="s">
        <v>127</v>
      </c>
      <c r="AU167" s="169" t="s">
        <v>85</v>
      </c>
      <c r="AY167" s="14" t="s">
        <v>124</v>
      </c>
      <c r="BE167" s="170">
        <f t="shared" si="14"/>
        <v>0</v>
      </c>
      <c r="BF167" s="170">
        <f t="shared" si="15"/>
        <v>0</v>
      </c>
      <c r="BG167" s="170">
        <f t="shared" si="16"/>
        <v>0</v>
      </c>
      <c r="BH167" s="170">
        <f t="shared" si="17"/>
        <v>0</v>
      </c>
      <c r="BI167" s="170">
        <f t="shared" si="18"/>
        <v>0</v>
      </c>
      <c r="BJ167" s="14" t="s">
        <v>85</v>
      </c>
      <c r="BK167" s="170">
        <f t="shared" si="19"/>
        <v>0</v>
      </c>
      <c r="BL167" s="14" t="s">
        <v>261</v>
      </c>
      <c r="BM167" s="169" t="s">
        <v>306</v>
      </c>
    </row>
    <row r="168" spans="1:65" s="2" customFormat="1" ht="89.25" customHeight="1">
      <c r="A168" s="29"/>
      <c r="B168" s="157"/>
      <c r="C168" s="158" t="s">
        <v>315</v>
      </c>
      <c r="D168" s="158" t="s">
        <v>127</v>
      </c>
      <c r="E168" s="159" t="s">
        <v>308</v>
      </c>
      <c r="F168" s="160" t="s">
        <v>309</v>
      </c>
      <c r="G168" s="161" t="s">
        <v>146</v>
      </c>
      <c r="H168" s="162">
        <v>1.5</v>
      </c>
      <c r="I168" s="163"/>
      <c r="J168" s="164">
        <f t="shared" si="10"/>
        <v>0</v>
      </c>
      <c r="K168" s="160" t="s">
        <v>131</v>
      </c>
      <c r="L168" s="30"/>
      <c r="M168" s="165" t="s">
        <v>1</v>
      </c>
      <c r="N168" s="166" t="s">
        <v>42</v>
      </c>
      <c r="O168" s="55"/>
      <c r="P168" s="167">
        <f t="shared" si="11"/>
        <v>0</v>
      </c>
      <c r="Q168" s="167">
        <v>0</v>
      </c>
      <c r="R168" s="167">
        <f t="shared" si="12"/>
        <v>0</v>
      </c>
      <c r="S168" s="167">
        <v>0</v>
      </c>
      <c r="T168" s="168">
        <f t="shared" si="13"/>
        <v>0</v>
      </c>
      <c r="U168" s="29"/>
      <c r="V168" s="29"/>
      <c r="W168" s="29"/>
      <c r="X168" s="29"/>
      <c r="Y168" s="29"/>
      <c r="Z168" s="29"/>
      <c r="AA168" s="29"/>
      <c r="AB168" s="29"/>
      <c r="AC168" s="29"/>
      <c r="AD168" s="29"/>
      <c r="AE168" s="29"/>
      <c r="AR168" s="169" t="s">
        <v>261</v>
      </c>
      <c r="AT168" s="169" t="s">
        <v>127</v>
      </c>
      <c r="AU168" s="169" t="s">
        <v>85</v>
      </c>
      <c r="AY168" s="14" t="s">
        <v>124</v>
      </c>
      <c r="BE168" s="170">
        <f t="shared" si="14"/>
        <v>0</v>
      </c>
      <c r="BF168" s="170">
        <f t="shared" si="15"/>
        <v>0</v>
      </c>
      <c r="BG168" s="170">
        <f t="shared" si="16"/>
        <v>0</v>
      </c>
      <c r="BH168" s="170">
        <f t="shared" si="17"/>
        <v>0</v>
      </c>
      <c r="BI168" s="170">
        <f t="shared" si="18"/>
        <v>0</v>
      </c>
      <c r="BJ168" s="14" t="s">
        <v>85</v>
      </c>
      <c r="BK168" s="170">
        <f t="shared" si="19"/>
        <v>0</v>
      </c>
      <c r="BL168" s="14" t="s">
        <v>261</v>
      </c>
      <c r="BM168" s="169" t="s">
        <v>371</v>
      </c>
    </row>
    <row r="169" spans="1:65" s="2" customFormat="1" ht="44.25" customHeight="1">
      <c r="A169" s="29"/>
      <c r="B169" s="157"/>
      <c r="C169" s="158" t="s">
        <v>319</v>
      </c>
      <c r="D169" s="158" t="s">
        <v>127</v>
      </c>
      <c r="E169" s="159" t="s">
        <v>312</v>
      </c>
      <c r="F169" s="160" t="s">
        <v>313</v>
      </c>
      <c r="G169" s="161" t="s">
        <v>146</v>
      </c>
      <c r="H169" s="162">
        <v>4.2439999999999998</v>
      </c>
      <c r="I169" s="163"/>
      <c r="J169" s="164">
        <f t="shared" si="10"/>
        <v>0</v>
      </c>
      <c r="K169" s="160" t="s">
        <v>131</v>
      </c>
      <c r="L169" s="30"/>
      <c r="M169" s="165" t="s">
        <v>1</v>
      </c>
      <c r="N169" s="166" t="s">
        <v>42</v>
      </c>
      <c r="O169" s="55"/>
      <c r="P169" s="167">
        <f t="shared" si="11"/>
        <v>0</v>
      </c>
      <c r="Q169" s="167">
        <v>0</v>
      </c>
      <c r="R169" s="167">
        <f t="shared" si="12"/>
        <v>0</v>
      </c>
      <c r="S169" s="167">
        <v>0</v>
      </c>
      <c r="T169" s="168">
        <f t="shared" si="13"/>
        <v>0</v>
      </c>
      <c r="U169" s="29"/>
      <c r="V169" s="29"/>
      <c r="W169" s="29"/>
      <c r="X169" s="29"/>
      <c r="Y169" s="29"/>
      <c r="Z169" s="29"/>
      <c r="AA169" s="29"/>
      <c r="AB169" s="29"/>
      <c r="AC169" s="29"/>
      <c r="AD169" s="29"/>
      <c r="AE169" s="29"/>
      <c r="AR169" s="169" t="s">
        <v>261</v>
      </c>
      <c r="AT169" s="169" t="s">
        <v>127</v>
      </c>
      <c r="AU169" s="169" t="s">
        <v>85</v>
      </c>
      <c r="AY169" s="14" t="s">
        <v>124</v>
      </c>
      <c r="BE169" s="170">
        <f t="shared" si="14"/>
        <v>0</v>
      </c>
      <c r="BF169" s="170">
        <f t="shared" si="15"/>
        <v>0</v>
      </c>
      <c r="BG169" s="170">
        <f t="shared" si="16"/>
        <v>0</v>
      </c>
      <c r="BH169" s="170">
        <f t="shared" si="17"/>
        <v>0</v>
      </c>
      <c r="BI169" s="170">
        <f t="shared" si="18"/>
        <v>0</v>
      </c>
      <c r="BJ169" s="14" t="s">
        <v>85</v>
      </c>
      <c r="BK169" s="170">
        <f t="shared" si="19"/>
        <v>0</v>
      </c>
      <c r="BL169" s="14" t="s">
        <v>261</v>
      </c>
      <c r="BM169" s="169" t="s">
        <v>314</v>
      </c>
    </row>
    <row r="170" spans="1:65" s="2" customFormat="1" ht="33" customHeight="1">
      <c r="A170" s="29"/>
      <c r="B170" s="157"/>
      <c r="C170" s="158" t="s">
        <v>323</v>
      </c>
      <c r="D170" s="158" t="s">
        <v>127</v>
      </c>
      <c r="E170" s="159" t="s">
        <v>316</v>
      </c>
      <c r="F170" s="160" t="s">
        <v>372</v>
      </c>
      <c r="G170" s="161" t="s">
        <v>146</v>
      </c>
      <c r="H170" s="162">
        <v>259.33</v>
      </c>
      <c r="I170" s="163"/>
      <c r="J170" s="164">
        <f t="shared" si="10"/>
        <v>0</v>
      </c>
      <c r="K170" s="160" t="s">
        <v>131</v>
      </c>
      <c r="L170" s="30"/>
      <c r="M170" s="165" t="s">
        <v>1</v>
      </c>
      <c r="N170" s="166" t="s">
        <v>42</v>
      </c>
      <c r="O170" s="55"/>
      <c r="P170" s="167">
        <f t="shared" si="11"/>
        <v>0</v>
      </c>
      <c r="Q170" s="167">
        <v>0</v>
      </c>
      <c r="R170" s="167">
        <f t="shared" si="12"/>
        <v>0</v>
      </c>
      <c r="S170" s="167">
        <v>0</v>
      </c>
      <c r="T170" s="168">
        <f t="shared" si="13"/>
        <v>0</v>
      </c>
      <c r="U170" s="29"/>
      <c r="V170" s="29"/>
      <c r="W170" s="29"/>
      <c r="X170" s="29"/>
      <c r="Y170" s="29"/>
      <c r="Z170" s="29"/>
      <c r="AA170" s="29"/>
      <c r="AB170" s="29"/>
      <c r="AC170" s="29"/>
      <c r="AD170" s="29"/>
      <c r="AE170" s="29"/>
      <c r="AR170" s="169" t="s">
        <v>261</v>
      </c>
      <c r="AT170" s="169" t="s">
        <v>127</v>
      </c>
      <c r="AU170" s="169" t="s">
        <v>85</v>
      </c>
      <c r="AY170" s="14" t="s">
        <v>124</v>
      </c>
      <c r="BE170" s="170">
        <f t="shared" si="14"/>
        <v>0</v>
      </c>
      <c r="BF170" s="170">
        <f t="shared" si="15"/>
        <v>0</v>
      </c>
      <c r="BG170" s="170">
        <f t="shared" si="16"/>
        <v>0</v>
      </c>
      <c r="BH170" s="170">
        <f t="shared" si="17"/>
        <v>0</v>
      </c>
      <c r="BI170" s="170">
        <f t="shared" si="18"/>
        <v>0</v>
      </c>
      <c r="BJ170" s="14" t="s">
        <v>85</v>
      </c>
      <c r="BK170" s="170">
        <f t="shared" si="19"/>
        <v>0</v>
      </c>
      <c r="BL170" s="14" t="s">
        <v>261</v>
      </c>
      <c r="BM170" s="169" t="s">
        <v>318</v>
      </c>
    </row>
    <row r="171" spans="1:65" s="2" customFormat="1" ht="44.25" customHeight="1">
      <c r="A171" s="29"/>
      <c r="B171" s="157"/>
      <c r="C171" s="158" t="s">
        <v>327</v>
      </c>
      <c r="D171" s="158" t="s">
        <v>127</v>
      </c>
      <c r="E171" s="159" t="s">
        <v>320</v>
      </c>
      <c r="F171" s="160" t="s">
        <v>321</v>
      </c>
      <c r="G171" s="161" t="s">
        <v>155</v>
      </c>
      <c r="H171" s="162">
        <v>2</v>
      </c>
      <c r="I171" s="163"/>
      <c r="J171" s="164">
        <f t="shared" si="10"/>
        <v>0</v>
      </c>
      <c r="K171" s="160" t="s">
        <v>131</v>
      </c>
      <c r="L171" s="30"/>
      <c r="M171" s="165" t="s">
        <v>1</v>
      </c>
      <c r="N171" s="166" t="s">
        <v>42</v>
      </c>
      <c r="O171" s="55"/>
      <c r="P171" s="167">
        <f t="shared" si="11"/>
        <v>0</v>
      </c>
      <c r="Q171" s="167">
        <v>0</v>
      </c>
      <c r="R171" s="167">
        <f t="shared" si="12"/>
        <v>0</v>
      </c>
      <c r="S171" s="167">
        <v>0</v>
      </c>
      <c r="T171" s="168">
        <f t="shared" si="13"/>
        <v>0</v>
      </c>
      <c r="U171" s="29"/>
      <c r="V171" s="29"/>
      <c r="W171" s="29"/>
      <c r="X171" s="29"/>
      <c r="Y171" s="29"/>
      <c r="Z171" s="29"/>
      <c r="AA171" s="29"/>
      <c r="AB171" s="29"/>
      <c r="AC171" s="29"/>
      <c r="AD171" s="29"/>
      <c r="AE171" s="29"/>
      <c r="AR171" s="169" t="s">
        <v>261</v>
      </c>
      <c r="AT171" s="169" t="s">
        <v>127</v>
      </c>
      <c r="AU171" s="169" t="s">
        <v>85</v>
      </c>
      <c r="AY171" s="14" t="s">
        <v>124</v>
      </c>
      <c r="BE171" s="170">
        <f t="shared" si="14"/>
        <v>0</v>
      </c>
      <c r="BF171" s="170">
        <f t="shared" si="15"/>
        <v>0</v>
      </c>
      <c r="BG171" s="170">
        <f t="shared" si="16"/>
        <v>0</v>
      </c>
      <c r="BH171" s="170">
        <f t="shared" si="17"/>
        <v>0</v>
      </c>
      <c r="BI171" s="170">
        <f t="shared" si="18"/>
        <v>0</v>
      </c>
      <c r="BJ171" s="14" t="s">
        <v>85</v>
      </c>
      <c r="BK171" s="170">
        <f t="shared" si="19"/>
        <v>0</v>
      </c>
      <c r="BL171" s="14" t="s">
        <v>261</v>
      </c>
      <c r="BM171" s="169" t="s">
        <v>322</v>
      </c>
    </row>
    <row r="172" spans="1:65" s="2" customFormat="1" ht="44.25" customHeight="1">
      <c r="A172" s="29"/>
      <c r="B172" s="157"/>
      <c r="C172" s="158" t="s">
        <v>373</v>
      </c>
      <c r="D172" s="158" t="s">
        <v>127</v>
      </c>
      <c r="E172" s="159" t="s">
        <v>324</v>
      </c>
      <c r="F172" s="160" t="s">
        <v>325</v>
      </c>
      <c r="G172" s="161" t="s">
        <v>155</v>
      </c>
      <c r="H172" s="162">
        <v>8</v>
      </c>
      <c r="I172" s="163"/>
      <c r="J172" s="164">
        <f t="shared" si="10"/>
        <v>0</v>
      </c>
      <c r="K172" s="160" t="s">
        <v>131</v>
      </c>
      <c r="L172" s="30"/>
      <c r="M172" s="165" t="s">
        <v>1</v>
      </c>
      <c r="N172" s="166" t="s">
        <v>42</v>
      </c>
      <c r="O172" s="55"/>
      <c r="P172" s="167">
        <f t="shared" si="11"/>
        <v>0</v>
      </c>
      <c r="Q172" s="167">
        <v>0</v>
      </c>
      <c r="R172" s="167">
        <f t="shared" si="12"/>
        <v>0</v>
      </c>
      <c r="S172" s="167">
        <v>0</v>
      </c>
      <c r="T172" s="168">
        <f t="shared" si="13"/>
        <v>0</v>
      </c>
      <c r="U172" s="29"/>
      <c r="V172" s="29"/>
      <c r="W172" s="29"/>
      <c r="X172" s="29"/>
      <c r="Y172" s="29"/>
      <c r="Z172" s="29"/>
      <c r="AA172" s="29"/>
      <c r="AB172" s="29"/>
      <c r="AC172" s="29"/>
      <c r="AD172" s="29"/>
      <c r="AE172" s="29"/>
      <c r="AR172" s="169" t="s">
        <v>261</v>
      </c>
      <c r="AT172" s="169" t="s">
        <v>127</v>
      </c>
      <c r="AU172" s="169" t="s">
        <v>85</v>
      </c>
      <c r="AY172" s="14" t="s">
        <v>124</v>
      </c>
      <c r="BE172" s="170">
        <f t="shared" si="14"/>
        <v>0</v>
      </c>
      <c r="BF172" s="170">
        <f t="shared" si="15"/>
        <v>0</v>
      </c>
      <c r="BG172" s="170">
        <f t="shared" si="16"/>
        <v>0</v>
      </c>
      <c r="BH172" s="170">
        <f t="shared" si="17"/>
        <v>0</v>
      </c>
      <c r="BI172" s="170">
        <f t="shared" si="18"/>
        <v>0</v>
      </c>
      <c r="BJ172" s="14" t="s">
        <v>85</v>
      </c>
      <c r="BK172" s="170">
        <f t="shared" si="19"/>
        <v>0</v>
      </c>
      <c r="BL172" s="14" t="s">
        <v>261</v>
      </c>
      <c r="BM172" s="169" t="s">
        <v>326</v>
      </c>
    </row>
    <row r="173" spans="1:65" s="2" customFormat="1" ht="33" customHeight="1">
      <c r="A173" s="29"/>
      <c r="B173" s="157"/>
      <c r="C173" s="158" t="s">
        <v>374</v>
      </c>
      <c r="D173" s="158" t="s">
        <v>127</v>
      </c>
      <c r="E173" s="159" t="s">
        <v>328</v>
      </c>
      <c r="F173" s="160" t="s">
        <v>329</v>
      </c>
      <c r="G173" s="161" t="s">
        <v>146</v>
      </c>
      <c r="H173" s="162">
        <v>1.3049999999999999</v>
      </c>
      <c r="I173" s="163"/>
      <c r="J173" s="164">
        <f t="shared" si="10"/>
        <v>0</v>
      </c>
      <c r="K173" s="160" t="s">
        <v>131</v>
      </c>
      <c r="L173" s="30"/>
      <c r="M173" s="181" t="s">
        <v>1</v>
      </c>
      <c r="N173" s="182" t="s">
        <v>42</v>
      </c>
      <c r="O173" s="183"/>
      <c r="P173" s="184">
        <f t="shared" si="11"/>
        <v>0</v>
      </c>
      <c r="Q173" s="184">
        <v>0</v>
      </c>
      <c r="R173" s="184">
        <f t="shared" si="12"/>
        <v>0</v>
      </c>
      <c r="S173" s="184">
        <v>0</v>
      </c>
      <c r="T173" s="185">
        <f t="shared" si="13"/>
        <v>0</v>
      </c>
      <c r="U173" s="29"/>
      <c r="V173" s="29"/>
      <c r="W173" s="29"/>
      <c r="X173" s="29"/>
      <c r="Y173" s="29"/>
      <c r="Z173" s="29"/>
      <c r="AA173" s="29"/>
      <c r="AB173" s="29"/>
      <c r="AC173" s="29"/>
      <c r="AD173" s="29"/>
      <c r="AE173" s="29"/>
      <c r="AR173" s="169" t="s">
        <v>261</v>
      </c>
      <c r="AT173" s="169" t="s">
        <v>127</v>
      </c>
      <c r="AU173" s="169" t="s">
        <v>85</v>
      </c>
      <c r="AY173" s="14" t="s">
        <v>124</v>
      </c>
      <c r="BE173" s="170">
        <f t="shared" si="14"/>
        <v>0</v>
      </c>
      <c r="BF173" s="170">
        <f t="shared" si="15"/>
        <v>0</v>
      </c>
      <c r="BG173" s="170">
        <f t="shared" si="16"/>
        <v>0</v>
      </c>
      <c r="BH173" s="170">
        <f t="shared" si="17"/>
        <v>0</v>
      </c>
      <c r="BI173" s="170">
        <f t="shared" si="18"/>
        <v>0</v>
      </c>
      <c r="BJ173" s="14" t="s">
        <v>85</v>
      </c>
      <c r="BK173" s="170">
        <f t="shared" si="19"/>
        <v>0</v>
      </c>
      <c r="BL173" s="14" t="s">
        <v>261</v>
      </c>
      <c r="BM173" s="169" t="s">
        <v>330</v>
      </c>
    </row>
    <row r="174" spans="1:65" s="2" customFormat="1" ht="6.95" customHeight="1">
      <c r="A174" s="29"/>
      <c r="B174" s="44"/>
      <c r="C174" s="45"/>
      <c r="D174" s="45"/>
      <c r="E174" s="45"/>
      <c r="F174" s="45"/>
      <c r="G174" s="45"/>
      <c r="H174" s="45"/>
      <c r="I174" s="117"/>
      <c r="J174" s="45"/>
      <c r="K174" s="45"/>
      <c r="L174" s="30"/>
      <c r="M174" s="29"/>
      <c r="O174" s="29"/>
      <c r="P174" s="29"/>
      <c r="Q174" s="29"/>
      <c r="R174" s="29"/>
      <c r="S174" s="29"/>
      <c r="T174" s="29"/>
      <c r="U174" s="29"/>
      <c r="V174" s="29"/>
      <c r="W174" s="29"/>
      <c r="X174" s="29"/>
      <c r="Y174" s="29"/>
      <c r="Z174" s="29"/>
      <c r="AA174" s="29"/>
      <c r="AB174" s="29"/>
      <c r="AC174" s="29"/>
      <c r="AD174" s="29"/>
      <c r="AE174" s="29"/>
    </row>
  </sheetData>
  <autoFilter ref="C118:K173"/>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6"/>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90"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90"/>
      <c r="L2" s="224" t="s">
        <v>5</v>
      </c>
      <c r="M2" s="209"/>
      <c r="N2" s="209"/>
      <c r="O2" s="209"/>
      <c r="P2" s="209"/>
      <c r="Q2" s="209"/>
      <c r="R2" s="209"/>
      <c r="S2" s="209"/>
      <c r="T2" s="209"/>
      <c r="U2" s="209"/>
      <c r="V2" s="209"/>
      <c r="AT2" s="14" t="s">
        <v>96</v>
      </c>
    </row>
    <row r="3" spans="1:46" s="1" customFormat="1" ht="6.95" customHeight="1">
      <c r="B3" s="15"/>
      <c r="C3" s="16"/>
      <c r="D3" s="16"/>
      <c r="E3" s="16"/>
      <c r="F3" s="16"/>
      <c r="G3" s="16"/>
      <c r="H3" s="16"/>
      <c r="I3" s="91"/>
      <c r="J3" s="16"/>
      <c r="K3" s="16"/>
      <c r="L3" s="17"/>
      <c r="AT3" s="14" t="s">
        <v>87</v>
      </c>
    </row>
    <row r="4" spans="1:46" s="1" customFormat="1" ht="24.95" customHeight="1">
      <c r="B4" s="17"/>
      <c r="D4" s="18" t="s">
        <v>97</v>
      </c>
      <c r="I4" s="90"/>
      <c r="L4" s="17"/>
      <c r="M4" s="92" t="s">
        <v>10</v>
      </c>
      <c r="AT4" s="14" t="s">
        <v>3</v>
      </c>
    </row>
    <row r="5" spans="1:46" s="1" customFormat="1" ht="6.95" customHeight="1">
      <c r="B5" s="17"/>
      <c r="I5" s="90"/>
      <c r="L5" s="17"/>
    </row>
    <row r="6" spans="1:46" s="1" customFormat="1" ht="12" customHeight="1">
      <c r="B6" s="17"/>
      <c r="D6" s="24" t="s">
        <v>16</v>
      </c>
      <c r="I6" s="90"/>
      <c r="L6" s="17"/>
    </row>
    <row r="7" spans="1:46" s="1" customFormat="1" ht="16.5" customHeight="1">
      <c r="B7" s="17"/>
      <c r="E7" s="225" t="str">
        <f>'Rekapitulace zakázky'!K6</f>
        <v>Výměna kolejnic v úseku Rájec-Jestřebí - Březová nad Svitavou</v>
      </c>
      <c r="F7" s="226"/>
      <c r="G7" s="226"/>
      <c r="H7" s="226"/>
      <c r="I7" s="90"/>
      <c r="L7" s="17"/>
    </row>
    <row r="8" spans="1:46" s="2" customFormat="1" ht="12" customHeight="1">
      <c r="A8" s="29"/>
      <c r="B8" s="30"/>
      <c r="C8" s="29"/>
      <c r="D8" s="24" t="s">
        <v>98</v>
      </c>
      <c r="E8" s="29"/>
      <c r="F8" s="29"/>
      <c r="G8" s="29"/>
      <c r="H8" s="29"/>
      <c r="I8" s="93"/>
      <c r="J8" s="29"/>
      <c r="K8" s="29"/>
      <c r="L8" s="39"/>
      <c r="S8" s="29"/>
      <c r="T8" s="29"/>
      <c r="U8" s="29"/>
      <c r="V8" s="29"/>
      <c r="W8" s="29"/>
      <c r="X8" s="29"/>
      <c r="Y8" s="29"/>
      <c r="Z8" s="29"/>
      <c r="AA8" s="29"/>
      <c r="AB8" s="29"/>
      <c r="AC8" s="29"/>
      <c r="AD8" s="29"/>
      <c r="AE8" s="29"/>
    </row>
    <row r="9" spans="1:46" s="2" customFormat="1" ht="16.5" customHeight="1">
      <c r="A9" s="29"/>
      <c r="B9" s="30"/>
      <c r="C9" s="29"/>
      <c r="D9" s="29"/>
      <c r="E9" s="186" t="s">
        <v>375</v>
      </c>
      <c r="F9" s="227"/>
      <c r="G9" s="227"/>
      <c r="H9" s="227"/>
      <c r="I9" s="93"/>
      <c r="J9" s="29"/>
      <c r="K9" s="29"/>
      <c r="L9" s="39"/>
      <c r="S9" s="29"/>
      <c r="T9" s="29"/>
      <c r="U9" s="29"/>
      <c r="V9" s="29"/>
      <c r="W9" s="29"/>
      <c r="X9" s="29"/>
      <c r="Y9" s="29"/>
      <c r="Z9" s="29"/>
      <c r="AA9" s="29"/>
      <c r="AB9" s="29"/>
      <c r="AC9" s="29"/>
      <c r="AD9" s="29"/>
      <c r="AE9" s="29"/>
    </row>
    <row r="10" spans="1:46" s="2" customFormat="1" ht="11.25">
      <c r="A10" s="29"/>
      <c r="B10" s="30"/>
      <c r="C10" s="29"/>
      <c r="D10" s="29"/>
      <c r="E10" s="29"/>
      <c r="F10" s="29"/>
      <c r="G10" s="29"/>
      <c r="H10" s="29"/>
      <c r="I10" s="93"/>
      <c r="J10" s="29"/>
      <c r="K10" s="29"/>
      <c r="L10" s="39"/>
      <c r="S10" s="29"/>
      <c r="T10" s="29"/>
      <c r="U10" s="29"/>
      <c r="V10" s="29"/>
      <c r="W10" s="29"/>
      <c r="X10" s="29"/>
      <c r="Y10" s="29"/>
      <c r="Z10" s="29"/>
      <c r="AA10" s="29"/>
      <c r="AB10" s="29"/>
      <c r="AC10" s="29"/>
      <c r="AD10" s="29"/>
      <c r="AE10" s="29"/>
    </row>
    <row r="11" spans="1:46" s="2" customFormat="1" ht="12" customHeight="1">
      <c r="A11" s="29"/>
      <c r="B11" s="30"/>
      <c r="C11" s="29"/>
      <c r="D11" s="24" t="s">
        <v>18</v>
      </c>
      <c r="E11" s="29"/>
      <c r="F11" s="22" t="s">
        <v>1</v>
      </c>
      <c r="G11" s="29"/>
      <c r="H11" s="29"/>
      <c r="I11" s="94" t="s">
        <v>19</v>
      </c>
      <c r="J11" s="22" t="s">
        <v>1</v>
      </c>
      <c r="K11" s="29"/>
      <c r="L11" s="39"/>
      <c r="S11" s="29"/>
      <c r="T11" s="29"/>
      <c r="U11" s="29"/>
      <c r="V11" s="29"/>
      <c r="W11" s="29"/>
      <c r="X11" s="29"/>
      <c r="Y11" s="29"/>
      <c r="Z11" s="29"/>
      <c r="AA11" s="29"/>
      <c r="AB11" s="29"/>
      <c r="AC11" s="29"/>
      <c r="AD11" s="29"/>
      <c r="AE11" s="29"/>
    </row>
    <row r="12" spans="1:46" s="2" customFormat="1" ht="12" customHeight="1">
      <c r="A12" s="29"/>
      <c r="B12" s="30"/>
      <c r="C12" s="29"/>
      <c r="D12" s="24" t="s">
        <v>20</v>
      </c>
      <c r="E12" s="29"/>
      <c r="F12" s="22" t="s">
        <v>376</v>
      </c>
      <c r="G12" s="29"/>
      <c r="H12" s="29"/>
      <c r="I12" s="94" t="s">
        <v>22</v>
      </c>
      <c r="J12" s="52" t="str">
        <f>'Rekapitulace zakázky'!AN8</f>
        <v>20. 2. 2020</v>
      </c>
      <c r="K12" s="29"/>
      <c r="L12" s="39"/>
      <c r="S12" s="29"/>
      <c r="T12" s="29"/>
      <c r="U12" s="29"/>
      <c r="V12" s="29"/>
      <c r="W12" s="29"/>
      <c r="X12" s="29"/>
      <c r="Y12" s="29"/>
      <c r="Z12" s="29"/>
      <c r="AA12" s="29"/>
      <c r="AB12" s="29"/>
      <c r="AC12" s="29"/>
      <c r="AD12" s="29"/>
      <c r="AE12" s="29"/>
    </row>
    <row r="13" spans="1:46" s="2" customFormat="1" ht="10.9" customHeight="1">
      <c r="A13" s="29"/>
      <c r="B13" s="30"/>
      <c r="C13" s="29"/>
      <c r="D13" s="29"/>
      <c r="E13" s="29"/>
      <c r="F13" s="29"/>
      <c r="G13" s="29"/>
      <c r="H13" s="29"/>
      <c r="I13" s="93"/>
      <c r="J13" s="29"/>
      <c r="K13" s="29"/>
      <c r="L13" s="39"/>
      <c r="S13" s="29"/>
      <c r="T13" s="29"/>
      <c r="U13" s="29"/>
      <c r="V13" s="29"/>
      <c r="W13" s="29"/>
      <c r="X13" s="29"/>
      <c r="Y13" s="29"/>
      <c r="Z13" s="29"/>
      <c r="AA13" s="29"/>
      <c r="AB13" s="29"/>
      <c r="AC13" s="29"/>
      <c r="AD13" s="29"/>
      <c r="AE13" s="29"/>
    </row>
    <row r="14" spans="1:46" s="2" customFormat="1" ht="12" customHeight="1">
      <c r="A14" s="29"/>
      <c r="B14" s="30"/>
      <c r="C14" s="29"/>
      <c r="D14" s="24" t="s">
        <v>24</v>
      </c>
      <c r="E14" s="29"/>
      <c r="F14" s="29"/>
      <c r="G14" s="29"/>
      <c r="H14" s="29"/>
      <c r="I14" s="94" t="s">
        <v>25</v>
      </c>
      <c r="J14" s="22" t="s">
        <v>26</v>
      </c>
      <c r="K14" s="29"/>
      <c r="L14" s="39"/>
      <c r="S14" s="29"/>
      <c r="T14" s="29"/>
      <c r="U14" s="29"/>
      <c r="V14" s="29"/>
      <c r="W14" s="29"/>
      <c r="X14" s="29"/>
      <c r="Y14" s="29"/>
      <c r="Z14" s="29"/>
      <c r="AA14" s="29"/>
      <c r="AB14" s="29"/>
      <c r="AC14" s="29"/>
      <c r="AD14" s="29"/>
      <c r="AE14" s="29"/>
    </row>
    <row r="15" spans="1:46" s="2" customFormat="1" ht="18" customHeight="1">
      <c r="A15" s="29"/>
      <c r="B15" s="30"/>
      <c r="C15" s="29"/>
      <c r="D15" s="29"/>
      <c r="E15" s="22" t="s">
        <v>27</v>
      </c>
      <c r="F15" s="29"/>
      <c r="G15" s="29"/>
      <c r="H15" s="29"/>
      <c r="I15" s="94" t="s">
        <v>28</v>
      </c>
      <c r="J15" s="22" t="s">
        <v>29</v>
      </c>
      <c r="K15" s="29"/>
      <c r="L15" s="39"/>
      <c r="S15" s="29"/>
      <c r="T15" s="29"/>
      <c r="U15" s="29"/>
      <c r="V15" s="29"/>
      <c r="W15" s="29"/>
      <c r="X15" s="29"/>
      <c r="Y15" s="29"/>
      <c r="Z15" s="29"/>
      <c r="AA15" s="29"/>
      <c r="AB15" s="29"/>
      <c r="AC15" s="29"/>
      <c r="AD15" s="29"/>
      <c r="AE15" s="29"/>
    </row>
    <row r="16" spans="1:46" s="2" customFormat="1" ht="6.95" customHeight="1">
      <c r="A16" s="29"/>
      <c r="B16" s="30"/>
      <c r="C16" s="29"/>
      <c r="D16" s="29"/>
      <c r="E16" s="29"/>
      <c r="F16" s="29"/>
      <c r="G16" s="29"/>
      <c r="H16" s="29"/>
      <c r="I16" s="93"/>
      <c r="J16" s="29"/>
      <c r="K16" s="29"/>
      <c r="L16" s="39"/>
      <c r="S16" s="29"/>
      <c r="T16" s="29"/>
      <c r="U16" s="29"/>
      <c r="V16" s="29"/>
      <c r="W16" s="29"/>
      <c r="X16" s="29"/>
      <c r="Y16" s="29"/>
      <c r="Z16" s="29"/>
      <c r="AA16" s="29"/>
      <c r="AB16" s="29"/>
      <c r="AC16" s="29"/>
      <c r="AD16" s="29"/>
      <c r="AE16" s="29"/>
    </row>
    <row r="17" spans="1:31" s="2" customFormat="1" ht="12" customHeight="1">
      <c r="A17" s="29"/>
      <c r="B17" s="30"/>
      <c r="C17" s="29"/>
      <c r="D17" s="24" t="s">
        <v>30</v>
      </c>
      <c r="E17" s="29"/>
      <c r="F17" s="29"/>
      <c r="G17" s="29"/>
      <c r="H17" s="29"/>
      <c r="I17" s="94" t="s">
        <v>25</v>
      </c>
      <c r="J17" s="25" t="str">
        <f>'Rekapitulace zakázky'!AN13</f>
        <v>Vyplň údaj</v>
      </c>
      <c r="K17" s="29"/>
      <c r="L17" s="39"/>
      <c r="S17" s="29"/>
      <c r="T17" s="29"/>
      <c r="U17" s="29"/>
      <c r="V17" s="29"/>
      <c r="W17" s="29"/>
      <c r="X17" s="29"/>
      <c r="Y17" s="29"/>
      <c r="Z17" s="29"/>
      <c r="AA17" s="29"/>
      <c r="AB17" s="29"/>
      <c r="AC17" s="29"/>
      <c r="AD17" s="29"/>
      <c r="AE17" s="29"/>
    </row>
    <row r="18" spans="1:31" s="2" customFormat="1" ht="18" customHeight="1">
      <c r="A18" s="29"/>
      <c r="B18" s="30"/>
      <c r="C18" s="29"/>
      <c r="D18" s="29"/>
      <c r="E18" s="228" t="str">
        <f>'Rekapitulace zakázky'!E14</f>
        <v>Vyplň údaj</v>
      </c>
      <c r="F18" s="208"/>
      <c r="G18" s="208"/>
      <c r="H18" s="208"/>
      <c r="I18" s="94" t="s">
        <v>28</v>
      </c>
      <c r="J18" s="25" t="str">
        <f>'Rekapitulace zakázky'!AN14</f>
        <v>Vyplň údaj</v>
      </c>
      <c r="K18" s="29"/>
      <c r="L18" s="39"/>
      <c r="S18" s="29"/>
      <c r="T18" s="29"/>
      <c r="U18" s="29"/>
      <c r="V18" s="29"/>
      <c r="W18" s="29"/>
      <c r="X18" s="29"/>
      <c r="Y18" s="29"/>
      <c r="Z18" s="29"/>
      <c r="AA18" s="29"/>
      <c r="AB18" s="29"/>
      <c r="AC18" s="29"/>
      <c r="AD18" s="29"/>
      <c r="AE18" s="29"/>
    </row>
    <row r="19" spans="1:31" s="2" customFormat="1" ht="6.95" customHeight="1">
      <c r="A19" s="29"/>
      <c r="B19" s="30"/>
      <c r="C19" s="29"/>
      <c r="D19" s="29"/>
      <c r="E19" s="29"/>
      <c r="F19" s="29"/>
      <c r="G19" s="29"/>
      <c r="H19" s="29"/>
      <c r="I19" s="93"/>
      <c r="J19" s="29"/>
      <c r="K19" s="29"/>
      <c r="L19" s="39"/>
      <c r="S19" s="29"/>
      <c r="T19" s="29"/>
      <c r="U19" s="29"/>
      <c r="V19" s="29"/>
      <c r="W19" s="29"/>
      <c r="X19" s="29"/>
      <c r="Y19" s="29"/>
      <c r="Z19" s="29"/>
      <c r="AA19" s="29"/>
      <c r="AB19" s="29"/>
      <c r="AC19" s="29"/>
      <c r="AD19" s="29"/>
      <c r="AE19" s="29"/>
    </row>
    <row r="20" spans="1:31" s="2" customFormat="1" ht="12" customHeight="1">
      <c r="A20" s="29"/>
      <c r="B20" s="30"/>
      <c r="C20" s="29"/>
      <c r="D20" s="24" t="s">
        <v>32</v>
      </c>
      <c r="E20" s="29"/>
      <c r="F20" s="29"/>
      <c r="G20" s="29"/>
      <c r="H20" s="29"/>
      <c r="I20" s="94" t="s">
        <v>25</v>
      </c>
      <c r="J20" s="22" t="str">
        <f>IF('Rekapitulace zakázky'!AN16="","",'Rekapitulace zakázky'!AN16)</f>
        <v/>
      </c>
      <c r="K20" s="29"/>
      <c r="L20" s="39"/>
      <c r="S20" s="29"/>
      <c r="T20" s="29"/>
      <c r="U20" s="29"/>
      <c r="V20" s="29"/>
      <c r="W20" s="29"/>
      <c r="X20" s="29"/>
      <c r="Y20" s="29"/>
      <c r="Z20" s="29"/>
      <c r="AA20" s="29"/>
      <c r="AB20" s="29"/>
      <c r="AC20" s="29"/>
      <c r="AD20" s="29"/>
      <c r="AE20" s="29"/>
    </row>
    <row r="21" spans="1:31" s="2" customFormat="1" ht="18" customHeight="1">
      <c r="A21" s="29"/>
      <c r="B21" s="30"/>
      <c r="C21" s="29"/>
      <c r="D21" s="29"/>
      <c r="E21" s="22" t="str">
        <f>IF('Rekapitulace zakázky'!E17="","",'Rekapitulace zakázky'!E17)</f>
        <v xml:space="preserve"> </v>
      </c>
      <c r="F21" s="29"/>
      <c r="G21" s="29"/>
      <c r="H21" s="29"/>
      <c r="I21" s="94" t="s">
        <v>28</v>
      </c>
      <c r="J21" s="22" t="str">
        <f>IF('Rekapitulace zakázky'!AN17="","",'Rekapitulace zakázky'!AN17)</f>
        <v/>
      </c>
      <c r="K21" s="29"/>
      <c r="L21" s="39"/>
      <c r="S21" s="29"/>
      <c r="T21" s="29"/>
      <c r="U21" s="29"/>
      <c r="V21" s="29"/>
      <c r="W21" s="29"/>
      <c r="X21" s="29"/>
      <c r="Y21" s="29"/>
      <c r="Z21" s="29"/>
      <c r="AA21" s="29"/>
      <c r="AB21" s="29"/>
      <c r="AC21" s="29"/>
      <c r="AD21" s="29"/>
      <c r="AE21" s="29"/>
    </row>
    <row r="22" spans="1:31" s="2" customFormat="1" ht="6.95" customHeight="1">
      <c r="A22" s="29"/>
      <c r="B22" s="30"/>
      <c r="C22" s="29"/>
      <c r="D22" s="29"/>
      <c r="E22" s="29"/>
      <c r="F22" s="29"/>
      <c r="G22" s="29"/>
      <c r="H22" s="29"/>
      <c r="I22" s="93"/>
      <c r="J22" s="29"/>
      <c r="K22" s="29"/>
      <c r="L22" s="39"/>
      <c r="S22" s="29"/>
      <c r="T22" s="29"/>
      <c r="U22" s="29"/>
      <c r="V22" s="29"/>
      <c r="W22" s="29"/>
      <c r="X22" s="29"/>
      <c r="Y22" s="29"/>
      <c r="Z22" s="29"/>
      <c r="AA22" s="29"/>
      <c r="AB22" s="29"/>
      <c r="AC22" s="29"/>
      <c r="AD22" s="29"/>
      <c r="AE22" s="29"/>
    </row>
    <row r="23" spans="1:31" s="2" customFormat="1" ht="12" customHeight="1">
      <c r="A23" s="29"/>
      <c r="B23" s="30"/>
      <c r="C23" s="29"/>
      <c r="D23" s="24" t="s">
        <v>35</v>
      </c>
      <c r="E23" s="29"/>
      <c r="F23" s="29"/>
      <c r="G23" s="29"/>
      <c r="H23" s="29"/>
      <c r="I23" s="94" t="s">
        <v>25</v>
      </c>
      <c r="J23" s="22" t="str">
        <f>IF('Rekapitulace zakázky'!AN19="","",'Rekapitulace zakázky'!AN19)</f>
        <v/>
      </c>
      <c r="K23" s="29"/>
      <c r="L23" s="39"/>
      <c r="S23" s="29"/>
      <c r="T23" s="29"/>
      <c r="U23" s="29"/>
      <c r="V23" s="29"/>
      <c r="W23" s="29"/>
      <c r="X23" s="29"/>
      <c r="Y23" s="29"/>
      <c r="Z23" s="29"/>
      <c r="AA23" s="29"/>
      <c r="AB23" s="29"/>
      <c r="AC23" s="29"/>
      <c r="AD23" s="29"/>
      <c r="AE23" s="29"/>
    </row>
    <row r="24" spans="1:31" s="2" customFormat="1" ht="18" customHeight="1">
      <c r="A24" s="29"/>
      <c r="B24" s="30"/>
      <c r="C24" s="29"/>
      <c r="D24" s="29"/>
      <c r="E24" s="22" t="str">
        <f>IF('Rekapitulace zakázky'!E20="","",'Rekapitulace zakázky'!E20)</f>
        <v xml:space="preserve"> </v>
      </c>
      <c r="F24" s="29"/>
      <c r="G24" s="29"/>
      <c r="H24" s="29"/>
      <c r="I24" s="94" t="s">
        <v>28</v>
      </c>
      <c r="J24" s="22" t="str">
        <f>IF('Rekapitulace zakázky'!AN20="","",'Rekapitulace zakázky'!AN20)</f>
        <v/>
      </c>
      <c r="K24" s="29"/>
      <c r="L24" s="39"/>
      <c r="S24" s="29"/>
      <c r="T24" s="29"/>
      <c r="U24" s="29"/>
      <c r="V24" s="29"/>
      <c r="W24" s="29"/>
      <c r="X24" s="29"/>
      <c r="Y24" s="29"/>
      <c r="Z24" s="29"/>
      <c r="AA24" s="29"/>
      <c r="AB24" s="29"/>
      <c r="AC24" s="29"/>
      <c r="AD24" s="29"/>
      <c r="AE24" s="29"/>
    </row>
    <row r="25" spans="1:31" s="2" customFormat="1" ht="6.95" customHeight="1">
      <c r="A25" s="29"/>
      <c r="B25" s="30"/>
      <c r="C25" s="29"/>
      <c r="D25" s="29"/>
      <c r="E25" s="29"/>
      <c r="F25" s="29"/>
      <c r="G25" s="29"/>
      <c r="H25" s="29"/>
      <c r="I25" s="93"/>
      <c r="J25" s="29"/>
      <c r="K25" s="29"/>
      <c r="L25" s="39"/>
      <c r="S25" s="29"/>
      <c r="T25" s="29"/>
      <c r="U25" s="29"/>
      <c r="V25" s="29"/>
      <c r="W25" s="29"/>
      <c r="X25" s="29"/>
      <c r="Y25" s="29"/>
      <c r="Z25" s="29"/>
      <c r="AA25" s="29"/>
      <c r="AB25" s="29"/>
      <c r="AC25" s="29"/>
      <c r="AD25" s="29"/>
      <c r="AE25" s="29"/>
    </row>
    <row r="26" spans="1:31" s="2" customFormat="1" ht="12" customHeight="1">
      <c r="A26" s="29"/>
      <c r="B26" s="30"/>
      <c r="C26" s="29"/>
      <c r="D26" s="24" t="s">
        <v>36</v>
      </c>
      <c r="E26" s="29"/>
      <c r="F26" s="29"/>
      <c r="G26" s="29"/>
      <c r="H26" s="29"/>
      <c r="I26" s="93"/>
      <c r="J26" s="29"/>
      <c r="K26" s="29"/>
      <c r="L26" s="39"/>
      <c r="S26" s="29"/>
      <c r="T26" s="29"/>
      <c r="U26" s="29"/>
      <c r="V26" s="29"/>
      <c r="W26" s="29"/>
      <c r="X26" s="29"/>
      <c r="Y26" s="29"/>
      <c r="Z26" s="29"/>
      <c r="AA26" s="29"/>
      <c r="AB26" s="29"/>
      <c r="AC26" s="29"/>
      <c r="AD26" s="29"/>
      <c r="AE26" s="29"/>
    </row>
    <row r="27" spans="1:31" s="8" customFormat="1" ht="16.5" customHeight="1">
      <c r="A27" s="95"/>
      <c r="B27" s="96"/>
      <c r="C27" s="95"/>
      <c r="D27" s="95"/>
      <c r="E27" s="213" t="s">
        <v>1</v>
      </c>
      <c r="F27" s="213"/>
      <c r="G27" s="213"/>
      <c r="H27" s="213"/>
      <c r="I27" s="97"/>
      <c r="J27" s="95"/>
      <c r="K27" s="95"/>
      <c r="L27" s="98"/>
      <c r="S27" s="95"/>
      <c r="T27" s="95"/>
      <c r="U27" s="95"/>
      <c r="V27" s="95"/>
      <c r="W27" s="95"/>
      <c r="X27" s="95"/>
      <c r="Y27" s="95"/>
      <c r="Z27" s="95"/>
      <c r="AA27" s="95"/>
      <c r="AB27" s="95"/>
      <c r="AC27" s="95"/>
      <c r="AD27" s="95"/>
      <c r="AE27" s="95"/>
    </row>
    <row r="28" spans="1:31" s="2" customFormat="1" ht="6.95" customHeight="1">
      <c r="A28" s="29"/>
      <c r="B28" s="30"/>
      <c r="C28" s="29"/>
      <c r="D28" s="29"/>
      <c r="E28" s="29"/>
      <c r="F28" s="29"/>
      <c r="G28" s="29"/>
      <c r="H28" s="29"/>
      <c r="I28" s="93"/>
      <c r="J28" s="29"/>
      <c r="K28" s="29"/>
      <c r="L28" s="39"/>
      <c r="S28" s="29"/>
      <c r="T28" s="29"/>
      <c r="U28" s="29"/>
      <c r="V28" s="29"/>
      <c r="W28" s="29"/>
      <c r="X28" s="29"/>
      <c r="Y28" s="29"/>
      <c r="Z28" s="29"/>
      <c r="AA28" s="29"/>
      <c r="AB28" s="29"/>
      <c r="AC28" s="29"/>
      <c r="AD28" s="29"/>
      <c r="AE28" s="29"/>
    </row>
    <row r="29" spans="1:31" s="2" customFormat="1" ht="6.95" customHeight="1">
      <c r="A29" s="29"/>
      <c r="B29" s="30"/>
      <c r="C29" s="29"/>
      <c r="D29" s="63"/>
      <c r="E29" s="63"/>
      <c r="F29" s="63"/>
      <c r="G29" s="63"/>
      <c r="H29" s="63"/>
      <c r="I29" s="99"/>
      <c r="J29" s="63"/>
      <c r="K29" s="63"/>
      <c r="L29" s="39"/>
      <c r="S29" s="29"/>
      <c r="T29" s="29"/>
      <c r="U29" s="29"/>
      <c r="V29" s="29"/>
      <c r="W29" s="29"/>
      <c r="X29" s="29"/>
      <c r="Y29" s="29"/>
      <c r="Z29" s="29"/>
      <c r="AA29" s="29"/>
      <c r="AB29" s="29"/>
      <c r="AC29" s="29"/>
      <c r="AD29" s="29"/>
      <c r="AE29" s="29"/>
    </row>
    <row r="30" spans="1:31" s="2" customFormat="1" ht="25.35" customHeight="1">
      <c r="A30" s="29"/>
      <c r="B30" s="30"/>
      <c r="C30" s="29"/>
      <c r="D30" s="100" t="s">
        <v>37</v>
      </c>
      <c r="E30" s="29"/>
      <c r="F30" s="29"/>
      <c r="G30" s="29"/>
      <c r="H30" s="29"/>
      <c r="I30" s="93"/>
      <c r="J30" s="68">
        <f>ROUND(J117, 2)</f>
        <v>0</v>
      </c>
      <c r="K30" s="29"/>
      <c r="L30" s="39"/>
      <c r="S30" s="29"/>
      <c r="T30" s="29"/>
      <c r="U30" s="29"/>
      <c r="V30" s="29"/>
      <c r="W30" s="29"/>
      <c r="X30" s="29"/>
      <c r="Y30" s="29"/>
      <c r="Z30" s="29"/>
      <c r="AA30" s="29"/>
      <c r="AB30" s="29"/>
      <c r="AC30" s="29"/>
      <c r="AD30" s="29"/>
      <c r="AE30" s="29"/>
    </row>
    <row r="31" spans="1:31" s="2" customFormat="1" ht="6.95" customHeight="1">
      <c r="A31" s="29"/>
      <c r="B31" s="30"/>
      <c r="C31" s="29"/>
      <c r="D31" s="63"/>
      <c r="E31" s="63"/>
      <c r="F31" s="63"/>
      <c r="G31" s="63"/>
      <c r="H31" s="63"/>
      <c r="I31" s="99"/>
      <c r="J31" s="63"/>
      <c r="K31" s="63"/>
      <c r="L31" s="39"/>
      <c r="S31" s="29"/>
      <c r="T31" s="29"/>
      <c r="U31" s="29"/>
      <c r="V31" s="29"/>
      <c r="W31" s="29"/>
      <c r="X31" s="29"/>
      <c r="Y31" s="29"/>
      <c r="Z31" s="29"/>
      <c r="AA31" s="29"/>
      <c r="AB31" s="29"/>
      <c r="AC31" s="29"/>
      <c r="AD31" s="29"/>
      <c r="AE31" s="29"/>
    </row>
    <row r="32" spans="1:31" s="2" customFormat="1" ht="14.45" customHeight="1">
      <c r="A32" s="29"/>
      <c r="B32" s="30"/>
      <c r="C32" s="29"/>
      <c r="D32" s="29"/>
      <c r="E32" s="29"/>
      <c r="F32" s="33" t="s">
        <v>39</v>
      </c>
      <c r="G32" s="29"/>
      <c r="H32" s="29"/>
      <c r="I32" s="101" t="s">
        <v>38</v>
      </c>
      <c r="J32" s="33" t="s">
        <v>40</v>
      </c>
      <c r="K32" s="29"/>
      <c r="L32" s="39"/>
      <c r="S32" s="29"/>
      <c r="T32" s="29"/>
      <c r="U32" s="29"/>
      <c r="V32" s="29"/>
      <c r="W32" s="29"/>
      <c r="X32" s="29"/>
      <c r="Y32" s="29"/>
      <c r="Z32" s="29"/>
      <c r="AA32" s="29"/>
      <c r="AB32" s="29"/>
      <c r="AC32" s="29"/>
      <c r="AD32" s="29"/>
      <c r="AE32" s="29"/>
    </row>
    <row r="33" spans="1:31" s="2" customFormat="1" ht="14.45" customHeight="1">
      <c r="A33" s="29"/>
      <c r="B33" s="30"/>
      <c r="C33" s="29"/>
      <c r="D33" s="102" t="s">
        <v>41</v>
      </c>
      <c r="E33" s="24" t="s">
        <v>42</v>
      </c>
      <c r="F33" s="103">
        <f>ROUND((SUM(BE117:BE125)),  2)</f>
        <v>0</v>
      </c>
      <c r="G33" s="29"/>
      <c r="H33" s="29"/>
      <c r="I33" s="104">
        <v>0.21</v>
      </c>
      <c r="J33" s="103">
        <f>ROUND(((SUM(BE117:BE125))*I33),  2)</f>
        <v>0</v>
      </c>
      <c r="K33" s="29"/>
      <c r="L33" s="39"/>
      <c r="S33" s="29"/>
      <c r="T33" s="29"/>
      <c r="U33" s="29"/>
      <c r="V33" s="29"/>
      <c r="W33" s="29"/>
      <c r="X33" s="29"/>
      <c r="Y33" s="29"/>
      <c r="Z33" s="29"/>
      <c r="AA33" s="29"/>
      <c r="AB33" s="29"/>
      <c r="AC33" s="29"/>
      <c r="AD33" s="29"/>
      <c r="AE33" s="29"/>
    </row>
    <row r="34" spans="1:31" s="2" customFormat="1" ht="14.45" customHeight="1">
      <c r="A34" s="29"/>
      <c r="B34" s="30"/>
      <c r="C34" s="29"/>
      <c r="D34" s="29"/>
      <c r="E34" s="24" t="s">
        <v>43</v>
      </c>
      <c r="F34" s="103">
        <f>ROUND((SUM(BF117:BF125)),  2)</f>
        <v>0</v>
      </c>
      <c r="G34" s="29"/>
      <c r="H34" s="29"/>
      <c r="I34" s="104">
        <v>0.15</v>
      </c>
      <c r="J34" s="103">
        <f>ROUND(((SUM(BF117:BF125))*I34),  2)</f>
        <v>0</v>
      </c>
      <c r="K34" s="29"/>
      <c r="L34" s="39"/>
      <c r="S34" s="29"/>
      <c r="T34" s="29"/>
      <c r="U34" s="29"/>
      <c r="V34" s="29"/>
      <c r="W34" s="29"/>
      <c r="X34" s="29"/>
      <c r="Y34" s="29"/>
      <c r="Z34" s="29"/>
      <c r="AA34" s="29"/>
      <c r="AB34" s="29"/>
      <c r="AC34" s="29"/>
      <c r="AD34" s="29"/>
      <c r="AE34" s="29"/>
    </row>
    <row r="35" spans="1:31" s="2" customFormat="1" ht="14.45" hidden="1" customHeight="1">
      <c r="A35" s="29"/>
      <c r="B35" s="30"/>
      <c r="C35" s="29"/>
      <c r="D35" s="29"/>
      <c r="E35" s="24" t="s">
        <v>44</v>
      </c>
      <c r="F35" s="103">
        <f>ROUND((SUM(BG117:BG125)),  2)</f>
        <v>0</v>
      </c>
      <c r="G35" s="29"/>
      <c r="H35" s="29"/>
      <c r="I35" s="104">
        <v>0.21</v>
      </c>
      <c r="J35" s="103">
        <f>0</f>
        <v>0</v>
      </c>
      <c r="K35" s="29"/>
      <c r="L35" s="39"/>
      <c r="S35" s="29"/>
      <c r="T35" s="29"/>
      <c r="U35" s="29"/>
      <c r="V35" s="29"/>
      <c r="W35" s="29"/>
      <c r="X35" s="29"/>
      <c r="Y35" s="29"/>
      <c r="Z35" s="29"/>
      <c r="AA35" s="29"/>
      <c r="AB35" s="29"/>
      <c r="AC35" s="29"/>
      <c r="AD35" s="29"/>
      <c r="AE35" s="29"/>
    </row>
    <row r="36" spans="1:31" s="2" customFormat="1" ht="14.45" hidden="1" customHeight="1">
      <c r="A36" s="29"/>
      <c r="B36" s="30"/>
      <c r="C36" s="29"/>
      <c r="D36" s="29"/>
      <c r="E36" s="24" t="s">
        <v>45</v>
      </c>
      <c r="F36" s="103">
        <f>ROUND((SUM(BH117:BH125)),  2)</f>
        <v>0</v>
      </c>
      <c r="G36" s="29"/>
      <c r="H36" s="29"/>
      <c r="I36" s="104">
        <v>0.15</v>
      </c>
      <c r="J36" s="103">
        <f>0</f>
        <v>0</v>
      </c>
      <c r="K36" s="29"/>
      <c r="L36" s="39"/>
      <c r="S36" s="29"/>
      <c r="T36" s="29"/>
      <c r="U36" s="29"/>
      <c r="V36" s="29"/>
      <c r="W36" s="29"/>
      <c r="X36" s="29"/>
      <c r="Y36" s="29"/>
      <c r="Z36" s="29"/>
      <c r="AA36" s="29"/>
      <c r="AB36" s="29"/>
      <c r="AC36" s="29"/>
      <c r="AD36" s="29"/>
      <c r="AE36" s="29"/>
    </row>
    <row r="37" spans="1:31" s="2" customFormat="1" ht="14.45" hidden="1" customHeight="1">
      <c r="A37" s="29"/>
      <c r="B37" s="30"/>
      <c r="C37" s="29"/>
      <c r="D37" s="29"/>
      <c r="E37" s="24" t="s">
        <v>46</v>
      </c>
      <c r="F37" s="103">
        <f>ROUND((SUM(BI117:BI125)),  2)</f>
        <v>0</v>
      </c>
      <c r="G37" s="29"/>
      <c r="H37" s="29"/>
      <c r="I37" s="104">
        <v>0</v>
      </c>
      <c r="J37" s="103">
        <f>0</f>
        <v>0</v>
      </c>
      <c r="K37" s="29"/>
      <c r="L37" s="39"/>
      <c r="S37" s="29"/>
      <c r="T37" s="29"/>
      <c r="U37" s="29"/>
      <c r="V37" s="29"/>
      <c r="W37" s="29"/>
      <c r="X37" s="29"/>
      <c r="Y37" s="29"/>
      <c r="Z37" s="29"/>
      <c r="AA37" s="29"/>
      <c r="AB37" s="29"/>
      <c r="AC37" s="29"/>
      <c r="AD37" s="29"/>
      <c r="AE37" s="29"/>
    </row>
    <row r="38" spans="1:31" s="2" customFormat="1" ht="6.95" customHeight="1">
      <c r="A38" s="29"/>
      <c r="B38" s="30"/>
      <c r="C38" s="29"/>
      <c r="D38" s="29"/>
      <c r="E38" s="29"/>
      <c r="F38" s="29"/>
      <c r="G38" s="29"/>
      <c r="H38" s="29"/>
      <c r="I38" s="93"/>
      <c r="J38" s="29"/>
      <c r="K38" s="29"/>
      <c r="L38" s="39"/>
      <c r="S38" s="29"/>
      <c r="T38" s="29"/>
      <c r="U38" s="29"/>
      <c r="V38" s="29"/>
      <c r="W38" s="29"/>
      <c r="X38" s="29"/>
      <c r="Y38" s="29"/>
      <c r="Z38" s="29"/>
      <c r="AA38" s="29"/>
      <c r="AB38" s="29"/>
      <c r="AC38" s="29"/>
      <c r="AD38" s="29"/>
      <c r="AE38" s="29"/>
    </row>
    <row r="39" spans="1:31" s="2" customFormat="1" ht="25.35" customHeight="1">
      <c r="A39" s="29"/>
      <c r="B39" s="30"/>
      <c r="C39" s="105"/>
      <c r="D39" s="106" t="s">
        <v>47</v>
      </c>
      <c r="E39" s="57"/>
      <c r="F39" s="57"/>
      <c r="G39" s="107" t="s">
        <v>48</v>
      </c>
      <c r="H39" s="108" t="s">
        <v>49</v>
      </c>
      <c r="I39" s="109"/>
      <c r="J39" s="110">
        <f>SUM(J30:J37)</f>
        <v>0</v>
      </c>
      <c r="K39" s="111"/>
      <c r="L39" s="39"/>
      <c r="S39" s="29"/>
      <c r="T39" s="29"/>
      <c r="U39" s="29"/>
      <c r="V39" s="29"/>
      <c r="W39" s="29"/>
      <c r="X39" s="29"/>
      <c r="Y39" s="29"/>
      <c r="Z39" s="29"/>
      <c r="AA39" s="29"/>
      <c r="AB39" s="29"/>
      <c r="AC39" s="29"/>
      <c r="AD39" s="29"/>
      <c r="AE39" s="29"/>
    </row>
    <row r="40" spans="1:31" s="2" customFormat="1" ht="14.45" customHeight="1">
      <c r="A40" s="29"/>
      <c r="B40" s="30"/>
      <c r="C40" s="29"/>
      <c r="D40" s="29"/>
      <c r="E40" s="29"/>
      <c r="F40" s="29"/>
      <c r="G40" s="29"/>
      <c r="H40" s="29"/>
      <c r="I40" s="93"/>
      <c r="J40" s="29"/>
      <c r="K40" s="29"/>
      <c r="L40" s="39"/>
      <c r="S40" s="29"/>
      <c r="T40" s="29"/>
      <c r="U40" s="29"/>
      <c r="V40" s="29"/>
      <c r="W40" s="29"/>
      <c r="X40" s="29"/>
      <c r="Y40" s="29"/>
      <c r="Z40" s="29"/>
      <c r="AA40" s="29"/>
      <c r="AB40" s="29"/>
      <c r="AC40" s="29"/>
      <c r="AD40" s="29"/>
      <c r="AE40" s="29"/>
    </row>
    <row r="41" spans="1:31" s="1" customFormat="1" ht="14.45" customHeight="1">
      <c r="B41" s="17"/>
      <c r="I41" s="90"/>
      <c r="L41" s="17"/>
    </row>
    <row r="42" spans="1:31" s="1" customFormat="1" ht="14.45" customHeight="1">
      <c r="B42" s="17"/>
      <c r="I42" s="90"/>
      <c r="L42" s="17"/>
    </row>
    <row r="43" spans="1:31" s="1" customFormat="1" ht="14.45" customHeight="1">
      <c r="B43" s="17"/>
      <c r="I43" s="90"/>
      <c r="L43" s="17"/>
    </row>
    <row r="44" spans="1:31" s="1" customFormat="1" ht="14.45" customHeight="1">
      <c r="B44" s="17"/>
      <c r="I44" s="90"/>
      <c r="L44" s="17"/>
    </row>
    <row r="45" spans="1:31" s="1" customFormat="1" ht="14.45" customHeight="1">
      <c r="B45" s="17"/>
      <c r="I45" s="90"/>
      <c r="L45" s="17"/>
    </row>
    <row r="46" spans="1:31" s="1" customFormat="1" ht="14.45" customHeight="1">
      <c r="B46" s="17"/>
      <c r="I46" s="90"/>
      <c r="L46" s="17"/>
    </row>
    <row r="47" spans="1:31" s="1" customFormat="1" ht="14.45" customHeight="1">
      <c r="B47" s="17"/>
      <c r="I47" s="90"/>
      <c r="L47" s="17"/>
    </row>
    <row r="48" spans="1:31" s="1" customFormat="1" ht="14.45" customHeight="1">
      <c r="B48" s="17"/>
      <c r="I48" s="90"/>
      <c r="L48" s="17"/>
    </row>
    <row r="49" spans="1:31" s="1" customFormat="1" ht="14.45" customHeight="1">
      <c r="B49" s="17"/>
      <c r="I49" s="90"/>
      <c r="L49" s="17"/>
    </row>
    <row r="50" spans="1:31" s="2" customFormat="1" ht="14.45" customHeight="1">
      <c r="B50" s="39"/>
      <c r="D50" s="40" t="s">
        <v>50</v>
      </c>
      <c r="E50" s="41"/>
      <c r="F50" s="41"/>
      <c r="G50" s="40" t="s">
        <v>51</v>
      </c>
      <c r="H50" s="41"/>
      <c r="I50" s="112"/>
      <c r="J50" s="41"/>
      <c r="K50" s="41"/>
      <c r="L50" s="39"/>
    </row>
    <row r="51" spans="1:31" ht="11.25">
      <c r="B51" s="17"/>
      <c r="L51" s="17"/>
    </row>
    <row r="52" spans="1:31" ht="11.25">
      <c r="B52" s="17"/>
      <c r="L52" s="17"/>
    </row>
    <row r="53" spans="1:31" ht="11.25">
      <c r="B53" s="17"/>
      <c r="L53" s="17"/>
    </row>
    <row r="54" spans="1:31" ht="11.25">
      <c r="B54" s="17"/>
      <c r="L54" s="17"/>
    </row>
    <row r="55" spans="1:31" ht="11.25">
      <c r="B55" s="17"/>
      <c r="L55" s="17"/>
    </row>
    <row r="56" spans="1:31" ht="11.25">
      <c r="B56" s="17"/>
      <c r="L56" s="17"/>
    </row>
    <row r="57" spans="1:31" ht="11.25">
      <c r="B57" s="17"/>
      <c r="L57" s="17"/>
    </row>
    <row r="58" spans="1:31" ht="11.25">
      <c r="B58" s="17"/>
      <c r="L58" s="17"/>
    </row>
    <row r="59" spans="1:31" ht="11.25">
      <c r="B59" s="17"/>
      <c r="L59" s="17"/>
    </row>
    <row r="60" spans="1:31" ht="11.25">
      <c r="B60" s="17"/>
      <c r="L60" s="17"/>
    </row>
    <row r="61" spans="1:31" s="2" customFormat="1" ht="12.75">
      <c r="A61" s="29"/>
      <c r="B61" s="30"/>
      <c r="C61" s="29"/>
      <c r="D61" s="42" t="s">
        <v>52</v>
      </c>
      <c r="E61" s="32"/>
      <c r="F61" s="113" t="s">
        <v>53</v>
      </c>
      <c r="G61" s="42" t="s">
        <v>52</v>
      </c>
      <c r="H61" s="32"/>
      <c r="I61" s="114"/>
      <c r="J61" s="115" t="s">
        <v>53</v>
      </c>
      <c r="K61" s="32"/>
      <c r="L61" s="39"/>
      <c r="S61" s="29"/>
      <c r="T61" s="29"/>
      <c r="U61" s="29"/>
      <c r="V61" s="29"/>
      <c r="W61" s="29"/>
      <c r="X61" s="29"/>
      <c r="Y61" s="29"/>
      <c r="Z61" s="29"/>
      <c r="AA61" s="29"/>
      <c r="AB61" s="29"/>
      <c r="AC61" s="29"/>
      <c r="AD61" s="29"/>
      <c r="AE61" s="29"/>
    </row>
    <row r="62" spans="1:31" ht="11.25">
      <c r="B62" s="17"/>
      <c r="L62" s="17"/>
    </row>
    <row r="63" spans="1:31" ht="11.25">
      <c r="B63" s="17"/>
      <c r="L63" s="17"/>
    </row>
    <row r="64" spans="1:31" ht="11.25">
      <c r="B64" s="17"/>
      <c r="L64" s="17"/>
    </row>
    <row r="65" spans="1:31" s="2" customFormat="1" ht="12.75">
      <c r="A65" s="29"/>
      <c r="B65" s="30"/>
      <c r="C65" s="29"/>
      <c r="D65" s="40" t="s">
        <v>54</v>
      </c>
      <c r="E65" s="43"/>
      <c r="F65" s="43"/>
      <c r="G65" s="40" t="s">
        <v>55</v>
      </c>
      <c r="H65" s="43"/>
      <c r="I65" s="116"/>
      <c r="J65" s="43"/>
      <c r="K65" s="43"/>
      <c r="L65" s="39"/>
      <c r="S65" s="29"/>
      <c r="T65" s="29"/>
      <c r="U65" s="29"/>
      <c r="V65" s="29"/>
      <c r="W65" s="29"/>
      <c r="X65" s="29"/>
      <c r="Y65" s="29"/>
      <c r="Z65" s="29"/>
      <c r="AA65" s="29"/>
      <c r="AB65" s="29"/>
      <c r="AC65" s="29"/>
      <c r="AD65" s="29"/>
      <c r="AE65" s="29"/>
    </row>
    <row r="66" spans="1:31" ht="11.25">
      <c r="B66" s="17"/>
      <c r="L66" s="17"/>
    </row>
    <row r="67" spans="1:31" ht="11.25">
      <c r="B67" s="17"/>
      <c r="L67" s="17"/>
    </row>
    <row r="68" spans="1:31" ht="11.25">
      <c r="B68" s="17"/>
      <c r="L68" s="17"/>
    </row>
    <row r="69" spans="1:31" ht="11.25">
      <c r="B69" s="17"/>
      <c r="L69" s="17"/>
    </row>
    <row r="70" spans="1:31" ht="11.25">
      <c r="B70" s="17"/>
      <c r="L70" s="17"/>
    </row>
    <row r="71" spans="1:31" ht="11.25">
      <c r="B71" s="17"/>
      <c r="L71" s="17"/>
    </row>
    <row r="72" spans="1:31" ht="11.25">
      <c r="B72" s="17"/>
      <c r="L72" s="17"/>
    </row>
    <row r="73" spans="1:31" ht="11.25">
      <c r="B73" s="17"/>
      <c r="L73" s="17"/>
    </row>
    <row r="74" spans="1:31" ht="11.25">
      <c r="B74" s="17"/>
      <c r="L74" s="17"/>
    </row>
    <row r="75" spans="1:31" ht="11.25">
      <c r="B75" s="17"/>
      <c r="L75" s="17"/>
    </row>
    <row r="76" spans="1:31" s="2" customFormat="1" ht="12.75">
      <c r="A76" s="29"/>
      <c r="B76" s="30"/>
      <c r="C76" s="29"/>
      <c r="D76" s="42" t="s">
        <v>52</v>
      </c>
      <c r="E76" s="32"/>
      <c r="F76" s="113" t="s">
        <v>53</v>
      </c>
      <c r="G76" s="42" t="s">
        <v>52</v>
      </c>
      <c r="H76" s="32"/>
      <c r="I76" s="114"/>
      <c r="J76" s="115" t="s">
        <v>53</v>
      </c>
      <c r="K76" s="32"/>
      <c r="L76" s="39"/>
      <c r="S76" s="29"/>
      <c r="T76" s="29"/>
      <c r="U76" s="29"/>
      <c r="V76" s="29"/>
      <c r="W76" s="29"/>
      <c r="X76" s="29"/>
      <c r="Y76" s="29"/>
      <c r="Z76" s="29"/>
      <c r="AA76" s="29"/>
      <c r="AB76" s="29"/>
      <c r="AC76" s="29"/>
      <c r="AD76" s="29"/>
      <c r="AE76" s="29"/>
    </row>
    <row r="77" spans="1:31" s="2" customFormat="1" ht="14.45" customHeight="1">
      <c r="A77" s="29"/>
      <c r="B77" s="44"/>
      <c r="C77" s="45"/>
      <c r="D77" s="45"/>
      <c r="E77" s="45"/>
      <c r="F77" s="45"/>
      <c r="G77" s="45"/>
      <c r="H77" s="45"/>
      <c r="I77" s="117"/>
      <c r="J77" s="45"/>
      <c r="K77" s="45"/>
      <c r="L77" s="39"/>
      <c r="S77" s="29"/>
      <c r="T77" s="29"/>
      <c r="U77" s="29"/>
      <c r="V77" s="29"/>
      <c r="W77" s="29"/>
      <c r="X77" s="29"/>
      <c r="Y77" s="29"/>
      <c r="Z77" s="29"/>
      <c r="AA77" s="29"/>
      <c r="AB77" s="29"/>
      <c r="AC77" s="29"/>
      <c r="AD77" s="29"/>
      <c r="AE77" s="29"/>
    </row>
    <row r="81" spans="1:47" s="2" customFormat="1" ht="6.95" customHeight="1">
      <c r="A81" s="29"/>
      <c r="B81" s="46"/>
      <c r="C81" s="47"/>
      <c r="D81" s="47"/>
      <c r="E81" s="47"/>
      <c r="F81" s="47"/>
      <c r="G81" s="47"/>
      <c r="H81" s="47"/>
      <c r="I81" s="118"/>
      <c r="J81" s="47"/>
      <c r="K81" s="47"/>
      <c r="L81" s="39"/>
      <c r="S81" s="29"/>
      <c r="T81" s="29"/>
      <c r="U81" s="29"/>
      <c r="V81" s="29"/>
      <c r="W81" s="29"/>
      <c r="X81" s="29"/>
      <c r="Y81" s="29"/>
      <c r="Z81" s="29"/>
      <c r="AA81" s="29"/>
      <c r="AB81" s="29"/>
      <c r="AC81" s="29"/>
      <c r="AD81" s="29"/>
      <c r="AE81" s="29"/>
    </row>
    <row r="82" spans="1:47" s="2" customFormat="1" ht="24.95" customHeight="1">
      <c r="A82" s="29"/>
      <c r="B82" s="30"/>
      <c r="C82" s="18" t="s">
        <v>101</v>
      </c>
      <c r="D82" s="29"/>
      <c r="E82" s="29"/>
      <c r="F82" s="29"/>
      <c r="G82" s="29"/>
      <c r="H82" s="29"/>
      <c r="I82" s="93"/>
      <c r="J82" s="29"/>
      <c r="K82" s="29"/>
      <c r="L82" s="39"/>
      <c r="S82" s="29"/>
      <c r="T82" s="29"/>
      <c r="U82" s="29"/>
      <c r="V82" s="29"/>
      <c r="W82" s="29"/>
      <c r="X82" s="29"/>
      <c r="Y82" s="29"/>
      <c r="Z82" s="29"/>
      <c r="AA82" s="29"/>
      <c r="AB82" s="29"/>
      <c r="AC82" s="29"/>
      <c r="AD82" s="29"/>
      <c r="AE82" s="29"/>
    </row>
    <row r="83" spans="1:47" s="2" customFormat="1" ht="6.95" customHeight="1">
      <c r="A83" s="29"/>
      <c r="B83" s="30"/>
      <c r="C83" s="29"/>
      <c r="D83" s="29"/>
      <c r="E83" s="29"/>
      <c r="F83" s="29"/>
      <c r="G83" s="29"/>
      <c r="H83" s="29"/>
      <c r="I83" s="93"/>
      <c r="J83" s="29"/>
      <c r="K83" s="29"/>
      <c r="L83" s="39"/>
      <c r="S83" s="29"/>
      <c r="T83" s="29"/>
      <c r="U83" s="29"/>
      <c r="V83" s="29"/>
      <c r="W83" s="29"/>
      <c r="X83" s="29"/>
      <c r="Y83" s="29"/>
      <c r="Z83" s="29"/>
      <c r="AA83" s="29"/>
      <c r="AB83" s="29"/>
      <c r="AC83" s="29"/>
      <c r="AD83" s="29"/>
      <c r="AE83" s="29"/>
    </row>
    <row r="84" spans="1:47" s="2" customFormat="1" ht="12" customHeight="1">
      <c r="A84" s="29"/>
      <c r="B84" s="30"/>
      <c r="C84" s="24" t="s">
        <v>16</v>
      </c>
      <c r="D84" s="29"/>
      <c r="E84" s="29"/>
      <c r="F84" s="29"/>
      <c r="G84" s="29"/>
      <c r="H84" s="29"/>
      <c r="I84" s="93"/>
      <c r="J84" s="29"/>
      <c r="K84" s="29"/>
      <c r="L84" s="39"/>
      <c r="S84" s="29"/>
      <c r="T84" s="29"/>
      <c r="U84" s="29"/>
      <c r="V84" s="29"/>
      <c r="W84" s="29"/>
      <c r="X84" s="29"/>
      <c r="Y84" s="29"/>
      <c r="Z84" s="29"/>
      <c r="AA84" s="29"/>
      <c r="AB84" s="29"/>
      <c r="AC84" s="29"/>
      <c r="AD84" s="29"/>
      <c r="AE84" s="29"/>
    </row>
    <row r="85" spans="1:47" s="2" customFormat="1" ht="16.5" customHeight="1">
      <c r="A85" s="29"/>
      <c r="B85" s="30"/>
      <c r="C85" s="29"/>
      <c r="D85" s="29"/>
      <c r="E85" s="225" t="str">
        <f>E7</f>
        <v>Výměna kolejnic v úseku Rájec-Jestřebí - Březová nad Svitavou</v>
      </c>
      <c r="F85" s="226"/>
      <c r="G85" s="226"/>
      <c r="H85" s="226"/>
      <c r="I85" s="93"/>
      <c r="J85" s="29"/>
      <c r="K85" s="29"/>
      <c r="L85" s="39"/>
      <c r="S85" s="29"/>
      <c r="T85" s="29"/>
      <c r="U85" s="29"/>
      <c r="V85" s="29"/>
      <c r="W85" s="29"/>
      <c r="X85" s="29"/>
      <c r="Y85" s="29"/>
      <c r="Z85" s="29"/>
      <c r="AA85" s="29"/>
      <c r="AB85" s="29"/>
      <c r="AC85" s="29"/>
      <c r="AD85" s="29"/>
      <c r="AE85" s="29"/>
    </row>
    <row r="86" spans="1:47" s="2" customFormat="1" ht="12" customHeight="1">
      <c r="A86" s="29"/>
      <c r="B86" s="30"/>
      <c r="C86" s="24" t="s">
        <v>98</v>
      </c>
      <c r="D86" s="29"/>
      <c r="E86" s="29"/>
      <c r="F86" s="29"/>
      <c r="G86" s="29"/>
      <c r="H86" s="29"/>
      <c r="I86" s="93"/>
      <c r="J86" s="29"/>
      <c r="K86" s="29"/>
      <c r="L86" s="39"/>
      <c r="S86" s="29"/>
      <c r="T86" s="29"/>
      <c r="U86" s="29"/>
      <c r="V86" s="29"/>
      <c r="W86" s="29"/>
      <c r="X86" s="29"/>
      <c r="Y86" s="29"/>
      <c r="Z86" s="29"/>
      <c r="AA86" s="29"/>
      <c r="AB86" s="29"/>
      <c r="AC86" s="29"/>
      <c r="AD86" s="29"/>
      <c r="AE86" s="29"/>
    </row>
    <row r="87" spans="1:47" s="2" customFormat="1" ht="16.5" customHeight="1">
      <c r="A87" s="29"/>
      <c r="B87" s="30"/>
      <c r="C87" s="29"/>
      <c r="D87" s="29"/>
      <c r="E87" s="186" t="str">
        <f>E9</f>
        <v>02.1 - Vedlejší rozpočtové náklady</v>
      </c>
      <c r="F87" s="227"/>
      <c r="G87" s="227"/>
      <c r="H87" s="227"/>
      <c r="I87" s="93"/>
      <c r="J87" s="29"/>
      <c r="K87" s="29"/>
      <c r="L87" s="39"/>
      <c r="S87" s="29"/>
      <c r="T87" s="29"/>
      <c r="U87" s="29"/>
      <c r="V87" s="29"/>
      <c r="W87" s="29"/>
      <c r="X87" s="29"/>
      <c r="Y87" s="29"/>
      <c r="Z87" s="29"/>
      <c r="AA87" s="29"/>
      <c r="AB87" s="29"/>
      <c r="AC87" s="29"/>
      <c r="AD87" s="29"/>
      <c r="AE87" s="29"/>
    </row>
    <row r="88" spans="1:47" s="2" customFormat="1" ht="6.95" customHeight="1">
      <c r="A88" s="29"/>
      <c r="B88" s="30"/>
      <c r="C88" s="29"/>
      <c r="D88" s="29"/>
      <c r="E88" s="29"/>
      <c r="F88" s="29"/>
      <c r="G88" s="29"/>
      <c r="H88" s="29"/>
      <c r="I88" s="93"/>
      <c r="J88" s="29"/>
      <c r="K88" s="29"/>
      <c r="L88" s="39"/>
      <c r="S88" s="29"/>
      <c r="T88" s="29"/>
      <c r="U88" s="29"/>
      <c r="V88" s="29"/>
      <c r="W88" s="29"/>
      <c r="X88" s="29"/>
      <c r="Y88" s="29"/>
      <c r="Z88" s="29"/>
      <c r="AA88" s="29"/>
      <c r="AB88" s="29"/>
      <c r="AC88" s="29"/>
      <c r="AD88" s="29"/>
      <c r="AE88" s="29"/>
    </row>
    <row r="89" spans="1:47" s="2" customFormat="1" ht="12" customHeight="1">
      <c r="A89" s="29"/>
      <c r="B89" s="30"/>
      <c r="C89" s="24" t="s">
        <v>20</v>
      </c>
      <c r="D89" s="29"/>
      <c r="E89" s="29"/>
      <c r="F89" s="22" t="str">
        <f>F12</f>
        <v>Brno-Maloměřice - Blansko</v>
      </c>
      <c r="G89" s="29"/>
      <c r="H89" s="29"/>
      <c r="I89" s="94" t="s">
        <v>22</v>
      </c>
      <c r="J89" s="52" t="str">
        <f>IF(J12="","",J12)</f>
        <v>20. 2. 2020</v>
      </c>
      <c r="K89" s="29"/>
      <c r="L89" s="39"/>
      <c r="S89" s="29"/>
      <c r="T89" s="29"/>
      <c r="U89" s="29"/>
      <c r="V89" s="29"/>
      <c r="W89" s="29"/>
      <c r="X89" s="29"/>
      <c r="Y89" s="29"/>
      <c r="Z89" s="29"/>
      <c r="AA89" s="29"/>
      <c r="AB89" s="29"/>
      <c r="AC89" s="29"/>
      <c r="AD89" s="29"/>
      <c r="AE89" s="29"/>
    </row>
    <row r="90" spans="1:47" s="2" customFormat="1" ht="6.95" customHeight="1">
      <c r="A90" s="29"/>
      <c r="B90" s="30"/>
      <c r="C90" s="29"/>
      <c r="D90" s="29"/>
      <c r="E90" s="29"/>
      <c r="F90" s="29"/>
      <c r="G90" s="29"/>
      <c r="H90" s="29"/>
      <c r="I90" s="93"/>
      <c r="J90" s="29"/>
      <c r="K90" s="29"/>
      <c r="L90" s="39"/>
      <c r="S90" s="29"/>
      <c r="T90" s="29"/>
      <c r="U90" s="29"/>
      <c r="V90" s="29"/>
      <c r="W90" s="29"/>
      <c r="X90" s="29"/>
      <c r="Y90" s="29"/>
      <c r="Z90" s="29"/>
      <c r="AA90" s="29"/>
      <c r="AB90" s="29"/>
      <c r="AC90" s="29"/>
      <c r="AD90" s="29"/>
      <c r="AE90" s="29"/>
    </row>
    <row r="91" spans="1:47" s="2" customFormat="1" ht="15.2" customHeight="1">
      <c r="A91" s="29"/>
      <c r="B91" s="30"/>
      <c r="C91" s="24" t="s">
        <v>24</v>
      </c>
      <c r="D91" s="29"/>
      <c r="E91" s="29"/>
      <c r="F91" s="22" t="str">
        <f>E15</f>
        <v>Správa železnic, státní organizace</v>
      </c>
      <c r="G91" s="29"/>
      <c r="H91" s="29"/>
      <c r="I91" s="94" t="s">
        <v>32</v>
      </c>
      <c r="J91" s="27" t="str">
        <f>E21</f>
        <v xml:space="preserve"> </v>
      </c>
      <c r="K91" s="29"/>
      <c r="L91" s="39"/>
      <c r="S91" s="29"/>
      <c r="T91" s="29"/>
      <c r="U91" s="29"/>
      <c r="V91" s="29"/>
      <c r="W91" s="29"/>
      <c r="X91" s="29"/>
      <c r="Y91" s="29"/>
      <c r="Z91" s="29"/>
      <c r="AA91" s="29"/>
      <c r="AB91" s="29"/>
      <c r="AC91" s="29"/>
      <c r="AD91" s="29"/>
      <c r="AE91" s="29"/>
    </row>
    <row r="92" spans="1:47" s="2" customFormat="1" ht="15.2" customHeight="1">
      <c r="A92" s="29"/>
      <c r="B92" s="30"/>
      <c r="C92" s="24" t="s">
        <v>30</v>
      </c>
      <c r="D92" s="29"/>
      <c r="E92" s="29"/>
      <c r="F92" s="22" t="str">
        <f>IF(E18="","",E18)</f>
        <v>Vyplň údaj</v>
      </c>
      <c r="G92" s="29"/>
      <c r="H92" s="29"/>
      <c r="I92" s="94" t="s">
        <v>35</v>
      </c>
      <c r="J92" s="27" t="str">
        <f>E24</f>
        <v xml:space="preserve"> </v>
      </c>
      <c r="K92" s="29"/>
      <c r="L92" s="39"/>
      <c r="S92" s="29"/>
      <c r="T92" s="29"/>
      <c r="U92" s="29"/>
      <c r="V92" s="29"/>
      <c r="W92" s="29"/>
      <c r="X92" s="29"/>
      <c r="Y92" s="29"/>
      <c r="Z92" s="29"/>
      <c r="AA92" s="29"/>
      <c r="AB92" s="29"/>
      <c r="AC92" s="29"/>
      <c r="AD92" s="29"/>
      <c r="AE92" s="29"/>
    </row>
    <row r="93" spans="1:47" s="2" customFormat="1" ht="10.35" customHeight="1">
      <c r="A93" s="29"/>
      <c r="B93" s="30"/>
      <c r="C93" s="29"/>
      <c r="D93" s="29"/>
      <c r="E93" s="29"/>
      <c r="F93" s="29"/>
      <c r="G93" s="29"/>
      <c r="H93" s="29"/>
      <c r="I93" s="93"/>
      <c r="J93" s="29"/>
      <c r="K93" s="29"/>
      <c r="L93" s="39"/>
      <c r="S93" s="29"/>
      <c r="T93" s="29"/>
      <c r="U93" s="29"/>
      <c r="V93" s="29"/>
      <c r="W93" s="29"/>
      <c r="X93" s="29"/>
      <c r="Y93" s="29"/>
      <c r="Z93" s="29"/>
      <c r="AA93" s="29"/>
      <c r="AB93" s="29"/>
      <c r="AC93" s="29"/>
      <c r="AD93" s="29"/>
      <c r="AE93" s="29"/>
    </row>
    <row r="94" spans="1:47" s="2" customFormat="1" ht="29.25" customHeight="1">
      <c r="A94" s="29"/>
      <c r="B94" s="30"/>
      <c r="C94" s="119" t="s">
        <v>102</v>
      </c>
      <c r="D94" s="105"/>
      <c r="E94" s="105"/>
      <c r="F94" s="105"/>
      <c r="G94" s="105"/>
      <c r="H94" s="105"/>
      <c r="I94" s="120"/>
      <c r="J94" s="121" t="s">
        <v>103</v>
      </c>
      <c r="K94" s="105"/>
      <c r="L94" s="39"/>
      <c r="S94" s="29"/>
      <c r="T94" s="29"/>
      <c r="U94" s="29"/>
      <c r="V94" s="29"/>
      <c r="W94" s="29"/>
      <c r="X94" s="29"/>
      <c r="Y94" s="29"/>
      <c r="Z94" s="29"/>
      <c r="AA94" s="29"/>
      <c r="AB94" s="29"/>
      <c r="AC94" s="29"/>
      <c r="AD94" s="29"/>
      <c r="AE94" s="29"/>
    </row>
    <row r="95" spans="1:47" s="2" customFormat="1" ht="10.35" customHeight="1">
      <c r="A95" s="29"/>
      <c r="B95" s="30"/>
      <c r="C95" s="29"/>
      <c r="D95" s="29"/>
      <c r="E95" s="29"/>
      <c r="F95" s="29"/>
      <c r="G95" s="29"/>
      <c r="H95" s="29"/>
      <c r="I95" s="93"/>
      <c r="J95" s="29"/>
      <c r="K95" s="29"/>
      <c r="L95" s="39"/>
      <c r="S95" s="29"/>
      <c r="T95" s="29"/>
      <c r="U95" s="29"/>
      <c r="V95" s="29"/>
      <c r="W95" s="29"/>
      <c r="X95" s="29"/>
      <c r="Y95" s="29"/>
      <c r="Z95" s="29"/>
      <c r="AA95" s="29"/>
      <c r="AB95" s="29"/>
      <c r="AC95" s="29"/>
      <c r="AD95" s="29"/>
      <c r="AE95" s="29"/>
    </row>
    <row r="96" spans="1:47" s="2" customFormat="1" ht="22.9" customHeight="1">
      <c r="A96" s="29"/>
      <c r="B96" s="30"/>
      <c r="C96" s="122" t="s">
        <v>104</v>
      </c>
      <c r="D96" s="29"/>
      <c r="E96" s="29"/>
      <c r="F96" s="29"/>
      <c r="G96" s="29"/>
      <c r="H96" s="29"/>
      <c r="I96" s="93"/>
      <c r="J96" s="68">
        <f>J117</f>
        <v>0</v>
      </c>
      <c r="K96" s="29"/>
      <c r="L96" s="39"/>
      <c r="S96" s="29"/>
      <c r="T96" s="29"/>
      <c r="U96" s="29"/>
      <c r="V96" s="29"/>
      <c r="W96" s="29"/>
      <c r="X96" s="29"/>
      <c r="Y96" s="29"/>
      <c r="Z96" s="29"/>
      <c r="AA96" s="29"/>
      <c r="AB96" s="29"/>
      <c r="AC96" s="29"/>
      <c r="AD96" s="29"/>
      <c r="AE96" s="29"/>
      <c r="AU96" s="14" t="s">
        <v>105</v>
      </c>
    </row>
    <row r="97" spans="1:31" s="9" customFormat="1" ht="24.95" customHeight="1">
      <c r="B97" s="123"/>
      <c r="D97" s="124" t="s">
        <v>377</v>
      </c>
      <c r="E97" s="125"/>
      <c r="F97" s="125"/>
      <c r="G97" s="125"/>
      <c r="H97" s="125"/>
      <c r="I97" s="126"/>
      <c r="J97" s="127">
        <f>J118</f>
        <v>0</v>
      </c>
      <c r="L97" s="123"/>
    </row>
    <row r="98" spans="1:31" s="2" customFormat="1" ht="21.75" customHeight="1">
      <c r="A98" s="29"/>
      <c r="B98" s="30"/>
      <c r="C98" s="29"/>
      <c r="D98" s="29"/>
      <c r="E98" s="29"/>
      <c r="F98" s="29"/>
      <c r="G98" s="29"/>
      <c r="H98" s="29"/>
      <c r="I98" s="93"/>
      <c r="J98" s="29"/>
      <c r="K98" s="29"/>
      <c r="L98" s="39"/>
      <c r="S98" s="29"/>
      <c r="T98" s="29"/>
      <c r="U98" s="29"/>
      <c r="V98" s="29"/>
      <c r="W98" s="29"/>
      <c r="X98" s="29"/>
      <c r="Y98" s="29"/>
      <c r="Z98" s="29"/>
      <c r="AA98" s="29"/>
      <c r="AB98" s="29"/>
      <c r="AC98" s="29"/>
      <c r="AD98" s="29"/>
      <c r="AE98" s="29"/>
    </row>
    <row r="99" spans="1:31" s="2" customFormat="1" ht="6.95" customHeight="1">
      <c r="A99" s="29"/>
      <c r="B99" s="44"/>
      <c r="C99" s="45"/>
      <c r="D99" s="45"/>
      <c r="E99" s="45"/>
      <c r="F99" s="45"/>
      <c r="G99" s="45"/>
      <c r="H99" s="45"/>
      <c r="I99" s="117"/>
      <c r="J99" s="45"/>
      <c r="K99" s="45"/>
      <c r="L99" s="39"/>
      <c r="S99" s="29"/>
      <c r="T99" s="29"/>
      <c r="U99" s="29"/>
      <c r="V99" s="29"/>
      <c r="W99" s="29"/>
      <c r="X99" s="29"/>
      <c r="Y99" s="29"/>
      <c r="Z99" s="29"/>
      <c r="AA99" s="29"/>
      <c r="AB99" s="29"/>
      <c r="AC99" s="29"/>
      <c r="AD99" s="29"/>
      <c r="AE99" s="29"/>
    </row>
    <row r="103" spans="1:31" s="2" customFormat="1" ht="6.95" customHeight="1">
      <c r="A103" s="29"/>
      <c r="B103" s="46"/>
      <c r="C103" s="47"/>
      <c r="D103" s="47"/>
      <c r="E103" s="47"/>
      <c r="F103" s="47"/>
      <c r="G103" s="47"/>
      <c r="H103" s="47"/>
      <c r="I103" s="118"/>
      <c r="J103" s="47"/>
      <c r="K103" s="47"/>
      <c r="L103" s="39"/>
      <c r="S103" s="29"/>
      <c r="T103" s="29"/>
      <c r="U103" s="29"/>
      <c r="V103" s="29"/>
      <c r="W103" s="29"/>
      <c r="X103" s="29"/>
      <c r="Y103" s="29"/>
      <c r="Z103" s="29"/>
      <c r="AA103" s="29"/>
      <c r="AB103" s="29"/>
      <c r="AC103" s="29"/>
      <c r="AD103" s="29"/>
      <c r="AE103" s="29"/>
    </row>
    <row r="104" spans="1:31" s="2" customFormat="1" ht="24.95" customHeight="1">
      <c r="A104" s="29"/>
      <c r="B104" s="30"/>
      <c r="C104" s="18" t="s">
        <v>109</v>
      </c>
      <c r="D104" s="29"/>
      <c r="E104" s="29"/>
      <c r="F104" s="29"/>
      <c r="G104" s="29"/>
      <c r="H104" s="29"/>
      <c r="I104" s="93"/>
      <c r="J104" s="29"/>
      <c r="K104" s="29"/>
      <c r="L104" s="39"/>
      <c r="S104" s="29"/>
      <c r="T104" s="29"/>
      <c r="U104" s="29"/>
      <c r="V104" s="29"/>
      <c r="W104" s="29"/>
      <c r="X104" s="29"/>
      <c r="Y104" s="29"/>
      <c r="Z104" s="29"/>
      <c r="AA104" s="29"/>
      <c r="AB104" s="29"/>
      <c r="AC104" s="29"/>
      <c r="AD104" s="29"/>
      <c r="AE104" s="29"/>
    </row>
    <row r="105" spans="1:31" s="2" customFormat="1" ht="6.95" customHeight="1">
      <c r="A105" s="29"/>
      <c r="B105" s="30"/>
      <c r="C105" s="29"/>
      <c r="D105" s="29"/>
      <c r="E105" s="29"/>
      <c r="F105" s="29"/>
      <c r="G105" s="29"/>
      <c r="H105" s="29"/>
      <c r="I105" s="93"/>
      <c r="J105" s="29"/>
      <c r="K105" s="29"/>
      <c r="L105" s="39"/>
      <c r="S105" s="29"/>
      <c r="T105" s="29"/>
      <c r="U105" s="29"/>
      <c r="V105" s="29"/>
      <c r="W105" s="29"/>
      <c r="X105" s="29"/>
      <c r="Y105" s="29"/>
      <c r="Z105" s="29"/>
      <c r="AA105" s="29"/>
      <c r="AB105" s="29"/>
      <c r="AC105" s="29"/>
      <c r="AD105" s="29"/>
      <c r="AE105" s="29"/>
    </row>
    <row r="106" spans="1:31" s="2" customFormat="1" ht="12" customHeight="1">
      <c r="A106" s="29"/>
      <c r="B106" s="30"/>
      <c r="C106" s="24" t="s">
        <v>16</v>
      </c>
      <c r="D106" s="29"/>
      <c r="E106" s="29"/>
      <c r="F106" s="29"/>
      <c r="G106" s="29"/>
      <c r="H106" s="29"/>
      <c r="I106" s="93"/>
      <c r="J106" s="29"/>
      <c r="K106" s="29"/>
      <c r="L106" s="39"/>
      <c r="S106" s="29"/>
      <c r="T106" s="29"/>
      <c r="U106" s="29"/>
      <c r="V106" s="29"/>
      <c r="W106" s="29"/>
      <c r="X106" s="29"/>
      <c r="Y106" s="29"/>
      <c r="Z106" s="29"/>
      <c r="AA106" s="29"/>
      <c r="AB106" s="29"/>
      <c r="AC106" s="29"/>
      <c r="AD106" s="29"/>
      <c r="AE106" s="29"/>
    </row>
    <row r="107" spans="1:31" s="2" customFormat="1" ht="16.5" customHeight="1">
      <c r="A107" s="29"/>
      <c r="B107" s="30"/>
      <c r="C107" s="29"/>
      <c r="D107" s="29"/>
      <c r="E107" s="225" t="str">
        <f>E7</f>
        <v>Výměna kolejnic v úseku Rájec-Jestřebí - Březová nad Svitavou</v>
      </c>
      <c r="F107" s="226"/>
      <c r="G107" s="226"/>
      <c r="H107" s="226"/>
      <c r="I107" s="93"/>
      <c r="J107" s="29"/>
      <c r="K107" s="29"/>
      <c r="L107" s="39"/>
      <c r="S107" s="29"/>
      <c r="T107" s="29"/>
      <c r="U107" s="29"/>
      <c r="V107" s="29"/>
      <c r="W107" s="29"/>
      <c r="X107" s="29"/>
      <c r="Y107" s="29"/>
      <c r="Z107" s="29"/>
      <c r="AA107" s="29"/>
      <c r="AB107" s="29"/>
      <c r="AC107" s="29"/>
      <c r="AD107" s="29"/>
      <c r="AE107" s="29"/>
    </row>
    <row r="108" spans="1:31" s="2" customFormat="1" ht="12" customHeight="1">
      <c r="A108" s="29"/>
      <c r="B108" s="30"/>
      <c r="C108" s="24" t="s">
        <v>98</v>
      </c>
      <c r="D108" s="29"/>
      <c r="E108" s="29"/>
      <c r="F108" s="29"/>
      <c r="G108" s="29"/>
      <c r="H108" s="29"/>
      <c r="I108" s="93"/>
      <c r="J108" s="29"/>
      <c r="K108" s="29"/>
      <c r="L108" s="39"/>
      <c r="S108" s="29"/>
      <c r="T108" s="29"/>
      <c r="U108" s="29"/>
      <c r="V108" s="29"/>
      <c r="W108" s="29"/>
      <c r="X108" s="29"/>
      <c r="Y108" s="29"/>
      <c r="Z108" s="29"/>
      <c r="AA108" s="29"/>
      <c r="AB108" s="29"/>
      <c r="AC108" s="29"/>
      <c r="AD108" s="29"/>
      <c r="AE108" s="29"/>
    </row>
    <row r="109" spans="1:31" s="2" customFormat="1" ht="16.5" customHeight="1">
      <c r="A109" s="29"/>
      <c r="B109" s="30"/>
      <c r="C109" s="29"/>
      <c r="D109" s="29"/>
      <c r="E109" s="186" t="str">
        <f>E9</f>
        <v>02.1 - Vedlejší rozpočtové náklady</v>
      </c>
      <c r="F109" s="227"/>
      <c r="G109" s="227"/>
      <c r="H109" s="227"/>
      <c r="I109" s="93"/>
      <c r="J109" s="29"/>
      <c r="K109" s="29"/>
      <c r="L109" s="39"/>
      <c r="S109" s="29"/>
      <c r="T109" s="29"/>
      <c r="U109" s="29"/>
      <c r="V109" s="29"/>
      <c r="W109" s="29"/>
      <c r="X109" s="29"/>
      <c r="Y109" s="29"/>
      <c r="Z109" s="29"/>
      <c r="AA109" s="29"/>
      <c r="AB109" s="29"/>
      <c r="AC109" s="29"/>
      <c r="AD109" s="29"/>
      <c r="AE109" s="29"/>
    </row>
    <row r="110" spans="1:31" s="2" customFormat="1" ht="6.95" customHeight="1">
      <c r="A110" s="29"/>
      <c r="B110" s="30"/>
      <c r="C110" s="29"/>
      <c r="D110" s="29"/>
      <c r="E110" s="29"/>
      <c r="F110" s="29"/>
      <c r="G110" s="29"/>
      <c r="H110" s="29"/>
      <c r="I110" s="93"/>
      <c r="J110" s="29"/>
      <c r="K110" s="29"/>
      <c r="L110" s="39"/>
      <c r="S110" s="29"/>
      <c r="T110" s="29"/>
      <c r="U110" s="29"/>
      <c r="V110" s="29"/>
      <c r="W110" s="29"/>
      <c r="X110" s="29"/>
      <c r="Y110" s="29"/>
      <c r="Z110" s="29"/>
      <c r="AA110" s="29"/>
      <c r="AB110" s="29"/>
      <c r="AC110" s="29"/>
      <c r="AD110" s="29"/>
      <c r="AE110" s="29"/>
    </row>
    <row r="111" spans="1:31" s="2" customFormat="1" ht="12" customHeight="1">
      <c r="A111" s="29"/>
      <c r="B111" s="30"/>
      <c r="C111" s="24" t="s">
        <v>20</v>
      </c>
      <c r="D111" s="29"/>
      <c r="E111" s="29"/>
      <c r="F111" s="22" t="str">
        <f>F12</f>
        <v>Brno-Maloměřice - Blansko</v>
      </c>
      <c r="G111" s="29"/>
      <c r="H111" s="29"/>
      <c r="I111" s="94" t="s">
        <v>22</v>
      </c>
      <c r="J111" s="52" t="str">
        <f>IF(J12="","",J12)</f>
        <v>20. 2. 2020</v>
      </c>
      <c r="K111" s="29"/>
      <c r="L111" s="39"/>
      <c r="S111" s="29"/>
      <c r="T111" s="29"/>
      <c r="U111" s="29"/>
      <c r="V111" s="29"/>
      <c r="W111" s="29"/>
      <c r="X111" s="29"/>
      <c r="Y111" s="29"/>
      <c r="Z111" s="29"/>
      <c r="AA111" s="29"/>
      <c r="AB111" s="29"/>
      <c r="AC111" s="29"/>
      <c r="AD111" s="29"/>
      <c r="AE111" s="29"/>
    </row>
    <row r="112" spans="1:31" s="2" customFormat="1" ht="6.95" customHeight="1">
      <c r="A112" s="29"/>
      <c r="B112" s="30"/>
      <c r="C112" s="29"/>
      <c r="D112" s="29"/>
      <c r="E112" s="29"/>
      <c r="F112" s="29"/>
      <c r="G112" s="29"/>
      <c r="H112" s="29"/>
      <c r="I112" s="93"/>
      <c r="J112" s="29"/>
      <c r="K112" s="29"/>
      <c r="L112" s="39"/>
      <c r="S112" s="29"/>
      <c r="T112" s="29"/>
      <c r="U112" s="29"/>
      <c r="V112" s="29"/>
      <c r="W112" s="29"/>
      <c r="X112" s="29"/>
      <c r="Y112" s="29"/>
      <c r="Z112" s="29"/>
      <c r="AA112" s="29"/>
      <c r="AB112" s="29"/>
      <c r="AC112" s="29"/>
      <c r="AD112" s="29"/>
      <c r="AE112" s="29"/>
    </row>
    <row r="113" spans="1:65" s="2" customFormat="1" ht="15.2" customHeight="1">
      <c r="A113" s="29"/>
      <c r="B113" s="30"/>
      <c r="C113" s="24" t="s">
        <v>24</v>
      </c>
      <c r="D113" s="29"/>
      <c r="E113" s="29"/>
      <c r="F113" s="22" t="str">
        <f>E15</f>
        <v>Správa železnic, státní organizace</v>
      </c>
      <c r="G113" s="29"/>
      <c r="H113" s="29"/>
      <c r="I113" s="94" t="s">
        <v>32</v>
      </c>
      <c r="J113" s="27" t="str">
        <f>E21</f>
        <v xml:space="preserve"> </v>
      </c>
      <c r="K113" s="29"/>
      <c r="L113" s="39"/>
      <c r="S113" s="29"/>
      <c r="T113" s="29"/>
      <c r="U113" s="29"/>
      <c r="V113" s="29"/>
      <c r="W113" s="29"/>
      <c r="X113" s="29"/>
      <c r="Y113" s="29"/>
      <c r="Z113" s="29"/>
      <c r="AA113" s="29"/>
      <c r="AB113" s="29"/>
      <c r="AC113" s="29"/>
      <c r="AD113" s="29"/>
      <c r="AE113" s="29"/>
    </row>
    <row r="114" spans="1:65" s="2" customFormat="1" ht="15.2" customHeight="1">
      <c r="A114" s="29"/>
      <c r="B114" s="30"/>
      <c r="C114" s="24" t="s">
        <v>30</v>
      </c>
      <c r="D114" s="29"/>
      <c r="E114" s="29"/>
      <c r="F114" s="22" t="str">
        <f>IF(E18="","",E18)</f>
        <v>Vyplň údaj</v>
      </c>
      <c r="G114" s="29"/>
      <c r="H114" s="29"/>
      <c r="I114" s="94" t="s">
        <v>35</v>
      </c>
      <c r="J114" s="27" t="str">
        <f>E24</f>
        <v xml:space="preserve"> </v>
      </c>
      <c r="K114" s="29"/>
      <c r="L114" s="39"/>
      <c r="S114" s="29"/>
      <c r="T114" s="29"/>
      <c r="U114" s="29"/>
      <c r="V114" s="29"/>
      <c r="W114" s="29"/>
      <c r="X114" s="29"/>
      <c r="Y114" s="29"/>
      <c r="Z114" s="29"/>
      <c r="AA114" s="29"/>
      <c r="AB114" s="29"/>
      <c r="AC114" s="29"/>
      <c r="AD114" s="29"/>
      <c r="AE114" s="29"/>
    </row>
    <row r="115" spans="1:65" s="2" customFormat="1" ht="10.35" customHeight="1">
      <c r="A115" s="29"/>
      <c r="B115" s="30"/>
      <c r="C115" s="29"/>
      <c r="D115" s="29"/>
      <c r="E115" s="29"/>
      <c r="F115" s="29"/>
      <c r="G115" s="29"/>
      <c r="H115" s="29"/>
      <c r="I115" s="93"/>
      <c r="J115" s="29"/>
      <c r="K115" s="29"/>
      <c r="L115" s="39"/>
      <c r="S115" s="29"/>
      <c r="T115" s="29"/>
      <c r="U115" s="29"/>
      <c r="V115" s="29"/>
      <c r="W115" s="29"/>
      <c r="X115" s="29"/>
      <c r="Y115" s="29"/>
      <c r="Z115" s="29"/>
      <c r="AA115" s="29"/>
      <c r="AB115" s="29"/>
      <c r="AC115" s="29"/>
      <c r="AD115" s="29"/>
      <c r="AE115" s="29"/>
    </row>
    <row r="116" spans="1:65" s="11" customFormat="1" ht="29.25" customHeight="1">
      <c r="A116" s="133"/>
      <c r="B116" s="134"/>
      <c r="C116" s="135" t="s">
        <v>110</v>
      </c>
      <c r="D116" s="136" t="s">
        <v>62</v>
      </c>
      <c r="E116" s="136" t="s">
        <v>58</v>
      </c>
      <c r="F116" s="136" t="s">
        <v>59</v>
      </c>
      <c r="G116" s="136" t="s">
        <v>111</v>
      </c>
      <c r="H116" s="136" t="s">
        <v>112</v>
      </c>
      <c r="I116" s="137" t="s">
        <v>113</v>
      </c>
      <c r="J116" s="136" t="s">
        <v>103</v>
      </c>
      <c r="K116" s="138" t="s">
        <v>114</v>
      </c>
      <c r="L116" s="139"/>
      <c r="M116" s="59" t="s">
        <v>1</v>
      </c>
      <c r="N116" s="60" t="s">
        <v>41</v>
      </c>
      <c r="O116" s="60" t="s">
        <v>115</v>
      </c>
      <c r="P116" s="60" t="s">
        <v>116</v>
      </c>
      <c r="Q116" s="60" t="s">
        <v>117</v>
      </c>
      <c r="R116" s="60" t="s">
        <v>118</v>
      </c>
      <c r="S116" s="60" t="s">
        <v>119</v>
      </c>
      <c r="T116" s="61" t="s">
        <v>120</v>
      </c>
      <c r="U116" s="133"/>
      <c r="V116" s="133"/>
      <c r="W116" s="133"/>
      <c r="X116" s="133"/>
      <c r="Y116" s="133"/>
      <c r="Z116" s="133"/>
      <c r="AA116" s="133"/>
      <c r="AB116" s="133"/>
      <c r="AC116" s="133"/>
      <c r="AD116" s="133"/>
      <c r="AE116" s="133"/>
    </row>
    <row r="117" spans="1:65" s="2" customFormat="1" ht="22.9" customHeight="1">
      <c r="A117" s="29"/>
      <c r="B117" s="30"/>
      <c r="C117" s="66" t="s">
        <v>121</v>
      </c>
      <c r="D117" s="29"/>
      <c r="E117" s="29"/>
      <c r="F117" s="29"/>
      <c r="G117" s="29"/>
      <c r="H117" s="29"/>
      <c r="I117" s="93"/>
      <c r="J117" s="140">
        <f>BK117</f>
        <v>0</v>
      </c>
      <c r="K117" s="29"/>
      <c r="L117" s="30"/>
      <c r="M117" s="62"/>
      <c r="N117" s="53"/>
      <c r="O117" s="63"/>
      <c r="P117" s="141">
        <f>P118</f>
        <v>0</v>
      </c>
      <c r="Q117" s="63"/>
      <c r="R117" s="141">
        <f>R118</f>
        <v>0</v>
      </c>
      <c r="S117" s="63"/>
      <c r="T117" s="142">
        <f>T118</f>
        <v>0</v>
      </c>
      <c r="U117" s="29"/>
      <c r="V117" s="29"/>
      <c r="W117" s="29"/>
      <c r="X117" s="29"/>
      <c r="Y117" s="29"/>
      <c r="Z117" s="29"/>
      <c r="AA117" s="29"/>
      <c r="AB117" s="29"/>
      <c r="AC117" s="29"/>
      <c r="AD117" s="29"/>
      <c r="AE117" s="29"/>
      <c r="AT117" s="14" t="s">
        <v>76</v>
      </c>
      <c r="AU117" s="14" t="s">
        <v>105</v>
      </c>
      <c r="BK117" s="143">
        <f>BK118</f>
        <v>0</v>
      </c>
    </row>
    <row r="118" spans="1:65" s="12" customFormat="1" ht="25.9" customHeight="1">
      <c r="B118" s="144"/>
      <c r="D118" s="145" t="s">
        <v>76</v>
      </c>
      <c r="E118" s="146" t="s">
        <v>378</v>
      </c>
      <c r="F118" s="146" t="s">
        <v>95</v>
      </c>
      <c r="I118" s="147"/>
      <c r="J118" s="148">
        <f>BK118</f>
        <v>0</v>
      </c>
      <c r="L118" s="144"/>
      <c r="M118" s="149"/>
      <c r="N118" s="150"/>
      <c r="O118" s="150"/>
      <c r="P118" s="151">
        <f>SUM(P119:P125)</f>
        <v>0</v>
      </c>
      <c r="Q118" s="150"/>
      <c r="R118" s="151">
        <f>SUM(R119:R125)</f>
        <v>0</v>
      </c>
      <c r="S118" s="150"/>
      <c r="T118" s="152">
        <f>SUM(T119:T125)</f>
        <v>0</v>
      </c>
      <c r="AR118" s="145" t="s">
        <v>125</v>
      </c>
      <c r="AT118" s="153" t="s">
        <v>76</v>
      </c>
      <c r="AU118" s="153" t="s">
        <v>77</v>
      </c>
      <c r="AY118" s="145" t="s">
        <v>124</v>
      </c>
      <c r="BK118" s="154">
        <f>SUM(BK119:BK125)</f>
        <v>0</v>
      </c>
    </row>
    <row r="119" spans="1:65" s="2" customFormat="1" ht="55.5" customHeight="1">
      <c r="A119" s="29"/>
      <c r="B119" s="157"/>
      <c r="C119" s="158" t="s">
        <v>85</v>
      </c>
      <c r="D119" s="158" t="s">
        <v>127</v>
      </c>
      <c r="E119" s="159" t="s">
        <v>379</v>
      </c>
      <c r="F119" s="160" t="s">
        <v>380</v>
      </c>
      <c r="G119" s="161" t="s">
        <v>130</v>
      </c>
      <c r="H119" s="162">
        <v>20.399999999999999</v>
      </c>
      <c r="I119" s="163"/>
      <c r="J119" s="164">
        <f t="shared" ref="J119:J125" si="0">ROUND(I119*H119,2)</f>
        <v>0</v>
      </c>
      <c r="K119" s="160" t="s">
        <v>131</v>
      </c>
      <c r="L119" s="30"/>
      <c r="M119" s="165" t="s">
        <v>1</v>
      </c>
      <c r="N119" s="166" t="s">
        <v>42</v>
      </c>
      <c r="O119" s="55"/>
      <c r="P119" s="167">
        <f t="shared" ref="P119:P125" si="1">O119*H119</f>
        <v>0</v>
      </c>
      <c r="Q119" s="167">
        <v>0</v>
      </c>
      <c r="R119" s="167">
        <f t="shared" ref="R119:R125" si="2">Q119*H119</f>
        <v>0</v>
      </c>
      <c r="S119" s="167">
        <v>0</v>
      </c>
      <c r="T119" s="168">
        <f t="shared" ref="T119:T125" si="3">S119*H119</f>
        <v>0</v>
      </c>
      <c r="U119" s="29"/>
      <c r="V119" s="29"/>
      <c r="W119" s="29"/>
      <c r="X119" s="29"/>
      <c r="Y119" s="29"/>
      <c r="Z119" s="29"/>
      <c r="AA119" s="29"/>
      <c r="AB119" s="29"/>
      <c r="AC119" s="29"/>
      <c r="AD119" s="29"/>
      <c r="AE119" s="29"/>
      <c r="AR119" s="169" t="s">
        <v>132</v>
      </c>
      <c r="AT119" s="169" t="s">
        <v>127</v>
      </c>
      <c r="AU119" s="169" t="s">
        <v>85</v>
      </c>
      <c r="AY119" s="14" t="s">
        <v>124</v>
      </c>
      <c r="BE119" s="170">
        <f t="shared" ref="BE119:BE125" si="4">IF(N119="základní",J119,0)</f>
        <v>0</v>
      </c>
      <c r="BF119" s="170">
        <f t="shared" ref="BF119:BF125" si="5">IF(N119="snížená",J119,0)</f>
        <v>0</v>
      </c>
      <c r="BG119" s="170">
        <f t="shared" ref="BG119:BG125" si="6">IF(N119="zákl. přenesená",J119,0)</f>
        <v>0</v>
      </c>
      <c r="BH119" s="170">
        <f t="shared" ref="BH119:BH125" si="7">IF(N119="sníž. přenesená",J119,0)</f>
        <v>0</v>
      </c>
      <c r="BI119" s="170">
        <f t="shared" ref="BI119:BI125" si="8">IF(N119="nulová",J119,0)</f>
        <v>0</v>
      </c>
      <c r="BJ119" s="14" t="s">
        <v>85</v>
      </c>
      <c r="BK119" s="170">
        <f t="shared" ref="BK119:BK125" si="9">ROUND(I119*H119,2)</f>
        <v>0</v>
      </c>
      <c r="BL119" s="14" t="s">
        <v>132</v>
      </c>
      <c r="BM119" s="169" t="s">
        <v>381</v>
      </c>
    </row>
    <row r="120" spans="1:65" s="2" customFormat="1" ht="44.25" customHeight="1">
      <c r="A120" s="29"/>
      <c r="B120" s="157"/>
      <c r="C120" s="158" t="s">
        <v>87</v>
      </c>
      <c r="D120" s="158" t="s">
        <v>127</v>
      </c>
      <c r="E120" s="159" t="s">
        <v>382</v>
      </c>
      <c r="F120" s="160" t="s">
        <v>383</v>
      </c>
      <c r="G120" s="161" t="s">
        <v>384</v>
      </c>
      <c r="H120" s="162">
        <v>1</v>
      </c>
      <c r="I120" s="163"/>
      <c r="J120" s="164">
        <f t="shared" si="0"/>
        <v>0</v>
      </c>
      <c r="K120" s="160" t="s">
        <v>131</v>
      </c>
      <c r="L120" s="30"/>
      <c r="M120" s="165" t="s">
        <v>1</v>
      </c>
      <c r="N120" s="166" t="s">
        <v>42</v>
      </c>
      <c r="O120" s="55"/>
      <c r="P120" s="167">
        <f t="shared" si="1"/>
        <v>0</v>
      </c>
      <c r="Q120" s="167">
        <v>0</v>
      </c>
      <c r="R120" s="167">
        <f t="shared" si="2"/>
        <v>0</v>
      </c>
      <c r="S120" s="167">
        <v>0</v>
      </c>
      <c r="T120" s="168">
        <f t="shared" si="3"/>
        <v>0</v>
      </c>
      <c r="U120" s="29"/>
      <c r="V120" s="29"/>
      <c r="W120" s="29"/>
      <c r="X120" s="29"/>
      <c r="Y120" s="29"/>
      <c r="Z120" s="29"/>
      <c r="AA120" s="29"/>
      <c r="AB120" s="29"/>
      <c r="AC120" s="29"/>
      <c r="AD120" s="29"/>
      <c r="AE120" s="29"/>
      <c r="AR120" s="169" t="s">
        <v>132</v>
      </c>
      <c r="AT120" s="169" t="s">
        <v>127</v>
      </c>
      <c r="AU120" s="169" t="s">
        <v>85</v>
      </c>
      <c r="AY120" s="14" t="s">
        <v>124</v>
      </c>
      <c r="BE120" s="170">
        <f t="shared" si="4"/>
        <v>0</v>
      </c>
      <c r="BF120" s="170">
        <f t="shared" si="5"/>
        <v>0</v>
      </c>
      <c r="BG120" s="170">
        <f t="shared" si="6"/>
        <v>0</v>
      </c>
      <c r="BH120" s="170">
        <f t="shared" si="7"/>
        <v>0</v>
      </c>
      <c r="BI120" s="170">
        <f t="shared" si="8"/>
        <v>0</v>
      </c>
      <c r="BJ120" s="14" t="s">
        <v>85</v>
      </c>
      <c r="BK120" s="170">
        <f t="shared" si="9"/>
        <v>0</v>
      </c>
      <c r="BL120" s="14" t="s">
        <v>132</v>
      </c>
      <c r="BM120" s="169" t="s">
        <v>385</v>
      </c>
    </row>
    <row r="121" spans="1:65" s="2" customFormat="1" ht="33" customHeight="1">
      <c r="A121" s="29"/>
      <c r="B121" s="157"/>
      <c r="C121" s="158" t="s">
        <v>138</v>
      </c>
      <c r="D121" s="158" t="s">
        <v>127</v>
      </c>
      <c r="E121" s="159" t="s">
        <v>386</v>
      </c>
      <c r="F121" s="160" t="s">
        <v>387</v>
      </c>
      <c r="G121" s="161" t="s">
        <v>384</v>
      </c>
      <c r="H121" s="162">
        <v>1</v>
      </c>
      <c r="I121" s="163"/>
      <c r="J121" s="164">
        <f t="shared" si="0"/>
        <v>0</v>
      </c>
      <c r="K121" s="160" t="s">
        <v>131</v>
      </c>
      <c r="L121" s="30"/>
      <c r="M121" s="165" t="s">
        <v>1</v>
      </c>
      <c r="N121" s="166" t="s">
        <v>42</v>
      </c>
      <c r="O121" s="55"/>
      <c r="P121" s="167">
        <f t="shared" si="1"/>
        <v>0</v>
      </c>
      <c r="Q121" s="167">
        <v>0</v>
      </c>
      <c r="R121" s="167">
        <f t="shared" si="2"/>
        <v>0</v>
      </c>
      <c r="S121" s="167">
        <v>0</v>
      </c>
      <c r="T121" s="168">
        <f t="shared" si="3"/>
        <v>0</v>
      </c>
      <c r="U121" s="29"/>
      <c r="V121" s="29"/>
      <c r="W121" s="29"/>
      <c r="X121" s="29"/>
      <c r="Y121" s="29"/>
      <c r="Z121" s="29"/>
      <c r="AA121" s="29"/>
      <c r="AB121" s="29"/>
      <c r="AC121" s="29"/>
      <c r="AD121" s="29"/>
      <c r="AE121" s="29"/>
      <c r="AR121" s="169" t="s">
        <v>132</v>
      </c>
      <c r="AT121" s="169" t="s">
        <v>127</v>
      </c>
      <c r="AU121" s="169" t="s">
        <v>85</v>
      </c>
      <c r="AY121" s="14" t="s">
        <v>124</v>
      </c>
      <c r="BE121" s="170">
        <f t="shared" si="4"/>
        <v>0</v>
      </c>
      <c r="BF121" s="170">
        <f t="shared" si="5"/>
        <v>0</v>
      </c>
      <c r="BG121" s="170">
        <f t="shared" si="6"/>
        <v>0</v>
      </c>
      <c r="BH121" s="170">
        <f t="shared" si="7"/>
        <v>0</v>
      </c>
      <c r="BI121" s="170">
        <f t="shared" si="8"/>
        <v>0</v>
      </c>
      <c r="BJ121" s="14" t="s">
        <v>85</v>
      </c>
      <c r="BK121" s="170">
        <f t="shared" si="9"/>
        <v>0</v>
      </c>
      <c r="BL121" s="14" t="s">
        <v>132</v>
      </c>
      <c r="BM121" s="169" t="s">
        <v>388</v>
      </c>
    </row>
    <row r="122" spans="1:65" s="2" customFormat="1" ht="33" customHeight="1">
      <c r="A122" s="29"/>
      <c r="B122" s="157"/>
      <c r="C122" s="158" t="s">
        <v>132</v>
      </c>
      <c r="D122" s="158" t="s">
        <v>127</v>
      </c>
      <c r="E122" s="159" t="s">
        <v>389</v>
      </c>
      <c r="F122" s="160" t="s">
        <v>390</v>
      </c>
      <c r="G122" s="161" t="s">
        <v>384</v>
      </c>
      <c r="H122" s="162">
        <v>1</v>
      </c>
      <c r="I122" s="163"/>
      <c r="J122" s="164">
        <f t="shared" si="0"/>
        <v>0</v>
      </c>
      <c r="K122" s="160" t="s">
        <v>131</v>
      </c>
      <c r="L122" s="30"/>
      <c r="M122" s="165" t="s">
        <v>1</v>
      </c>
      <c r="N122" s="166" t="s">
        <v>42</v>
      </c>
      <c r="O122" s="55"/>
      <c r="P122" s="167">
        <f t="shared" si="1"/>
        <v>0</v>
      </c>
      <c r="Q122" s="167">
        <v>0</v>
      </c>
      <c r="R122" s="167">
        <f t="shared" si="2"/>
        <v>0</v>
      </c>
      <c r="S122" s="167">
        <v>0</v>
      </c>
      <c r="T122" s="168">
        <f t="shared" si="3"/>
        <v>0</v>
      </c>
      <c r="U122" s="29"/>
      <c r="V122" s="29"/>
      <c r="W122" s="29"/>
      <c r="X122" s="29"/>
      <c r="Y122" s="29"/>
      <c r="Z122" s="29"/>
      <c r="AA122" s="29"/>
      <c r="AB122" s="29"/>
      <c r="AC122" s="29"/>
      <c r="AD122" s="29"/>
      <c r="AE122" s="29"/>
      <c r="AR122" s="169" t="s">
        <v>132</v>
      </c>
      <c r="AT122" s="169" t="s">
        <v>127</v>
      </c>
      <c r="AU122" s="169" t="s">
        <v>85</v>
      </c>
      <c r="AY122" s="14" t="s">
        <v>124</v>
      </c>
      <c r="BE122" s="170">
        <f t="shared" si="4"/>
        <v>0</v>
      </c>
      <c r="BF122" s="170">
        <f t="shared" si="5"/>
        <v>0</v>
      </c>
      <c r="BG122" s="170">
        <f t="shared" si="6"/>
        <v>0</v>
      </c>
      <c r="BH122" s="170">
        <f t="shared" si="7"/>
        <v>0</v>
      </c>
      <c r="BI122" s="170">
        <f t="shared" si="8"/>
        <v>0</v>
      </c>
      <c r="BJ122" s="14" t="s">
        <v>85</v>
      </c>
      <c r="BK122" s="170">
        <f t="shared" si="9"/>
        <v>0</v>
      </c>
      <c r="BL122" s="14" t="s">
        <v>132</v>
      </c>
      <c r="BM122" s="169" t="s">
        <v>391</v>
      </c>
    </row>
    <row r="123" spans="1:65" s="2" customFormat="1" ht="21.75" customHeight="1">
      <c r="A123" s="29"/>
      <c r="B123" s="157"/>
      <c r="C123" s="158" t="s">
        <v>125</v>
      </c>
      <c r="D123" s="158" t="s">
        <v>127</v>
      </c>
      <c r="E123" s="159" t="s">
        <v>392</v>
      </c>
      <c r="F123" s="160" t="s">
        <v>393</v>
      </c>
      <c r="G123" s="161" t="s">
        <v>384</v>
      </c>
      <c r="H123" s="162">
        <v>1</v>
      </c>
      <c r="I123" s="163"/>
      <c r="J123" s="164">
        <f t="shared" si="0"/>
        <v>0</v>
      </c>
      <c r="K123" s="160" t="s">
        <v>131</v>
      </c>
      <c r="L123" s="30"/>
      <c r="M123" s="165" t="s">
        <v>1</v>
      </c>
      <c r="N123" s="166" t="s">
        <v>42</v>
      </c>
      <c r="O123" s="55"/>
      <c r="P123" s="167">
        <f t="shared" si="1"/>
        <v>0</v>
      </c>
      <c r="Q123" s="167">
        <v>0</v>
      </c>
      <c r="R123" s="167">
        <f t="shared" si="2"/>
        <v>0</v>
      </c>
      <c r="S123" s="167">
        <v>0</v>
      </c>
      <c r="T123" s="168">
        <f t="shared" si="3"/>
        <v>0</v>
      </c>
      <c r="U123" s="29"/>
      <c r="V123" s="29"/>
      <c r="W123" s="29"/>
      <c r="X123" s="29"/>
      <c r="Y123" s="29"/>
      <c r="Z123" s="29"/>
      <c r="AA123" s="29"/>
      <c r="AB123" s="29"/>
      <c r="AC123" s="29"/>
      <c r="AD123" s="29"/>
      <c r="AE123" s="29"/>
      <c r="AR123" s="169" t="s">
        <v>132</v>
      </c>
      <c r="AT123" s="169" t="s">
        <v>127</v>
      </c>
      <c r="AU123" s="169" t="s">
        <v>85</v>
      </c>
      <c r="AY123" s="14" t="s">
        <v>124</v>
      </c>
      <c r="BE123" s="170">
        <f t="shared" si="4"/>
        <v>0</v>
      </c>
      <c r="BF123" s="170">
        <f t="shared" si="5"/>
        <v>0</v>
      </c>
      <c r="BG123" s="170">
        <f t="shared" si="6"/>
        <v>0</v>
      </c>
      <c r="BH123" s="170">
        <f t="shared" si="7"/>
        <v>0</v>
      </c>
      <c r="BI123" s="170">
        <f t="shared" si="8"/>
        <v>0</v>
      </c>
      <c r="BJ123" s="14" t="s">
        <v>85</v>
      </c>
      <c r="BK123" s="170">
        <f t="shared" si="9"/>
        <v>0</v>
      </c>
      <c r="BL123" s="14" t="s">
        <v>132</v>
      </c>
      <c r="BM123" s="169" t="s">
        <v>394</v>
      </c>
    </row>
    <row r="124" spans="1:65" s="2" customFormat="1" ht="21.75" customHeight="1">
      <c r="A124" s="29"/>
      <c r="B124" s="157"/>
      <c r="C124" s="158" t="s">
        <v>152</v>
      </c>
      <c r="D124" s="158" t="s">
        <v>127</v>
      </c>
      <c r="E124" s="159" t="s">
        <v>395</v>
      </c>
      <c r="F124" s="160" t="s">
        <v>396</v>
      </c>
      <c r="G124" s="161" t="s">
        <v>384</v>
      </c>
      <c r="H124" s="162">
        <v>6</v>
      </c>
      <c r="I124" s="163"/>
      <c r="J124" s="164">
        <f t="shared" si="0"/>
        <v>0</v>
      </c>
      <c r="K124" s="160" t="s">
        <v>131</v>
      </c>
      <c r="L124" s="30"/>
      <c r="M124" s="165" t="s">
        <v>1</v>
      </c>
      <c r="N124" s="166" t="s">
        <v>42</v>
      </c>
      <c r="O124" s="55"/>
      <c r="P124" s="167">
        <f t="shared" si="1"/>
        <v>0</v>
      </c>
      <c r="Q124" s="167">
        <v>0</v>
      </c>
      <c r="R124" s="167">
        <f t="shared" si="2"/>
        <v>0</v>
      </c>
      <c r="S124" s="167">
        <v>0</v>
      </c>
      <c r="T124" s="168">
        <f t="shared" si="3"/>
        <v>0</v>
      </c>
      <c r="U124" s="29"/>
      <c r="V124" s="29"/>
      <c r="W124" s="29"/>
      <c r="X124" s="29"/>
      <c r="Y124" s="29"/>
      <c r="Z124" s="29"/>
      <c r="AA124" s="29"/>
      <c r="AB124" s="29"/>
      <c r="AC124" s="29"/>
      <c r="AD124" s="29"/>
      <c r="AE124" s="29"/>
      <c r="AR124" s="169" t="s">
        <v>132</v>
      </c>
      <c r="AT124" s="169" t="s">
        <v>127</v>
      </c>
      <c r="AU124" s="169" t="s">
        <v>85</v>
      </c>
      <c r="AY124" s="14" t="s">
        <v>124</v>
      </c>
      <c r="BE124" s="170">
        <f t="shared" si="4"/>
        <v>0</v>
      </c>
      <c r="BF124" s="170">
        <f t="shared" si="5"/>
        <v>0</v>
      </c>
      <c r="BG124" s="170">
        <f t="shared" si="6"/>
        <v>0</v>
      </c>
      <c r="BH124" s="170">
        <f t="shared" si="7"/>
        <v>0</v>
      </c>
      <c r="BI124" s="170">
        <f t="shared" si="8"/>
        <v>0</v>
      </c>
      <c r="BJ124" s="14" t="s">
        <v>85</v>
      </c>
      <c r="BK124" s="170">
        <f t="shared" si="9"/>
        <v>0</v>
      </c>
      <c r="BL124" s="14" t="s">
        <v>132</v>
      </c>
      <c r="BM124" s="169" t="s">
        <v>397</v>
      </c>
    </row>
    <row r="125" spans="1:65" s="2" customFormat="1" ht="44.25" customHeight="1">
      <c r="A125" s="29"/>
      <c r="B125" s="157"/>
      <c r="C125" s="158" t="s">
        <v>157</v>
      </c>
      <c r="D125" s="158" t="s">
        <v>127</v>
      </c>
      <c r="E125" s="159" t="s">
        <v>398</v>
      </c>
      <c r="F125" s="160" t="s">
        <v>399</v>
      </c>
      <c r="G125" s="161" t="s">
        <v>141</v>
      </c>
      <c r="H125" s="162">
        <v>4500</v>
      </c>
      <c r="I125" s="163"/>
      <c r="J125" s="164">
        <f t="shared" si="0"/>
        <v>0</v>
      </c>
      <c r="K125" s="160" t="s">
        <v>131</v>
      </c>
      <c r="L125" s="30"/>
      <c r="M125" s="181" t="s">
        <v>1</v>
      </c>
      <c r="N125" s="182" t="s">
        <v>42</v>
      </c>
      <c r="O125" s="183"/>
      <c r="P125" s="184">
        <f t="shared" si="1"/>
        <v>0</v>
      </c>
      <c r="Q125" s="184">
        <v>0</v>
      </c>
      <c r="R125" s="184">
        <f t="shared" si="2"/>
        <v>0</v>
      </c>
      <c r="S125" s="184">
        <v>0</v>
      </c>
      <c r="T125" s="185">
        <f t="shared" si="3"/>
        <v>0</v>
      </c>
      <c r="U125" s="29"/>
      <c r="V125" s="29"/>
      <c r="W125" s="29"/>
      <c r="X125" s="29"/>
      <c r="Y125" s="29"/>
      <c r="Z125" s="29"/>
      <c r="AA125" s="29"/>
      <c r="AB125" s="29"/>
      <c r="AC125" s="29"/>
      <c r="AD125" s="29"/>
      <c r="AE125" s="29"/>
      <c r="AR125" s="169" t="s">
        <v>132</v>
      </c>
      <c r="AT125" s="169" t="s">
        <v>127</v>
      </c>
      <c r="AU125" s="169" t="s">
        <v>85</v>
      </c>
      <c r="AY125" s="14" t="s">
        <v>124</v>
      </c>
      <c r="BE125" s="170">
        <f t="shared" si="4"/>
        <v>0</v>
      </c>
      <c r="BF125" s="170">
        <f t="shared" si="5"/>
        <v>0</v>
      </c>
      <c r="BG125" s="170">
        <f t="shared" si="6"/>
        <v>0</v>
      </c>
      <c r="BH125" s="170">
        <f t="shared" si="7"/>
        <v>0</v>
      </c>
      <c r="BI125" s="170">
        <f t="shared" si="8"/>
        <v>0</v>
      </c>
      <c r="BJ125" s="14" t="s">
        <v>85</v>
      </c>
      <c r="BK125" s="170">
        <f t="shared" si="9"/>
        <v>0</v>
      </c>
      <c r="BL125" s="14" t="s">
        <v>132</v>
      </c>
      <c r="BM125" s="169" t="s">
        <v>400</v>
      </c>
    </row>
    <row r="126" spans="1:65" s="2" customFormat="1" ht="6.95" customHeight="1">
      <c r="A126" s="29"/>
      <c r="B126" s="44"/>
      <c r="C126" s="45"/>
      <c r="D126" s="45"/>
      <c r="E126" s="45"/>
      <c r="F126" s="45"/>
      <c r="G126" s="45"/>
      <c r="H126" s="45"/>
      <c r="I126" s="117"/>
      <c r="J126" s="45"/>
      <c r="K126" s="45"/>
      <c r="L126" s="30"/>
      <c r="M126" s="29"/>
      <c r="O126" s="29"/>
      <c r="P126" s="29"/>
      <c r="Q126" s="29"/>
      <c r="R126" s="29"/>
      <c r="S126" s="29"/>
      <c r="T126" s="29"/>
      <c r="U126" s="29"/>
      <c r="V126" s="29"/>
      <c r="W126" s="29"/>
      <c r="X126" s="29"/>
      <c r="Y126" s="29"/>
      <c r="Z126" s="29"/>
      <c r="AA126" s="29"/>
      <c r="AB126" s="29"/>
      <c r="AC126" s="29"/>
      <c r="AD126" s="29"/>
      <c r="AE126" s="29"/>
    </row>
  </sheetData>
  <autoFilter ref="C116:K125"/>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zakázky</vt:lpstr>
      <vt:lpstr>01.1 - Úsek Rájec-Jestřeb...</vt:lpstr>
      <vt:lpstr>01.2 - Úsek Skalice nad S...</vt:lpstr>
      <vt:lpstr>01.3 - Úsek Letovice - Bř...</vt:lpstr>
      <vt:lpstr>02.1 - Vedlejší rozpočtov...</vt:lpstr>
      <vt:lpstr>'01.1 - Úsek Rájec-Jestřeb...'!Názvy_tisku</vt:lpstr>
      <vt:lpstr>'01.2 - Úsek Skalice nad S...'!Názvy_tisku</vt:lpstr>
      <vt:lpstr>'01.3 - Úsek Letovice - Bř...'!Názvy_tisku</vt:lpstr>
      <vt:lpstr>'02.1 - Vedlejší rozpočtov...'!Názvy_tisku</vt:lpstr>
      <vt:lpstr>'Rekapitulace zakázky'!Názvy_tisku</vt:lpstr>
      <vt:lpstr>'01.1 - Úsek Rájec-Jestřeb...'!Oblast_tisku</vt:lpstr>
      <vt:lpstr>'01.2 - Úsek Skalice nad S...'!Oblast_tisku</vt:lpstr>
      <vt:lpstr>'01.3 - Úsek Letovice - Bř...'!Oblast_tisku</vt:lpstr>
      <vt:lpstr>'02.1 - Vedlejší rozpočtov...'!Oblast_tisku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Šiške Vladimír, Ing.</dc:creator>
  <cp:lastModifiedBy>Sečkařová Andrea</cp:lastModifiedBy>
  <dcterms:created xsi:type="dcterms:W3CDTF">2020-02-25T10:03:51Z</dcterms:created>
  <dcterms:modified xsi:type="dcterms:W3CDTF">2020-03-13T12:57:54Z</dcterms:modified>
</cp:coreProperties>
</file>