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ZRN - Svařování, navařová..." sheetId="2" r:id="rId2"/>
    <sheet name="VON - Svařování, navařová..." sheetId="3" r:id="rId3"/>
  </sheets>
  <definedNames>
    <definedName name="_xlnm._FilterDatabase" localSheetId="2" hidden="1">'VON - Svařování, navařová...'!$C$116:$K$132</definedName>
    <definedName name="_xlnm._FilterDatabase" localSheetId="1" hidden="1">'ZRN - Svařování, navařová...'!$C$118:$K$712</definedName>
    <definedName name="_xlnm.Print_Titles" localSheetId="0">'Rekapitulace stavby'!$92:$92</definedName>
    <definedName name="_xlnm.Print_Titles" localSheetId="2">'VON - Svařování, navařová...'!$116:$116</definedName>
    <definedName name="_xlnm.Print_Titles" localSheetId="1">'ZRN - Svařování, navařová...'!$118:$118</definedName>
    <definedName name="_xlnm.Print_Area" localSheetId="0">'Rekapitulace stavby'!$D$4:$AO$76,'Rekapitulace stavby'!$C$82:$AQ$97</definedName>
    <definedName name="_xlnm.Print_Area" localSheetId="2">'VON - Svařování, navařová...'!$C$4:$J$39,'VON - Svařování, navařová...'!$C$50:$J$76,'VON - Svařování, navařová...'!$C$82:$J$98,'VON - Svařování, navařová...'!$C$104:$K$132</definedName>
    <definedName name="_xlnm.Print_Area" localSheetId="1">'ZRN - Svařování, navařová...'!$C$4:$J$39,'ZRN - Svařování, navařová...'!$C$50:$J$76,'ZRN - Svařování, navařová...'!$C$82:$J$100,'ZRN - Svařování, navařová...'!$C$106:$K$712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 s="1"/>
  <c r="J23" i="3"/>
  <c r="J21" i="3"/>
  <c r="E21" i="3"/>
  <c r="J113" i="3"/>
  <c r="J20" i="3"/>
  <c r="J18" i="3"/>
  <c r="E18" i="3"/>
  <c r="F114" i="3"/>
  <c r="J17" i="3"/>
  <c r="J12" i="3"/>
  <c r="J111" i="3"/>
  <c r="E7" i="3"/>
  <c r="E107" i="3" s="1"/>
  <c r="J37" i="2"/>
  <c r="J36" i="2"/>
  <c r="AY95" i="1"/>
  <c r="J35" i="2"/>
  <c r="AX95" i="1" s="1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4" i="2"/>
  <c r="BH684" i="2"/>
  <c r="BG684" i="2"/>
  <c r="BF684" i="2"/>
  <c r="T684" i="2"/>
  <c r="R684" i="2"/>
  <c r="P684" i="2"/>
  <c r="BI681" i="2"/>
  <c r="BH681" i="2"/>
  <c r="BG681" i="2"/>
  <c r="BF681" i="2"/>
  <c r="T681" i="2"/>
  <c r="R681" i="2"/>
  <c r="P681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63" i="2"/>
  <c r="BH663" i="2"/>
  <c r="BG663" i="2"/>
  <c r="BF663" i="2"/>
  <c r="T663" i="2"/>
  <c r="R663" i="2"/>
  <c r="P663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6" i="2" s="1"/>
  <c r="J17" i="2"/>
  <c r="J12" i="2"/>
  <c r="J113" i="2"/>
  <c r="E7" i="2"/>
  <c r="E85" i="2"/>
  <c r="L90" i="1"/>
  <c r="AM90" i="1"/>
  <c r="AM89" i="1"/>
  <c r="L89" i="1"/>
  <c r="AM87" i="1"/>
  <c r="L87" i="1"/>
  <c r="L85" i="1"/>
  <c r="L84" i="1"/>
  <c r="BK131" i="3"/>
  <c r="J131" i="3"/>
  <c r="BK129" i="3"/>
  <c r="J129" i="3"/>
  <c r="BK127" i="3"/>
  <c r="J127" i="3"/>
  <c r="BK125" i="3"/>
  <c r="J125" i="3"/>
  <c r="BK123" i="3"/>
  <c r="J123" i="3"/>
  <c r="BK121" i="3"/>
  <c r="J121" i="3"/>
  <c r="BK119" i="3"/>
  <c r="J119" i="3"/>
  <c r="BK689" i="2"/>
  <c r="J687" i="2"/>
  <c r="J681" i="2"/>
  <c r="BK675" i="2"/>
  <c r="J672" i="2"/>
  <c r="J666" i="2"/>
  <c r="BK663" i="2"/>
  <c r="J654" i="2"/>
  <c r="J651" i="2"/>
  <c r="BK642" i="2"/>
  <c r="J634" i="2"/>
  <c r="BK632" i="2"/>
  <c r="J630" i="2"/>
  <c r="J628" i="2"/>
  <c r="J626" i="2"/>
  <c r="BK622" i="2"/>
  <c r="J620" i="2"/>
  <c r="BK612" i="2"/>
  <c r="BK610" i="2"/>
  <c r="J606" i="2"/>
  <c r="J604" i="2"/>
  <c r="J596" i="2"/>
  <c r="J594" i="2"/>
  <c r="J592" i="2"/>
  <c r="J590" i="2"/>
  <c r="BK584" i="2"/>
  <c r="BK575" i="2"/>
  <c r="J572" i="2"/>
  <c r="J539" i="2"/>
  <c r="BK536" i="2"/>
  <c r="BK533" i="2"/>
  <c r="J530" i="2"/>
  <c r="J527" i="2"/>
  <c r="J524" i="2"/>
  <c r="J521" i="2"/>
  <c r="J518" i="2"/>
  <c r="BK515" i="2"/>
  <c r="BK506" i="2"/>
  <c r="J500" i="2"/>
  <c r="BK497" i="2"/>
  <c r="J494" i="2"/>
  <c r="BK485" i="2"/>
  <c r="J479" i="2"/>
  <c r="J476" i="2"/>
  <c r="BK470" i="2"/>
  <c r="J459" i="2"/>
  <c r="J456" i="2"/>
  <c r="J453" i="2"/>
  <c r="J447" i="2"/>
  <c r="J432" i="2"/>
  <c r="BK429" i="2"/>
  <c r="BK426" i="2"/>
  <c r="J423" i="2"/>
  <c r="BK420" i="2"/>
  <c r="J414" i="2"/>
  <c r="BK399" i="2"/>
  <c r="BK396" i="2"/>
  <c r="BK387" i="2"/>
  <c r="BK373" i="2"/>
  <c r="J361" i="2"/>
  <c r="J358" i="2"/>
  <c r="J352" i="2"/>
  <c r="BK337" i="2"/>
  <c r="J334" i="2"/>
  <c r="J331" i="2"/>
  <c r="BK328" i="2"/>
  <c r="J322" i="2"/>
  <c r="BK319" i="2"/>
  <c r="BK313" i="2"/>
  <c r="J301" i="2"/>
  <c r="BK298" i="2"/>
  <c r="J695" i="2"/>
  <c r="BK693" i="2"/>
  <c r="BK691" i="2"/>
  <c r="J678" i="2"/>
  <c r="BK672" i="2"/>
  <c r="J669" i="2"/>
  <c r="BK660" i="2"/>
  <c r="BK657" i="2"/>
  <c r="BK648" i="2"/>
  <c r="BK645" i="2"/>
  <c r="J640" i="2"/>
  <c r="J636" i="2"/>
  <c r="BK630" i="2"/>
  <c r="J624" i="2"/>
  <c r="BK620" i="2"/>
  <c r="J616" i="2"/>
  <c r="BK614" i="2"/>
  <c r="J610" i="2"/>
  <c r="BK592" i="2"/>
  <c r="BK588" i="2"/>
  <c r="J582" i="2"/>
  <c r="J580" i="2"/>
  <c r="BK572" i="2"/>
  <c r="BK569" i="2"/>
  <c r="J560" i="2"/>
  <c r="J551" i="2"/>
  <c r="J548" i="2"/>
  <c r="BK539" i="2"/>
  <c r="J536" i="2"/>
  <c r="BK524" i="2"/>
  <c r="BK518" i="2"/>
  <c r="J515" i="2"/>
  <c r="J512" i="2"/>
  <c r="BK509" i="2"/>
  <c r="BK503" i="2"/>
  <c r="BK494" i="2"/>
  <c r="BK491" i="2"/>
  <c r="J485" i="2"/>
  <c r="J473" i="2"/>
  <c r="J470" i="2"/>
  <c r="BK468" i="2"/>
  <c r="J466" i="2"/>
  <c r="BK464" i="2"/>
  <c r="BK453" i="2"/>
  <c r="BK450" i="2"/>
  <c r="J435" i="2"/>
  <c r="J426" i="2"/>
  <c r="BK423" i="2"/>
  <c r="BK414" i="2"/>
  <c r="J411" i="2"/>
  <c r="J408" i="2"/>
  <c r="BK405" i="2"/>
  <c r="J393" i="2"/>
  <c r="J390" i="2"/>
  <c r="J376" i="2"/>
  <c r="BK370" i="2"/>
  <c r="BK367" i="2"/>
  <c r="J367" i="2"/>
  <c r="BK364" i="2"/>
  <c r="J364" i="2"/>
  <c r="J355" i="2"/>
  <c r="BK349" i="2"/>
  <c r="BK346" i="2"/>
  <c r="J346" i="2"/>
  <c r="J337" i="2"/>
  <c r="BK334" i="2"/>
  <c r="BK325" i="2"/>
  <c r="BK322" i="2"/>
  <c r="BK316" i="2"/>
  <c r="J307" i="2"/>
  <c r="BK295" i="2"/>
  <c r="BK292" i="2"/>
  <c r="BK289" i="2"/>
  <c r="J289" i="2"/>
  <c r="BK286" i="2"/>
  <c r="J286" i="2"/>
  <c r="BK283" i="2"/>
  <c r="J280" i="2"/>
  <c r="BK278" i="2"/>
  <c r="J276" i="2"/>
  <c r="J274" i="2"/>
  <c r="BK272" i="2"/>
  <c r="J268" i="2"/>
  <c r="BK266" i="2"/>
  <c r="BK264" i="2"/>
  <c r="J262" i="2"/>
  <c r="BK260" i="2"/>
  <c r="BK258" i="2"/>
  <c r="J256" i="2"/>
  <c r="J254" i="2"/>
  <c r="BK252" i="2"/>
  <c r="J250" i="2"/>
  <c r="J248" i="2"/>
  <c r="J246" i="2"/>
  <c r="BK244" i="2"/>
  <c r="J242" i="2"/>
  <c r="J240" i="2"/>
  <c r="J238" i="2"/>
  <c r="BK236" i="2"/>
  <c r="J236" i="2"/>
  <c r="BK234" i="2"/>
  <c r="J232" i="2"/>
  <c r="J230" i="2"/>
  <c r="J228" i="2"/>
  <c r="BK226" i="2"/>
  <c r="BK224" i="2"/>
  <c r="BK222" i="2"/>
  <c r="BK220" i="2"/>
  <c r="BK218" i="2"/>
  <c r="BK216" i="2"/>
  <c r="BK214" i="2"/>
  <c r="J212" i="2"/>
  <c r="J210" i="2"/>
  <c r="J208" i="2"/>
  <c r="BK206" i="2"/>
  <c r="BK204" i="2"/>
  <c r="BK202" i="2"/>
  <c r="BK200" i="2"/>
  <c r="J198" i="2"/>
  <c r="BK196" i="2"/>
  <c r="J194" i="2"/>
  <c r="BK192" i="2"/>
  <c r="J190" i="2"/>
  <c r="J188" i="2"/>
  <c r="J186" i="2"/>
  <c r="BK184" i="2"/>
  <c r="BK182" i="2"/>
  <c r="J180" i="2"/>
  <c r="BK178" i="2"/>
  <c r="J176" i="2"/>
  <c r="J173" i="2"/>
  <c r="BK170" i="2"/>
  <c r="BK167" i="2"/>
  <c r="J161" i="2"/>
  <c r="BK152" i="2"/>
  <c r="BK149" i="2"/>
  <c r="BK146" i="2"/>
  <c r="BK143" i="2"/>
  <c r="BK140" i="2"/>
  <c r="J137" i="2"/>
  <c r="J134" i="2"/>
  <c r="BK131" i="2"/>
  <c r="J128" i="2"/>
  <c r="J125" i="2"/>
  <c r="AS94" i="1"/>
  <c r="J691" i="2"/>
  <c r="J689" i="2"/>
  <c r="BK687" i="2"/>
  <c r="J684" i="2"/>
  <c r="BK678" i="2"/>
  <c r="J675" i="2"/>
  <c r="J660" i="2"/>
  <c r="J648" i="2"/>
  <c r="J642" i="2"/>
  <c r="BK640" i="2"/>
  <c r="BK638" i="2"/>
  <c r="J632" i="2"/>
  <c r="BK628" i="2"/>
  <c r="BK626" i="2"/>
  <c r="BK618" i="2"/>
  <c r="BK616" i="2"/>
  <c r="J614" i="2"/>
  <c r="J612" i="2"/>
  <c r="BK608" i="2"/>
  <c r="BK606" i="2"/>
  <c r="BK604" i="2"/>
  <c r="J602" i="2"/>
  <c r="BK600" i="2"/>
  <c r="BK598" i="2"/>
  <c r="BK594" i="2"/>
  <c r="J588" i="2"/>
  <c r="BK586" i="2"/>
  <c r="BK582" i="2"/>
  <c r="BK580" i="2"/>
  <c r="BK578" i="2"/>
  <c r="J575" i="2"/>
  <c r="J569" i="2"/>
  <c r="BK566" i="2"/>
  <c r="J563" i="2"/>
  <c r="BK557" i="2"/>
  <c r="BK554" i="2"/>
  <c r="BK551" i="2"/>
  <c r="BK548" i="2"/>
  <c r="BK545" i="2"/>
  <c r="J542" i="2"/>
  <c r="J533" i="2"/>
  <c r="BK530" i="2"/>
  <c r="BK521" i="2"/>
  <c r="BK512" i="2"/>
  <c r="J509" i="2"/>
  <c r="BK500" i="2"/>
  <c r="J497" i="2"/>
  <c r="BK488" i="2"/>
  <c r="J482" i="2"/>
  <c r="BK479" i="2"/>
  <c r="BK466" i="2"/>
  <c r="BK462" i="2"/>
  <c r="BK456" i="2"/>
  <c r="BK447" i="2"/>
  <c r="BK444" i="2"/>
  <c r="J441" i="2"/>
  <c r="BK438" i="2"/>
  <c r="BK435" i="2"/>
  <c r="BK432" i="2"/>
  <c r="BK417" i="2"/>
  <c r="J402" i="2"/>
  <c r="J399" i="2"/>
  <c r="BK390" i="2"/>
  <c r="BK384" i="2"/>
  <c r="J382" i="2"/>
  <c r="J379" i="2"/>
  <c r="J373" i="2"/>
  <c r="J370" i="2"/>
  <c r="BK355" i="2"/>
  <c r="J349" i="2"/>
  <c r="BK343" i="2"/>
  <c r="BK340" i="2"/>
  <c r="J325" i="2"/>
  <c r="J319" i="2"/>
  <c r="J316" i="2"/>
  <c r="J313" i="2"/>
  <c r="J310" i="2"/>
  <c r="BK307" i="2"/>
  <c r="BK304" i="2"/>
  <c r="J295" i="2"/>
  <c r="J292" i="2"/>
  <c r="J283" i="2"/>
  <c r="BK280" i="2"/>
  <c r="J278" i="2"/>
  <c r="BK276" i="2"/>
  <c r="J272" i="2"/>
  <c r="BK270" i="2"/>
  <c r="BK164" i="2"/>
  <c r="BK161" i="2"/>
  <c r="J158" i="2"/>
  <c r="BK155" i="2"/>
  <c r="BK134" i="2"/>
  <c r="BK128" i="2"/>
  <c r="BK125" i="2"/>
  <c r="BK122" i="2"/>
  <c r="BK710" i="2"/>
  <c r="J710" i="2"/>
  <c r="BK707" i="2"/>
  <c r="J707" i="2"/>
  <c r="BK704" i="2"/>
  <c r="J704" i="2"/>
  <c r="BK701" i="2"/>
  <c r="J701" i="2"/>
  <c r="BK698" i="2"/>
  <c r="J698" i="2"/>
  <c r="BK695" i="2"/>
  <c r="J693" i="2"/>
  <c r="BK684" i="2"/>
  <c r="BK681" i="2"/>
  <c r="BK669" i="2"/>
  <c r="BK666" i="2"/>
  <c r="J663" i="2"/>
  <c r="J657" i="2"/>
  <c r="BK654" i="2"/>
  <c r="BK651" i="2"/>
  <c r="J645" i="2"/>
  <c r="J638" i="2"/>
  <c r="BK636" i="2"/>
  <c r="BK634" i="2"/>
  <c r="BK624" i="2"/>
  <c r="J622" i="2"/>
  <c r="J618" i="2"/>
  <c r="J608" i="2"/>
  <c r="BK602" i="2"/>
  <c r="J600" i="2"/>
  <c r="J598" i="2"/>
  <c r="BK596" i="2"/>
  <c r="BK590" i="2"/>
  <c r="J586" i="2"/>
  <c r="J584" i="2"/>
  <c r="J578" i="2"/>
  <c r="J566" i="2"/>
  <c r="BK563" i="2"/>
  <c r="BK560" i="2"/>
  <c r="J557" i="2"/>
  <c r="J554" i="2"/>
  <c r="J545" i="2"/>
  <c r="BK542" i="2"/>
  <c r="BK527" i="2"/>
  <c r="J506" i="2"/>
  <c r="J503" i="2"/>
  <c r="J491" i="2"/>
  <c r="J488" i="2"/>
  <c r="BK482" i="2"/>
  <c r="BK476" i="2"/>
  <c r="BK473" i="2"/>
  <c r="J468" i="2"/>
  <c r="J464" i="2"/>
  <c r="J462" i="2"/>
  <c r="BK459" i="2"/>
  <c r="J450" i="2"/>
  <c r="J444" i="2"/>
  <c r="BK441" i="2"/>
  <c r="J438" i="2"/>
  <c r="J429" i="2"/>
  <c r="J420" i="2"/>
  <c r="J417" i="2"/>
  <c r="BK411" i="2"/>
  <c r="BK408" i="2"/>
  <c r="J405" i="2"/>
  <c r="BK402" i="2"/>
  <c r="J396" i="2"/>
  <c r="BK393" i="2"/>
  <c r="J387" i="2"/>
  <c r="J384" i="2"/>
  <c r="BK382" i="2"/>
  <c r="BK379" i="2"/>
  <c r="BK376" i="2"/>
  <c r="BK361" i="2"/>
  <c r="BK358" i="2"/>
  <c r="BK352" i="2"/>
  <c r="J343" i="2"/>
  <c r="J340" i="2"/>
  <c r="BK331" i="2"/>
  <c r="J328" i="2"/>
  <c r="BK310" i="2"/>
  <c r="J304" i="2"/>
  <c r="BK301" i="2"/>
  <c r="J298" i="2"/>
  <c r="BK274" i="2"/>
  <c r="J270" i="2"/>
  <c r="BK268" i="2"/>
  <c r="J266" i="2"/>
  <c r="J264" i="2"/>
  <c r="BK262" i="2"/>
  <c r="J260" i="2"/>
  <c r="J258" i="2"/>
  <c r="BK256" i="2"/>
  <c r="BK254" i="2"/>
  <c r="J252" i="2"/>
  <c r="BK250" i="2"/>
  <c r="BK248" i="2"/>
  <c r="BK246" i="2"/>
  <c r="J244" i="2"/>
  <c r="BK242" i="2"/>
  <c r="BK240" i="2"/>
  <c r="BK238" i="2"/>
  <c r="J234" i="2"/>
  <c r="BK232" i="2"/>
  <c r="BK230" i="2"/>
  <c r="BK228" i="2"/>
  <c r="J226" i="2"/>
  <c r="J224" i="2"/>
  <c r="J222" i="2"/>
  <c r="J220" i="2"/>
  <c r="J218" i="2"/>
  <c r="J216" i="2"/>
  <c r="J214" i="2"/>
  <c r="BK212" i="2"/>
  <c r="BK210" i="2"/>
  <c r="BK208" i="2"/>
  <c r="J206" i="2"/>
  <c r="J204" i="2"/>
  <c r="J202" i="2"/>
  <c r="J200" i="2"/>
  <c r="BK198" i="2"/>
  <c r="J196" i="2"/>
  <c r="BK194" i="2"/>
  <c r="J192" i="2"/>
  <c r="BK190" i="2"/>
  <c r="BK188" i="2"/>
  <c r="BK186" i="2"/>
  <c r="J184" i="2"/>
  <c r="J182" i="2"/>
  <c r="BK180" i="2"/>
  <c r="J178" i="2"/>
  <c r="BK176" i="2"/>
  <c r="BK173" i="2"/>
  <c r="J170" i="2"/>
  <c r="J167" i="2"/>
  <c r="J164" i="2"/>
  <c r="BK158" i="2"/>
  <c r="J155" i="2"/>
  <c r="J152" i="2"/>
  <c r="J149" i="2"/>
  <c r="J146" i="2"/>
  <c r="J143" i="2"/>
  <c r="J140" i="2"/>
  <c r="BK137" i="2"/>
  <c r="J131" i="2"/>
  <c r="J122" i="2"/>
  <c r="BK121" i="2" l="1"/>
  <c r="BK120" i="2" s="1"/>
  <c r="J120" i="2" s="1"/>
  <c r="J97" i="2" s="1"/>
  <c r="R121" i="2"/>
  <c r="R120" i="2" s="1"/>
  <c r="P121" i="2"/>
  <c r="P120" i="2" s="1"/>
  <c r="P119" i="2" s="1"/>
  <c r="AU95" i="1" s="1"/>
  <c r="T121" i="2"/>
  <c r="T120" i="2" s="1"/>
  <c r="T119" i="2" s="1"/>
  <c r="BK697" i="2"/>
  <c r="J697" i="2"/>
  <c r="J99" i="2" s="1"/>
  <c r="P697" i="2"/>
  <c r="R697" i="2"/>
  <c r="T697" i="2"/>
  <c r="BK118" i="3"/>
  <c r="J118" i="3" s="1"/>
  <c r="J97" i="3" s="1"/>
  <c r="P118" i="3"/>
  <c r="P117" i="3" s="1"/>
  <c r="AU96" i="1" s="1"/>
  <c r="R118" i="3"/>
  <c r="R117" i="3"/>
  <c r="T118" i="3"/>
  <c r="T117" i="3" s="1"/>
  <c r="J89" i="2"/>
  <c r="F92" i="2"/>
  <c r="J116" i="2"/>
  <c r="BE122" i="2"/>
  <c r="BE128" i="2"/>
  <c r="BE134" i="2"/>
  <c r="BE137" i="2"/>
  <c r="BE143" i="2"/>
  <c r="BE146" i="2"/>
  <c r="BE149" i="2"/>
  <c r="BE155" i="2"/>
  <c r="BE161" i="2"/>
  <c r="BE164" i="2"/>
  <c r="BE170" i="2"/>
  <c r="BE173" i="2"/>
  <c r="BE184" i="2"/>
  <c r="BE186" i="2"/>
  <c r="BE190" i="2"/>
  <c r="BE192" i="2"/>
  <c r="BE196" i="2"/>
  <c r="BE208" i="2"/>
  <c r="BE210" i="2"/>
  <c r="BE218" i="2"/>
  <c r="BE226" i="2"/>
  <c r="BE230" i="2"/>
  <c r="BE234" i="2"/>
  <c r="BE236" i="2"/>
  <c r="BE240" i="2"/>
  <c r="BE242" i="2"/>
  <c r="BE246" i="2"/>
  <c r="BE248" i="2"/>
  <c r="BE252" i="2"/>
  <c r="BE254" i="2"/>
  <c r="BE256" i="2"/>
  <c r="BE262" i="2"/>
  <c r="BE266" i="2"/>
  <c r="BE268" i="2"/>
  <c r="BE270" i="2"/>
  <c r="BE278" i="2"/>
  <c r="BE280" i="2"/>
  <c r="BE289" i="2"/>
  <c r="BE295" i="2"/>
  <c r="BE316" i="2"/>
  <c r="BE322" i="2"/>
  <c r="BE343" i="2"/>
  <c r="BE346" i="2"/>
  <c r="BE361" i="2"/>
  <c r="BE373" i="2"/>
  <c r="BE405" i="2"/>
  <c r="BE423" i="2"/>
  <c r="BE432" i="2"/>
  <c r="BE453" i="2"/>
  <c r="BE470" i="2"/>
  <c r="BE479" i="2"/>
  <c r="BE485" i="2"/>
  <c r="BE494" i="2"/>
  <c r="BE500" i="2"/>
  <c r="BE512" i="2"/>
  <c r="BE518" i="2"/>
  <c r="BE521" i="2"/>
  <c r="BE530" i="2"/>
  <c r="BE533" i="2"/>
  <c r="BE539" i="2"/>
  <c r="BE548" i="2"/>
  <c r="BE569" i="2"/>
  <c r="BE572" i="2"/>
  <c r="BE582" i="2"/>
  <c r="BE592" i="2"/>
  <c r="BE604" i="2"/>
  <c r="BE610" i="2"/>
  <c r="BE612" i="2"/>
  <c r="BE614" i="2"/>
  <c r="BE616" i="2"/>
  <c r="BE626" i="2"/>
  <c r="BE628" i="2"/>
  <c r="BE640" i="2"/>
  <c r="BE651" i="2"/>
  <c r="BE672" i="2"/>
  <c r="BE689" i="2"/>
  <c r="BE693" i="2"/>
  <c r="BE695" i="2"/>
  <c r="BE698" i="2"/>
  <c r="BE701" i="2"/>
  <c r="BE704" i="2"/>
  <c r="BE707" i="2"/>
  <c r="BE710" i="2"/>
  <c r="E109" i="2"/>
  <c r="J115" i="2"/>
  <c r="BE131" i="2"/>
  <c r="BE140" i="2"/>
  <c r="BE152" i="2"/>
  <c r="BE272" i="2"/>
  <c r="BE274" i="2"/>
  <c r="BE331" i="2"/>
  <c r="BE334" i="2"/>
  <c r="BE337" i="2"/>
  <c r="BE349" i="2"/>
  <c r="BE352" i="2"/>
  <c r="BE358" i="2"/>
  <c r="BE387" i="2"/>
  <c r="BE390" i="2"/>
  <c r="BE393" i="2"/>
  <c r="BE396" i="2"/>
  <c r="BE414" i="2"/>
  <c r="BE420" i="2"/>
  <c r="BE426" i="2"/>
  <c r="BE450" i="2"/>
  <c r="BE464" i="2"/>
  <c r="BE468" i="2"/>
  <c r="BE473" i="2"/>
  <c r="BE491" i="2"/>
  <c r="BE506" i="2"/>
  <c r="BE515" i="2"/>
  <c r="BE524" i="2"/>
  <c r="BE536" i="2"/>
  <c r="BE560" i="2"/>
  <c r="BE584" i="2"/>
  <c r="BE590" i="2"/>
  <c r="BE596" i="2"/>
  <c r="BE620" i="2"/>
  <c r="BE630" i="2"/>
  <c r="BE632" i="2"/>
  <c r="BE654" i="2"/>
  <c r="BE657" i="2"/>
  <c r="BE669" i="2"/>
  <c r="BE681" i="2"/>
  <c r="BE125" i="2"/>
  <c r="BE158" i="2"/>
  <c r="BE167" i="2"/>
  <c r="BE176" i="2"/>
  <c r="BE178" i="2"/>
  <c r="BE180" i="2"/>
  <c r="BE182" i="2"/>
  <c r="BE188" i="2"/>
  <c r="BE194" i="2"/>
  <c r="BE198" i="2"/>
  <c r="BE200" i="2"/>
  <c r="BE202" i="2"/>
  <c r="BE204" i="2"/>
  <c r="BE206" i="2"/>
  <c r="BE212" i="2"/>
  <c r="BE214" i="2"/>
  <c r="BE216" i="2"/>
  <c r="BE220" i="2"/>
  <c r="BE222" i="2"/>
  <c r="BE224" i="2"/>
  <c r="BE228" i="2"/>
  <c r="BE232" i="2"/>
  <c r="BE238" i="2"/>
  <c r="BE244" i="2"/>
  <c r="BE250" i="2"/>
  <c r="BE258" i="2"/>
  <c r="BE260" i="2"/>
  <c r="BE264" i="2"/>
  <c r="BE276" i="2"/>
  <c r="BE283" i="2"/>
  <c r="BE286" i="2"/>
  <c r="BE298" i="2"/>
  <c r="BE313" i="2"/>
  <c r="BE319" i="2"/>
  <c r="BE328" i="2"/>
  <c r="BE340" i="2"/>
  <c r="BE355" i="2"/>
  <c r="BE364" i="2"/>
  <c r="BE379" i="2"/>
  <c r="BE384" i="2"/>
  <c r="BE399" i="2"/>
  <c r="BE402" i="2"/>
  <c r="BE411" i="2"/>
  <c r="BE417" i="2"/>
  <c r="BE429" i="2"/>
  <c r="BE438" i="2"/>
  <c r="BE444" i="2"/>
  <c r="BE456" i="2"/>
  <c r="BE459" i="2"/>
  <c r="BE476" i="2"/>
  <c r="BE482" i="2"/>
  <c r="BE497" i="2"/>
  <c r="BE527" i="2"/>
  <c r="BE554" i="2"/>
  <c r="BE557" i="2"/>
  <c r="BE563" i="2"/>
  <c r="BE575" i="2"/>
  <c r="BE588" i="2"/>
  <c r="BE594" i="2"/>
  <c r="BE598" i="2"/>
  <c r="BE606" i="2"/>
  <c r="BE608" i="2"/>
  <c r="BE618" i="2"/>
  <c r="BE622" i="2"/>
  <c r="BE624" i="2"/>
  <c r="BE634" i="2"/>
  <c r="BE642" i="2"/>
  <c r="BE663" i="2"/>
  <c r="BE666" i="2"/>
  <c r="BE678" i="2"/>
  <c r="BE687" i="2"/>
  <c r="BE292" i="2"/>
  <c r="BE301" i="2"/>
  <c r="BE304" i="2"/>
  <c r="BE307" i="2"/>
  <c r="BE310" i="2"/>
  <c r="BE325" i="2"/>
  <c r="BE367" i="2"/>
  <c r="BE370" i="2"/>
  <c r="BE376" i="2"/>
  <c r="BE382" i="2"/>
  <c r="BE408" i="2"/>
  <c r="BE435" i="2"/>
  <c r="BE441" i="2"/>
  <c r="BE447" i="2"/>
  <c r="BE462" i="2"/>
  <c r="BE466" i="2"/>
  <c r="BE488" i="2"/>
  <c r="BE503" i="2"/>
  <c r="BE509" i="2"/>
  <c r="BE542" i="2"/>
  <c r="BE545" i="2"/>
  <c r="BE551" i="2"/>
  <c r="BE566" i="2"/>
  <c r="BE578" i="2"/>
  <c r="BE580" i="2"/>
  <c r="BE586" i="2"/>
  <c r="BE600" i="2"/>
  <c r="BE602" i="2"/>
  <c r="BE636" i="2"/>
  <c r="BE638" i="2"/>
  <c r="BE645" i="2"/>
  <c r="BE648" i="2"/>
  <c r="BE660" i="2"/>
  <c r="BE675" i="2"/>
  <c r="BE684" i="2"/>
  <c r="BE691" i="2"/>
  <c r="E85" i="3"/>
  <c r="J89" i="3"/>
  <c r="J91" i="3"/>
  <c r="F92" i="3"/>
  <c r="J92" i="3"/>
  <c r="BE119" i="3"/>
  <c r="BE121" i="3"/>
  <c r="BE123" i="3"/>
  <c r="BE125" i="3"/>
  <c r="BE127" i="3"/>
  <c r="BE129" i="3"/>
  <c r="BE131" i="3"/>
  <c r="J34" i="2"/>
  <c r="AW95" i="1" s="1"/>
  <c r="F36" i="2"/>
  <c r="BC95" i="1" s="1"/>
  <c r="F34" i="3"/>
  <c r="BA96" i="1" s="1"/>
  <c r="F35" i="3"/>
  <c r="BB96" i="1" s="1"/>
  <c r="F35" i="2"/>
  <c r="BB95" i="1" s="1"/>
  <c r="F34" i="2"/>
  <c r="BA95" i="1" s="1"/>
  <c r="F37" i="3"/>
  <c r="BD96" i="1" s="1"/>
  <c r="F37" i="2"/>
  <c r="BD95" i="1" s="1"/>
  <c r="J34" i="3"/>
  <c r="AW96" i="1" s="1"/>
  <c r="F36" i="3"/>
  <c r="BC96" i="1" s="1"/>
  <c r="R119" i="2" l="1"/>
  <c r="J121" i="2"/>
  <c r="J98" i="2"/>
  <c r="BK119" i="2"/>
  <c r="J119" i="2"/>
  <c r="BK117" i="3"/>
  <c r="J117" i="3"/>
  <c r="J96" i="3" s="1"/>
  <c r="J30" i="2"/>
  <c r="AG95" i="1"/>
  <c r="AU94" i="1"/>
  <c r="BC94" i="1"/>
  <c r="W32" i="1" s="1"/>
  <c r="BB94" i="1"/>
  <c r="AX94" i="1" s="1"/>
  <c r="J33" i="3"/>
  <c r="AV96" i="1" s="1"/>
  <c r="AT96" i="1" s="1"/>
  <c r="BD94" i="1"/>
  <c r="W33" i="1" s="1"/>
  <c r="F33" i="2"/>
  <c r="AZ95" i="1"/>
  <c r="BA94" i="1"/>
  <c r="W30" i="1" s="1"/>
  <c r="F33" i="3"/>
  <c r="AZ96" i="1" s="1"/>
  <c r="J33" i="2"/>
  <c r="AV95" i="1" s="1"/>
  <c r="AT95" i="1" s="1"/>
  <c r="J39" i="2" l="1"/>
  <c r="J96" i="2"/>
  <c r="AN95" i="1"/>
  <c r="AZ94" i="1"/>
  <c r="AV94" i="1"/>
  <c r="AK29" i="1" s="1"/>
  <c r="AW94" i="1"/>
  <c r="AK30" i="1" s="1"/>
  <c r="AY94" i="1"/>
  <c r="J30" i="3"/>
  <c r="AG96" i="1"/>
  <c r="AN96" i="1" s="1"/>
  <c r="W31" i="1"/>
  <c r="J39" i="3" l="1"/>
  <c r="AG94" i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<sst xmlns="http://schemas.openxmlformats.org/spreadsheetml/2006/main" count="5382" uniqueCount="1304">
  <si>
    <t>Export Komplet</t>
  </si>
  <si>
    <t/>
  </si>
  <si>
    <t>2.0</t>
  </si>
  <si>
    <t>ZAMOK</t>
  </si>
  <si>
    <t>False</t>
  </si>
  <si>
    <t>{709bab8a-6c73-4027-a4e8-3f8ef0c77873}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</si>
  <si>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</si>
  <si>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</si>
  <si>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</si>
  <si>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</si>
  <si>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</si>
  <si>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</si>
  <si>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</si>
  <si>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</si>
  <si>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</si>
  <si>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</si>
  <si>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</si>
  <si>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Svařování, navařování, broušení, výměna ocelových součástí výhybek a kolejnic 2020</t>
  </si>
  <si>
    <t>KSO:</t>
  </si>
  <si>
    <t>CC-CZ:</t>
  </si>
  <si>
    <t>Místo:</t>
  </si>
  <si>
    <t>OŘ Ostrava</t>
  </si>
  <si>
    <t>Datum:</t>
  </si>
  <si>
    <t>12. 3. 2020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</si>
  <si>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</si>
  <si>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</si>
  <si>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</si>
  <si>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</si>
  <si>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</si>
  <si>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</si>
  <si>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</si>
  <si>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</si>
  <si>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</si>
  <si>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</si>
  <si>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</si>
  <si>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</si>
  <si>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</si>
  <si>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</si>
  <si>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</si>
  <si>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</si>
  <si>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</si>
  <si>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</si>
  <si>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</si>
  <si>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</si>
  <si>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</si>
  <si>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</si>
  <si>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</si>
  <si>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</si>
  <si>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</si>
  <si>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</si>
  <si>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</si>
  <si>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</si>
  <si>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</si>
  <si>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</si>
  <si>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</si>
  <si>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</si>
  <si>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</si>
  <si>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</si>
  <si>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</si>
  <si>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</si>
  <si>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</si>
  <si>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</si>
  <si>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</si>
  <si>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</si>
  <si>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</si>
  <si>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</si>
  <si>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</si>
  <si>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</si>
  <si>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</si>
  <si>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</si>
  <si>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</si>
  <si>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</si>
  <si>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</si>
  <si>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</si>
  <si>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</si>
  <si>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</si>
  <si>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</si>
  <si>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</si>
  <si>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</si>
  <si>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</si>
  <si>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</si>
  <si>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</si>
  <si>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</si>
  <si>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STA</t>
  </si>
  <si>
    <t>1</t>
  </si>
  <si>
    <t>{148a33a1-f0b0-40a0-9d17-b5e273c53281}</t>
  </si>
  <si>
    <t>2</t>
  </si>
  <si>
    <t>VON</t>
  </si>
  <si>
    <t>{197bb5a6-1388-4e54-a547-6d8995a2b772}</t>
  </si>
  <si>
    <t>KRYCÍ LIST SOUPISU PRACÍ</t>
  </si>
  <si>
    <t>Objekt:</t>
  </si>
  <si>
    <t>ZRN - Svařování, navařování, broušení, výměna ocelových součástí výhybek a kolejnic 2020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</si>
  <si>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</si>
  <si>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</si>
  <si>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</si>
  <si>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</si>
  <si>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</si>
  <si>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</si>
  <si>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</si>
  <si>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VRN - Doprava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</si>
  <si>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</si>
  <si>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</si>
  <si>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</si>
  <si>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</si>
  <si>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</si>
  <si>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</si>
  <si>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</si>
  <si>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</si>
  <si>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</si>
  <si>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</si>
  <si>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</si>
  <si>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</si>
  <si>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</si>
  <si>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</si>
  <si>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</si>
  <si>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</si>
  <si>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</si>
  <si>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</si>
  <si>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</si>
  <si>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5907010010</t>
  </si>
  <si>
    <t>Výměna LISŮ tv. UIC60 rozdělení "d"</t>
  </si>
  <si>
    <t>m</t>
  </si>
  <si>
    <t>Sborník UOŽI 01 2019</t>
  </si>
  <si>
    <t>4</t>
  </si>
  <si>
    <t>464615739</t>
  </si>
  <si>
    <t>PP</t>
  </si>
  <si>
    <t>Výměna LISŮ tv. UIC60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</si>
  <si>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</t>
  </si>
  <si>
    <t>Poznámka k položce:_x000D_
Metr kolejnice=m</t>
  </si>
  <si>
    <t>5907010040</t>
  </si>
  <si>
    <t>Výměna LISŮ tv. R65 rozdělení "d"</t>
  </si>
  <si>
    <t>-1783338190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</si>
  <si>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</si>
  <si>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</t>
  </si>
  <si>
    <t>5907010080</t>
  </si>
  <si>
    <t>Výměna LISŮ tv. S49 rozdělení "d"</t>
  </si>
  <si>
    <t>-877546965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</si>
  <si>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</si>
  <si>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5907015005</t>
  </si>
  <si>
    <t>Ojedinělá výměna kolejnic stávající upevnění tv. UIC60 rozdělení "d"</t>
  </si>
  <si>
    <t>-58458313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</si>
  <si>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</si>
  <si>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5907015020</t>
  </si>
  <si>
    <t>Ojedinělá výměna kolejnic stávající upevnění tv. R65 rozdělení "d"</t>
  </si>
  <si>
    <t>2014029574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</si>
  <si>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</si>
  <si>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</t>
  </si>
  <si>
    <t>5907015040</t>
  </si>
  <si>
    <t>Ojedinělá výměna kolejnic stávající upevnění tv. S49 rozdělení "d"</t>
  </si>
  <si>
    <t>-595794615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</si>
  <si>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</si>
  <si>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</t>
  </si>
  <si>
    <t>5907015230</t>
  </si>
  <si>
    <t>Ojedinělá výměna kolejnic současně s výměnou svěrek tv. UIC60 rozdělení "d"</t>
  </si>
  <si>
    <t>1497813686</t>
  </si>
  <si>
    <t>Ojedinělá výměna kolejnic současně s výměnou svěrek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</si>
  <si>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</t>
  </si>
  <si>
    <t>5907015245</t>
  </si>
  <si>
    <t>Ojedinělá výměna kolejnic současně s výměnou svěrek tv. R65 rozdělení "d"</t>
  </si>
  <si>
    <t>-1852793103</t>
  </si>
  <si>
    <t>Ojedinělá výměna kolejnic současně s výměnou svěrek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</si>
  <si>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</t>
  </si>
  <si>
    <t>5907015265</t>
  </si>
  <si>
    <t>Ojedinělá výměna kolejnic současně s výměnou svěrek tv. S49 rozdělení "d"</t>
  </si>
  <si>
    <t>2074524746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</si>
  <si>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</si>
  <si>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10</t>
  </si>
  <si>
    <t>5907040010</t>
  </si>
  <si>
    <t>Posun kolejnic před svařováním tv. UIC60</t>
  </si>
  <si>
    <t>-1738185388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</si>
  <si>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</si>
  <si>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11</t>
  </si>
  <si>
    <t>5907040020</t>
  </si>
  <si>
    <t>Posun kolejnic před svařováním tv. R65</t>
  </si>
  <si>
    <t>-735634956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</si>
  <si>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</si>
  <si>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12</t>
  </si>
  <si>
    <t>5907040030</t>
  </si>
  <si>
    <t>Posun kolejnic před svařováním tv. S49</t>
  </si>
  <si>
    <t>-25372196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</si>
  <si>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</si>
  <si>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13</t>
  </si>
  <si>
    <t>5907050010</t>
  </si>
  <si>
    <t>Dělení kolejnic řezáním nebo rozbroušením tv. UIC60 nebo R65</t>
  </si>
  <si>
    <t>kus</t>
  </si>
  <si>
    <t>1428031332</t>
  </si>
  <si>
    <t>Dělení kolejnic řezáním nebo rozbroušením tv. UIC60 nebo R65. Poznámka: 1. V cenách jsou započteny náklady na manipulaci podložení, označení a provedení řezu kolejnice.</t>
  </si>
  <si>
    <t>Poznámka k položce:_x000D_
Řez=kus</t>
  </si>
  <si>
    <t>14</t>
  </si>
  <si>
    <t>5907050020</t>
  </si>
  <si>
    <t>Dělení kolejnic řezáním nebo rozbroušením tv. S49</t>
  </si>
  <si>
    <t>-1836291157</t>
  </si>
  <si>
    <t>Dělení kolejnic řezáním nebo rozbroušením tv. S49. Poznámka: 1. V cenách jsou započteny náklady na manipulaci podložení, označení a provedení řezu kolejnice.</t>
  </si>
  <si>
    <t>5907050110</t>
  </si>
  <si>
    <t>Dělení kolejnic kyslíkem tv. UIC60 nebo R65</t>
  </si>
  <si>
    <t>1263939286</t>
  </si>
  <si>
    <t>Dělení kolejnic kyslíkem tv. UIC60 nebo R65. Poznámka: 1. V cenách jsou započteny náklady na manipulaci podložení, označení a provedení řezu kolejnice.</t>
  </si>
  <si>
    <t>16</t>
  </si>
  <si>
    <t>5907050120</t>
  </si>
  <si>
    <t>Dělení kolejnic kyslíkem tv. S49</t>
  </si>
  <si>
    <t>-269603666</t>
  </si>
  <si>
    <t>Dělení kolejnic kyslíkem tv. S49. Poznámka: 1. V cenách jsou započteny náklady na manipulaci podložení, označení a provedení řezu kolejnice.</t>
  </si>
  <si>
    <t>17</t>
  </si>
  <si>
    <t>5907055020</t>
  </si>
  <si>
    <t>Vrtání kolejnic otvor o průměru přes 10 do 23 mm</t>
  </si>
  <si>
    <t>-76458085</t>
  </si>
  <si>
    <t>Vrtání kolejnic otvor o průměru přes 10 do 23 mm. Poznámka: 1. V cenách jsou započteny náklady na manipulaci podložení, označení a provedení vrtu ve stojině kolejnice.</t>
  </si>
  <si>
    <t>Poznámka k položce:_x000D_
Vrt=kus</t>
  </si>
  <si>
    <t>18</t>
  </si>
  <si>
    <t>5907055030</t>
  </si>
  <si>
    <t>Vrtání kolejnic otvor o průměru přes 23 mm</t>
  </si>
  <si>
    <t>1860599505</t>
  </si>
  <si>
    <t>Vrtání kolejnic otvor o průměru přes 23 mm. Poznámka: 1. V cenách jsou započteny náklady na manipulaci podložení, označení a provedení vrtu ve stojině kolejnice.</t>
  </si>
  <si>
    <t>19</t>
  </si>
  <si>
    <t>5908030010</t>
  </si>
  <si>
    <t>Zřízení A-LISU soupravou in-sittu tv. UIC60</t>
  </si>
  <si>
    <t>styk</t>
  </si>
  <si>
    <t>1665591269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</si>
  <si>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</si>
  <si>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20</t>
  </si>
  <si>
    <t>5908030020</t>
  </si>
  <si>
    <t>Zřízení A-LISU soupravou in-sittu tv. R65</t>
  </si>
  <si>
    <t>2133356429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</si>
  <si>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</si>
  <si>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5908030030</t>
  </si>
  <si>
    <t>Zřízení A-LISU soupravou in-sittu tv. S49</t>
  </si>
  <si>
    <t>1045781946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</si>
  <si>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</si>
  <si>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22</t>
  </si>
  <si>
    <t>5908070230</t>
  </si>
  <si>
    <t>Souvislé dotahování upevňovadel v koleji bez protáčení závitů šrouby svěrkové a vrtule rozdělení "e"</t>
  </si>
  <si>
    <t>km</t>
  </si>
  <si>
    <t>-173971785</t>
  </si>
  <si>
    <t>Souvislé dotahování upevňovadel v koleji bez protáčení závitů šrouby svěrkové a vrtule rozdělení "e". Poznámka: 1. V cenách jsou započteny náklady na dotažení součástí doporučeným utahovacím momentem a ošetření součástí mazivem.</t>
  </si>
  <si>
    <t>23</t>
  </si>
  <si>
    <t>5908070330</t>
  </si>
  <si>
    <t>Souvislé dotahování upevňovadel v koleji s protáčením závitů šrouby svěrkové rozdělení "d"</t>
  </si>
  <si>
    <t>2053789672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</si>
  <si>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</si>
  <si>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24</t>
  </si>
  <si>
    <t>5908070340</t>
  </si>
  <si>
    <t>Souvislé dotahování upevňovadel v koleji s protáčením závitů šrouby svěrkové rozdělení "e"</t>
  </si>
  <si>
    <t>-2143663432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</si>
  <si>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</si>
  <si>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25</t>
  </si>
  <si>
    <t>5908070420</t>
  </si>
  <si>
    <t>Souvislé dotahování upevňovadel v koleji s protáčením závitů vrtule rozdělení "d"</t>
  </si>
  <si>
    <t>-2059230384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</si>
  <si>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</si>
  <si>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26</t>
  </si>
  <si>
    <t>5908075010</t>
  </si>
  <si>
    <t>Souvislé dotahování upevňovadel ve výhybce bez protáčení závitů šrouby svěrkové výhybka I. generace</t>
  </si>
  <si>
    <t>1332482121</t>
  </si>
  <si>
    <t>Souvislé dotahování upevňovadel ve výhybce bez protáčení závitů šrouby svěrkové výhybka I. generace. Poznámka: 1. V cenách jsou započteny náklady na dotažení součástí doporučeným utahovacím momentem a ošetření součástí mazivem.</t>
  </si>
  <si>
    <t>27</t>
  </si>
  <si>
    <t>5908075020</t>
  </si>
  <si>
    <t>Souvislé dotahování upevňovadel ve výhybce bez protáčení závitů šrouby svěrkové výhybka II. generace</t>
  </si>
  <si>
    <t>655983274</t>
  </si>
  <si>
    <t>Souvislé dotahování upevňovadel ve výhybce bez protáčení závitů šrouby svěrkové výhybka II. generace. Poznámka: 1. V cenách jsou započteny náklady na dotažení součástí doporučeným utahovacím momentem a ošetření součástí mazivem.</t>
  </si>
  <si>
    <t>28</t>
  </si>
  <si>
    <t>5908085010</t>
  </si>
  <si>
    <t>Ojedinělá montáž kolejiva (podkladnice, můstkové desky, spojky)</t>
  </si>
  <si>
    <t>474388027</t>
  </si>
  <si>
    <t>Ojedinělá montáž kolejiva (podkladnice, můstkové desky, spojky). Poznámka: 1. V cenách jsou započteny náklady na montáž a ošetření součástí mazivem.</t>
  </si>
  <si>
    <t>29</t>
  </si>
  <si>
    <t>5908085020</t>
  </si>
  <si>
    <t>Ojedinělá montáž drobného kolejiva (svěrky, spony, šrouby, kroužky, vložky, podložky)</t>
  </si>
  <si>
    <t>1223225827</t>
  </si>
  <si>
    <t>Ojedinělá montáž drobného kolejiva (svěrky, spony, šrouby, kroužky, vložky, podložky). Poznámka: 1. V cenách jsou započteny náklady na montáž a ošetření součástí mazivem.</t>
  </si>
  <si>
    <t>30</t>
  </si>
  <si>
    <t>5908087010</t>
  </si>
  <si>
    <t>Ojedinělá demontáž kolejiva (podkladnice, můstkové desky, spojky)</t>
  </si>
  <si>
    <t>1416662239</t>
  </si>
  <si>
    <t>Ojedinělá demontáž kolejiva (podkladnice, můstkové desky, spojky). Poznámka: 1. V cenách jsou započteny náklady na demontáž a naložení na dopravní prostředek.</t>
  </si>
  <si>
    <t>31</t>
  </si>
  <si>
    <t>5908087020</t>
  </si>
  <si>
    <t>Ojedinělá demontáž drobného kolejiva (svěrky, spony, šrouby, kroužky, vložky, podložky)</t>
  </si>
  <si>
    <t>-1872909012</t>
  </si>
  <si>
    <t>Ojedinělá demontáž drobného kolejiva (svěrky, spony, šrouby, kroužky, vložky, podložky). Poznámka: 1. V cenách jsou započteny náklady na demontáž a naložení na dopravní prostředek.</t>
  </si>
  <si>
    <t>32</t>
  </si>
  <si>
    <t>5909010020</t>
  </si>
  <si>
    <t>Ojedinělé ruční podbití pražců příčných dřevěných</t>
  </si>
  <si>
    <t>-232442663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</si>
  <si>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</si>
  <si>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33</t>
  </si>
  <si>
    <t>5909010030</t>
  </si>
  <si>
    <t>Ojedinělé ruční podbití pražců příčných betonových</t>
  </si>
  <si>
    <t>-1135705016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</si>
  <si>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</si>
  <si>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34</t>
  </si>
  <si>
    <t>5909010110</t>
  </si>
  <si>
    <t>Ojedinělé ruční podbití pražců výhybkových dřevěných délky do 3 m</t>
  </si>
  <si>
    <t>-2011775531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</si>
  <si>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</si>
  <si>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35</t>
  </si>
  <si>
    <t>5909010120</t>
  </si>
  <si>
    <t>Ojedinělé ruční podbití pražců výhybkových dřevěných délky přes 3 do 4 m</t>
  </si>
  <si>
    <t>360370410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</si>
  <si>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</si>
  <si>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36</t>
  </si>
  <si>
    <t>5909010130</t>
  </si>
  <si>
    <t>Ojedinělé ruční podbití pražců výhybkových dřevěných délky přes 4 m</t>
  </si>
  <si>
    <t>860865551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</si>
  <si>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</si>
  <si>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37</t>
  </si>
  <si>
    <t>5909010410</t>
  </si>
  <si>
    <t>Ojedinělé ruční podbití pražců výhybkových betonových délky do 3 m</t>
  </si>
  <si>
    <t>-682115539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</si>
  <si>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</si>
  <si>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38</t>
  </si>
  <si>
    <t>5909010420</t>
  </si>
  <si>
    <t>Ojedinělé ruční podbití pražců výhybkových betonových délky přes 3 do 4 m</t>
  </si>
  <si>
    <t>-2114873805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</si>
  <si>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</si>
  <si>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39</t>
  </si>
  <si>
    <t>5909010430</t>
  </si>
  <si>
    <t>Ojedinělé ruční podbití pražců výhybkových betonových délky přes 4 m</t>
  </si>
  <si>
    <t>2136204211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</si>
  <si>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</si>
  <si>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40</t>
  </si>
  <si>
    <t>5910020010</t>
  </si>
  <si>
    <t>Svařování kolejnic termitem plný předehřev standardní spára svar sériový tv. UIC60</t>
  </si>
  <si>
    <t>svar</t>
  </si>
  <si>
    <t>2011081306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</si>
  <si>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</si>
  <si>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41</t>
  </si>
  <si>
    <t>5910020020</t>
  </si>
  <si>
    <t>Svařování kolejnic termitem plný předehřev standardní spára svar sériový tv. R65</t>
  </si>
  <si>
    <t>3859674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</si>
  <si>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</si>
  <si>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</t>
  </si>
  <si>
    <t>5910020030</t>
  </si>
  <si>
    <t>Svařování kolejnic termitem plný předehřev standardní spára svar sériový tv. S49</t>
  </si>
  <si>
    <t>1511164796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</si>
  <si>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</si>
  <si>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43</t>
  </si>
  <si>
    <t>5910020110</t>
  </si>
  <si>
    <t>Svařování kolejnic termitem plný předehřev standardní spára svar jednotlivý tv. UIC60</t>
  </si>
  <si>
    <t>-1518655428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</si>
  <si>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</si>
  <si>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44</t>
  </si>
  <si>
    <t>5910020120</t>
  </si>
  <si>
    <t>Svařování kolejnic termitem plný předehřev standardní spára svar jednotlivý tv. R65</t>
  </si>
  <si>
    <t>-1171651672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</si>
  <si>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</si>
  <si>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45</t>
  </si>
  <si>
    <t>5910020130</t>
  </si>
  <si>
    <t>Svařování kolejnic termitem plný předehřev standardní spára svar jednotlivý tv. S49</t>
  </si>
  <si>
    <t>-763074587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</si>
  <si>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</si>
  <si>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46</t>
  </si>
  <si>
    <t>5910020210</t>
  </si>
  <si>
    <t>Svařování kolejnic termitem plný předehřev standardní spára svar na roštu tv. UIC60</t>
  </si>
  <si>
    <t>985654792</t>
  </si>
  <si>
    <t>Svařování kolejnic termitem plný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</si>
  <si>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47</t>
  </si>
  <si>
    <t>5910020220</t>
  </si>
  <si>
    <t>Svařování kolejnic termitem plný předehřev standardní spára svar na roštu tv. R65</t>
  </si>
  <si>
    <t>-902655132</t>
  </si>
  <si>
    <t>Svařování kolejnic termitem plný předehřev standardní spára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</si>
  <si>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48</t>
  </si>
  <si>
    <t>5910020230</t>
  </si>
  <si>
    <t>Svařování kolejnic termitem plný předehřev standardní spára svar na roštu tv. S49</t>
  </si>
  <si>
    <t>-698678458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</si>
  <si>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</si>
  <si>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49</t>
  </si>
  <si>
    <t>5910020310</t>
  </si>
  <si>
    <t>Svařování kolejnic termitem plný předehřev standardní spára svar přechodový tv. R65/UIC60</t>
  </si>
  <si>
    <t>1974530158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</si>
  <si>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</si>
  <si>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50</t>
  </si>
  <si>
    <t>5910020320</t>
  </si>
  <si>
    <t>Svařování kolejnic termitem plný předehřev standardní spára svar přechodový tv. R65/S49</t>
  </si>
  <si>
    <t>2137316861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</si>
  <si>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</si>
  <si>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51</t>
  </si>
  <si>
    <t>5910020330</t>
  </si>
  <si>
    <t>Svařování kolejnic termitem plný předehřev standardní spára svar přechodový tv. UIC60/S49</t>
  </si>
  <si>
    <t>-1405569839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</si>
  <si>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</si>
  <si>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52</t>
  </si>
  <si>
    <t>5910021010</t>
  </si>
  <si>
    <t>Svařování kolejnic termitem zkrácený předehřev standardní spára svar sériový tv. UIC60</t>
  </si>
  <si>
    <t>1449347752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</si>
  <si>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</si>
  <si>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</t>
  </si>
  <si>
    <t>5910021020</t>
  </si>
  <si>
    <t>Svařování kolejnic termitem zkrácený předehřev standardní spára svar sériový tv. S49</t>
  </si>
  <si>
    <t>75596752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</si>
  <si>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</si>
  <si>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</t>
  </si>
  <si>
    <t>5910021110</t>
  </si>
  <si>
    <t>Svařování kolejnic termitem zkrácený předehřev standardní spára svar jednotlivý tv. UIC60</t>
  </si>
  <si>
    <t>-1338985167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</si>
  <si>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</si>
  <si>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55</t>
  </si>
  <si>
    <t>5910021120</t>
  </si>
  <si>
    <t>Svařování kolejnic termitem zkrácený předehřev standardní spára svar jednotlivý tv. S49</t>
  </si>
  <si>
    <t>-689878732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</si>
  <si>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</si>
  <si>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</t>
  </si>
  <si>
    <t>5910021210</t>
  </si>
  <si>
    <t>Svařování kolejnic termitem zkrácený předehřev standardní spára svar na roštu tv. UIC60</t>
  </si>
  <si>
    <t>-225475312</t>
  </si>
  <si>
    <t>Svařování kolejnic termitem zkrácený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</si>
  <si>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</t>
  </si>
  <si>
    <t>5910021220</t>
  </si>
  <si>
    <t>Svařování kolejnic termitem zkrácený předehřev standardní spára svar na roštu tv. S49</t>
  </si>
  <si>
    <t>-1437224961</t>
  </si>
  <si>
    <t>Svařování kolejnic termitem zkrácený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</si>
  <si>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58</t>
  </si>
  <si>
    <t>5910022010</t>
  </si>
  <si>
    <t>Svařování kolejnic termitem krátký předehřev široká spára, krátký předehřev svar jednotlivý tv. UIC60</t>
  </si>
  <si>
    <t>292994524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</si>
  <si>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</si>
  <si>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</t>
  </si>
  <si>
    <t>5910022020</t>
  </si>
  <si>
    <t>Svařování kolejnic termitem krátký předehřev široká spára, krátký předehřev svar jednotlivý tv. R65</t>
  </si>
  <si>
    <t>-294936186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</si>
  <si>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</si>
  <si>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</t>
  </si>
  <si>
    <t>5910022030</t>
  </si>
  <si>
    <t>Svařování kolejnic termitem krátký předehřev široká spára, krátký předehřev svar jednotlivý tv. S49</t>
  </si>
  <si>
    <t>956991429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</si>
  <si>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</si>
  <si>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</t>
  </si>
  <si>
    <t>5910025110</t>
  </si>
  <si>
    <t>Svařování kolejnic elektrickým obloukem svar jednotlivý tv. UIC60</t>
  </si>
  <si>
    <t>-1261081875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</si>
  <si>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</si>
  <si>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62</t>
  </si>
  <si>
    <t>5910025120</t>
  </si>
  <si>
    <t>Svařování kolejnic elektrickým obloukem svar jednotlivý tv. R65</t>
  </si>
  <si>
    <t>981072113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</si>
  <si>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</si>
  <si>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63</t>
  </si>
  <si>
    <t>5910025130</t>
  </si>
  <si>
    <t>Svařování kolejnic elektrickým obloukem svar jednotlivý tv. S49</t>
  </si>
  <si>
    <t>939615970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</si>
  <si>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</si>
  <si>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64</t>
  </si>
  <si>
    <t>5910030310</t>
  </si>
  <si>
    <t>Příplatek za směrové vyrovnání kolejnic v obloucích o poloměru 300 m a menším</t>
  </si>
  <si>
    <t>1832048378</t>
  </si>
  <si>
    <t>Příplatek za směrové vyrovnání kolejnic v obloucích o poloměru 300 m a menším. Poznámka: 1. V cenách jsou započteny náklady na použití přípravku pro směrové vyrovnání kolejnic.</t>
  </si>
  <si>
    <t>65</t>
  </si>
  <si>
    <t>5910035010</t>
  </si>
  <si>
    <t>Dosažení dovolené upínací teploty v BK prodloužením kolejnicového pásu v koleji tv. UIC60</t>
  </si>
  <si>
    <t>887373036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</si>
  <si>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</si>
  <si>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66</t>
  </si>
  <si>
    <t>5910035020</t>
  </si>
  <si>
    <t>Dosažení dovolené upínací teploty v BK prodloužením kolejnicového pásu v koleji tv. R65</t>
  </si>
  <si>
    <t>-426173370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</si>
  <si>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</si>
  <si>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67</t>
  </si>
  <si>
    <t>5910035030</t>
  </si>
  <si>
    <t>Dosažení dovolené upínací teploty v BK prodloužením kolejnicového pásu v koleji tv. S49</t>
  </si>
  <si>
    <t>1933782994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</si>
  <si>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</si>
  <si>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68</t>
  </si>
  <si>
    <t>5910035110</t>
  </si>
  <si>
    <t>Dosažení dovolené upínací teploty v BK prodloužením kolejnicového pásu ve výhybce tv. UIC60</t>
  </si>
  <si>
    <t>1248342644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</si>
  <si>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</si>
  <si>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69</t>
  </si>
  <si>
    <t>5910035120</t>
  </si>
  <si>
    <t>Dosažení dovolené upínací teploty v BK prodloužením kolejnicového pásu ve výhybce tv. R65</t>
  </si>
  <si>
    <t>-1900965485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</si>
  <si>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</si>
  <si>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70</t>
  </si>
  <si>
    <t>5910035130</t>
  </si>
  <si>
    <t>Dosažení dovolené upínací teploty v BK prodloužením kolejnicového pásu ve výhybce tv. S49</t>
  </si>
  <si>
    <t>542143037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</si>
  <si>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</si>
  <si>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71</t>
  </si>
  <si>
    <t>5910040010</t>
  </si>
  <si>
    <t>Umožnění volné dilatace kolejnice demontáž upevňovadel bez osazení kluzných podložek rozdělení pražců "c"</t>
  </si>
  <si>
    <t>491142255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</si>
  <si>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</si>
  <si>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72</t>
  </si>
  <si>
    <t>5910040020</t>
  </si>
  <si>
    <t>Umožnění volné dilatace kolejnice demontáž upevňovadel bez osazení kluzných podložek rozdělení pražců "d"</t>
  </si>
  <si>
    <t>1833657428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</si>
  <si>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</si>
  <si>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73</t>
  </si>
  <si>
    <t>5910040030</t>
  </si>
  <si>
    <t>Umožnění volné dilatace kolejnice demontáž upevňovadel bez osazení kluzných podložek rozdělení pražců "u"</t>
  </si>
  <si>
    <t>-354138302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</si>
  <si>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</si>
  <si>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74</t>
  </si>
  <si>
    <t>5910040040</t>
  </si>
  <si>
    <t>Umožnění volné dilatace kolejnice demontáž upevňovadel bez osazení kluzných podložek rozdělení pražců "e"</t>
  </si>
  <si>
    <t>324316930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</si>
  <si>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</si>
  <si>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75</t>
  </si>
  <si>
    <t>5910040110</t>
  </si>
  <si>
    <t>Umožnění volné dilatace kolejnice montáž upevňovadel bez odstranění kluzných podložek rozdělení pražců "c"</t>
  </si>
  <si>
    <t>-2008614054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</si>
  <si>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</si>
  <si>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76</t>
  </si>
  <si>
    <t>5910040120</t>
  </si>
  <si>
    <t>Umožnění volné dilatace kolejnice montáž upevňovadel bez odstranění kluzných podložek rozdělení pražců "d"</t>
  </si>
  <si>
    <t>1216061516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</si>
  <si>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</si>
  <si>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77</t>
  </si>
  <si>
    <t>5910040130</t>
  </si>
  <si>
    <t>Umožnění volné dilatace kolejnice montáž upevňovadel bez odstranění kluzných podložek rozdělení pražců "u"</t>
  </si>
  <si>
    <t>1796572866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</si>
  <si>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</si>
  <si>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78</t>
  </si>
  <si>
    <t>5910040140</t>
  </si>
  <si>
    <t>Umožnění volné dilatace kolejnice montáž upevňovadel bez odstranění kluzných podložek rozdělení pražců "e"</t>
  </si>
  <si>
    <t>-1514650742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</si>
  <si>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</si>
  <si>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79</t>
  </si>
  <si>
    <t>5910040210</t>
  </si>
  <si>
    <t>Umožnění volné dilatace kolejnice bez demontáže nebo montáže upevňovadel s osazením a odstraněním kluzných podložek rozdělení pražců "c"</t>
  </si>
  <si>
    <t>512518197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</si>
  <si>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</si>
  <si>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80</t>
  </si>
  <si>
    <t>5910040220</t>
  </si>
  <si>
    <t>Umožnění volné dilatace kolejnice bez demontáže nebo montáže upevňovadel s osazením a odstraněním kluzných podložek rozdělení pražců "d"</t>
  </si>
  <si>
    <t>793250364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</si>
  <si>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</si>
  <si>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81</t>
  </si>
  <si>
    <t>5910040230</t>
  </si>
  <si>
    <t>Umožnění volné dilatace kolejnice bez demontáže nebo montáže upevňovadel s osazením a odstraněním kluzných podložek rozdělení pražců "u"</t>
  </si>
  <si>
    <t>-659576607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</si>
  <si>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</si>
  <si>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82</t>
  </si>
  <si>
    <t>5910040240</t>
  </si>
  <si>
    <t>Umožnění volné dilatace kolejnice bez demontáže nebo montáže upevňovadel s osazením a odstraněním kluzných podložek rozdělení pražců "e"</t>
  </si>
  <si>
    <t>1222703679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</si>
  <si>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</si>
  <si>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83</t>
  </si>
  <si>
    <t>5910040310</t>
  </si>
  <si>
    <t>Umožnění volné dilatace kolejnice demontáž upevňovadel s osazením kluzných podložek rozdělení pražců "c"</t>
  </si>
  <si>
    <t>-857872280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</si>
  <si>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</si>
  <si>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84</t>
  </si>
  <si>
    <t>5910040320</t>
  </si>
  <si>
    <t>Umožnění volné dilatace kolejnice demontáž upevňovadel s osazením kluzných podložek rozdělení pražců "d"</t>
  </si>
  <si>
    <t>-513189593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</si>
  <si>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</si>
  <si>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85</t>
  </si>
  <si>
    <t>5910040330</t>
  </si>
  <si>
    <t>Umožnění volné dilatace kolejnice demontáž upevňovadel s osazením kluzných podložek rozdělení pražců "u"</t>
  </si>
  <si>
    <t>-2120186104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</si>
  <si>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</si>
  <si>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86</t>
  </si>
  <si>
    <t>5910040340</t>
  </si>
  <si>
    <t>Umožnění volné dilatace kolejnice demontáž upevňovadel s osazením kluzných podložek rozdělení pražců "e"</t>
  </si>
  <si>
    <t>-1017656860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</si>
  <si>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</si>
  <si>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87</t>
  </si>
  <si>
    <t>5910040410</t>
  </si>
  <si>
    <t>Umožnění volné dilatace kolejnice montáž upevňovadel s odstraněním kluzných podložek rozdělení pražců "c"</t>
  </si>
  <si>
    <t>2075105208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</si>
  <si>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</si>
  <si>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88</t>
  </si>
  <si>
    <t>5910040420</t>
  </si>
  <si>
    <t>Umožnění volné dilatace kolejnice montáž upevňovadel s odstraněním kluzných podložek rozdělení pražců "d"</t>
  </si>
  <si>
    <t>50703103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</si>
  <si>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</si>
  <si>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89</t>
  </si>
  <si>
    <t>5910040430</t>
  </si>
  <si>
    <t>Umožnění volné dilatace kolejnice montáž upevňovadel s odstraněním kluzných podložek rozdělení pražců "u"</t>
  </si>
  <si>
    <t>11605548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</si>
  <si>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</si>
  <si>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90</t>
  </si>
  <si>
    <t>5910040440</t>
  </si>
  <si>
    <t>Umožnění volné dilatace kolejnice montáž upevňovadel s odstraněním kluzných podložek rozdělení pražců "e"</t>
  </si>
  <si>
    <t>1779840014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</si>
  <si>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</si>
  <si>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91</t>
  </si>
  <si>
    <t>5910045010</t>
  </si>
  <si>
    <t>Zajištění polohy kolejnice bočními válečkovými opěrkami rozdělení pražců "c"</t>
  </si>
  <si>
    <t>402083903</t>
  </si>
  <si>
    <t>Zajištění polohy kolejnice bočními válečkovými opěrkami rozdělení pražců "c". Poznámka: 1. V cenách jsou započteny náklady na montáž a demontáž bočních opěrek v oblouku o malém poloměru.</t>
  </si>
  <si>
    <t>92</t>
  </si>
  <si>
    <t>5910045020</t>
  </si>
  <si>
    <t>Zajištění polohy kolejnice bočními válečkovými opěrkami rozdělení pražců "d"</t>
  </si>
  <si>
    <t>-1404536592</t>
  </si>
  <si>
    <t>Zajištění polohy kolejnice bočními válečkovými opěrkami rozdělení pražců "d". Poznámka: 1. V cenách jsou započteny náklady na montáž a demontáž bočních opěrek v oblouku o malém poloměru.</t>
  </si>
  <si>
    <t>93</t>
  </si>
  <si>
    <t>5910045030</t>
  </si>
  <si>
    <t>Zajištění polohy kolejnice bočními válečkovými opěrkami rozdělení pražců "u"</t>
  </si>
  <si>
    <t>1362116244</t>
  </si>
  <si>
    <t>Zajištění polohy kolejnice bočními válečkovými opěrkami rozdělení pražců "u". Poznámka: 1. V cenách jsou započteny náklady na montáž a demontáž bočních opěrek v oblouku o malém poloměru.</t>
  </si>
  <si>
    <t>94</t>
  </si>
  <si>
    <t>5910045040</t>
  </si>
  <si>
    <t>Zajištění polohy kolejnice bočními válečkovými opěrkami rozdělení pražců "e"</t>
  </si>
  <si>
    <t>105604965</t>
  </si>
  <si>
    <t>Zajištění polohy kolejnice bočními válečkovými opěrkami rozdělení pražců "e". Poznámka: 1. V cenách jsou započteny náklady na montáž a demontáž bočních opěrek v oblouku o malém poloměru.</t>
  </si>
  <si>
    <t>95</t>
  </si>
  <si>
    <t>5910050010</t>
  </si>
  <si>
    <t>Umožnění volné dilatace dílů výhybek demontáž upevňovadel výhybka I. generace</t>
  </si>
  <si>
    <t>-1547394806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</si>
  <si>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</si>
  <si>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Poznámka k položce:_x000D_
Rozvinutá délka výhybky=m</t>
  </si>
  <si>
    <t>96</t>
  </si>
  <si>
    <t>5910050020</t>
  </si>
  <si>
    <t>Umožnění volné dilatace dílů výhybek demontáž upevňovadel výhybka II. generace</t>
  </si>
  <si>
    <t>-378085527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</si>
  <si>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</si>
  <si>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97</t>
  </si>
  <si>
    <t>5910050110</t>
  </si>
  <si>
    <t>Umožnění volné dilatace dílů výhybek montáž upevňovadel výhybka I. generace</t>
  </si>
  <si>
    <t>1782626273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</si>
  <si>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</si>
  <si>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98</t>
  </si>
  <si>
    <t>5910050120</t>
  </si>
  <si>
    <t>Umožnění volné dilatace dílů výhybek montáž upevňovadel výhybka II. generace</t>
  </si>
  <si>
    <t>1332185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</si>
  <si>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</si>
  <si>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99</t>
  </si>
  <si>
    <t>5910060010</t>
  </si>
  <si>
    <t>Ojedinělé broušení kolejnic R260 do hloubky do 2 mm</t>
  </si>
  <si>
    <t>-200944381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</si>
  <si>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</si>
  <si>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100</t>
  </si>
  <si>
    <t>5910060020</t>
  </si>
  <si>
    <t>Ojedinělé broušení kolejnic R260 do hloubky přes 2 mm</t>
  </si>
  <si>
    <t>-1851286979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</si>
  <si>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</si>
  <si>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101</t>
  </si>
  <si>
    <t>5910060110</t>
  </si>
  <si>
    <t>Ojedinělé broušení kolejnic R350HT do hloubky do 2 mm</t>
  </si>
  <si>
    <t>-940743463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</si>
  <si>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</si>
  <si>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102</t>
  </si>
  <si>
    <t>5910060120</t>
  </si>
  <si>
    <t>Ojedinělé broušení kolejnic R350HT do hloubky přes 2 mm</t>
  </si>
  <si>
    <t>1891458260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</si>
  <si>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</si>
  <si>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103</t>
  </si>
  <si>
    <t>5910065010</t>
  </si>
  <si>
    <t>Odstranění převalků izolovaného styku lepeného</t>
  </si>
  <si>
    <t>625359255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</si>
  <si>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</si>
  <si>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</si>
  <si>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104</t>
  </si>
  <si>
    <t>5910065020</t>
  </si>
  <si>
    <t>Odstranění převalků izolovaného styku montovaného</t>
  </si>
  <si>
    <t>1746898767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</si>
  <si>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</si>
  <si>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105</t>
  </si>
  <si>
    <t>5910070010</t>
  </si>
  <si>
    <t>Základní broušení výhybky optimalizace příčného profilu</t>
  </si>
  <si>
    <t>-1839266354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</si>
  <si>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</si>
  <si>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106</t>
  </si>
  <si>
    <t>5910075010</t>
  </si>
  <si>
    <t>Opravné broušení jazyka šíře plochy do 30 mm hloubky do 2 mm</t>
  </si>
  <si>
    <t>551080980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</si>
  <si>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</si>
  <si>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Poznámka k položce:_x000D_
Metr jazyka=m</t>
  </si>
  <si>
    <t>107</t>
  </si>
  <si>
    <t>5910075020</t>
  </si>
  <si>
    <t>Opravné broušení jazyka šíře plochy do 30 mm hloubky přes 2 mm</t>
  </si>
  <si>
    <t>1280035306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</si>
  <si>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</si>
  <si>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108</t>
  </si>
  <si>
    <t>5910075050</t>
  </si>
  <si>
    <t>Opravné broušení jazyka šíře plochy přes 30 mm hloubky do 2 mm</t>
  </si>
  <si>
    <t>1652198709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</si>
  <si>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</si>
  <si>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109</t>
  </si>
  <si>
    <t>5910075060</t>
  </si>
  <si>
    <t>Opravné broušení jazyka šíře plochy přes 30 mm hloubky přes 2 mm</t>
  </si>
  <si>
    <t>1394916276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</si>
  <si>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</si>
  <si>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110</t>
  </si>
  <si>
    <t>5910075110</t>
  </si>
  <si>
    <t>Opravné broušení opornice šíře plochy do 30 mm hloubky do 2 mm</t>
  </si>
  <si>
    <t>896510423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</si>
  <si>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</si>
  <si>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Poznámka k položce:_x000D_
Metr opornice=m</t>
  </si>
  <si>
    <t>111</t>
  </si>
  <si>
    <t>5910075120</t>
  </si>
  <si>
    <t>Opravné broušení opornice šíře plochy do 30 mm hloubky přes 2 mm</t>
  </si>
  <si>
    <t>963964597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</si>
  <si>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</si>
  <si>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112</t>
  </si>
  <si>
    <t>5910075150</t>
  </si>
  <si>
    <t>Opravné broušení opornice šíře plochy přes 30 mm hloubky do 2 mm</t>
  </si>
  <si>
    <t>-1023650408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</si>
  <si>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</si>
  <si>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113</t>
  </si>
  <si>
    <t>5910075160</t>
  </si>
  <si>
    <t>Opravné broušení opornice šíře plochy přes 30 mm hloubky přes 2 mm</t>
  </si>
  <si>
    <t>191215366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</si>
  <si>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</si>
  <si>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114</t>
  </si>
  <si>
    <t>5910075210</t>
  </si>
  <si>
    <t>Opravné broušení výhybkové kolejnice šíře plochy do 30 mm hloubky do 2 mm</t>
  </si>
  <si>
    <t>-3244361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</si>
  <si>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</si>
  <si>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Poznámka k položce:_x000D_
Metr výhybkové kolejnice =m</t>
  </si>
  <si>
    <t>115</t>
  </si>
  <si>
    <t>5910075220</t>
  </si>
  <si>
    <t>Opravné broušení výhybkové kolejnice šíře plochy do 30 mm hloubky přes 2 mm</t>
  </si>
  <si>
    <t>-908811896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</si>
  <si>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</si>
  <si>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116</t>
  </si>
  <si>
    <t>5910075250</t>
  </si>
  <si>
    <t>Opravné broušení výhybkové kolejnice šíře plochy přes 30 mm hloubky do 2 mm</t>
  </si>
  <si>
    <t>-1092318304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</si>
  <si>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</si>
  <si>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117</t>
  </si>
  <si>
    <t>5910075260</t>
  </si>
  <si>
    <t>Opravné broušení výhybkové kolejnice šíře plochy přes 30 mm hloubky přes 2 mm</t>
  </si>
  <si>
    <t>-1749439837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</si>
  <si>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</si>
  <si>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118</t>
  </si>
  <si>
    <t>5910075310</t>
  </si>
  <si>
    <t>Opravné broušení hrotnice PHS šíře plochy do 30 mm hloubky do 2 mm</t>
  </si>
  <si>
    <t>-1497391300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</si>
  <si>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</si>
  <si>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Poznámka k položce:_x000D_
Metr hrotnice PHS=m</t>
  </si>
  <si>
    <t>119</t>
  </si>
  <si>
    <t>5910075320</t>
  </si>
  <si>
    <t>Opravné broušení hrotnice PHS šíře plochy do 30 mm hloubky přes 2 mm</t>
  </si>
  <si>
    <t>-587764215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</si>
  <si>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</si>
  <si>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120</t>
  </si>
  <si>
    <t>5910075350</t>
  </si>
  <si>
    <t>Opravné broušení hrotnice PHS šíře plochy přes 30 mm hloubky do 2 mm</t>
  </si>
  <si>
    <t>-596889378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</si>
  <si>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</si>
  <si>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121</t>
  </si>
  <si>
    <t>5910075360</t>
  </si>
  <si>
    <t>Opravné broušení hrotnice PHS šíře plochy přes 30 mm hloubky přes 2 mm</t>
  </si>
  <si>
    <t>924791485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</si>
  <si>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</si>
  <si>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122</t>
  </si>
  <si>
    <t>5910080010</t>
  </si>
  <si>
    <t>Opravné broušení srdcovky jednoduché 1:4,5 a 1:6 hloubky do 2 mm</t>
  </si>
  <si>
    <t>723218448</t>
  </si>
  <si>
    <t>Opravné broušení srdcovky jednoduché 1:4,5 a 1:6 hloubky do 2 mm. Poznámka: 1. V cenách jsou započteny náklady na odstranění vznikajících převalků, povrchových vad a měření profilu srdcovky šablonou.</t>
  </si>
  <si>
    <t>Poznámka k položce:_x000D_
Srdcovka=kus</t>
  </si>
  <si>
    <t>123</t>
  </si>
  <si>
    <t>5910080020</t>
  </si>
  <si>
    <t>Opravné broušení srdcovky jednoduché 1:4,5 a 1:6 hloubky přes 2 mm</t>
  </si>
  <si>
    <t>771213487</t>
  </si>
  <si>
    <t>Opravné broušení srdcovky jednoduché 1:4,5 a 1:6 hloubky přes 2 mm. Poznámka: 1. V cenách jsou započteny náklady na odstranění vznikajících převalků, povrchových vad a měření profilu srdcovky šablonou.</t>
  </si>
  <si>
    <t>124</t>
  </si>
  <si>
    <t>5910080110</t>
  </si>
  <si>
    <t>Opravné broušení srdcovky jednoduché 1:7,5 a 1:9 hloubky do 2 mm</t>
  </si>
  <si>
    <t>-285688657</t>
  </si>
  <si>
    <t>Opravné broušení srdcovky jednoduché 1:7,5 a 1:9 hloubky do 2 mm. Poznámka: 1. V cenách jsou započteny náklady na odstranění vznikajících převalků, povrchových vad a měření profilu srdcovky šablonou.</t>
  </si>
  <si>
    <t>125</t>
  </si>
  <si>
    <t>5910080120</t>
  </si>
  <si>
    <t>Opravné broušení srdcovky jednoduché 1:7,5 a 1:9 hloubky přes 2 mm</t>
  </si>
  <si>
    <t>613836350</t>
  </si>
  <si>
    <t>Opravné broušení srdcovky jednoduché 1:7,5 a 1:9 hloubky přes 2 mm. Poznámka: 1. V cenách jsou započteny náklady na odstranění vznikajících převalků, povrchových vad a měření profilu srdcovky šablonou.</t>
  </si>
  <si>
    <t>126</t>
  </si>
  <si>
    <t>5910080210</t>
  </si>
  <si>
    <t>Opravné broušení srdcovky jednoduché 1:11 a 1:12 hloubky do 2 mm</t>
  </si>
  <si>
    <t>166564199</t>
  </si>
  <si>
    <t>Opravné broušení srdcovky jednoduché 1:11 a 1:12 hloubky do 2 mm. Poznámka: 1. V cenách jsou započteny náklady na odstranění vznikajících převalků, povrchových vad a měření profilu srdcovky šablonou.</t>
  </si>
  <si>
    <t>127</t>
  </si>
  <si>
    <t>5910080220</t>
  </si>
  <si>
    <t>Opravné broušení srdcovky jednoduché 1:11 a 1:12 hloubky přes 2 mm</t>
  </si>
  <si>
    <t>1610538092</t>
  </si>
  <si>
    <t>Opravné broušení srdcovky jednoduché 1:11 a 1:12 hloubky přes 2 mm. Poznámka: 1. V cenách jsou započteny náklady na odstranění vznikajících převalků, povrchových vad a měření profilu srdcovky šablonou.</t>
  </si>
  <si>
    <t>128</t>
  </si>
  <si>
    <t>5910080310</t>
  </si>
  <si>
    <t>Opravné broušení srdcovky jednoduché 1:14 a 1:18,5 hloubky do 2 mm</t>
  </si>
  <si>
    <t>945518674</t>
  </si>
  <si>
    <t>Opravné broušení srdcovky jednoduché 1:14 a 1:18,5 hloubky do 2 mm. Poznámka: 1. V cenách jsou započteny náklady na odstranění vznikajících převalků, povrchových vad a měření profilu srdcovky šablonou.</t>
  </si>
  <si>
    <t>129</t>
  </si>
  <si>
    <t>5910080320</t>
  </si>
  <si>
    <t>Opravné broušení srdcovky jednoduché 1:14 a 1:18,5 hloubky přes 2 mm</t>
  </si>
  <si>
    <t>-1669971282</t>
  </si>
  <si>
    <t>Opravné broušení srdcovky jednoduché 1:14 a 1:18,5 hloubky přes 2 mm. Poznámka: 1. V cenách jsou započteny náklady na odstranění vznikajících převalků, povrchových vad a měření profilu srdcovky šablonou.</t>
  </si>
  <si>
    <t>130</t>
  </si>
  <si>
    <t>5910080810</t>
  </si>
  <si>
    <t>Opravné broušení srdcovky dvojité do 2 mm</t>
  </si>
  <si>
    <t>-1502578890</t>
  </si>
  <si>
    <t>Opravné broušení srdcovky dvojité do 2 mm. Poznámka: 1. V cenách jsou započteny náklady na odstranění vznikajících převalků, povrchových vad a měření profilu srdcovky šablonou.</t>
  </si>
  <si>
    <t>131</t>
  </si>
  <si>
    <t>5910080820</t>
  </si>
  <si>
    <t>Opravné broušení srdcovky dvojité přes 2 mm</t>
  </si>
  <si>
    <t>-939599313</t>
  </si>
  <si>
    <t>Opravné broušení srdcovky dvojité přes 2 mm. Poznámka: 1. V cenách jsou započteny náklady na odstranění vznikajících převalků, povrchových vad a měření profilu srdcovky šablonou.</t>
  </si>
  <si>
    <t>132</t>
  </si>
  <si>
    <t>5910085010</t>
  </si>
  <si>
    <t>Navaření hlavy kolejnice tv. UIC60</t>
  </si>
  <si>
    <t>cm2</t>
  </si>
  <si>
    <t>-372868073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</si>
  <si>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kontrolu.</t>
  </si>
  <si>
    <t>133</t>
  </si>
  <si>
    <t>5910085020</t>
  </si>
  <si>
    <t>Navaření hlavy kolejnice tv. R65</t>
  </si>
  <si>
    <t>1636268757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</si>
  <si>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kontrolu.</t>
  </si>
  <si>
    <t>134</t>
  </si>
  <si>
    <t>5910085030</t>
  </si>
  <si>
    <t>Navaření hlavy kolejnice tv. S49</t>
  </si>
  <si>
    <t>1449287451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</si>
  <si>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</si>
  <si>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135</t>
  </si>
  <si>
    <t>5910085040</t>
  </si>
  <si>
    <t>Navaření hlavy kolejnice tv. T</t>
  </si>
  <si>
    <t>-1076484791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</si>
  <si>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kontrolu.</t>
  </si>
  <si>
    <t>136</t>
  </si>
  <si>
    <t>5910090010</t>
  </si>
  <si>
    <t>Navaření srdcovky jednoduché montované z kolejnic úhel odbočení přes 8° (1:5,7) hloubky do 10 mm</t>
  </si>
  <si>
    <t>529608280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</si>
  <si>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</si>
  <si>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137</t>
  </si>
  <si>
    <t>5910090020</t>
  </si>
  <si>
    <t>Navaření srdcovky jednoduché montované z kolejnic úhel odbočení přes 8° (1:5,7) hloubky přes 10 do 20 mm</t>
  </si>
  <si>
    <t>-1812314200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</si>
  <si>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</si>
  <si>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138</t>
  </si>
  <si>
    <t>5910090030</t>
  </si>
  <si>
    <t>Navaření srdcovky jednoduché montované z kolejnic úhel odbočení přes 8° (1:5,7) hloubky přes 20 do 35 mm</t>
  </si>
  <si>
    <t>-905818993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</si>
  <si>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</si>
  <si>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139</t>
  </si>
  <si>
    <t>5910090050</t>
  </si>
  <si>
    <t>Navaření srdcovky jednoduché montované z kolejnic úhel odbočení 5°-7,9° (1:7,5 až 1:9) hloubky do 10 mm</t>
  </si>
  <si>
    <t>276930247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</si>
  <si>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</si>
  <si>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140</t>
  </si>
  <si>
    <t>5910090060</t>
  </si>
  <si>
    <t>Navaření srdcovky jednoduché montované z kolejnic úhel odbočení 5°-7,9° (1:7,5 až 1:9) hloubky přes 10 do 20 mm</t>
  </si>
  <si>
    <t>201908043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</si>
  <si>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</si>
  <si>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141</t>
  </si>
  <si>
    <t>5910090070</t>
  </si>
  <si>
    <t>Navaření srdcovky jednoduché montované z kolejnic úhel odbočení 5°-7,9° (1:7,5 až 1:9) hloubky přes 20 do 35 mm</t>
  </si>
  <si>
    <t>-703847862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</si>
  <si>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</si>
  <si>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142</t>
  </si>
  <si>
    <t>5910090110</t>
  </si>
  <si>
    <t>Navaření srdcovky jednoduché montované z kolejnic úhel odbočení 3,5°-4,9° (1:11 až 1:14) hloubky do 10 mm</t>
  </si>
  <si>
    <t>1253391397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</si>
  <si>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</si>
  <si>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143</t>
  </si>
  <si>
    <t>5910090120</t>
  </si>
  <si>
    <t>Navaření srdcovky jednoduché montované z kolejnic úhel odbočení 3,5°-4,9° (1:11 až 1:14) hloubky přes 10 do 20 mm</t>
  </si>
  <si>
    <t>-1908946355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</si>
  <si>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</si>
  <si>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144</t>
  </si>
  <si>
    <t>5910090130</t>
  </si>
  <si>
    <t>Navaření srdcovky jednoduché montované z kolejnic úhel odbočení 3,5°-4,9° (1:11 až 1:14) hloubky přes 20 do 35 mm</t>
  </si>
  <si>
    <t>2084516360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</si>
  <si>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</si>
  <si>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145</t>
  </si>
  <si>
    <t>5910090150</t>
  </si>
  <si>
    <t>Navaření srdcovky jednoduché montované z kolejnic hloubky úhel odbočení 3,4° (1:18,5) do 10 mm</t>
  </si>
  <si>
    <t>2147026337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</si>
  <si>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</si>
  <si>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146</t>
  </si>
  <si>
    <t>5910090160</t>
  </si>
  <si>
    <t>Navaření srdcovky jednoduché montované z kolejnic hloubky úhel odbočení 3,4° (1:18,5) přes 10 do 20 mm</t>
  </si>
  <si>
    <t>-1957802845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</si>
  <si>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</si>
  <si>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147</t>
  </si>
  <si>
    <t>5910090180</t>
  </si>
  <si>
    <t>Navaření srdcovky jednoduché montované z kolejnic hloubky úhel odbočení 3,4° (1:18,5) přes 20 do 35 mm</t>
  </si>
  <si>
    <t>2000922937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</si>
  <si>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</si>
  <si>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148</t>
  </si>
  <si>
    <t>5910090210</t>
  </si>
  <si>
    <t>Navaření srdcovky jednoduché s kovaným klínem nebo s hrotem klínu z plnoprofilové kolejnice úhel odbočení 1:7,5 až 1:9 opotřebení do 10 mm</t>
  </si>
  <si>
    <t>-669629889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</si>
  <si>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</si>
  <si>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149</t>
  </si>
  <si>
    <t>5910090220</t>
  </si>
  <si>
    <t>Navaření srdcovky jednoduché s kovaným klínem nebo s hrotem klínu z plnoprofilové kolejnice úhel odbočení 1:7,5 až 1:9 opotřebení přes 10 do 20 mm</t>
  </si>
  <si>
    <t>-1942877550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</si>
  <si>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</si>
  <si>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150</t>
  </si>
  <si>
    <t>5910090230</t>
  </si>
  <si>
    <t>Navaření srdcovky jednoduché s kovaným klínem nebo s hrotem klínu z plnoprofilové kolejnice úhel odbočení 1:7,5 až 1:9 opotřebení přes 20 do 35 mm</t>
  </si>
  <si>
    <t>1221818430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</si>
  <si>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</si>
  <si>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151</t>
  </si>
  <si>
    <t>5910090250</t>
  </si>
  <si>
    <t>Navaření srdcovky jednoduché s kovaným klínem nebo s hrotem klínu z plnoprofilové kolejnice úhel odbočení 1:11 až 1:14 opotřebení do 10 mm</t>
  </si>
  <si>
    <t>-1607566479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</si>
  <si>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</si>
  <si>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152</t>
  </si>
  <si>
    <t>5910090260</t>
  </si>
  <si>
    <t>Navaření srdcovky jednoduché s kovaným klínem nebo s hrotem klínu z plnoprofilové kolejnice úhel odbočení 1:11 až 1:14 opotřebení přes 10 do 20 mm</t>
  </si>
  <si>
    <t>238757744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</si>
  <si>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</si>
  <si>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153</t>
  </si>
  <si>
    <t>5910090270</t>
  </si>
  <si>
    <t>Navaření srdcovky jednoduché s kovaným klínem nebo s hrotem klínu z plnoprofilové kolejnice úhel odbočení 1:11 až 1:14 opotřebení přes 20 do 35 mm</t>
  </si>
  <si>
    <t>1237809878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</si>
  <si>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</si>
  <si>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154</t>
  </si>
  <si>
    <t>5910090350</t>
  </si>
  <si>
    <t>Navaření srdcovky jednoduché lité z bainitické oceli úhel odbočení 1:7,5 až 1:9 opotřebení do 10 mm</t>
  </si>
  <si>
    <t>583888402</t>
  </si>
  <si>
    <t>Navaření srdcovky jednoduché lité z bainitické oceli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</si>
  <si>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155</t>
  </si>
  <si>
    <t>5910090360</t>
  </si>
  <si>
    <t>Navaření srdcovky jednoduché lité z bainitické oceli úhel odbočení 1:7,5 až 1:9 opotřebení přes 10 do 20 mm</t>
  </si>
  <si>
    <t>-1845292237</t>
  </si>
  <si>
    <t>Navaření srdcovky jednoduché lité z bainitické oceli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</si>
  <si>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156</t>
  </si>
  <si>
    <t>5910090370</t>
  </si>
  <si>
    <t>Navaření srdcovky jednoduché lité z bainitické oceli úhel odbočení 1:7,5 až 1:9 opotřebení přes 20 do 35 mm</t>
  </si>
  <si>
    <t>749738331</t>
  </si>
  <si>
    <t>Navaření srdcovky jednoduché lité z bainitické oceli úhel odbočení 1:7,5 až 1:9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</si>
  <si>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157</t>
  </si>
  <si>
    <t>5910090410</t>
  </si>
  <si>
    <t>Navaření srdcovky jednoduché lité z bainitické oceli úhel odbočení 1:11 až 1:14 opotřebení do 10 mm</t>
  </si>
  <si>
    <t>512706378</t>
  </si>
  <si>
    <t>Navaření srdcovky jednoduché lité z bainitické oceli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</si>
  <si>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158</t>
  </si>
  <si>
    <t>5910090420</t>
  </si>
  <si>
    <t>Navaření srdcovky jednoduché lité z bainitické oceli úhel odbočení 1:11 až 1:14 opotřebení přes 10 do 20 mm</t>
  </si>
  <si>
    <t>-1750715999</t>
  </si>
  <si>
    <t>Navaření srdcovky jednoduché lité z bainitické oceli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</si>
  <si>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159</t>
  </si>
  <si>
    <t>5910090430</t>
  </si>
  <si>
    <t>Navaření srdcovky jednoduché lité z bainitické oceli úhel odbočení 1:11 až 1:14 opotřebení přes 20 do 35 mm</t>
  </si>
  <si>
    <t>1309146212</t>
  </si>
  <si>
    <t>Navaření srdcovky jednoduché lité z bainitické oceli úhel odbočení 1:11 až 1:14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</si>
  <si>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160</t>
  </si>
  <si>
    <t>5910090450</t>
  </si>
  <si>
    <t>Navaření srdcovky jednoduché lité z bainitické oceli úhel odbočení 1:18,5 opotřebení do 10 mm</t>
  </si>
  <si>
    <t>1039455003</t>
  </si>
  <si>
    <t>Navaření srdcovky jednoduché lité z bainitické oceli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</si>
  <si>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161</t>
  </si>
  <si>
    <t>5910090460</t>
  </si>
  <si>
    <t>Navaření srdcovky jednoduché lité z bainitické oceli úhel odbočení 1:18,5 opotřebení přes 10 do 20 mm</t>
  </si>
  <si>
    <t>1811400705</t>
  </si>
  <si>
    <t>Navaření srdcovky jednoduché lité z bainitické oceli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</si>
  <si>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162</t>
  </si>
  <si>
    <t>5910090470</t>
  </si>
  <si>
    <t>Navaření srdcovky jednoduché lité z bainitické oceli úhel odbočení 1:18,5 opotřebení přes 20 do 35 mm</t>
  </si>
  <si>
    <t>343892054</t>
  </si>
  <si>
    <t>Navaření srdcovky jednoduché lité z bainitické oceli úhel odbočení 1:18,5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</si>
  <si>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163</t>
  </si>
  <si>
    <t>5910090510</t>
  </si>
  <si>
    <t>Navaření srdcovky jednoduché lité z manganové oceli úhel odbočení 1:7,5 až 1:9 opotřebení do 4 mm</t>
  </si>
  <si>
    <t>-1544637473</t>
  </si>
  <si>
    <t>Navaření srdcovky jednoduché lité z manganové oceli úhel odbočení 1:7,5 až 1:9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</si>
  <si>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164</t>
  </si>
  <si>
    <t>5910090520</t>
  </si>
  <si>
    <t>Navaření srdcovky jednoduché lité z manganové oceli úhel odbočení 1:7,5 až 1:9 opotřebení přes 4 do 10 mm</t>
  </si>
  <si>
    <t>701480497</t>
  </si>
  <si>
    <t>Navaření srdcovky jednoduché lité z manganové oceli úhel odbočení 1:7,5 až 1:9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</si>
  <si>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165</t>
  </si>
  <si>
    <t>5910090530</t>
  </si>
  <si>
    <t>Navaření srdcovky jednoduché lité z manganové oceli úhel odbočení 1:7,5 až 1:9 opotřebení přes 10 mm</t>
  </si>
  <si>
    <t>1622485612</t>
  </si>
  <si>
    <t>Navaření srdcovky jednoduché lité z manganové oceli úhel odbočení 1:7,5 až 1:9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</si>
  <si>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166</t>
  </si>
  <si>
    <t>5910090550</t>
  </si>
  <si>
    <t>Navaření srdcovky jednoduché lité z manganové oceli úhel odbočení 1:11 až 1:14 opotřebení do 4 mm</t>
  </si>
  <si>
    <t>-118695582</t>
  </si>
  <si>
    <t>Navaření srdcovky jednoduché lité z manganové oceli úhel odbočení 1:11 až 1:14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</si>
  <si>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167</t>
  </si>
  <si>
    <t>5910090560</t>
  </si>
  <si>
    <t>Navaření srdcovky jednoduché lité z manganové oceli úhel odbočení 1:11 až 1:14 opotřebení přes 4 do 10 mm</t>
  </si>
  <si>
    <t>634992199</t>
  </si>
  <si>
    <t>Navaření srdcovky jednoduché lité z manganové oceli úhel odbočení 1:11 až 1:14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</si>
  <si>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168</t>
  </si>
  <si>
    <t>5910090570</t>
  </si>
  <si>
    <t>Navaření srdcovky jednoduché lité z manganové oceli úhel odbočení 1:11 až 1:14 opotřebení přes 10 mm</t>
  </si>
  <si>
    <t>-1470567715</t>
  </si>
  <si>
    <t>Navaření srdcovky jednoduché lité z manganové oceli úhel odbočení 1:11 až 1:14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</si>
  <si>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169</t>
  </si>
  <si>
    <t>5910090610</t>
  </si>
  <si>
    <t>Navaření srdcovky jednoduché lité z manganové oceli úhel odbočení 1:18,5 opotřebení do 4 mm</t>
  </si>
  <si>
    <t>1119938952</t>
  </si>
  <si>
    <t>Navaření srdcovky jednoduché lité z manganové oceli úhel odbočení 1:18,5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</si>
  <si>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170</t>
  </si>
  <si>
    <t>5910090620</t>
  </si>
  <si>
    <t>Navaření srdcovky jednoduché lité z manganové oceli úhel odbočení 1:18,5 opotřebení přes 4 do 10 mm</t>
  </si>
  <si>
    <t>2054352429</t>
  </si>
  <si>
    <t>Navaření srdcovky jednoduché lité z manganové oceli úhel odbočení 1:18,5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</si>
  <si>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171</t>
  </si>
  <si>
    <t>5910090630</t>
  </si>
  <si>
    <t>Navaření srdcovky jednoduché lité z manganové oceli úhel odbočení 1:18,5 opotřebení přes 10 mm</t>
  </si>
  <si>
    <t>-960676984</t>
  </si>
  <si>
    <t>Navaření srdcovky jednoduché lité z manganové oceli úhel odbočení 1:18,5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</si>
  <si>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172</t>
  </si>
  <si>
    <t>5910095010</t>
  </si>
  <si>
    <t>Navaření srdcovky dvojité montované opotřebení do 10 mm</t>
  </si>
  <si>
    <t>-552542958</t>
  </si>
  <si>
    <t>Navaření srdcovky dvojité montované opotřebení do 10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</si>
  <si>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173</t>
  </si>
  <si>
    <t>5910095020</t>
  </si>
  <si>
    <t>Navaření srdcovky dvojité montované opotřebení přes 10 do 20 mm</t>
  </si>
  <si>
    <t>-1057497592</t>
  </si>
  <si>
    <t>Navaření srdcovky dvojité montované opotřebení přes 10 do 20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</si>
  <si>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174</t>
  </si>
  <si>
    <t>5910095030</t>
  </si>
  <si>
    <t>Navaření srdcovky dvojité montované opotřebení přes 20 do 35 mm</t>
  </si>
  <si>
    <t>1545372959</t>
  </si>
  <si>
    <t>Navaření srdcovky dvojité montované opotřebení přes 20 do 35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</si>
  <si>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175</t>
  </si>
  <si>
    <t>5910100010</t>
  </si>
  <si>
    <t>Oprava svaru u srdcovky lité Mn mezikus CrNi 18/8</t>
  </si>
  <si>
    <t>1581896604</t>
  </si>
  <si>
    <t>Oprava svaru u srdcovky lité Mn mezikus CrNi 18/8. Poznámka: 1. V cenách jsou započteny náklady na opravu navařením a penetrační zkoušku. 2. V cenách nejsou obsaženy náklady na podbití pražců a kontrolu ultrazvukem.</t>
  </si>
  <si>
    <t>176</t>
  </si>
  <si>
    <t>5910105010</t>
  </si>
  <si>
    <t>Navaření lokální vady jazyka</t>
  </si>
  <si>
    <t>-68420683</t>
  </si>
  <si>
    <t>Navaření lokální vady jazyka.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</si>
  <si>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177</t>
  </si>
  <si>
    <t>5910105020</t>
  </si>
  <si>
    <t>Navaření lokální vady opornice</t>
  </si>
  <si>
    <t>1606055056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</si>
  <si>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</si>
  <si>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178</t>
  </si>
  <si>
    <t>5910110010</t>
  </si>
  <si>
    <t>Navaření přídržnice Kn 60 opotřebení do 10 mm</t>
  </si>
  <si>
    <t>-1580699683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</si>
  <si>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</si>
  <si>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179</t>
  </si>
  <si>
    <t>5910110020</t>
  </si>
  <si>
    <t>Navaření přídržnice Kn 60 opotřebení přes 10 do 15 mm</t>
  </si>
  <si>
    <t>-11116951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</si>
  <si>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</si>
  <si>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180</t>
  </si>
  <si>
    <t>5910110030</t>
  </si>
  <si>
    <t>Navaření přídržnice Kn 60 opotřebení přes 15 mm</t>
  </si>
  <si>
    <t>-1414377325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</si>
  <si>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</si>
  <si>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181</t>
  </si>
  <si>
    <t>5910110110</t>
  </si>
  <si>
    <t>Navaření přídržnice tvar obrácené"T" (plech) opotřebení do 10 mm</t>
  </si>
  <si>
    <t>301990999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</si>
  <si>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</si>
  <si>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182</t>
  </si>
  <si>
    <t>5910110120</t>
  </si>
  <si>
    <t>Navaření přídržnice tvar obrácené"T" (plech) opotřebení přes 10 mm</t>
  </si>
  <si>
    <t>-1129929515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</si>
  <si>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</si>
  <si>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183</t>
  </si>
  <si>
    <t>5910115010</t>
  </si>
  <si>
    <t>Oprava deformací rovnáním mechanického styku</t>
  </si>
  <si>
    <t>402515129</t>
  </si>
  <si>
    <t>Oprava deformací rovnáním mechanického styku. Poznámka: 1. V cenách jsou započteny náklady na rovnání dle schváleného postupu a případnou demontáž a montáž upevňovadel. 2. V cenách nejsou obsaženy náklady na podbití pražců.</t>
  </si>
  <si>
    <t>184</t>
  </si>
  <si>
    <t>5910115020</t>
  </si>
  <si>
    <t>Oprava deformací rovnáním svaru</t>
  </si>
  <si>
    <t>1381948531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</si>
  <si>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</si>
  <si>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185</t>
  </si>
  <si>
    <t>5910125010</t>
  </si>
  <si>
    <t>Úprava geometrie jazyka po výměně</t>
  </si>
  <si>
    <t>-1383973183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</si>
  <si>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</si>
  <si>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186</t>
  </si>
  <si>
    <t>5910125020</t>
  </si>
  <si>
    <t>Úprava geometrie jazyka po násilném rozřezu</t>
  </si>
  <si>
    <t>-992808213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</si>
  <si>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</si>
  <si>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187</t>
  </si>
  <si>
    <t>5910125030</t>
  </si>
  <si>
    <t>Úprava geometrie jazyka vzniklé provozem</t>
  </si>
  <si>
    <t>1836169434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</si>
  <si>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</si>
  <si>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188</t>
  </si>
  <si>
    <t>5910134010</t>
  </si>
  <si>
    <t>Výměna pražcové kotvy v koleji</t>
  </si>
  <si>
    <t>1176683956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</si>
  <si>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</si>
  <si>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189</t>
  </si>
  <si>
    <t>5910134020</t>
  </si>
  <si>
    <t>Výměna pražcové kotvy ve výhybce</t>
  </si>
  <si>
    <t>2091749717</t>
  </si>
  <si>
    <t>Výměna pražcové kotvy ve výhybce. Poznámka: 1. V cenách jsou započteny náklady na odstranění kameniva, demontáž, výměnu, montáž, ošetření součásti mazivem a úpravu kameniva. 2. V cenách nejsou obsaženy náklady na dodávku materiálu.</t>
  </si>
  <si>
    <t>190</t>
  </si>
  <si>
    <t>5910135010</t>
  </si>
  <si>
    <t>Demontáž pražcové kotvy v koleji</t>
  </si>
  <si>
    <t>1532236839</t>
  </si>
  <si>
    <t>Demontáž pražcové kotvy v koleji. Poznámka: 1. V cenách jsou započteny náklady na odstranění kameniva, demontáž, dohození a úpravu kameniva a naložení výzisku na dopravní prostředek.</t>
  </si>
  <si>
    <t>191</t>
  </si>
  <si>
    <t>5910135020</t>
  </si>
  <si>
    <t>Demontáž pražcové kotvy ve výhybce</t>
  </si>
  <si>
    <t>-2007024551</t>
  </si>
  <si>
    <t>Demontáž pražcové kotvy ve výhybce. Poznámka: 1. V cenách jsou započteny náklady na odstranění kameniva, demontáž, dohození a úpravu kameniva a naložení výzisku na dopravní prostředek.</t>
  </si>
  <si>
    <t>192</t>
  </si>
  <si>
    <t>5910136010</t>
  </si>
  <si>
    <t>Montáž pražcové kotvy v koleji</t>
  </si>
  <si>
    <t>920991856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</si>
  <si>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</si>
  <si>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193</t>
  </si>
  <si>
    <t>5910136020</t>
  </si>
  <si>
    <t>Montáž pražcové kotvy ve výhybce</t>
  </si>
  <si>
    <t>1102666848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</si>
  <si>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</si>
  <si>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194</t>
  </si>
  <si>
    <t>5910137010</t>
  </si>
  <si>
    <t>Kontrola pražcové kotvy v koleji</t>
  </si>
  <si>
    <t>1220222154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</si>
  <si>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</si>
  <si>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195</t>
  </si>
  <si>
    <t>5910137020</t>
  </si>
  <si>
    <t>Kontrola pražcové kotvy ve výhybce</t>
  </si>
  <si>
    <t>-1982841715</t>
  </si>
  <si>
    <t>Kontrola pražcové kotvy ve výhybce. Poznámka: 1. V cenách jsou započteny náklady na odstranění kameniva, očištění, kontrolu šroubů, dotažení matic, ošetření součástí mazivem a úpravu kameniva. 2. V cenách nejsou obsaženy náklady na dodávku materiálu.</t>
  </si>
  <si>
    <t>196</t>
  </si>
  <si>
    <t>5911001010</t>
  </si>
  <si>
    <t>Čištění a mazání výhybky jednoduché s úhlem odbočení 1:5,7 až 1:11 nebo 8° až 5°</t>
  </si>
  <si>
    <t>540588210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</si>
  <si>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</si>
  <si>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197</t>
  </si>
  <si>
    <t>5911001020</t>
  </si>
  <si>
    <t>Čištění a mazání výhybky jednoduché s úhlem odbočení 1:12 až 1:18,5 nebo 3° až 4,5°</t>
  </si>
  <si>
    <t>1704098271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</si>
  <si>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</si>
  <si>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198</t>
  </si>
  <si>
    <t>5911001110</t>
  </si>
  <si>
    <t>Čištění a mazání výhybky křižovatkové celé</t>
  </si>
  <si>
    <t>1061874339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</si>
  <si>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</si>
  <si>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199</t>
  </si>
  <si>
    <t>5911001120</t>
  </si>
  <si>
    <t>Čištění a mazání výhybky křižovatkové poloviční</t>
  </si>
  <si>
    <t>-428743285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</si>
  <si>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</si>
  <si>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200</t>
  </si>
  <si>
    <t>5911001130</t>
  </si>
  <si>
    <t>Čištění a mazání výhybky křižovatkové s pohyblivým hrotem srdcovky</t>
  </si>
  <si>
    <t>472504509</t>
  </si>
  <si>
    <t>Čištění a mazání výhybky křižovatkové s pohyblivým hrotem srdcovky. Poznámka: 1. V cenách jsou započteny náklady na odstranění nečistot a nánosu maziva z výměnové části neb PHS, žlabů a odvodnění, očištění kluzných stoliček a jejich ošetření mazivem.</t>
  </si>
  <si>
    <t>201</t>
  </si>
  <si>
    <t>5911013010</t>
  </si>
  <si>
    <t>Výměna jazyka a opornice výhybky jednoduché s jedním hákovým závěrem soustavy R65</t>
  </si>
  <si>
    <t>-1710807190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</si>
  <si>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</si>
  <si>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202</t>
  </si>
  <si>
    <t>5911013020</t>
  </si>
  <si>
    <t>Výměna jazyka a opornice výhybky jednoduché s jedním hákovým závěrem soustavy S49</t>
  </si>
  <si>
    <t>-934455999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</si>
  <si>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</si>
  <si>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203</t>
  </si>
  <si>
    <t>5911013030</t>
  </si>
  <si>
    <t>Výměna jazyka a opornice výhybky jednoduché s jedním hákovým závěrem soustavy T</t>
  </si>
  <si>
    <t>1315361338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</si>
  <si>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</si>
  <si>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204</t>
  </si>
  <si>
    <t>5911059010</t>
  </si>
  <si>
    <t>Oprava sputovaného jazyka výhybky jednoduché s jedním hákovým závěrem soustavy R65</t>
  </si>
  <si>
    <t>128567815</t>
  </si>
  <si>
    <t>Oprava sputovaného jazyka výhybky jednoduché s jedním hákovým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</si>
  <si>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Poznámka k položce:_x000D_
Délka jazyka=m</t>
  </si>
  <si>
    <t>205</t>
  </si>
  <si>
    <t>5911059020</t>
  </si>
  <si>
    <t>Oprava sputovaného jazyka výhybky jednoduché s jedním hákovým závěrem soustavy S49</t>
  </si>
  <si>
    <t>580391705</t>
  </si>
  <si>
    <t>Oprava sputovaného jazyka výhybky jednoduché s jedním hákovým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</si>
  <si>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206</t>
  </si>
  <si>
    <t>5911059030</t>
  </si>
  <si>
    <t>Oprava sputovaného jazyka výhybky jednoduché s jedním hákovým závěrem soustavy T</t>
  </si>
  <si>
    <t>2079921088</t>
  </si>
  <si>
    <t>Oprava sputovaného jazyka výhybky jednoduché s jedním hákovým závěrem soustavy T.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</si>
  <si>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207</t>
  </si>
  <si>
    <t>5911059210</t>
  </si>
  <si>
    <t>Oprava sputovaného jazyka výhybky jednoduché s jedním čelisťovým závěrem soustavy UIC60</t>
  </si>
  <si>
    <t>90819097</t>
  </si>
  <si>
    <t>Oprava sputovaného jazyka výhybky jednoduché s jedním čelisťovým závěrem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</si>
  <si>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208</t>
  </si>
  <si>
    <t>5911059220</t>
  </si>
  <si>
    <t>Oprava sputovaného jazyka výhybky jednoduché s jedním čelisťovým závěrem soustavy R65</t>
  </si>
  <si>
    <t>-652451268</t>
  </si>
  <si>
    <t>Oprava sputovaného jazyka výhybky jednoduché s jedním čelisťovým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</si>
  <si>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209</t>
  </si>
  <si>
    <t>5911059230</t>
  </si>
  <si>
    <t>Oprava sputovaného jazyka výhybky jednoduché s jedním čelisťovým závěrem soustavy S49</t>
  </si>
  <si>
    <t>1619819582</t>
  </si>
  <si>
    <t>Oprava sputovaného jazyka výhybky jednoduché s jedním čelisťovým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</si>
  <si>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210</t>
  </si>
  <si>
    <t>5911113010</t>
  </si>
  <si>
    <t>Výměna srdcovky jednoduché montované z kolejnic soustavy R65</t>
  </si>
  <si>
    <t>t</t>
  </si>
  <si>
    <t>-669946794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</si>
  <si>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</si>
  <si>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</si>
  <si>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211</t>
  </si>
  <si>
    <t>5911113020</t>
  </si>
  <si>
    <t>Výměna srdcovky jednoduché montované z kolejnic soustavy S49</t>
  </si>
  <si>
    <t>51421329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</si>
  <si>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</si>
  <si>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212</t>
  </si>
  <si>
    <t>5911113030</t>
  </si>
  <si>
    <t>Výměna srdcovky jednoduché montované z kolejnic soustavy T</t>
  </si>
  <si>
    <t>-667953204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</si>
  <si>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</si>
  <si>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213</t>
  </si>
  <si>
    <t>5911113110</t>
  </si>
  <si>
    <t>Výměna srdcovky jednoduché svařované (SK) soustavy UIC60</t>
  </si>
  <si>
    <t>290379298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</si>
  <si>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</si>
  <si>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214</t>
  </si>
  <si>
    <t>5911113120</t>
  </si>
  <si>
    <t>Výměna srdcovky jednoduché svařované (SK) soustavy R65</t>
  </si>
  <si>
    <t>-329875062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</si>
  <si>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</si>
  <si>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215</t>
  </si>
  <si>
    <t>5911113130</t>
  </si>
  <si>
    <t>Výměna srdcovky jednoduché svařované (SK) soustavy S49</t>
  </si>
  <si>
    <t>2068774061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</si>
  <si>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</si>
  <si>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216</t>
  </si>
  <si>
    <t>5911113210</t>
  </si>
  <si>
    <t>Výměna srdcovky jednoduché z částmi z odlévané oceli (ZMB) soustavy UIC60</t>
  </si>
  <si>
    <t>1464369483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</si>
  <si>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</si>
  <si>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217</t>
  </si>
  <si>
    <t>5911113310</t>
  </si>
  <si>
    <t>Výměna srdcovky jednoduché lité (ZPT) soustavy UIC60 za stejný typ bez výměny podkladnic</t>
  </si>
  <si>
    <t>-135403414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</si>
  <si>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</si>
  <si>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218</t>
  </si>
  <si>
    <t>5911113320</t>
  </si>
  <si>
    <t>Výměna srdcovky jednoduché lité (ZPT) soustavy UIC60 za jiný typ včetně výměny sady podkladnic</t>
  </si>
  <si>
    <t>731585150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</si>
  <si>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</si>
  <si>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219</t>
  </si>
  <si>
    <t>M</t>
  </si>
  <si>
    <t>5957140015</t>
  </si>
  <si>
    <t>Souprava pro opravu LISU tv. UIC 60 - ESD 6 otvorů</t>
  </si>
  <si>
    <t>855085443</t>
  </si>
  <si>
    <t>220</t>
  </si>
  <si>
    <t>5957140020</t>
  </si>
  <si>
    <t>Souprava pro opravu LISU tv. R 65 - ESD 6 otvorů</t>
  </si>
  <si>
    <t>-496259546</t>
  </si>
  <si>
    <t>221</t>
  </si>
  <si>
    <t>5957140025</t>
  </si>
  <si>
    <t>Souprava pro opravu LISU tv. S 49 - ESD 6 otvorů</t>
  </si>
  <si>
    <t>-1481928855</t>
  </si>
  <si>
    <t>222</t>
  </si>
  <si>
    <t>5957140030</t>
  </si>
  <si>
    <t>Souprava pro opravu LISU tv. R65 - ESD 4 otvory</t>
  </si>
  <si>
    <t>-1486905876</t>
  </si>
  <si>
    <t>223</t>
  </si>
  <si>
    <t>5957140035</t>
  </si>
  <si>
    <t>Souprava pro opravu LISU tv. S 49 -ESD 4 otvory</t>
  </si>
  <si>
    <t>29650734</t>
  </si>
  <si>
    <t>VRN</t>
  </si>
  <si>
    <t>Doprava</t>
  </si>
  <si>
    <t>224</t>
  </si>
  <si>
    <t>9901000500</t>
  </si>
  <si>
    <t>Doprava dodávek zhotovitele, dodávek objednatele nebo výzisku mechanizací o nosnosti do 3,5 t do 60 km</t>
  </si>
  <si>
    <t>1061876263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</si>
  <si>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</si>
  <si>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</t>
  </si>
  <si>
    <t>225</t>
  </si>
  <si>
    <t>9901000800</t>
  </si>
  <si>
    <t>Doprava dodávek zhotovitele, dodávek objednatele nebo výzisku mechanizací o nosnosti do 3,5 t do 150 km</t>
  </si>
  <si>
    <t>1282629344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</si>
  <si>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</si>
  <si>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226</t>
  </si>
  <si>
    <t>9901000900</t>
  </si>
  <si>
    <t>Doprava dodávek zhotovitele, dodávek objednatele nebo výzisku mechanizací o nosnosti do 3,5 t do 200 km</t>
  </si>
  <si>
    <t>1982915271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</si>
  <si>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</si>
  <si>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227</t>
  </si>
  <si>
    <t>9901001000</t>
  </si>
  <si>
    <t>Doprava dodávek zhotovitele, dodávek objednatele nebo výzisku mechanizací o nosnosti do 3,5 t do 250 km</t>
  </si>
  <si>
    <t>1571591049</t>
  </si>
  <si>
    <t>Doprava dodávek zhotovitele, dodávek objednatele nebo výzisku mechanizací o nosnosti do 3,5 t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</si>
  <si>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228</t>
  </si>
  <si>
    <t>9902200700</t>
  </si>
  <si>
    <t>Doprava dodávek zhotovitele, dodávek objednatele nebo výzisku mechanizací přes 3,5 t objemnějšího kusového materiálu do 100 km</t>
  </si>
  <si>
    <t>-1479371191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</si>
  <si>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</si>
  <si>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</si>
  <si>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VON - Svařování, navařování, broušení, výměna ocelových součástí výhybek a kolejnic 2020</t>
  </si>
  <si>
    <t>VRN - Vedlejší rozpočtové náklady</t>
  </si>
  <si>
    <t>Vedlejší rozpočtové náklady</t>
  </si>
  <si>
    <t>024101001</t>
  </si>
  <si>
    <t>Inženýrská činnost střežení pracovní skupiny zaměstnanců</t>
  </si>
  <si>
    <t>Kč/hod</t>
  </si>
  <si>
    <t>-316635391</t>
  </si>
  <si>
    <t>033121001</t>
  </si>
  <si>
    <t>Provozní vlivy Rušení prací železničním provozem širá trať nebo dopravny s kolejovým rozvětvením s počtem vlaků za směnu 8,5 hod. do 25</t>
  </si>
  <si>
    <t>%</t>
  </si>
  <si>
    <t>-980151274</t>
  </si>
  <si>
    <t>033121011</t>
  </si>
  <si>
    <t>Provozní vlivy Rušení prací železničním provozem širá trať nebo dopravny s kolejovým rozvětvením s počtem vlaků za směnu 8,5 hod. přes 25 do 50</t>
  </si>
  <si>
    <t>-240805866</t>
  </si>
  <si>
    <t>034111001</t>
  </si>
  <si>
    <t>Další náklady na pracovníky Zákonné příplatky ke mzdě za práci o sobotách, nedělích a státem uznaných svátcích</t>
  </si>
  <si>
    <t>649492135</t>
  </si>
  <si>
    <t>034111011</t>
  </si>
  <si>
    <t>Další náklady na pracovníky Zákonné příplatky ke mzdě za práci v noci</t>
  </si>
  <si>
    <t>2137843053</t>
  </si>
  <si>
    <t>021311001</t>
  </si>
  <si>
    <t>Průzkumné práce pro opravy Měření kolejnicových profilů elektronicky</t>
  </si>
  <si>
    <t>1972722352</t>
  </si>
  <si>
    <t>Průzkumné práce pro opravy Měření kolejnicových profilů elektronicky - V ceně jsou započteny náklady na změření profilu kolejnice, jazyka, opornice nebo srdcovky snímačem, zpracování a předání elektronických dat.</t>
  </si>
  <si>
    <t>033131001</t>
  </si>
  <si>
    <t>Provozní vlivy Organizační zajištění prací při zřizování a udržování BK kolejí a výhybek</t>
  </si>
  <si>
    <t>1190641790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</si>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</sst>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19"/>
      <c r="AQ5" s="19"/>
      <c r="AR5" s="17"/>
      <c r="BE5" s="262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19"/>
      <c r="AQ6" s="19"/>
      <c r="AR6" s="17"/>
      <c r="BE6" s="26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63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63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63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63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63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63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63"/>
      <c r="BS13" s="14" t="s">
        <v>6</v>
      </c>
    </row>
    <row r="14" spans="1:74" ht="12.75">
      <c r="B14" s="18"/>
      <c r="C14" s="19"/>
      <c r="D14" s="19"/>
      <c r="E14" s="268" t="s">
        <v>31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63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63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6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63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63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63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63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63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63"/>
    </row>
    <row r="23" spans="1:71" s="1" customFormat="1" ht="16.5" customHeight="1">
      <c r="B23" s="18"/>
      <c r="C23" s="19"/>
      <c r="D23" s="19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19"/>
      <c r="AP23" s="19"/>
      <c r="AQ23" s="19"/>
      <c r="AR23" s="17"/>
      <c r="BE23" s="26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6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63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1">
        <f>ROUND(AG94,2)</f>
        <v>0</v>
      </c>
      <c r="AL26" s="272"/>
      <c r="AM26" s="272"/>
      <c r="AN26" s="272"/>
      <c r="AO26" s="272"/>
      <c r="AP26" s="33"/>
      <c r="AQ26" s="33"/>
      <c r="AR26" s="36"/>
      <c r="BE26" s="26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63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3" t="s">
        <v>38</v>
      </c>
      <c r="M28" s="273"/>
      <c r="N28" s="273"/>
      <c r="O28" s="273"/>
      <c r="P28" s="273"/>
      <c r="Q28" s="33"/>
      <c r="R28" s="33"/>
      <c r="S28" s="33"/>
      <c r="T28" s="33"/>
      <c r="U28" s="33"/>
      <c r="V28" s="33"/>
      <c r="W28" s="273" t="s">
        <v>39</v>
      </c>
      <c r="X28" s="273"/>
      <c r="Y28" s="273"/>
      <c r="Z28" s="273"/>
      <c r="AA28" s="273"/>
      <c r="AB28" s="273"/>
      <c r="AC28" s="273"/>
      <c r="AD28" s="273"/>
      <c r="AE28" s="273"/>
      <c r="AF28" s="33"/>
      <c r="AG28" s="33"/>
      <c r="AH28" s="33"/>
      <c r="AI28" s="33"/>
      <c r="AJ28" s="33"/>
      <c r="AK28" s="273" t="s">
        <v>40</v>
      </c>
      <c r="AL28" s="273"/>
      <c r="AM28" s="273"/>
      <c r="AN28" s="273"/>
      <c r="AO28" s="273"/>
      <c r="AP28" s="33"/>
      <c r="AQ28" s="33"/>
      <c r="AR28" s="36"/>
      <c r="BE28" s="263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57">
        <v>0.21</v>
      </c>
      <c r="M29" s="256"/>
      <c r="N29" s="256"/>
      <c r="O29" s="256"/>
      <c r="P29" s="256"/>
      <c r="Q29" s="38"/>
      <c r="R29" s="38"/>
      <c r="S29" s="38"/>
      <c r="T29" s="38"/>
      <c r="U29" s="38"/>
      <c r="V29" s="38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38"/>
      <c r="AG29" s="38"/>
      <c r="AH29" s="38"/>
      <c r="AI29" s="38"/>
      <c r="AJ29" s="38"/>
      <c r="AK29" s="255">
        <f>ROUND(AV94, 2)</f>
        <v>0</v>
      </c>
      <c r="AL29" s="256"/>
      <c r="AM29" s="256"/>
      <c r="AN29" s="256"/>
      <c r="AO29" s="256"/>
      <c r="AP29" s="38"/>
      <c r="AQ29" s="38"/>
      <c r="AR29" s="39"/>
      <c r="BE29" s="264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57">
        <v>0.15</v>
      </c>
      <c r="M30" s="256"/>
      <c r="N30" s="256"/>
      <c r="O30" s="256"/>
      <c r="P30" s="256"/>
      <c r="Q30" s="38"/>
      <c r="R30" s="38"/>
      <c r="S30" s="38"/>
      <c r="T30" s="38"/>
      <c r="U30" s="38"/>
      <c r="V30" s="38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38"/>
      <c r="AG30" s="38"/>
      <c r="AH30" s="38"/>
      <c r="AI30" s="38"/>
      <c r="AJ30" s="38"/>
      <c r="AK30" s="255">
        <f>ROUND(AW94, 2)</f>
        <v>0</v>
      </c>
      <c r="AL30" s="256"/>
      <c r="AM30" s="256"/>
      <c r="AN30" s="256"/>
      <c r="AO30" s="256"/>
      <c r="AP30" s="38"/>
      <c r="AQ30" s="38"/>
      <c r="AR30" s="39"/>
      <c r="BE30" s="264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57">
        <v>0.21</v>
      </c>
      <c r="M31" s="256"/>
      <c r="N31" s="256"/>
      <c r="O31" s="256"/>
      <c r="P31" s="256"/>
      <c r="Q31" s="38"/>
      <c r="R31" s="38"/>
      <c r="S31" s="38"/>
      <c r="T31" s="38"/>
      <c r="U31" s="38"/>
      <c r="V31" s="38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38"/>
      <c r="AG31" s="38"/>
      <c r="AH31" s="38"/>
      <c r="AI31" s="38"/>
      <c r="AJ31" s="38"/>
      <c r="AK31" s="255">
        <v>0</v>
      </c>
      <c r="AL31" s="256"/>
      <c r="AM31" s="256"/>
      <c r="AN31" s="256"/>
      <c r="AO31" s="256"/>
      <c r="AP31" s="38"/>
      <c r="AQ31" s="38"/>
      <c r="AR31" s="39"/>
      <c r="BE31" s="264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57">
        <v>0.15</v>
      </c>
      <c r="M32" s="256"/>
      <c r="N32" s="256"/>
      <c r="O32" s="256"/>
      <c r="P32" s="256"/>
      <c r="Q32" s="38"/>
      <c r="R32" s="38"/>
      <c r="S32" s="38"/>
      <c r="T32" s="38"/>
      <c r="U32" s="38"/>
      <c r="V32" s="38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38"/>
      <c r="AG32" s="38"/>
      <c r="AH32" s="38"/>
      <c r="AI32" s="38"/>
      <c r="AJ32" s="38"/>
      <c r="AK32" s="255">
        <v>0</v>
      </c>
      <c r="AL32" s="256"/>
      <c r="AM32" s="256"/>
      <c r="AN32" s="256"/>
      <c r="AO32" s="256"/>
      <c r="AP32" s="38"/>
      <c r="AQ32" s="38"/>
      <c r="AR32" s="39"/>
      <c r="BE32" s="264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57">
        <v>0</v>
      </c>
      <c r="M33" s="256"/>
      <c r="N33" s="256"/>
      <c r="O33" s="256"/>
      <c r="P33" s="256"/>
      <c r="Q33" s="38"/>
      <c r="R33" s="38"/>
      <c r="S33" s="38"/>
      <c r="T33" s="38"/>
      <c r="U33" s="38"/>
      <c r="V33" s="38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38"/>
      <c r="AG33" s="38"/>
      <c r="AH33" s="38"/>
      <c r="AI33" s="38"/>
      <c r="AJ33" s="38"/>
      <c r="AK33" s="255">
        <v>0</v>
      </c>
      <c r="AL33" s="256"/>
      <c r="AM33" s="256"/>
      <c r="AN33" s="256"/>
      <c r="AO33" s="256"/>
      <c r="AP33" s="38"/>
      <c r="AQ33" s="38"/>
      <c r="AR33" s="39"/>
      <c r="BE33" s="264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63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58" t="s">
        <v>49</v>
      </c>
      <c r="Y35" s="259"/>
      <c r="Z35" s="259"/>
      <c r="AA35" s="259"/>
      <c r="AB35" s="259"/>
      <c r="AC35" s="42"/>
      <c r="AD35" s="42"/>
      <c r="AE35" s="42"/>
      <c r="AF35" s="42"/>
      <c r="AG35" s="42"/>
      <c r="AH35" s="42"/>
      <c r="AI35" s="42"/>
      <c r="AJ35" s="42"/>
      <c r="AK35" s="260">
        <f>SUM(AK26:AK33)</f>
        <v>0</v>
      </c>
      <c r="AL35" s="259"/>
      <c r="AM35" s="259"/>
      <c r="AN35" s="259"/>
      <c r="AO35" s="26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63520111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4" t="str">
        <f>K6</f>
        <v>Svařování, navařování, broušení, výměna ocelových součástí výhybek a kolejnic 2020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OŘ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6" t="str">
        <f>IF(AN8= "","",AN8)</f>
        <v>12. 3. 2020</v>
      </c>
      <c r="AN87" s="246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47" t="str">
        <f>IF(E17="","",E17)</f>
        <v xml:space="preserve"> </v>
      </c>
      <c r="AN89" s="248"/>
      <c r="AO89" s="248"/>
      <c r="AP89" s="248"/>
      <c r="AQ89" s="33"/>
      <c r="AR89" s="36"/>
      <c r="AS89" s="249" t="s">
        <v>57</v>
      </c>
      <c r="AT89" s="25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47" t="str">
        <f>IF(E20="","",E20)</f>
        <v xml:space="preserve"> </v>
      </c>
      <c r="AN90" s="248"/>
      <c r="AO90" s="248"/>
      <c r="AP90" s="248"/>
      <c r="AQ90" s="33"/>
      <c r="AR90" s="36"/>
      <c r="AS90" s="251"/>
      <c r="AT90" s="25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3"/>
      <c r="AT91" s="25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9" t="s">
        <v>58</v>
      </c>
      <c r="D92" s="240"/>
      <c r="E92" s="240"/>
      <c r="F92" s="240"/>
      <c r="G92" s="240"/>
      <c r="H92" s="70"/>
      <c r="I92" s="241" t="s">
        <v>59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60</v>
      </c>
      <c r="AH92" s="240"/>
      <c r="AI92" s="240"/>
      <c r="AJ92" s="240"/>
      <c r="AK92" s="240"/>
      <c r="AL92" s="240"/>
      <c r="AM92" s="240"/>
      <c r="AN92" s="241" t="s">
        <v>61</v>
      </c>
      <c r="AO92" s="240"/>
      <c r="AP92" s="243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7">
        <f>ROUND(SUM(AG95:AG96),2)</f>
        <v>0</v>
      </c>
      <c r="AH94" s="237"/>
      <c r="AI94" s="237"/>
      <c r="AJ94" s="237"/>
      <c r="AK94" s="237"/>
      <c r="AL94" s="237"/>
      <c r="AM94" s="237"/>
      <c r="AN94" s="238">
        <f>SUM(AG94,AT94)</f>
        <v>0</v>
      </c>
      <c r="AO94" s="238"/>
      <c r="AP94" s="238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37.5" customHeight="1">
      <c r="A95" s="90" t="s">
        <v>81</v>
      </c>
      <c r="B95" s="91"/>
      <c r="C95" s="92"/>
      <c r="D95" s="236" t="s">
        <v>82</v>
      </c>
      <c r="E95" s="236"/>
      <c r="F95" s="236"/>
      <c r="G95" s="236"/>
      <c r="H95" s="236"/>
      <c r="I95" s="93"/>
      <c r="J95" s="236" t="s">
        <v>17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4">
        <f>'ZRN - Svařování, navařová...'!J30</f>
        <v>0</v>
      </c>
      <c r="AH95" s="235"/>
      <c r="AI95" s="235"/>
      <c r="AJ95" s="235"/>
      <c r="AK95" s="235"/>
      <c r="AL95" s="235"/>
      <c r="AM95" s="235"/>
      <c r="AN95" s="234">
        <f>SUM(AG95,AT95)</f>
        <v>0</v>
      </c>
      <c r="AO95" s="235"/>
      <c r="AP95" s="235"/>
      <c r="AQ95" s="94" t="s">
        <v>83</v>
      </c>
      <c r="AR95" s="95"/>
      <c r="AS95" s="96">
        <v>0</v>
      </c>
      <c r="AT95" s="97">
        <f>ROUND(SUM(AV95:AW95),2)</f>
        <v>0</v>
      </c>
      <c r="AU95" s="98">
        <f>'ZRN - Svařování, navařová...'!P119</f>
        <v>0</v>
      </c>
      <c r="AV95" s="97">
        <f>'ZRN - Svařování, navařová...'!J33</f>
        <v>0</v>
      </c>
      <c r="AW95" s="97">
        <f>'ZRN - Svařování, navařová...'!J34</f>
        <v>0</v>
      </c>
      <c r="AX95" s="97">
        <f>'ZRN - Svařování, navařová...'!J35</f>
        <v>0</v>
      </c>
      <c r="AY95" s="97">
        <f>'ZRN - Svařování, navařová...'!J36</f>
        <v>0</v>
      </c>
      <c r="AZ95" s="97">
        <f>'ZRN - Svařování, navařová...'!F33</f>
        <v>0</v>
      </c>
      <c r="BA95" s="97">
        <f>'ZRN - Svařování, navařová...'!F34</f>
        <v>0</v>
      </c>
      <c r="BB95" s="97">
        <f>'ZRN - Svařování, navařová...'!F35</f>
        <v>0</v>
      </c>
      <c r="BC95" s="97">
        <f>'ZRN - Svařování, navařová...'!F36</f>
        <v>0</v>
      </c>
      <c r="BD95" s="99">
        <f>'ZRN - Svařování, navařová...'!F37</f>
        <v>0</v>
      </c>
      <c r="BT95" s="100" t="s">
        <v>84</v>
      </c>
      <c r="BV95" s="100" t="s">
        <v>79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37.5" customHeight="1">
      <c r="A96" s="90" t="s">
        <v>81</v>
      </c>
      <c r="B96" s="91"/>
      <c r="C96" s="92"/>
      <c r="D96" s="236" t="s">
        <v>87</v>
      </c>
      <c r="E96" s="236"/>
      <c r="F96" s="236"/>
      <c r="G96" s="236"/>
      <c r="H96" s="236"/>
      <c r="I96" s="93"/>
      <c r="J96" s="236" t="s">
        <v>17</v>
      </c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4">
        <f>'VON - Svařování, navařová...'!J30</f>
        <v>0</v>
      </c>
      <c r="AH96" s="235"/>
      <c r="AI96" s="235"/>
      <c r="AJ96" s="235"/>
      <c r="AK96" s="235"/>
      <c r="AL96" s="235"/>
      <c r="AM96" s="235"/>
      <c r="AN96" s="234">
        <f>SUM(AG96,AT96)</f>
        <v>0</v>
      </c>
      <c r="AO96" s="235"/>
      <c r="AP96" s="235"/>
      <c r="AQ96" s="94" t="s">
        <v>83</v>
      </c>
      <c r="AR96" s="95"/>
      <c r="AS96" s="101">
        <v>0</v>
      </c>
      <c r="AT96" s="102">
        <f>ROUND(SUM(AV96:AW96),2)</f>
        <v>0</v>
      </c>
      <c r="AU96" s="103">
        <f>'VON - Svařování, navařová...'!P117</f>
        <v>0</v>
      </c>
      <c r="AV96" s="102">
        <f>'VON - Svařování, navařová...'!J33</f>
        <v>0</v>
      </c>
      <c r="AW96" s="102">
        <f>'VON - Svařování, navařová...'!J34</f>
        <v>0</v>
      </c>
      <c r="AX96" s="102">
        <f>'VON - Svařování, navařová...'!J35</f>
        <v>0</v>
      </c>
      <c r="AY96" s="102">
        <f>'VON - Svařování, navařová...'!J36</f>
        <v>0</v>
      </c>
      <c r="AZ96" s="102">
        <f>'VON - Svařování, navařová...'!F33</f>
        <v>0</v>
      </c>
      <c r="BA96" s="102">
        <f>'VON - Svařování, navařová...'!F34</f>
        <v>0</v>
      </c>
      <c r="BB96" s="102">
        <f>'VON - Svařování, navařová...'!F35</f>
        <v>0</v>
      </c>
      <c r="BC96" s="102">
        <f>'VON - Svařování, navařová...'!F36</f>
        <v>0</v>
      </c>
      <c r="BD96" s="104">
        <f>'VON - Svařování, navařová...'!F37</f>
        <v>0</v>
      </c>
      <c r="BT96" s="100" t="s">
        <v>84</v>
      </c>
      <c r="BV96" s="100" t="s">
        <v>79</v>
      </c>
      <c r="BW96" s="100" t="s">
        <v>88</v>
      </c>
      <c r="BX96" s="100" t="s">
        <v>5</v>
      </c>
      <c r="CL96" s="100" t="s">
        <v>1</v>
      </c>
      <c r="CM96" s="100" t="s">
        <v>86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B77aSwlEVbQrPONGpd9QDXofqK90LA5zD7VtH4OQDDFEAaVckH3axY/C3R9w2ctW51l7dREppAdZ3VKmPQeCeQ==" saltValue="qMOR1Ae7h8k3QGUJCekaD4tdWvzgDWzJrd8nw46GiVsISA1Rz1uNdLZjCDJ06WdkFMswvIMZpCYHrk6c7L+Bng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ZRN - Svařování, navařová...'!C2" display="/"/>
    <hyperlink ref="A96" location="'VON - Svařování, navařov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1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85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89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7" t="str">
        <f>'Rekapitulace stavby'!K6</f>
        <v>Svařování, navařování, broušení, výměna ocelových součástí výhybek a kolejnic 2020</v>
      </c>
      <c r="F7" s="278"/>
      <c r="G7" s="278"/>
      <c r="H7" s="278"/>
      <c r="I7" s="105"/>
      <c r="L7" s="17"/>
    </row>
    <row r="8" spans="1:46" s="2" customFormat="1" ht="12" customHeight="1">
      <c r="A8" s="31"/>
      <c r="B8" s="36"/>
      <c r="C8" s="31"/>
      <c r="D8" s="111" t="s">
        <v>90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9" t="s">
        <v>91</v>
      </c>
      <c r="F9" s="280"/>
      <c r="G9" s="280"/>
      <c r="H9" s="280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12. 3. 2020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30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1" t="str">
        <f>'Rekapitulace stavby'!E14</f>
        <v>Vyplň údaj</v>
      </c>
      <c r="F18" s="282"/>
      <c r="G18" s="282"/>
      <c r="H18" s="282"/>
      <c r="I18" s="114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32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28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28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36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3" t="s">
        <v>1</v>
      </c>
      <c r="F27" s="283"/>
      <c r="G27" s="283"/>
      <c r="H27" s="283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37</v>
      </c>
      <c r="E30" s="31"/>
      <c r="F30" s="31"/>
      <c r="G30" s="31"/>
      <c r="H30" s="31"/>
      <c r="I30" s="112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39</v>
      </c>
      <c r="G32" s="31"/>
      <c r="H32" s="31"/>
      <c r="I32" s="125" t="s">
        <v>38</v>
      </c>
      <c r="J32" s="12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41</v>
      </c>
      <c r="E33" s="111" t="s">
        <v>42</v>
      </c>
      <c r="F33" s="127">
        <f>ROUND((SUM(BE119:BE712)),  2)</f>
        <v>0</v>
      </c>
      <c r="G33" s="31"/>
      <c r="H33" s="31"/>
      <c r="I33" s="128">
        <v>0.21</v>
      </c>
      <c r="J33" s="127">
        <f>ROUND(((SUM(BE119:BE712))*I33),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43</v>
      </c>
      <c r="F34" s="127">
        <f>ROUND((SUM(BF119:BF712)),  2)</f>
        <v>0</v>
      </c>
      <c r="G34" s="31"/>
      <c r="H34" s="31"/>
      <c r="I34" s="128">
        <v>0.15</v>
      </c>
      <c r="J34" s="127">
        <f>ROUND(((SUM(BF119:BF712))*I34),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44</v>
      </c>
      <c r="F35" s="127">
        <f>ROUND((SUM(BG119:BG712)),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45</v>
      </c>
      <c r="F36" s="127">
        <f>ROUND((SUM(BH119:BH712)),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46</v>
      </c>
      <c r="F37" s="127">
        <f>ROUND((SUM(BI119:BI712)),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47</v>
      </c>
      <c r="E39" s="131"/>
      <c r="F39" s="131"/>
      <c r="G39" s="132" t="s">
        <v>48</v>
      </c>
      <c r="H39" s="133" t="s">
        <v>49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50</v>
      </c>
      <c r="E50" s="138"/>
      <c r="F50" s="138"/>
      <c r="G50" s="137" t="s">
        <v>51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52</v>
      </c>
      <c r="E61" s="141"/>
      <c r="F61" s="142" t="s">
        <v>53</v>
      </c>
      <c r="G61" s="140" t="s">
        <v>52</v>
      </c>
      <c r="H61" s="141"/>
      <c r="I61" s="143"/>
      <c r="J61" s="144" t="s">
        <v>53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54</v>
      </c>
      <c r="E65" s="145"/>
      <c r="F65" s="145"/>
      <c r="G65" s="137" t="s">
        <v>55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52</v>
      </c>
      <c r="E76" s="141"/>
      <c r="F76" s="142" t="s">
        <v>53</v>
      </c>
      <c r="G76" s="140" t="s">
        <v>52</v>
      </c>
      <c r="H76" s="141"/>
      <c r="I76" s="143"/>
      <c r="J76" s="144" t="s">
        <v>53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92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5" t="str">
        <f>E7</f>
        <v>Svařování, navařování, broušení, výměna ocelových součástí výhybek a kolejnic 2020</v>
      </c>
      <c r="F85" s="276"/>
      <c r="G85" s="276"/>
      <c r="H85" s="276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90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4" t="str">
        <f>E9</f>
        <v>ZRN - Svařování, navařování, broušení, výměna ocelových součástí výhybek a kolejnic 2020</v>
      </c>
      <c r="F87" s="274"/>
      <c r="G87" s="274"/>
      <c r="H87" s="274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OŘ Ostrava</v>
      </c>
      <c r="G89" s="33"/>
      <c r="H89" s="33"/>
      <c r="I89" s="114" t="s">
        <v>22</v>
      </c>
      <c r="J89" s="63" t="str">
        <f>IF(J12="","",J12)</f>
        <v>12. 3. 2020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114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93</v>
      </c>
      <c r="D94" s="154"/>
      <c r="E94" s="154"/>
      <c r="F94" s="154"/>
      <c r="G94" s="154"/>
      <c r="H94" s="154"/>
      <c r="I94" s="155"/>
      <c r="J94" s="156" t="s">
        <v>94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95</v>
      </c>
      <c r="D96" s="33"/>
      <c r="E96" s="33"/>
      <c r="F96" s="33"/>
      <c r="G96" s="33"/>
      <c r="H96" s="33"/>
      <c r="I96" s="112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96</v>
      </c>
    </row>
    <row r="97" spans="1:31" s="9" customFormat="1" ht="24.95" customHeight="1">
      <c r="B97" s="158"/>
      <c r="C97" s="159"/>
      <c r="D97" s="160" t="s">
        <v>97</v>
      </c>
      <c r="E97" s="161"/>
      <c r="F97" s="161"/>
      <c r="G97" s="161"/>
      <c r="H97" s="161"/>
      <c r="I97" s="162"/>
      <c r="J97" s="163">
        <f>J120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98</v>
      </c>
      <c r="E98" s="168"/>
      <c r="F98" s="168"/>
      <c r="G98" s="168"/>
      <c r="H98" s="168"/>
      <c r="I98" s="169"/>
      <c r="J98" s="170">
        <f>J121</f>
        <v>0</v>
      </c>
      <c r="K98" s="166"/>
      <c r="L98" s="171"/>
    </row>
    <row r="99" spans="1:31" s="9" customFormat="1" ht="24.95" customHeight="1">
      <c r="B99" s="158"/>
      <c r="C99" s="159"/>
      <c r="D99" s="160" t="s">
        <v>99</v>
      </c>
      <c r="E99" s="161"/>
      <c r="F99" s="161"/>
      <c r="G99" s="161"/>
      <c r="H99" s="161"/>
      <c r="I99" s="162"/>
      <c r="J99" s="163">
        <f>J697</f>
        <v>0</v>
      </c>
      <c r="K99" s="159"/>
      <c r="L99" s="164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2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49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2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100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75" t="str">
        <f>E7</f>
        <v>Svařování, navařování, broušení, výměna ocelových součástí výhybek a kolejnic 2020</v>
      </c>
      <c r="F109" s="276"/>
      <c r="G109" s="276"/>
      <c r="H109" s="276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90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44" t="str">
        <f>E9</f>
        <v>ZRN - Svařování, navařování, broušení, výměna ocelových součástí výhybek a kolejnic 2020</v>
      </c>
      <c r="F111" s="274"/>
      <c r="G111" s="274"/>
      <c r="H111" s="27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OŘ Ostrava</v>
      </c>
      <c r="G113" s="33"/>
      <c r="H113" s="33"/>
      <c r="I113" s="114" t="s">
        <v>22</v>
      </c>
      <c r="J113" s="63" t="str">
        <f>IF(J12="","",J12)</f>
        <v>12. 3. 2020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Správa železnic, státní organizace, OŘ Ostrava</v>
      </c>
      <c r="G115" s="33"/>
      <c r="H115" s="33"/>
      <c r="I115" s="114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114" t="s">
        <v>35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72"/>
      <c r="B118" s="173"/>
      <c r="C118" s="174" t="s">
        <v>101</v>
      </c>
      <c r="D118" s="175" t="s">
        <v>62</v>
      </c>
      <c r="E118" s="175" t="s">
        <v>58</v>
      </c>
      <c r="F118" s="175" t="s">
        <v>59</v>
      </c>
      <c r="G118" s="175" t="s">
        <v>102</v>
      </c>
      <c r="H118" s="175" t="s">
        <v>103</v>
      </c>
      <c r="I118" s="176" t="s">
        <v>104</v>
      </c>
      <c r="J118" s="175" t="s">
        <v>94</v>
      </c>
      <c r="K118" s="177" t="s">
        <v>105</v>
      </c>
      <c r="L118" s="178"/>
      <c r="M118" s="72" t="s">
        <v>1</v>
      </c>
      <c r="N118" s="73" t="s">
        <v>41</v>
      </c>
      <c r="O118" s="73" t="s">
        <v>106</v>
      </c>
      <c r="P118" s="73" t="s">
        <v>107</v>
      </c>
      <c r="Q118" s="73" t="s">
        <v>108</v>
      </c>
      <c r="R118" s="73" t="s">
        <v>109</v>
      </c>
      <c r="S118" s="73" t="s">
        <v>110</v>
      </c>
      <c r="T118" s="74" t="s">
        <v>111</v>
      </c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22.9" customHeight="1">
      <c r="A119" s="31"/>
      <c r="B119" s="32"/>
      <c r="C119" s="79" t="s">
        <v>112</v>
      </c>
      <c r="D119" s="33"/>
      <c r="E119" s="33"/>
      <c r="F119" s="33"/>
      <c r="G119" s="33"/>
      <c r="H119" s="33"/>
      <c r="I119" s="112"/>
      <c r="J119" s="179">
        <f>BK119</f>
        <v>0</v>
      </c>
      <c r="K119" s="33"/>
      <c r="L119" s="36"/>
      <c r="M119" s="75"/>
      <c r="N119" s="180"/>
      <c r="O119" s="76"/>
      <c r="P119" s="181">
        <f>P120+P697</f>
        <v>0</v>
      </c>
      <c r="Q119" s="76"/>
      <c r="R119" s="181">
        <f>R120+R697</f>
        <v>0</v>
      </c>
      <c r="S119" s="76"/>
      <c r="T119" s="182">
        <f>T120+T697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76</v>
      </c>
      <c r="AU119" s="14" t="s">
        <v>96</v>
      </c>
      <c r="BK119" s="183">
        <f>BK120+BK697</f>
        <v>0</v>
      </c>
    </row>
    <row r="120" spans="1:65" s="12" customFormat="1" ht="25.9" customHeight="1">
      <c r="B120" s="184"/>
      <c r="C120" s="185"/>
      <c r="D120" s="186" t="s">
        <v>76</v>
      </c>
      <c r="E120" s="187" t="s">
        <v>113</v>
      </c>
      <c r="F120" s="187" t="s">
        <v>114</v>
      </c>
      <c r="G120" s="185"/>
      <c r="H120" s="185"/>
      <c r="I120" s="188"/>
      <c r="J120" s="189">
        <f>BK120</f>
        <v>0</v>
      </c>
      <c r="K120" s="185"/>
      <c r="L120" s="190"/>
      <c r="M120" s="191"/>
      <c r="N120" s="192"/>
      <c r="O120" s="192"/>
      <c r="P120" s="193">
        <f>P121</f>
        <v>0</v>
      </c>
      <c r="Q120" s="192"/>
      <c r="R120" s="193">
        <f>R121</f>
        <v>0</v>
      </c>
      <c r="S120" s="192"/>
      <c r="T120" s="194">
        <f>T121</f>
        <v>0</v>
      </c>
      <c r="AR120" s="195" t="s">
        <v>84</v>
      </c>
      <c r="AT120" s="196" t="s">
        <v>76</v>
      </c>
      <c r="AU120" s="196" t="s">
        <v>77</v>
      </c>
      <c r="AY120" s="195" t="s">
        <v>115</v>
      </c>
      <c r="BK120" s="197">
        <f>BK121</f>
        <v>0</v>
      </c>
    </row>
    <row r="121" spans="1:65" s="12" customFormat="1" ht="22.9" customHeight="1">
      <c r="B121" s="184"/>
      <c r="C121" s="185"/>
      <c r="D121" s="186" t="s">
        <v>76</v>
      </c>
      <c r="E121" s="198" t="s">
        <v>116</v>
      </c>
      <c r="F121" s="198" t="s">
        <v>117</v>
      </c>
      <c r="G121" s="185"/>
      <c r="H121" s="185"/>
      <c r="I121" s="188"/>
      <c r="J121" s="199">
        <f>BK121</f>
        <v>0</v>
      </c>
      <c r="K121" s="185"/>
      <c r="L121" s="190"/>
      <c r="M121" s="191"/>
      <c r="N121" s="192"/>
      <c r="O121" s="192"/>
      <c r="P121" s="193">
        <f>SUM(P122:P696)</f>
        <v>0</v>
      </c>
      <c r="Q121" s="192"/>
      <c r="R121" s="193">
        <f>SUM(R122:R696)</f>
        <v>0</v>
      </c>
      <c r="S121" s="192"/>
      <c r="T121" s="194">
        <f>SUM(T122:T696)</f>
        <v>0</v>
      </c>
      <c r="AR121" s="195" t="s">
        <v>84</v>
      </c>
      <c r="AT121" s="196" t="s">
        <v>76</v>
      </c>
      <c r="AU121" s="196" t="s">
        <v>84</v>
      </c>
      <c r="AY121" s="195" t="s">
        <v>115</v>
      </c>
      <c r="BK121" s="197">
        <f>SUM(BK122:BK696)</f>
        <v>0</v>
      </c>
    </row>
    <row r="122" spans="1:65" s="2" customFormat="1" ht="21.75" customHeight="1">
      <c r="A122" s="31"/>
      <c r="B122" s="32"/>
      <c r="C122" s="200" t="s">
        <v>84</v>
      </c>
      <c r="D122" s="200" t="s">
        <v>118</v>
      </c>
      <c r="E122" s="201" t="s">
        <v>119</v>
      </c>
      <c r="F122" s="202" t="s">
        <v>120</v>
      </c>
      <c r="G122" s="203" t="s">
        <v>121</v>
      </c>
      <c r="H122" s="204">
        <v>50</v>
      </c>
      <c r="I122" s="205"/>
      <c r="J122" s="206">
        <f>ROUND(I122*H122,2)</f>
        <v>0</v>
      </c>
      <c r="K122" s="202" t="s">
        <v>122</v>
      </c>
      <c r="L122" s="36"/>
      <c r="M122" s="207" t="s">
        <v>1</v>
      </c>
      <c r="N122" s="208" t="s">
        <v>42</v>
      </c>
      <c r="O122" s="68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11" t="s">
        <v>123</v>
      </c>
      <c r="AT122" s="211" t="s">
        <v>118</v>
      </c>
      <c r="AU122" s="211" t="s">
        <v>86</v>
      </c>
      <c r="AY122" s="14" t="s">
        <v>115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84</v>
      </c>
      <c r="BK122" s="212">
        <f>ROUND(I122*H122,2)</f>
        <v>0</v>
      </c>
      <c r="BL122" s="14" t="s">
        <v>123</v>
      </c>
      <c r="BM122" s="211" t="s">
        <v>124</v>
      </c>
    </row>
    <row r="123" spans="1:65" s="2" customFormat="1" ht="29.25">
      <c r="A123" s="31"/>
      <c r="B123" s="32"/>
      <c r="C123" s="33"/>
      <c r="D123" s="213" t="s">
        <v>125</v>
      </c>
      <c r="E123" s="33"/>
      <c r="F123" s="214" t="s">
        <v>126</v>
      </c>
      <c r="G123" s="33"/>
      <c r="H123" s="33"/>
      <c r="I123" s="112"/>
      <c r="J123" s="33"/>
      <c r="K123" s="33"/>
      <c r="L123" s="36"/>
      <c r="M123" s="215"/>
      <c r="N123" s="216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125</v>
      </c>
      <c r="AU123" s="14" t="s">
        <v>86</v>
      </c>
    </row>
    <row r="124" spans="1:65" s="2" customFormat="1" ht="19.5">
      <c r="A124" s="31"/>
      <c r="B124" s="32"/>
      <c r="C124" s="33"/>
      <c r="D124" s="213" t="s">
        <v>127</v>
      </c>
      <c r="E124" s="33"/>
      <c r="F124" s="217" t="s">
        <v>128</v>
      </c>
      <c r="G124" s="33"/>
      <c r="H124" s="33"/>
      <c r="I124" s="112"/>
      <c r="J124" s="33"/>
      <c r="K124" s="33"/>
      <c r="L124" s="36"/>
      <c r="M124" s="215"/>
      <c r="N124" s="216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86</v>
      </c>
    </row>
    <row r="125" spans="1:65" s="2" customFormat="1" ht="21.75" customHeight="1">
      <c r="A125" s="31"/>
      <c r="B125" s="32"/>
      <c r="C125" s="200" t="s">
        <v>86</v>
      </c>
      <c r="D125" s="200" t="s">
        <v>118</v>
      </c>
      <c r="E125" s="201" t="s">
        <v>129</v>
      </c>
      <c r="F125" s="202" t="s">
        <v>130</v>
      </c>
      <c r="G125" s="203" t="s">
        <v>121</v>
      </c>
      <c r="H125" s="204">
        <v>50</v>
      </c>
      <c r="I125" s="205"/>
      <c r="J125" s="206">
        <f>ROUND(I125*H125,2)</f>
        <v>0</v>
      </c>
      <c r="K125" s="202" t="s">
        <v>122</v>
      </c>
      <c r="L125" s="36"/>
      <c r="M125" s="207" t="s">
        <v>1</v>
      </c>
      <c r="N125" s="208" t="s">
        <v>42</v>
      </c>
      <c r="O125" s="68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1" t="s">
        <v>123</v>
      </c>
      <c r="AT125" s="211" t="s">
        <v>118</v>
      </c>
      <c r="AU125" s="211" t="s">
        <v>86</v>
      </c>
      <c r="AY125" s="14" t="s">
        <v>115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84</v>
      </c>
      <c r="BK125" s="212">
        <f>ROUND(I125*H125,2)</f>
        <v>0</v>
      </c>
      <c r="BL125" s="14" t="s">
        <v>123</v>
      </c>
      <c r="BM125" s="211" t="s">
        <v>131</v>
      </c>
    </row>
    <row r="126" spans="1:65" s="2" customFormat="1" ht="29.25">
      <c r="A126" s="31"/>
      <c r="B126" s="32"/>
      <c r="C126" s="33"/>
      <c r="D126" s="213" t="s">
        <v>125</v>
      </c>
      <c r="E126" s="33"/>
      <c r="F126" s="214" t="s">
        <v>132</v>
      </c>
      <c r="G126" s="33"/>
      <c r="H126" s="33"/>
      <c r="I126" s="112"/>
      <c r="J126" s="33"/>
      <c r="K126" s="33"/>
      <c r="L126" s="36"/>
      <c r="M126" s="215"/>
      <c r="N126" s="216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125</v>
      </c>
      <c r="AU126" s="14" t="s">
        <v>86</v>
      </c>
    </row>
    <row r="127" spans="1:65" s="2" customFormat="1" ht="19.5">
      <c r="A127" s="31"/>
      <c r="B127" s="32"/>
      <c r="C127" s="33"/>
      <c r="D127" s="213" t="s">
        <v>127</v>
      </c>
      <c r="E127" s="33"/>
      <c r="F127" s="217" t="s">
        <v>128</v>
      </c>
      <c r="G127" s="33"/>
      <c r="H127" s="33"/>
      <c r="I127" s="112"/>
      <c r="J127" s="33"/>
      <c r="K127" s="33"/>
      <c r="L127" s="36"/>
      <c r="M127" s="215"/>
      <c r="N127" s="216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127</v>
      </c>
      <c r="AU127" s="14" t="s">
        <v>86</v>
      </c>
    </row>
    <row r="128" spans="1:65" s="2" customFormat="1" ht="21.75" customHeight="1">
      <c r="A128" s="31"/>
      <c r="B128" s="32"/>
      <c r="C128" s="200" t="s">
        <v>133</v>
      </c>
      <c r="D128" s="200" t="s">
        <v>118</v>
      </c>
      <c r="E128" s="201" t="s">
        <v>134</v>
      </c>
      <c r="F128" s="202" t="s">
        <v>135</v>
      </c>
      <c r="G128" s="203" t="s">
        <v>121</v>
      </c>
      <c r="H128" s="204">
        <v>50</v>
      </c>
      <c r="I128" s="205"/>
      <c r="J128" s="206">
        <f>ROUND(I128*H128,2)</f>
        <v>0</v>
      </c>
      <c r="K128" s="202" t="s">
        <v>122</v>
      </c>
      <c r="L128" s="36"/>
      <c r="M128" s="207" t="s">
        <v>1</v>
      </c>
      <c r="N128" s="208" t="s">
        <v>42</v>
      </c>
      <c r="O128" s="68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1" t="s">
        <v>123</v>
      </c>
      <c r="AT128" s="211" t="s">
        <v>118</v>
      </c>
      <c r="AU128" s="211" t="s">
        <v>86</v>
      </c>
      <c r="AY128" s="14" t="s">
        <v>115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84</v>
      </c>
      <c r="BK128" s="212">
        <f>ROUND(I128*H128,2)</f>
        <v>0</v>
      </c>
      <c r="BL128" s="14" t="s">
        <v>123</v>
      </c>
      <c r="BM128" s="211" t="s">
        <v>136</v>
      </c>
    </row>
    <row r="129" spans="1:65" s="2" customFormat="1" ht="29.25">
      <c r="A129" s="31"/>
      <c r="B129" s="32"/>
      <c r="C129" s="33"/>
      <c r="D129" s="213" t="s">
        <v>125</v>
      </c>
      <c r="E129" s="33"/>
      <c r="F129" s="214" t="s">
        <v>137</v>
      </c>
      <c r="G129" s="33"/>
      <c r="H129" s="33"/>
      <c r="I129" s="112"/>
      <c r="J129" s="33"/>
      <c r="K129" s="33"/>
      <c r="L129" s="36"/>
      <c r="M129" s="215"/>
      <c r="N129" s="216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125</v>
      </c>
      <c r="AU129" s="14" t="s">
        <v>86</v>
      </c>
    </row>
    <row r="130" spans="1:65" s="2" customFormat="1" ht="19.5">
      <c r="A130" s="31"/>
      <c r="B130" s="32"/>
      <c r="C130" s="33"/>
      <c r="D130" s="213" t="s">
        <v>127</v>
      </c>
      <c r="E130" s="33"/>
      <c r="F130" s="217" t="s">
        <v>128</v>
      </c>
      <c r="G130" s="33"/>
      <c r="H130" s="33"/>
      <c r="I130" s="112"/>
      <c r="J130" s="33"/>
      <c r="K130" s="33"/>
      <c r="L130" s="36"/>
      <c r="M130" s="215"/>
      <c r="N130" s="216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127</v>
      </c>
      <c r="AU130" s="14" t="s">
        <v>86</v>
      </c>
    </row>
    <row r="131" spans="1:65" s="2" customFormat="1" ht="21.75" customHeight="1">
      <c r="A131" s="31"/>
      <c r="B131" s="32"/>
      <c r="C131" s="200" t="s">
        <v>123</v>
      </c>
      <c r="D131" s="200" t="s">
        <v>118</v>
      </c>
      <c r="E131" s="201" t="s">
        <v>138</v>
      </c>
      <c r="F131" s="202" t="s">
        <v>139</v>
      </c>
      <c r="G131" s="203" t="s">
        <v>121</v>
      </c>
      <c r="H131" s="204">
        <v>150</v>
      </c>
      <c r="I131" s="205"/>
      <c r="J131" s="206">
        <f>ROUND(I131*H131,2)</f>
        <v>0</v>
      </c>
      <c r="K131" s="202" t="s">
        <v>122</v>
      </c>
      <c r="L131" s="36"/>
      <c r="M131" s="207" t="s">
        <v>1</v>
      </c>
      <c r="N131" s="208" t="s">
        <v>42</v>
      </c>
      <c r="O131" s="68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1" t="s">
        <v>123</v>
      </c>
      <c r="AT131" s="211" t="s">
        <v>118</v>
      </c>
      <c r="AU131" s="211" t="s">
        <v>86</v>
      </c>
      <c r="AY131" s="14" t="s">
        <v>115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84</v>
      </c>
      <c r="BK131" s="212">
        <f>ROUND(I131*H131,2)</f>
        <v>0</v>
      </c>
      <c r="BL131" s="14" t="s">
        <v>123</v>
      </c>
      <c r="BM131" s="211" t="s">
        <v>140</v>
      </c>
    </row>
    <row r="132" spans="1:65" s="2" customFormat="1" ht="39">
      <c r="A132" s="31"/>
      <c r="B132" s="32"/>
      <c r="C132" s="33"/>
      <c r="D132" s="213" t="s">
        <v>125</v>
      </c>
      <c r="E132" s="33"/>
      <c r="F132" s="214" t="s">
        <v>141</v>
      </c>
      <c r="G132" s="33"/>
      <c r="H132" s="33"/>
      <c r="I132" s="112"/>
      <c r="J132" s="33"/>
      <c r="K132" s="33"/>
      <c r="L132" s="36"/>
      <c r="M132" s="215"/>
      <c r="N132" s="216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125</v>
      </c>
      <c r="AU132" s="14" t="s">
        <v>86</v>
      </c>
    </row>
    <row r="133" spans="1:65" s="2" customFormat="1" ht="19.5">
      <c r="A133" s="31"/>
      <c r="B133" s="32"/>
      <c r="C133" s="33"/>
      <c r="D133" s="213" t="s">
        <v>127</v>
      </c>
      <c r="E133" s="33"/>
      <c r="F133" s="217" t="s">
        <v>128</v>
      </c>
      <c r="G133" s="33"/>
      <c r="H133" s="33"/>
      <c r="I133" s="112"/>
      <c r="J133" s="33"/>
      <c r="K133" s="33"/>
      <c r="L133" s="36"/>
      <c r="M133" s="215"/>
      <c r="N133" s="216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127</v>
      </c>
      <c r="AU133" s="14" t="s">
        <v>86</v>
      </c>
    </row>
    <row r="134" spans="1:65" s="2" customFormat="1" ht="21.75" customHeight="1">
      <c r="A134" s="31"/>
      <c r="B134" s="32"/>
      <c r="C134" s="200" t="s">
        <v>116</v>
      </c>
      <c r="D134" s="200" t="s">
        <v>118</v>
      </c>
      <c r="E134" s="201" t="s">
        <v>142</v>
      </c>
      <c r="F134" s="202" t="s">
        <v>143</v>
      </c>
      <c r="G134" s="203" t="s">
        <v>121</v>
      </c>
      <c r="H134" s="204">
        <v>200</v>
      </c>
      <c r="I134" s="205"/>
      <c r="J134" s="206">
        <f>ROUND(I134*H134,2)</f>
        <v>0</v>
      </c>
      <c r="K134" s="202" t="s">
        <v>122</v>
      </c>
      <c r="L134" s="36"/>
      <c r="M134" s="207" t="s">
        <v>1</v>
      </c>
      <c r="N134" s="208" t="s">
        <v>42</v>
      </c>
      <c r="O134" s="68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1" t="s">
        <v>123</v>
      </c>
      <c r="AT134" s="211" t="s">
        <v>118</v>
      </c>
      <c r="AU134" s="211" t="s">
        <v>86</v>
      </c>
      <c r="AY134" s="14" t="s">
        <v>115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84</v>
      </c>
      <c r="BK134" s="212">
        <f>ROUND(I134*H134,2)</f>
        <v>0</v>
      </c>
      <c r="BL134" s="14" t="s">
        <v>123</v>
      </c>
      <c r="BM134" s="211" t="s">
        <v>144</v>
      </c>
    </row>
    <row r="135" spans="1:65" s="2" customFormat="1" ht="39">
      <c r="A135" s="31"/>
      <c r="B135" s="32"/>
      <c r="C135" s="33"/>
      <c r="D135" s="213" t="s">
        <v>125</v>
      </c>
      <c r="E135" s="33"/>
      <c r="F135" s="214" t="s">
        <v>145</v>
      </c>
      <c r="G135" s="33"/>
      <c r="H135" s="33"/>
      <c r="I135" s="112"/>
      <c r="J135" s="33"/>
      <c r="K135" s="33"/>
      <c r="L135" s="36"/>
      <c r="M135" s="215"/>
      <c r="N135" s="216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125</v>
      </c>
      <c r="AU135" s="14" t="s">
        <v>86</v>
      </c>
    </row>
    <row r="136" spans="1:65" s="2" customFormat="1" ht="19.5">
      <c r="A136" s="31"/>
      <c r="B136" s="32"/>
      <c r="C136" s="33"/>
      <c r="D136" s="213" t="s">
        <v>127</v>
      </c>
      <c r="E136" s="33"/>
      <c r="F136" s="217" t="s">
        <v>128</v>
      </c>
      <c r="G136" s="33"/>
      <c r="H136" s="33"/>
      <c r="I136" s="112"/>
      <c r="J136" s="33"/>
      <c r="K136" s="33"/>
      <c r="L136" s="36"/>
      <c r="M136" s="215"/>
      <c r="N136" s="216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127</v>
      </c>
      <c r="AU136" s="14" t="s">
        <v>86</v>
      </c>
    </row>
    <row r="137" spans="1:65" s="2" customFormat="1" ht="21.75" customHeight="1">
      <c r="A137" s="31"/>
      <c r="B137" s="32"/>
      <c r="C137" s="200" t="s">
        <v>146</v>
      </c>
      <c r="D137" s="200" t="s">
        <v>118</v>
      </c>
      <c r="E137" s="201" t="s">
        <v>147</v>
      </c>
      <c r="F137" s="202" t="s">
        <v>148</v>
      </c>
      <c r="G137" s="203" t="s">
        <v>121</v>
      </c>
      <c r="H137" s="204">
        <v>200</v>
      </c>
      <c r="I137" s="205"/>
      <c r="J137" s="206">
        <f>ROUND(I137*H137,2)</f>
        <v>0</v>
      </c>
      <c r="K137" s="202" t="s">
        <v>122</v>
      </c>
      <c r="L137" s="36"/>
      <c r="M137" s="207" t="s">
        <v>1</v>
      </c>
      <c r="N137" s="208" t="s">
        <v>42</v>
      </c>
      <c r="O137" s="68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1" t="s">
        <v>123</v>
      </c>
      <c r="AT137" s="211" t="s">
        <v>118</v>
      </c>
      <c r="AU137" s="211" t="s">
        <v>86</v>
      </c>
      <c r="AY137" s="14" t="s">
        <v>115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84</v>
      </c>
      <c r="BK137" s="212">
        <f>ROUND(I137*H137,2)</f>
        <v>0</v>
      </c>
      <c r="BL137" s="14" t="s">
        <v>123</v>
      </c>
      <c r="BM137" s="211" t="s">
        <v>149</v>
      </c>
    </row>
    <row r="138" spans="1:65" s="2" customFormat="1" ht="39">
      <c r="A138" s="31"/>
      <c r="B138" s="32"/>
      <c r="C138" s="33"/>
      <c r="D138" s="213" t="s">
        <v>125</v>
      </c>
      <c r="E138" s="33"/>
      <c r="F138" s="214" t="s">
        <v>150</v>
      </c>
      <c r="G138" s="33"/>
      <c r="H138" s="33"/>
      <c r="I138" s="112"/>
      <c r="J138" s="33"/>
      <c r="K138" s="33"/>
      <c r="L138" s="36"/>
      <c r="M138" s="215"/>
      <c r="N138" s="216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125</v>
      </c>
      <c r="AU138" s="14" t="s">
        <v>86</v>
      </c>
    </row>
    <row r="139" spans="1:65" s="2" customFormat="1" ht="19.5">
      <c r="A139" s="31"/>
      <c r="B139" s="32"/>
      <c r="C139" s="33"/>
      <c r="D139" s="213" t="s">
        <v>127</v>
      </c>
      <c r="E139" s="33"/>
      <c r="F139" s="217" t="s">
        <v>128</v>
      </c>
      <c r="G139" s="33"/>
      <c r="H139" s="33"/>
      <c r="I139" s="112"/>
      <c r="J139" s="33"/>
      <c r="K139" s="33"/>
      <c r="L139" s="36"/>
      <c r="M139" s="215"/>
      <c r="N139" s="216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127</v>
      </c>
      <c r="AU139" s="14" t="s">
        <v>86</v>
      </c>
    </row>
    <row r="140" spans="1:65" s="2" customFormat="1" ht="21.75" customHeight="1">
      <c r="A140" s="31"/>
      <c r="B140" s="32"/>
      <c r="C140" s="200" t="s">
        <v>151</v>
      </c>
      <c r="D140" s="200" t="s">
        <v>118</v>
      </c>
      <c r="E140" s="201" t="s">
        <v>152</v>
      </c>
      <c r="F140" s="202" t="s">
        <v>153</v>
      </c>
      <c r="G140" s="203" t="s">
        <v>121</v>
      </c>
      <c r="H140" s="204">
        <v>200</v>
      </c>
      <c r="I140" s="205"/>
      <c r="J140" s="206">
        <f>ROUND(I140*H140,2)</f>
        <v>0</v>
      </c>
      <c r="K140" s="202" t="s">
        <v>122</v>
      </c>
      <c r="L140" s="36"/>
      <c r="M140" s="207" t="s">
        <v>1</v>
      </c>
      <c r="N140" s="208" t="s">
        <v>42</v>
      </c>
      <c r="O140" s="68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1" t="s">
        <v>123</v>
      </c>
      <c r="AT140" s="211" t="s">
        <v>118</v>
      </c>
      <c r="AU140" s="211" t="s">
        <v>86</v>
      </c>
      <c r="AY140" s="14" t="s">
        <v>115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84</v>
      </c>
      <c r="BK140" s="212">
        <f>ROUND(I140*H140,2)</f>
        <v>0</v>
      </c>
      <c r="BL140" s="14" t="s">
        <v>123</v>
      </c>
      <c r="BM140" s="211" t="s">
        <v>154</v>
      </c>
    </row>
    <row r="141" spans="1:65" s="2" customFormat="1" ht="39">
      <c r="A141" s="31"/>
      <c r="B141" s="32"/>
      <c r="C141" s="33"/>
      <c r="D141" s="213" t="s">
        <v>125</v>
      </c>
      <c r="E141" s="33"/>
      <c r="F141" s="214" t="s">
        <v>155</v>
      </c>
      <c r="G141" s="33"/>
      <c r="H141" s="33"/>
      <c r="I141" s="112"/>
      <c r="J141" s="33"/>
      <c r="K141" s="33"/>
      <c r="L141" s="36"/>
      <c r="M141" s="215"/>
      <c r="N141" s="216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125</v>
      </c>
      <c r="AU141" s="14" t="s">
        <v>86</v>
      </c>
    </row>
    <row r="142" spans="1:65" s="2" customFormat="1" ht="19.5">
      <c r="A142" s="31"/>
      <c r="B142" s="32"/>
      <c r="C142" s="33"/>
      <c r="D142" s="213" t="s">
        <v>127</v>
      </c>
      <c r="E142" s="33"/>
      <c r="F142" s="217" t="s">
        <v>128</v>
      </c>
      <c r="G142" s="33"/>
      <c r="H142" s="33"/>
      <c r="I142" s="112"/>
      <c r="J142" s="33"/>
      <c r="K142" s="33"/>
      <c r="L142" s="36"/>
      <c r="M142" s="215"/>
      <c r="N142" s="216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127</v>
      </c>
      <c r="AU142" s="14" t="s">
        <v>86</v>
      </c>
    </row>
    <row r="143" spans="1:65" s="2" customFormat="1" ht="21.75" customHeight="1">
      <c r="A143" s="31"/>
      <c r="B143" s="32"/>
      <c r="C143" s="200" t="s">
        <v>156</v>
      </c>
      <c r="D143" s="200" t="s">
        <v>118</v>
      </c>
      <c r="E143" s="201" t="s">
        <v>157</v>
      </c>
      <c r="F143" s="202" t="s">
        <v>158</v>
      </c>
      <c r="G143" s="203" t="s">
        <v>121</v>
      </c>
      <c r="H143" s="204">
        <v>200</v>
      </c>
      <c r="I143" s="205"/>
      <c r="J143" s="206">
        <f>ROUND(I143*H143,2)</f>
        <v>0</v>
      </c>
      <c r="K143" s="202" t="s">
        <v>122</v>
      </c>
      <c r="L143" s="36"/>
      <c r="M143" s="207" t="s">
        <v>1</v>
      </c>
      <c r="N143" s="208" t="s">
        <v>42</v>
      </c>
      <c r="O143" s="68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1" t="s">
        <v>123</v>
      </c>
      <c r="AT143" s="211" t="s">
        <v>118</v>
      </c>
      <c r="AU143" s="211" t="s">
        <v>86</v>
      </c>
      <c r="AY143" s="14" t="s">
        <v>115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84</v>
      </c>
      <c r="BK143" s="212">
        <f>ROUND(I143*H143,2)</f>
        <v>0</v>
      </c>
      <c r="BL143" s="14" t="s">
        <v>123</v>
      </c>
      <c r="BM143" s="211" t="s">
        <v>159</v>
      </c>
    </row>
    <row r="144" spans="1:65" s="2" customFormat="1" ht="39">
      <c r="A144" s="31"/>
      <c r="B144" s="32"/>
      <c r="C144" s="33"/>
      <c r="D144" s="213" t="s">
        <v>125</v>
      </c>
      <c r="E144" s="33"/>
      <c r="F144" s="214" t="s">
        <v>160</v>
      </c>
      <c r="G144" s="33"/>
      <c r="H144" s="33"/>
      <c r="I144" s="112"/>
      <c r="J144" s="33"/>
      <c r="K144" s="33"/>
      <c r="L144" s="36"/>
      <c r="M144" s="215"/>
      <c r="N144" s="216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125</v>
      </c>
      <c r="AU144" s="14" t="s">
        <v>86</v>
      </c>
    </row>
    <row r="145" spans="1:65" s="2" customFormat="1" ht="19.5">
      <c r="A145" s="31"/>
      <c r="B145" s="32"/>
      <c r="C145" s="33"/>
      <c r="D145" s="213" t="s">
        <v>127</v>
      </c>
      <c r="E145" s="33"/>
      <c r="F145" s="217" t="s">
        <v>128</v>
      </c>
      <c r="G145" s="33"/>
      <c r="H145" s="33"/>
      <c r="I145" s="112"/>
      <c r="J145" s="33"/>
      <c r="K145" s="33"/>
      <c r="L145" s="36"/>
      <c r="M145" s="215"/>
      <c r="N145" s="216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127</v>
      </c>
      <c r="AU145" s="14" t="s">
        <v>86</v>
      </c>
    </row>
    <row r="146" spans="1:65" s="2" customFormat="1" ht="21.75" customHeight="1">
      <c r="A146" s="31"/>
      <c r="B146" s="32"/>
      <c r="C146" s="200" t="s">
        <v>161</v>
      </c>
      <c r="D146" s="200" t="s">
        <v>118</v>
      </c>
      <c r="E146" s="201" t="s">
        <v>162</v>
      </c>
      <c r="F146" s="202" t="s">
        <v>163</v>
      </c>
      <c r="G146" s="203" t="s">
        <v>121</v>
      </c>
      <c r="H146" s="204">
        <v>200</v>
      </c>
      <c r="I146" s="205"/>
      <c r="J146" s="206">
        <f>ROUND(I146*H146,2)</f>
        <v>0</v>
      </c>
      <c r="K146" s="202" t="s">
        <v>122</v>
      </c>
      <c r="L146" s="36"/>
      <c r="M146" s="207" t="s">
        <v>1</v>
      </c>
      <c r="N146" s="208" t="s">
        <v>42</v>
      </c>
      <c r="O146" s="68"/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1" t="s">
        <v>123</v>
      </c>
      <c r="AT146" s="211" t="s">
        <v>118</v>
      </c>
      <c r="AU146" s="211" t="s">
        <v>86</v>
      </c>
      <c r="AY146" s="14" t="s">
        <v>115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84</v>
      </c>
      <c r="BK146" s="212">
        <f>ROUND(I146*H146,2)</f>
        <v>0</v>
      </c>
      <c r="BL146" s="14" t="s">
        <v>123</v>
      </c>
      <c r="BM146" s="211" t="s">
        <v>164</v>
      </c>
    </row>
    <row r="147" spans="1:65" s="2" customFormat="1" ht="39">
      <c r="A147" s="31"/>
      <c r="B147" s="32"/>
      <c r="C147" s="33"/>
      <c r="D147" s="213" t="s">
        <v>125</v>
      </c>
      <c r="E147" s="33"/>
      <c r="F147" s="214" t="s">
        <v>165</v>
      </c>
      <c r="G147" s="33"/>
      <c r="H147" s="33"/>
      <c r="I147" s="112"/>
      <c r="J147" s="33"/>
      <c r="K147" s="33"/>
      <c r="L147" s="36"/>
      <c r="M147" s="215"/>
      <c r="N147" s="216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125</v>
      </c>
      <c r="AU147" s="14" t="s">
        <v>86</v>
      </c>
    </row>
    <row r="148" spans="1:65" s="2" customFormat="1" ht="19.5">
      <c r="A148" s="31"/>
      <c r="B148" s="32"/>
      <c r="C148" s="33"/>
      <c r="D148" s="213" t="s">
        <v>127</v>
      </c>
      <c r="E148" s="33"/>
      <c r="F148" s="217" t="s">
        <v>128</v>
      </c>
      <c r="G148" s="33"/>
      <c r="H148" s="33"/>
      <c r="I148" s="112"/>
      <c r="J148" s="33"/>
      <c r="K148" s="33"/>
      <c r="L148" s="36"/>
      <c r="M148" s="215"/>
      <c r="N148" s="216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127</v>
      </c>
      <c r="AU148" s="14" t="s">
        <v>86</v>
      </c>
    </row>
    <row r="149" spans="1:65" s="2" customFormat="1" ht="21.75" customHeight="1">
      <c r="A149" s="31"/>
      <c r="B149" s="32"/>
      <c r="C149" s="200" t="s">
        <v>166</v>
      </c>
      <c r="D149" s="200" t="s">
        <v>118</v>
      </c>
      <c r="E149" s="201" t="s">
        <v>167</v>
      </c>
      <c r="F149" s="202" t="s">
        <v>168</v>
      </c>
      <c r="G149" s="203" t="s">
        <v>121</v>
      </c>
      <c r="H149" s="204">
        <v>500</v>
      </c>
      <c r="I149" s="205"/>
      <c r="J149" s="206">
        <f>ROUND(I149*H149,2)</f>
        <v>0</v>
      </c>
      <c r="K149" s="202" t="s">
        <v>122</v>
      </c>
      <c r="L149" s="36"/>
      <c r="M149" s="207" t="s">
        <v>1</v>
      </c>
      <c r="N149" s="208" t="s">
        <v>42</v>
      </c>
      <c r="O149" s="68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1" t="s">
        <v>123</v>
      </c>
      <c r="AT149" s="211" t="s">
        <v>118</v>
      </c>
      <c r="AU149" s="211" t="s">
        <v>86</v>
      </c>
      <c r="AY149" s="14" t="s">
        <v>115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84</v>
      </c>
      <c r="BK149" s="212">
        <f>ROUND(I149*H149,2)</f>
        <v>0</v>
      </c>
      <c r="BL149" s="14" t="s">
        <v>123</v>
      </c>
      <c r="BM149" s="211" t="s">
        <v>169</v>
      </c>
    </row>
    <row r="150" spans="1:65" s="2" customFormat="1" ht="29.25">
      <c r="A150" s="31"/>
      <c r="B150" s="32"/>
      <c r="C150" s="33"/>
      <c r="D150" s="213" t="s">
        <v>125</v>
      </c>
      <c r="E150" s="33"/>
      <c r="F150" s="214" t="s">
        <v>170</v>
      </c>
      <c r="G150" s="33"/>
      <c r="H150" s="33"/>
      <c r="I150" s="112"/>
      <c r="J150" s="33"/>
      <c r="K150" s="33"/>
      <c r="L150" s="36"/>
      <c r="M150" s="215"/>
      <c r="N150" s="216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125</v>
      </c>
      <c r="AU150" s="14" t="s">
        <v>86</v>
      </c>
    </row>
    <row r="151" spans="1:65" s="2" customFormat="1" ht="19.5">
      <c r="A151" s="31"/>
      <c r="B151" s="32"/>
      <c r="C151" s="33"/>
      <c r="D151" s="213" t="s">
        <v>127</v>
      </c>
      <c r="E151" s="33"/>
      <c r="F151" s="217" t="s">
        <v>128</v>
      </c>
      <c r="G151" s="33"/>
      <c r="H151" s="33"/>
      <c r="I151" s="112"/>
      <c r="J151" s="33"/>
      <c r="K151" s="33"/>
      <c r="L151" s="36"/>
      <c r="M151" s="215"/>
      <c r="N151" s="216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127</v>
      </c>
      <c r="AU151" s="14" t="s">
        <v>86</v>
      </c>
    </row>
    <row r="152" spans="1:65" s="2" customFormat="1" ht="21.75" customHeight="1">
      <c r="A152" s="31"/>
      <c r="B152" s="32"/>
      <c r="C152" s="200" t="s">
        <v>171</v>
      </c>
      <c r="D152" s="200" t="s">
        <v>118</v>
      </c>
      <c r="E152" s="201" t="s">
        <v>172</v>
      </c>
      <c r="F152" s="202" t="s">
        <v>173</v>
      </c>
      <c r="G152" s="203" t="s">
        <v>121</v>
      </c>
      <c r="H152" s="204">
        <v>500</v>
      </c>
      <c r="I152" s="205"/>
      <c r="J152" s="206">
        <f>ROUND(I152*H152,2)</f>
        <v>0</v>
      </c>
      <c r="K152" s="202" t="s">
        <v>122</v>
      </c>
      <c r="L152" s="36"/>
      <c r="M152" s="207" t="s">
        <v>1</v>
      </c>
      <c r="N152" s="208" t="s">
        <v>42</v>
      </c>
      <c r="O152" s="68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1" t="s">
        <v>123</v>
      </c>
      <c r="AT152" s="211" t="s">
        <v>118</v>
      </c>
      <c r="AU152" s="211" t="s">
        <v>86</v>
      </c>
      <c r="AY152" s="14" t="s">
        <v>115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84</v>
      </c>
      <c r="BK152" s="212">
        <f>ROUND(I152*H152,2)</f>
        <v>0</v>
      </c>
      <c r="BL152" s="14" t="s">
        <v>123</v>
      </c>
      <c r="BM152" s="211" t="s">
        <v>174</v>
      </c>
    </row>
    <row r="153" spans="1:65" s="2" customFormat="1" ht="29.25">
      <c r="A153" s="31"/>
      <c r="B153" s="32"/>
      <c r="C153" s="33"/>
      <c r="D153" s="213" t="s">
        <v>125</v>
      </c>
      <c r="E153" s="33"/>
      <c r="F153" s="214" t="s">
        <v>175</v>
      </c>
      <c r="G153" s="33"/>
      <c r="H153" s="33"/>
      <c r="I153" s="112"/>
      <c r="J153" s="33"/>
      <c r="K153" s="33"/>
      <c r="L153" s="36"/>
      <c r="M153" s="215"/>
      <c r="N153" s="216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125</v>
      </c>
      <c r="AU153" s="14" t="s">
        <v>86</v>
      </c>
    </row>
    <row r="154" spans="1:65" s="2" customFormat="1" ht="19.5">
      <c r="A154" s="31"/>
      <c r="B154" s="32"/>
      <c r="C154" s="33"/>
      <c r="D154" s="213" t="s">
        <v>127</v>
      </c>
      <c r="E154" s="33"/>
      <c r="F154" s="217" t="s">
        <v>128</v>
      </c>
      <c r="G154" s="33"/>
      <c r="H154" s="33"/>
      <c r="I154" s="112"/>
      <c r="J154" s="33"/>
      <c r="K154" s="33"/>
      <c r="L154" s="36"/>
      <c r="M154" s="215"/>
      <c r="N154" s="216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127</v>
      </c>
      <c r="AU154" s="14" t="s">
        <v>86</v>
      </c>
    </row>
    <row r="155" spans="1:65" s="2" customFormat="1" ht="21.75" customHeight="1">
      <c r="A155" s="31"/>
      <c r="B155" s="32"/>
      <c r="C155" s="200" t="s">
        <v>176</v>
      </c>
      <c r="D155" s="200" t="s">
        <v>118</v>
      </c>
      <c r="E155" s="201" t="s">
        <v>177</v>
      </c>
      <c r="F155" s="202" t="s">
        <v>178</v>
      </c>
      <c r="G155" s="203" t="s">
        <v>121</v>
      </c>
      <c r="H155" s="204">
        <v>500</v>
      </c>
      <c r="I155" s="205"/>
      <c r="J155" s="206">
        <f>ROUND(I155*H155,2)</f>
        <v>0</v>
      </c>
      <c r="K155" s="202" t="s">
        <v>122</v>
      </c>
      <c r="L155" s="36"/>
      <c r="M155" s="207" t="s">
        <v>1</v>
      </c>
      <c r="N155" s="208" t="s">
        <v>42</v>
      </c>
      <c r="O155" s="68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1" t="s">
        <v>123</v>
      </c>
      <c r="AT155" s="211" t="s">
        <v>118</v>
      </c>
      <c r="AU155" s="211" t="s">
        <v>86</v>
      </c>
      <c r="AY155" s="14" t="s">
        <v>115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84</v>
      </c>
      <c r="BK155" s="212">
        <f>ROUND(I155*H155,2)</f>
        <v>0</v>
      </c>
      <c r="BL155" s="14" t="s">
        <v>123</v>
      </c>
      <c r="BM155" s="211" t="s">
        <v>179</v>
      </c>
    </row>
    <row r="156" spans="1:65" s="2" customFormat="1" ht="29.25">
      <c r="A156" s="31"/>
      <c r="B156" s="32"/>
      <c r="C156" s="33"/>
      <c r="D156" s="213" t="s">
        <v>125</v>
      </c>
      <c r="E156" s="33"/>
      <c r="F156" s="214" t="s">
        <v>180</v>
      </c>
      <c r="G156" s="33"/>
      <c r="H156" s="33"/>
      <c r="I156" s="112"/>
      <c r="J156" s="33"/>
      <c r="K156" s="33"/>
      <c r="L156" s="36"/>
      <c r="M156" s="215"/>
      <c r="N156" s="216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125</v>
      </c>
      <c r="AU156" s="14" t="s">
        <v>86</v>
      </c>
    </row>
    <row r="157" spans="1:65" s="2" customFormat="1" ht="19.5">
      <c r="A157" s="31"/>
      <c r="B157" s="32"/>
      <c r="C157" s="33"/>
      <c r="D157" s="213" t="s">
        <v>127</v>
      </c>
      <c r="E157" s="33"/>
      <c r="F157" s="217" t="s">
        <v>128</v>
      </c>
      <c r="G157" s="33"/>
      <c r="H157" s="33"/>
      <c r="I157" s="112"/>
      <c r="J157" s="33"/>
      <c r="K157" s="33"/>
      <c r="L157" s="36"/>
      <c r="M157" s="215"/>
      <c r="N157" s="216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127</v>
      </c>
      <c r="AU157" s="14" t="s">
        <v>86</v>
      </c>
    </row>
    <row r="158" spans="1:65" s="2" customFormat="1" ht="21.75" customHeight="1">
      <c r="A158" s="31"/>
      <c r="B158" s="32"/>
      <c r="C158" s="200" t="s">
        <v>181</v>
      </c>
      <c r="D158" s="200" t="s">
        <v>118</v>
      </c>
      <c r="E158" s="201" t="s">
        <v>182</v>
      </c>
      <c r="F158" s="202" t="s">
        <v>183</v>
      </c>
      <c r="G158" s="203" t="s">
        <v>184</v>
      </c>
      <c r="H158" s="204">
        <v>100</v>
      </c>
      <c r="I158" s="205"/>
      <c r="J158" s="206">
        <f>ROUND(I158*H158,2)</f>
        <v>0</v>
      </c>
      <c r="K158" s="202" t="s">
        <v>122</v>
      </c>
      <c r="L158" s="36"/>
      <c r="M158" s="207" t="s">
        <v>1</v>
      </c>
      <c r="N158" s="208" t="s">
        <v>42</v>
      </c>
      <c r="O158" s="68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1" t="s">
        <v>123</v>
      </c>
      <c r="AT158" s="211" t="s">
        <v>118</v>
      </c>
      <c r="AU158" s="211" t="s">
        <v>86</v>
      </c>
      <c r="AY158" s="14" t="s">
        <v>115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84</v>
      </c>
      <c r="BK158" s="212">
        <f>ROUND(I158*H158,2)</f>
        <v>0</v>
      </c>
      <c r="BL158" s="14" t="s">
        <v>123</v>
      </c>
      <c r="BM158" s="211" t="s">
        <v>185</v>
      </c>
    </row>
    <row r="159" spans="1:65" s="2" customFormat="1" ht="19.5">
      <c r="A159" s="31"/>
      <c r="B159" s="32"/>
      <c r="C159" s="33"/>
      <c r="D159" s="213" t="s">
        <v>125</v>
      </c>
      <c r="E159" s="33"/>
      <c r="F159" s="214" t="s">
        <v>186</v>
      </c>
      <c r="G159" s="33"/>
      <c r="H159" s="33"/>
      <c r="I159" s="112"/>
      <c r="J159" s="33"/>
      <c r="K159" s="33"/>
      <c r="L159" s="36"/>
      <c r="M159" s="215"/>
      <c r="N159" s="216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125</v>
      </c>
      <c r="AU159" s="14" t="s">
        <v>86</v>
      </c>
    </row>
    <row r="160" spans="1:65" s="2" customFormat="1" ht="19.5">
      <c r="A160" s="31"/>
      <c r="B160" s="32"/>
      <c r="C160" s="33"/>
      <c r="D160" s="213" t="s">
        <v>127</v>
      </c>
      <c r="E160" s="33"/>
      <c r="F160" s="217" t="s">
        <v>187</v>
      </c>
      <c r="G160" s="33"/>
      <c r="H160" s="33"/>
      <c r="I160" s="112"/>
      <c r="J160" s="33"/>
      <c r="K160" s="33"/>
      <c r="L160" s="36"/>
      <c r="M160" s="215"/>
      <c r="N160" s="216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127</v>
      </c>
      <c r="AU160" s="14" t="s">
        <v>86</v>
      </c>
    </row>
    <row r="161" spans="1:65" s="2" customFormat="1" ht="21.75" customHeight="1">
      <c r="A161" s="31"/>
      <c r="B161" s="32"/>
      <c r="C161" s="200" t="s">
        <v>188</v>
      </c>
      <c r="D161" s="200" t="s">
        <v>118</v>
      </c>
      <c r="E161" s="201" t="s">
        <v>189</v>
      </c>
      <c r="F161" s="202" t="s">
        <v>190</v>
      </c>
      <c r="G161" s="203" t="s">
        <v>184</v>
      </c>
      <c r="H161" s="204">
        <v>100</v>
      </c>
      <c r="I161" s="205"/>
      <c r="J161" s="206">
        <f>ROUND(I161*H161,2)</f>
        <v>0</v>
      </c>
      <c r="K161" s="202" t="s">
        <v>122</v>
      </c>
      <c r="L161" s="36"/>
      <c r="M161" s="207" t="s">
        <v>1</v>
      </c>
      <c r="N161" s="208" t="s">
        <v>42</v>
      </c>
      <c r="O161" s="68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1" t="s">
        <v>123</v>
      </c>
      <c r="AT161" s="211" t="s">
        <v>118</v>
      </c>
      <c r="AU161" s="211" t="s">
        <v>86</v>
      </c>
      <c r="AY161" s="14" t="s">
        <v>115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84</v>
      </c>
      <c r="BK161" s="212">
        <f>ROUND(I161*H161,2)</f>
        <v>0</v>
      </c>
      <c r="BL161" s="14" t="s">
        <v>123</v>
      </c>
      <c r="BM161" s="211" t="s">
        <v>191</v>
      </c>
    </row>
    <row r="162" spans="1:65" s="2" customFormat="1" ht="19.5">
      <c r="A162" s="31"/>
      <c r="B162" s="32"/>
      <c r="C162" s="33"/>
      <c r="D162" s="213" t="s">
        <v>125</v>
      </c>
      <c r="E162" s="33"/>
      <c r="F162" s="214" t="s">
        <v>192</v>
      </c>
      <c r="G162" s="33"/>
      <c r="H162" s="33"/>
      <c r="I162" s="112"/>
      <c r="J162" s="33"/>
      <c r="K162" s="33"/>
      <c r="L162" s="36"/>
      <c r="M162" s="215"/>
      <c r="N162" s="216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125</v>
      </c>
      <c r="AU162" s="14" t="s">
        <v>86</v>
      </c>
    </row>
    <row r="163" spans="1:65" s="2" customFormat="1" ht="19.5">
      <c r="A163" s="31"/>
      <c r="B163" s="32"/>
      <c r="C163" s="33"/>
      <c r="D163" s="213" t="s">
        <v>127</v>
      </c>
      <c r="E163" s="33"/>
      <c r="F163" s="217" t="s">
        <v>187</v>
      </c>
      <c r="G163" s="33"/>
      <c r="H163" s="33"/>
      <c r="I163" s="112"/>
      <c r="J163" s="33"/>
      <c r="K163" s="33"/>
      <c r="L163" s="36"/>
      <c r="M163" s="215"/>
      <c r="N163" s="216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127</v>
      </c>
      <c r="AU163" s="14" t="s">
        <v>86</v>
      </c>
    </row>
    <row r="164" spans="1:65" s="2" customFormat="1" ht="21.75" customHeight="1">
      <c r="A164" s="31"/>
      <c r="B164" s="32"/>
      <c r="C164" s="200" t="s">
        <v>8</v>
      </c>
      <c r="D164" s="200" t="s">
        <v>118</v>
      </c>
      <c r="E164" s="201" t="s">
        <v>193</v>
      </c>
      <c r="F164" s="202" t="s">
        <v>194</v>
      </c>
      <c r="G164" s="203" t="s">
        <v>184</v>
      </c>
      <c r="H164" s="204">
        <v>500</v>
      </c>
      <c r="I164" s="205"/>
      <c r="J164" s="206">
        <f>ROUND(I164*H164,2)</f>
        <v>0</v>
      </c>
      <c r="K164" s="202" t="s">
        <v>122</v>
      </c>
      <c r="L164" s="36"/>
      <c r="M164" s="207" t="s">
        <v>1</v>
      </c>
      <c r="N164" s="208" t="s">
        <v>42</v>
      </c>
      <c r="O164" s="68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1" t="s">
        <v>123</v>
      </c>
      <c r="AT164" s="211" t="s">
        <v>118</v>
      </c>
      <c r="AU164" s="211" t="s">
        <v>86</v>
      </c>
      <c r="AY164" s="14" t="s">
        <v>115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84</v>
      </c>
      <c r="BK164" s="212">
        <f>ROUND(I164*H164,2)</f>
        <v>0</v>
      </c>
      <c r="BL164" s="14" t="s">
        <v>123</v>
      </c>
      <c r="BM164" s="211" t="s">
        <v>195</v>
      </c>
    </row>
    <row r="165" spans="1:65" s="2" customFormat="1" ht="19.5">
      <c r="A165" s="31"/>
      <c r="B165" s="32"/>
      <c r="C165" s="33"/>
      <c r="D165" s="213" t="s">
        <v>125</v>
      </c>
      <c r="E165" s="33"/>
      <c r="F165" s="214" t="s">
        <v>196</v>
      </c>
      <c r="G165" s="33"/>
      <c r="H165" s="33"/>
      <c r="I165" s="112"/>
      <c r="J165" s="33"/>
      <c r="K165" s="33"/>
      <c r="L165" s="36"/>
      <c r="M165" s="215"/>
      <c r="N165" s="216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125</v>
      </c>
      <c r="AU165" s="14" t="s">
        <v>86</v>
      </c>
    </row>
    <row r="166" spans="1:65" s="2" customFormat="1" ht="19.5">
      <c r="A166" s="31"/>
      <c r="B166" s="32"/>
      <c r="C166" s="33"/>
      <c r="D166" s="213" t="s">
        <v>127</v>
      </c>
      <c r="E166" s="33"/>
      <c r="F166" s="217" t="s">
        <v>187</v>
      </c>
      <c r="G166" s="33"/>
      <c r="H166" s="33"/>
      <c r="I166" s="112"/>
      <c r="J166" s="33"/>
      <c r="K166" s="33"/>
      <c r="L166" s="36"/>
      <c r="M166" s="215"/>
      <c r="N166" s="216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127</v>
      </c>
      <c r="AU166" s="14" t="s">
        <v>86</v>
      </c>
    </row>
    <row r="167" spans="1:65" s="2" customFormat="1" ht="21.75" customHeight="1">
      <c r="A167" s="31"/>
      <c r="B167" s="32"/>
      <c r="C167" s="200" t="s">
        <v>197</v>
      </c>
      <c r="D167" s="200" t="s">
        <v>118</v>
      </c>
      <c r="E167" s="201" t="s">
        <v>198</v>
      </c>
      <c r="F167" s="202" t="s">
        <v>199</v>
      </c>
      <c r="G167" s="203" t="s">
        <v>184</v>
      </c>
      <c r="H167" s="204">
        <v>500</v>
      </c>
      <c r="I167" s="205"/>
      <c r="J167" s="206">
        <f>ROUND(I167*H167,2)</f>
        <v>0</v>
      </c>
      <c r="K167" s="202" t="s">
        <v>122</v>
      </c>
      <c r="L167" s="36"/>
      <c r="M167" s="207" t="s">
        <v>1</v>
      </c>
      <c r="N167" s="208" t="s">
        <v>42</v>
      </c>
      <c r="O167" s="68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1" t="s">
        <v>123</v>
      </c>
      <c r="AT167" s="211" t="s">
        <v>118</v>
      </c>
      <c r="AU167" s="211" t="s">
        <v>86</v>
      </c>
      <c r="AY167" s="14" t="s">
        <v>115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4" t="s">
        <v>84</v>
      </c>
      <c r="BK167" s="212">
        <f>ROUND(I167*H167,2)</f>
        <v>0</v>
      </c>
      <c r="BL167" s="14" t="s">
        <v>123</v>
      </c>
      <c r="BM167" s="211" t="s">
        <v>200</v>
      </c>
    </row>
    <row r="168" spans="1:65" s="2" customFormat="1" ht="19.5">
      <c r="A168" s="31"/>
      <c r="B168" s="32"/>
      <c r="C168" s="33"/>
      <c r="D168" s="213" t="s">
        <v>125</v>
      </c>
      <c r="E168" s="33"/>
      <c r="F168" s="214" t="s">
        <v>201</v>
      </c>
      <c r="G168" s="33"/>
      <c r="H168" s="33"/>
      <c r="I168" s="112"/>
      <c r="J168" s="33"/>
      <c r="K168" s="33"/>
      <c r="L168" s="36"/>
      <c r="M168" s="215"/>
      <c r="N168" s="216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125</v>
      </c>
      <c r="AU168" s="14" t="s">
        <v>86</v>
      </c>
    </row>
    <row r="169" spans="1:65" s="2" customFormat="1" ht="19.5">
      <c r="A169" s="31"/>
      <c r="B169" s="32"/>
      <c r="C169" s="33"/>
      <c r="D169" s="213" t="s">
        <v>127</v>
      </c>
      <c r="E169" s="33"/>
      <c r="F169" s="217" t="s">
        <v>187</v>
      </c>
      <c r="G169" s="33"/>
      <c r="H169" s="33"/>
      <c r="I169" s="112"/>
      <c r="J169" s="33"/>
      <c r="K169" s="33"/>
      <c r="L169" s="36"/>
      <c r="M169" s="215"/>
      <c r="N169" s="216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127</v>
      </c>
      <c r="AU169" s="14" t="s">
        <v>86</v>
      </c>
    </row>
    <row r="170" spans="1:65" s="2" customFormat="1" ht="21.75" customHeight="1">
      <c r="A170" s="31"/>
      <c r="B170" s="32"/>
      <c r="C170" s="200" t="s">
        <v>202</v>
      </c>
      <c r="D170" s="200" t="s">
        <v>118</v>
      </c>
      <c r="E170" s="201" t="s">
        <v>203</v>
      </c>
      <c r="F170" s="202" t="s">
        <v>204</v>
      </c>
      <c r="G170" s="203" t="s">
        <v>184</v>
      </c>
      <c r="H170" s="204">
        <v>100</v>
      </c>
      <c r="I170" s="205"/>
      <c r="J170" s="206">
        <f>ROUND(I170*H170,2)</f>
        <v>0</v>
      </c>
      <c r="K170" s="202" t="s">
        <v>122</v>
      </c>
      <c r="L170" s="36"/>
      <c r="M170" s="207" t="s">
        <v>1</v>
      </c>
      <c r="N170" s="208" t="s">
        <v>42</v>
      </c>
      <c r="O170" s="68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1" t="s">
        <v>123</v>
      </c>
      <c r="AT170" s="211" t="s">
        <v>118</v>
      </c>
      <c r="AU170" s="211" t="s">
        <v>86</v>
      </c>
      <c r="AY170" s="14" t="s">
        <v>115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4" t="s">
        <v>84</v>
      </c>
      <c r="BK170" s="212">
        <f>ROUND(I170*H170,2)</f>
        <v>0</v>
      </c>
      <c r="BL170" s="14" t="s">
        <v>123</v>
      </c>
      <c r="BM170" s="211" t="s">
        <v>205</v>
      </c>
    </row>
    <row r="171" spans="1:65" s="2" customFormat="1" ht="19.5">
      <c r="A171" s="31"/>
      <c r="B171" s="32"/>
      <c r="C171" s="33"/>
      <c r="D171" s="213" t="s">
        <v>125</v>
      </c>
      <c r="E171" s="33"/>
      <c r="F171" s="214" t="s">
        <v>206</v>
      </c>
      <c r="G171" s="33"/>
      <c r="H171" s="33"/>
      <c r="I171" s="112"/>
      <c r="J171" s="33"/>
      <c r="K171" s="33"/>
      <c r="L171" s="36"/>
      <c r="M171" s="215"/>
      <c r="N171" s="216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125</v>
      </c>
      <c r="AU171" s="14" t="s">
        <v>86</v>
      </c>
    </row>
    <row r="172" spans="1:65" s="2" customFormat="1" ht="19.5">
      <c r="A172" s="31"/>
      <c r="B172" s="32"/>
      <c r="C172" s="33"/>
      <c r="D172" s="213" t="s">
        <v>127</v>
      </c>
      <c r="E172" s="33"/>
      <c r="F172" s="217" t="s">
        <v>207</v>
      </c>
      <c r="G172" s="33"/>
      <c r="H172" s="33"/>
      <c r="I172" s="112"/>
      <c r="J172" s="33"/>
      <c r="K172" s="33"/>
      <c r="L172" s="36"/>
      <c r="M172" s="215"/>
      <c r="N172" s="216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127</v>
      </c>
      <c r="AU172" s="14" t="s">
        <v>86</v>
      </c>
    </row>
    <row r="173" spans="1:65" s="2" customFormat="1" ht="21.75" customHeight="1">
      <c r="A173" s="31"/>
      <c r="B173" s="32"/>
      <c r="C173" s="200" t="s">
        <v>208</v>
      </c>
      <c r="D173" s="200" t="s">
        <v>118</v>
      </c>
      <c r="E173" s="201" t="s">
        <v>209</v>
      </c>
      <c r="F173" s="202" t="s">
        <v>210</v>
      </c>
      <c r="G173" s="203" t="s">
        <v>184</v>
      </c>
      <c r="H173" s="204">
        <v>150</v>
      </c>
      <c r="I173" s="205"/>
      <c r="J173" s="206">
        <f>ROUND(I173*H173,2)</f>
        <v>0</v>
      </c>
      <c r="K173" s="202" t="s">
        <v>122</v>
      </c>
      <c r="L173" s="36"/>
      <c r="M173" s="207" t="s">
        <v>1</v>
      </c>
      <c r="N173" s="208" t="s">
        <v>42</v>
      </c>
      <c r="O173" s="68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1" t="s">
        <v>123</v>
      </c>
      <c r="AT173" s="211" t="s">
        <v>118</v>
      </c>
      <c r="AU173" s="211" t="s">
        <v>86</v>
      </c>
      <c r="AY173" s="14" t="s">
        <v>115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4" t="s">
        <v>84</v>
      </c>
      <c r="BK173" s="212">
        <f>ROUND(I173*H173,2)</f>
        <v>0</v>
      </c>
      <c r="BL173" s="14" t="s">
        <v>123</v>
      </c>
      <c r="BM173" s="211" t="s">
        <v>211</v>
      </c>
    </row>
    <row r="174" spans="1:65" s="2" customFormat="1" ht="19.5">
      <c r="A174" s="31"/>
      <c r="B174" s="32"/>
      <c r="C174" s="33"/>
      <c r="D174" s="213" t="s">
        <v>125</v>
      </c>
      <c r="E174" s="33"/>
      <c r="F174" s="214" t="s">
        <v>212</v>
      </c>
      <c r="G174" s="33"/>
      <c r="H174" s="33"/>
      <c r="I174" s="112"/>
      <c r="J174" s="33"/>
      <c r="K174" s="33"/>
      <c r="L174" s="36"/>
      <c r="M174" s="215"/>
      <c r="N174" s="216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125</v>
      </c>
      <c r="AU174" s="14" t="s">
        <v>86</v>
      </c>
    </row>
    <row r="175" spans="1:65" s="2" customFormat="1" ht="19.5">
      <c r="A175" s="31"/>
      <c r="B175" s="32"/>
      <c r="C175" s="33"/>
      <c r="D175" s="213" t="s">
        <v>127</v>
      </c>
      <c r="E175" s="33"/>
      <c r="F175" s="217" t="s">
        <v>207</v>
      </c>
      <c r="G175" s="33"/>
      <c r="H175" s="33"/>
      <c r="I175" s="112"/>
      <c r="J175" s="33"/>
      <c r="K175" s="33"/>
      <c r="L175" s="36"/>
      <c r="M175" s="215"/>
      <c r="N175" s="216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127</v>
      </c>
      <c r="AU175" s="14" t="s">
        <v>86</v>
      </c>
    </row>
    <row r="176" spans="1:65" s="2" customFormat="1" ht="21.75" customHeight="1">
      <c r="A176" s="31"/>
      <c r="B176" s="32"/>
      <c r="C176" s="200" t="s">
        <v>213</v>
      </c>
      <c r="D176" s="200" t="s">
        <v>118</v>
      </c>
      <c r="E176" s="201" t="s">
        <v>214</v>
      </c>
      <c r="F176" s="202" t="s">
        <v>215</v>
      </c>
      <c r="G176" s="203" t="s">
        <v>216</v>
      </c>
      <c r="H176" s="204">
        <v>10</v>
      </c>
      <c r="I176" s="205"/>
      <c r="J176" s="206">
        <f>ROUND(I176*H176,2)</f>
        <v>0</v>
      </c>
      <c r="K176" s="202" t="s">
        <v>122</v>
      </c>
      <c r="L176" s="36"/>
      <c r="M176" s="207" t="s">
        <v>1</v>
      </c>
      <c r="N176" s="208" t="s">
        <v>42</v>
      </c>
      <c r="O176" s="68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1" t="s">
        <v>123</v>
      </c>
      <c r="AT176" s="211" t="s">
        <v>118</v>
      </c>
      <c r="AU176" s="211" t="s">
        <v>86</v>
      </c>
      <c r="AY176" s="14" t="s">
        <v>115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4" t="s">
        <v>84</v>
      </c>
      <c r="BK176" s="212">
        <f>ROUND(I176*H176,2)</f>
        <v>0</v>
      </c>
      <c r="BL176" s="14" t="s">
        <v>123</v>
      </c>
      <c r="BM176" s="211" t="s">
        <v>217</v>
      </c>
    </row>
    <row r="177" spans="1:65" s="2" customFormat="1" ht="29.25">
      <c r="A177" s="31"/>
      <c r="B177" s="32"/>
      <c r="C177" s="33"/>
      <c r="D177" s="213" t="s">
        <v>125</v>
      </c>
      <c r="E177" s="33"/>
      <c r="F177" s="214" t="s">
        <v>218</v>
      </c>
      <c r="G177" s="33"/>
      <c r="H177" s="33"/>
      <c r="I177" s="112"/>
      <c r="J177" s="33"/>
      <c r="K177" s="33"/>
      <c r="L177" s="36"/>
      <c r="M177" s="215"/>
      <c r="N177" s="216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125</v>
      </c>
      <c r="AU177" s="14" t="s">
        <v>86</v>
      </c>
    </row>
    <row r="178" spans="1:65" s="2" customFormat="1" ht="21.75" customHeight="1">
      <c r="A178" s="31"/>
      <c r="B178" s="32"/>
      <c r="C178" s="200" t="s">
        <v>219</v>
      </c>
      <c r="D178" s="200" t="s">
        <v>118</v>
      </c>
      <c r="E178" s="201" t="s">
        <v>220</v>
      </c>
      <c r="F178" s="202" t="s">
        <v>221</v>
      </c>
      <c r="G178" s="203" t="s">
        <v>216</v>
      </c>
      <c r="H178" s="204">
        <v>10</v>
      </c>
      <c r="I178" s="205"/>
      <c r="J178" s="206">
        <f>ROUND(I178*H178,2)</f>
        <v>0</v>
      </c>
      <c r="K178" s="202" t="s">
        <v>122</v>
      </c>
      <c r="L178" s="36"/>
      <c r="M178" s="207" t="s">
        <v>1</v>
      </c>
      <c r="N178" s="208" t="s">
        <v>42</v>
      </c>
      <c r="O178" s="68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1" t="s">
        <v>123</v>
      </c>
      <c r="AT178" s="211" t="s">
        <v>118</v>
      </c>
      <c r="AU178" s="211" t="s">
        <v>86</v>
      </c>
      <c r="AY178" s="14" t="s">
        <v>115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4" t="s">
        <v>84</v>
      </c>
      <c r="BK178" s="212">
        <f>ROUND(I178*H178,2)</f>
        <v>0</v>
      </c>
      <c r="BL178" s="14" t="s">
        <v>123</v>
      </c>
      <c r="BM178" s="211" t="s">
        <v>222</v>
      </c>
    </row>
    <row r="179" spans="1:65" s="2" customFormat="1" ht="29.25">
      <c r="A179" s="31"/>
      <c r="B179" s="32"/>
      <c r="C179" s="33"/>
      <c r="D179" s="213" t="s">
        <v>125</v>
      </c>
      <c r="E179" s="33"/>
      <c r="F179" s="214" t="s">
        <v>223</v>
      </c>
      <c r="G179" s="33"/>
      <c r="H179" s="33"/>
      <c r="I179" s="112"/>
      <c r="J179" s="33"/>
      <c r="K179" s="33"/>
      <c r="L179" s="36"/>
      <c r="M179" s="215"/>
      <c r="N179" s="216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125</v>
      </c>
      <c r="AU179" s="14" t="s">
        <v>86</v>
      </c>
    </row>
    <row r="180" spans="1:65" s="2" customFormat="1" ht="21.75" customHeight="1">
      <c r="A180" s="31"/>
      <c r="B180" s="32"/>
      <c r="C180" s="200" t="s">
        <v>7</v>
      </c>
      <c r="D180" s="200" t="s">
        <v>118</v>
      </c>
      <c r="E180" s="201" t="s">
        <v>224</v>
      </c>
      <c r="F180" s="202" t="s">
        <v>225</v>
      </c>
      <c r="G180" s="203" t="s">
        <v>216</v>
      </c>
      <c r="H180" s="204">
        <v>10</v>
      </c>
      <c r="I180" s="205"/>
      <c r="J180" s="206">
        <f>ROUND(I180*H180,2)</f>
        <v>0</v>
      </c>
      <c r="K180" s="202" t="s">
        <v>122</v>
      </c>
      <c r="L180" s="36"/>
      <c r="M180" s="207" t="s">
        <v>1</v>
      </c>
      <c r="N180" s="208" t="s">
        <v>42</v>
      </c>
      <c r="O180" s="68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1" t="s">
        <v>123</v>
      </c>
      <c r="AT180" s="211" t="s">
        <v>118</v>
      </c>
      <c r="AU180" s="211" t="s">
        <v>86</v>
      </c>
      <c r="AY180" s="14" t="s">
        <v>115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4" t="s">
        <v>84</v>
      </c>
      <c r="BK180" s="212">
        <f>ROUND(I180*H180,2)</f>
        <v>0</v>
      </c>
      <c r="BL180" s="14" t="s">
        <v>123</v>
      </c>
      <c r="BM180" s="211" t="s">
        <v>226</v>
      </c>
    </row>
    <row r="181" spans="1:65" s="2" customFormat="1" ht="29.25">
      <c r="A181" s="31"/>
      <c r="B181" s="32"/>
      <c r="C181" s="33"/>
      <c r="D181" s="213" t="s">
        <v>125</v>
      </c>
      <c r="E181" s="33"/>
      <c r="F181" s="214" t="s">
        <v>227</v>
      </c>
      <c r="G181" s="33"/>
      <c r="H181" s="33"/>
      <c r="I181" s="112"/>
      <c r="J181" s="33"/>
      <c r="K181" s="33"/>
      <c r="L181" s="36"/>
      <c r="M181" s="215"/>
      <c r="N181" s="216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125</v>
      </c>
      <c r="AU181" s="14" t="s">
        <v>86</v>
      </c>
    </row>
    <row r="182" spans="1:65" s="2" customFormat="1" ht="21.75" customHeight="1">
      <c r="A182" s="31"/>
      <c r="B182" s="32"/>
      <c r="C182" s="200" t="s">
        <v>228</v>
      </c>
      <c r="D182" s="200" t="s">
        <v>118</v>
      </c>
      <c r="E182" s="201" t="s">
        <v>229</v>
      </c>
      <c r="F182" s="202" t="s">
        <v>230</v>
      </c>
      <c r="G182" s="203" t="s">
        <v>231</v>
      </c>
      <c r="H182" s="204">
        <v>1</v>
      </c>
      <c r="I182" s="205"/>
      <c r="J182" s="206">
        <f>ROUND(I182*H182,2)</f>
        <v>0</v>
      </c>
      <c r="K182" s="202" t="s">
        <v>122</v>
      </c>
      <c r="L182" s="36"/>
      <c r="M182" s="207" t="s">
        <v>1</v>
      </c>
      <c r="N182" s="208" t="s">
        <v>42</v>
      </c>
      <c r="O182" s="68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1" t="s">
        <v>123</v>
      </c>
      <c r="AT182" s="211" t="s">
        <v>118</v>
      </c>
      <c r="AU182" s="211" t="s">
        <v>86</v>
      </c>
      <c r="AY182" s="14" t="s">
        <v>115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4" t="s">
        <v>84</v>
      </c>
      <c r="BK182" s="212">
        <f>ROUND(I182*H182,2)</f>
        <v>0</v>
      </c>
      <c r="BL182" s="14" t="s">
        <v>123</v>
      </c>
      <c r="BM182" s="211" t="s">
        <v>232</v>
      </c>
    </row>
    <row r="183" spans="1:65" s="2" customFormat="1" ht="19.5">
      <c r="A183" s="31"/>
      <c r="B183" s="32"/>
      <c r="C183" s="33"/>
      <c r="D183" s="213" t="s">
        <v>125</v>
      </c>
      <c r="E183" s="33"/>
      <c r="F183" s="214" t="s">
        <v>233</v>
      </c>
      <c r="G183" s="33"/>
      <c r="H183" s="33"/>
      <c r="I183" s="112"/>
      <c r="J183" s="33"/>
      <c r="K183" s="33"/>
      <c r="L183" s="36"/>
      <c r="M183" s="215"/>
      <c r="N183" s="216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125</v>
      </c>
      <c r="AU183" s="14" t="s">
        <v>86</v>
      </c>
    </row>
    <row r="184" spans="1:65" s="2" customFormat="1" ht="21.75" customHeight="1">
      <c r="A184" s="31"/>
      <c r="B184" s="32"/>
      <c r="C184" s="200" t="s">
        <v>234</v>
      </c>
      <c r="D184" s="200" t="s">
        <v>118</v>
      </c>
      <c r="E184" s="201" t="s">
        <v>235</v>
      </c>
      <c r="F184" s="202" t="s">
        <v>236</v>
      </c>
      <c r="G184" s="203" t="s">
        <v>231</v>
      </c>
      <c r="H184" s="204">
        <v>1</v>
      </c>
      <c r="I184" s="205"/>
      <c r="J184" s="206">
        <f>ROUND(I184*H184,2)</f>
        <v>0</v>
      </c>
      <c r="K184" s="202" t="s">
        <v>122</v>
      </c>
      <c r="L184" s="36"/>
      <c r="M184" s="207" t="s">
        <v>1</v>
      </c>
      <c r="N184" s="208" t="s">
        <v>42</v>
      </c>
      <c r="O184" s="68"/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1" t="s">
        <v>123</v>
      </c>
      <c r="AT184" s="211" t="s">
        <v>118</v>
      </c>
      <c r="AU184" s="211" t="s">
        <v>86</v>
      </c>
      <c r="AY184" s="14" t="s">
        <v>115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4" t="s">
        <v>84</v>
      </c>
      <c r="BK184" s="212">
        <f>ROUND(I184*H184,2)</f>
        <v>0</v>
      </c>
      <c r="BL184" s="14" t="s">
        <v>123</v>
      </c>
      <c r="BM184" s="211" t="s">
        <v>237</v>
      </c>
    </row>
    <row r="185" spans="1:65" s="2" customFormat="1" ht="19.5">
      <c r="A185" s="31"/>
      <c r="B185" s="32"/>
      <c r="C185" s="33"/>
      <c r="D185" s="213" t="s">
        <v>125</v>
      </c>
      <c r="E185" s="33"/>
      <c r="F185" s="214" t="s">
        <v>238</v>
      </c>
      <c r="G185" s="33"/>
      <c r="H185" s="33"/>
      <c r="I185" s="112"/>
      <c r="J185" s="33"/>
      <c r="K185" s="33"/>
      <c r="L185" s="36"/>
      <c r="M185" s="215"/>
      <c r="N185" s="216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125</v>
      </c>
      <c r="AU185" s="14" t="s">
        <v>86</v>
      </c>
    </row>
    <row r="186" spans="1:65" s="2" customFormat="1" ht="21.75" customHeight="1">
      <c r="A186" s="31"/>
      <c r="B186" s="32"/>
      <c r="C186" s="200" t="s">
        <v>239</v>
      </c>
      <c r="D186" s="200" t="s">
        <v>118</v>
      </c>
      <c r="E186" s="201" t="s">
        <v>240</v>
      </c>
      <c r="F186" s="202" t="s">
        <v>241</v>
      </c>
      <c r="G186" s="203" t="s">
        <v>231</v>
      </c>
      <c r="H186" s="204">
        <v>1</v>
      </c>
      <c r="I186" s="205"/>
      <c r="J186" s="206">
        <f>ROUND(I186*H186,2)</f>
        <v>0</v>
      </c>
      <c r="K186" s="202" t="s">
        <v>122</v>
      </c>
      <c r="L186" s="36"/>
      <c r="M186" s="207" t="s">
        <v>1</v>
      </c>
      <c r="N186" s="208" t="s">
        <v>42</v>
      </c>
      <c r="O186" s="68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1" t="s">
        <v>123</v>
      </c>
      <c r="AT186" s="211" t="s">
        <v>118</v>
      </c>
      <c r="AU186" s="211" t="s">
        <v>86</v>
      </c>
      <c r="AY186" s="14" t="s">
        <v>115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4" t="s">
        <v>84</v>
      </c>
      <c r="BK186" s="212">
        <f>ROUND(I186*H186,2)</f>
        <v>0</v>
      </c>
      <c r="BL186" s="14" t="s">
        <v>123</v>
      </c>
      <c r="BM186" s="211" t="s">
        <v>242</v>
      </c>
    </row>
    <row r="187" spans="1:65" s="2" customFormat="1" ht="19.5">
      <c r="A187" s="31"/>
      <c r="B187" s="32"/>
      <c r="C187" s="33"/>
      <c r="D187" s="213" t="s">
        <v>125</v>
      </c>
      <c r="E187" s="33"/>
      <c r="F187" s="214" t="s">
        <v>243</v>
      </c>
      <c r="G187" s="33"/>
      <c r="H187" s="33"/>
      <c r="I187" s="112"/>
      <c r="J187" s="33"/>
      <c r="K187" s="33"/>
      <c r="L187" s="36"/>
      <c r="M187" s="215"/>
      <c r="N187" s="216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125</v>
      </c>
      <c r="AU187" s="14" t="s">
        <v>86</v>
      </c>
    </row>
    <row r="188" spans="1:65" s="2" customFormat="1" ht="21.75" customHeight="1">
      <c r="A188" s="31"/>
      <c r="B188" s="32"/>
      <c r="C188" s="200" t="s">
        <v>244</v>
      </c>
      <c r="D188" s="200" t="s">
        <v>118</v>
      </c>
      <c r="E188" s="201" t="s">
        <v>245</v>
      </c>
      <c r="F188" s="202" t="s">
        <v>246</v>
      </c>
      <c r="G188" s="203" t="s">
        <v>231</v>
      </c>
      <c r="H188" s="204">
        <v>1</v>
      </c>
      <c r="I188" s="205"/>
      <c r="J188" s="206">
        <f>ROUND(I188*H188,2)</f>
        <v>0</v>
      </c>
      <c r="K188" s="202" t="s">
        <v>122</v>
      </c>
      <c r="L188" s="36"/>
      <c r="M188" s="207" t="s">
        <v>1</v>
      </c>
      <c r="N188" s="208" t="s">
        <v>42</v>
      </c>
      <c r="O188" s="68"/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1" t="s">
        <v>123</v>
      </c>
      <c r="AT188" s="211" t="s">
        <v>118</v>
      </c>
      <c r="AU188" s="211" t="s">
        <v>86</v>
      </c>
      <c r="AY188" s="14" t="s">
        <v>115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4" t="s">
        <v>84</v>
      </c>
      <c r="BK188" s="212">
        <f>ROUND(I188*H188,2)</f>
        <v>0</v>
      </c>
      <c r="BL188" s="14" t="s">
        <v>123</v>
      </c>
      <c r="BM188" s="211" t="s">
        <v>247</v>
      </c>
    </row>
    <row r="189" spans="1:65" s="2" customFormat="1" ht="19.5">
      <c r="A189" s="31"/>
      <c r="B189" s="32"/>
      <c r="C189" s="33"/>
      <c r="D189" s="213" t="s">
        <v>125</v>
      </c>
      <c r="E189" s="33"/>
      <c r="F189" s="214" t="s">
        <v>248</v>
      </c>
      <c r="G189" s="33"/>
      <c r="H189" s="33"/>
      <c r="I189" s="112"/>
      <c r="J189" s="33"/>
      <c r="K189" s="33"/>
      <c r="L189" s="36"/>
      <c r="M189" s="215"/>
      <c r="N189" s="216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125</v>
      </c>
      <c r="AU189" s="14" t="s">
        <v>86</v>
      </c>
    </row>
    <row r="190" spans="1:65" s="2" customFormat="1" ht="21.75" customHeight="1">
      <c r="A190" s="31"/>
      <c r="B190" s="32"/>
      <c r="C190" s="200" t="s">
        <v>249</v>
      </c>
      <c r="D190" s="200" t="s">
        <v>118</v>
      </c>
      <c r="E190" s="201" t="s">
        <v>250</v>
      </c>
      <c r="F190" s="202" t="s">
        <v>251</v>
      </c>
      <c r="G190" s="203" t="s">
        <v>121</v>
      </c>
      <c r="H190" s="204">
        <v>1000</v>
      </c>
      <c r="I190" s="205"/>
      <c r="J190" s="206">
        <f>ROUND(I190*H190,2)</f>
        <v>0</v>
      </c>
      <c r="K190" s="202" t="s">
        <v>122</v>
      </c>
      <c r="L190" s="36"/>
      <c r="M190" s="207" t="s">
        <v>1</v>
      </c>
      <c r="N190" s="208" t="s">
        <v>42</v>
      </c>
      <c r="O190" s="68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1" t="s">
        <v>123</v>
      </c>
      <c r="AT190" s="211" t="s">
        <v>118</v>
      </c>
      <c r="AU190" s="211" t="s">
        <v>86</v>
      </c>
      <c r="AY190" s="14" t="s">
        <v>115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4" t="s">
        <v>84</v>
      </c>
      <c r="BK190" s="212">
        <f>ROUND(I190*H190,2)</f>
        <v>0</v>
      </c>
      <c r="BL190" s="14" t="s">
        <v>123</v>
      </c>
      <c r="BM190" s="211" t="s">
        <v>252</v>
      </c>
    </row>
    <row r="191" spans="1:65" s="2" customFormat="1" ht="19.5">
      <c r="A191" s="31"/>
      <c r="B191" s="32"/>
      <c r="C191" s="33"/>
      <c r="D191" s="213" t="s">
        <v>125</v>
      </c>
      <c r="E191" s="33"/>
      <c r="F191" s="214" t="s">
        <v>253</v>
      </c>
      <c r="G191" s="33"/>
      <c r="H191" s="33"/>
      <c r="I191" s="112"/>
      <c r="J191" s="33"/>
      <c r="K191" s="33"/>
      <c r="L191" s="36"/>
      <c r="M191" s="215"/>
      <c r="N191" s="216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125</v>
      </c>
      <c r="AU191" s="14" t="s">
        <v>86</v>
      </c>
    </row>
    <row r="192" spans="1:65" s="2" customFormat="1" ht="21.75" customHeight="1">
      <c r="A192" s="31"/>
      <c r="B192" s="32"/>
      <c r="C192" s="200" t="s">
        <v>254</v>
      </c>
      <c r="D192" s="200" t="s">
        <v>118</v>
      </c>
      <c r="E192" s="201" t="s">
        <v>255</v>
      </c>
      <c r="F192" s="202" t="s">
        <v>256</v>
      </c>
      <c r="G192" s="203" t="s">
        <v>121</v>
      </c>
      <c r="H192" s="204">
        <v>1000</v>
      </c>
      <c r="I192" s="205"/>
      <c r="J192" s="206">
        <f>ROUND(I192*H192,2)</f>
        <v>0</v>
      </c>
      <c r="K192" s="202" t="s">
        <v>122</v>
      </c>
      <c r="L192" s="36"/>
      <c r="M192" s="207" t="s">
        <v>1</v>
      </c>
      <c r="N192" s="208" t="s">
        <v>42</v>
      </c>
      <c r="O192" s="68"/>
      <c r="P192" s="209">
        <f>O192*H192</f>
        <v>0</v>
      </c>
      <c r="Q192" s="209">
        <v>0</v>
      </c>
      <c r="R192" s="209">
        <f>Q192*H192</f>
        <v>0</v>
      </c>
      <c r="S192" s="209">
        <v>0</v>
      </c>
      <c r="T192" s="210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1" t="s">
        <v>123</v>
      </c>
      <c r="AT192" s="211" t="s">
        <v>118</v>
      </c>
      <c r="AU192" s="211" t="s">
        <v>86</v>
      </c>
      <c r="AY192" s="14" t="s">
        <v>115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4" t="s">
        <v>84</v>
      </c>
      <c r="BK192" s="212">
        <f>ROUND(I192*H192,2)</f>
        <v>0</v>
      </c>
      <c r="BL192" s="14" t="s">
        <v>123</v>
      </c>
      <c r="BM192" s="211" t="s">
        <v>257</v>
      </c>
    </row>
    <row r="193" spans="1:65" s="2" customFormat="1" ht="19.5">
      <c r="A193" s="31"/>
      <c r="B193" s="32"/>
      <c r="C193" s="33"/>
      <c r="D193" s="213" t="s">
        <v>125</v>
      </c>
      <c r="E193" s="33"/>
      <c r="F193" s="214" t="s">
        <v>258</v>
      </c>
      <c r="G193" s="33"/>
      <c r="H193" s="33"/>
      <c r="I193" s="112"/>
      <c r="J193" s="33"/>
      <c r="K193" s="33"/>
      <c r="L193" s="36"/>
      <c r="M193" s="215"/>
      <c r="N193" s="216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125</v>
      </c>
      <c r="AU193" s="14" t="s">
        <v>86</v>
      </c>
    </row>
    <row r="194" spans="1:65" s="2" customFormat="1" ht="21.75" customHeight="1">
      <c r="A194" s="31"/>
      <c r="B194" s="32"/>
      <c r="C194" s="200" t="s">
        <v>259</v>
      </c>
      <c r="D194" s="200" t="s">
        <v>118</v>
      </c>
      <c r="E194" s="201" t="s">
        <v>260</v>
      </c>
      <c r="F194" s="202" t="s">
        <v>261</v>
      </c>
      <c r="G194" s="203" t="s">
        <v>184</v>
      </c>
      <c r="H194" s="204">
        <v>300</v>
      </c>
      <c r="I194" s="205"/>
      <c r="J194" s="206">
        <f>ROUND(I194*H194,2)</f>
        <v>0</v>
      </c>
      <c r="K194" s="202" t="s">
        <v>122</v>
      </c>
      <c r="L194" s="36"/>
      <c r="M194" s="207" t="s">
        <v>1</v>
      </c>
      <c r="N194" s="208" t="s">
        <v>42</v>
      </c>
      <c r="O194" s="68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1" t="s">
        <v>123</v>
      </c>
      <c r="AT194" s="211" t="s">
        <v>118</v>
      </c>
      <c r="AU194" s="211" t="s">
        <v>86</v>
      </c>
      <c r="AY194" s="14" t="s">
        <v>115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4" t="s">
        <v>84</v>
      </c>
      <c r="BK194" s="212">
        <f>ROUND(I194*H194,2)</f>
        <v>0</v>
      </c>
      <c r="BL194" s="14" t="s">
        <v>123</v>
      </c>
      <c r="BM194" s="211" t="s">
        <v>262</v>
      </c>
    </row>
    <row r="195" spans="1:65" s="2" customFormat="1" ht="19.5">
      <c r="A195" s="31"/>
      <c r="B195" s="32"/>
      <c r="C195" s="33"/>
      <c r="D195" s="213" t="s">
        <v>125</v>
      </c>
      <c r="E195" s="33"/>
      <c r="F195" s="214" t="s">
        <v>263</v>
      </c>
      <c r="G195" s="33"/>
      <c r="H195" s="33"/>
      <c r="I195" s="112"/>
      <c r="J195" s="33"/>
      <c r="K195" s="33"/>
      <c r="L195" s="36"/>
      <c r="M195" s="215"/>
      <c r="N195" s="216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125</v>
      </c>
      <c r="AU195" s="14" t="s">
        <v>86</v>
      </c>
    </row>
    <row r="196" spans="1:65" s="2" customFormat="1" ht="21.75" customHeight="1">
      <c r="A196" s="31"/>
      <c r="B196" s="32"/>
      <c r="C196" s="200" t="s">
        <v>264</v>
      </c>
      <c r="D196" s="200" t="s">
        <v>118</v>
      </c>
      <c r="E196" s="201" t="s">
        <v>265</v>
      </c>
      <c r="F196" s="202" t="s">
        <v>266</v>
      </c>
      <c r="G196" s="203" t="s">
        <v>184</v>
      </c>
      <c r="H196" s="204">
        <v>900</v>
      </c>
      <c r="I196" s="205"/>
      <c r="J196" s="206">
        <f>ROUND(I196*H196,2)</f>
        <v>0</v>
      </c>
      <c r="K196" s="202" t="s">
        <v>122</v>
      </c>
      <c r="L196" s="36"/>
      <c r="M196" s="207" t="s">
        <v>1</v>
      </c>
      <c r="N196" s="208" t="s">
        <v>42</v>
      </c>
      <c r="O196" s="68"/>
      <c r="P196" s="209">
        <f>O196*H196</f>
        <v>0</v>
      </c>
      <c r="Q196" s="209">
        <v>0</v>
      </c>
      <c r="R196" s="209">
        <f>Q196*H196</f>
        <v>0</v>
      </c>
      <c r="S196" s="209">
        <v>0</v>
      </c>
      <c r="T196" s="210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11" t="s">
        <v>123</v>
      </c>
      <c r="AT196" s="211" t="s">
        <v>118</v>
      </c>
      <c r="AU196" s="211" t="s">
        <v>86</v>
      </c>
      <c r="AY196" s="14" t="s">
        <v>115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4" t="s">
        <v>84</v>
      </c>
      <c r="BK196" s="212">
        <f>ROUND(I196*H196,2)</f>
        <v>0</v>
      </c>
      <c r="BL196" s="14" t="s">
        <v>123</v>
      </c>
      <c r="BM196" s="211" t="s">
        <v>267</v>
      </c>
    </row>
    <row r="197" spans="1:65" s="2" customFormat="1" ht="19.5">
      <c r="A197" s="31"/>
      <c r="B197" s="32"/>
      <c r="C197" s="33"/>
      <c r="D197" s="213" t="s">
        <v>125</v>
      </c>
      <c r="E197" s="33"/>
      <c r="F197" s="214" t="s">
        <v>268</v>
      </c>
      <c r="G197" s="33"/>
      <c r="H197" s="33"/>
      <c r="I197" s="112"/>
      <c r="J197" s="33"/>
      <c r="K197" s="33"/>
      <c r="L197" s="36"/>
      <c r="M197" s="215"/>
      <c r="N197" s="216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125</v>
      </c>
      <c r="AU197" s="14" t="s">
        <v>86</v>
      </c>
    </row>
    <row r="198" spans="1:65" s="2" customFormat="1" ht="21.75" customHeight="1">
      <c r="A198" s="31"/>
      <c r="B198" s="32"/>
      <c r="C198" s="200" t="s">
        <v>269</v>
      </c>
      <c r="D198" s="200" t="s">
        <v>118</v>
      </c>
      <c r="E198" s="201" t="s">
        <v>270</v>
      </c>
      <c r="F198" s="202" t="s">
        <v>271</v>
      </c>
      <c r="G198" s="203" t="s">
        <v>184</v>
      </c>
      <c r="H198" s="204">
        <v>500</v>
      </c>
      <c r="I198" s="205"/>
      <c r="J198" s="206">
        <f>ROUND(I198*H198,2)</f>
        <v>0</v>
      </c>
      <c r="K198" s="202" t="s">
        <v>122</v>
      </c>
      <c r="L198" s="36"/>
      <c r="M198" s="207" t="s">
        <v>1</v>
      </c>
      <c r="N198" s="208" t="s">
        <v>42</v>
      </c>
      <c r="O198" s="68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1" t="s">
        <v>123</v>
      </c>
      <c r="AT198" s="211" t="s">
        <v>118</v>
      </c>
      <c r="AU198" s="211" t="s">
        <v>86</v>
      </c>
      <c r="AY198" s="14" t="s">
        <v>115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4" t="s">
        <v>84</v>
      </c>
      <c r="BK198" s="212">
        <f>ROUND(I198*H198,2)</f>
        <v>0</v>
      </c>
      <c r="BL198" s="14" t="s">
        <v>123</v>
      </c>
      <c r="BM198" s="211" t="s">
        <v>272</v>
      </c>
    </row>
    <row r="199" spans="1:65" s="2" customFormat="1" ht="19.5">
      <c r="A199" s="31"/>
      <c r="B199" s="32"/>
      <c r="C199" s="33"/>
      <c r="D199" s="213" t="s">
        <v>125</v>
      </c>
      <c r="E199" s="33"/>
      <c r="F199" s="214" t="s">
        <v>273</v>
      </c>
      <c r="G199" s="33"/>
      <c r="H199" s="33"/>
      <c r="I199" s="112"/>
      <c r="J199" s="33"/>
      <c r="K199" s="33"/>
      <c r="L199" s="36"/>
      <c r="M199" s="215"/>
      <c r="N199" s="216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125</v>
      </c>
      <c r="AU199" s="14" t="s">
        <v>86</v>
      </c>
    </row>
    <row r="200" spans="1:65" s="2" customFormat="1" ht="21.75" customHeight="1">
      <c r="A200" s="31"/>
      <c r="B200" s="32"/>
      <c r="C200" s="200" t="s">
        <v>274</v>
      </c>
      <c r="D200" s="200" t="s">
        <v>118</v>
      </c>
      <c r="E200" s="201" t="s">
        <v>275</v>
      </c>
      <c r="F200" s="202" t="s">
        <v>276</v>
      </c>
      <c r="G200" s="203" t="s">
        <v>184</v>
      </c>
      <c r="H200" s="204">
        <v>500</v>
      </c>
      <c r="I200" s="205"/>
      <c r="J200" s="206">
        <f>ROUND(I200*H200,2)</f>
        <v>0</v>
      </c>
      <c r="K200" s="202" t="s">
        <v>122</v>
      </c>
      <c r="L200" s="36"/>
      <c r="M200" s="207" t="s">
        <v>1</v>
      </c>
      <c r="N200" s="208" t="s">
        <v>42</v>
      </c>
      <c r="O200" s="68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1" t="s">
        <v>123</v>
      </c>
      <c r="AT200" s="211" t="s">
        <v>118</v>
      </c>
      <c r="AU200" s="211" t="s">
        <v>86</v>
      </c>
      <c r="AY200" s="14" t="s">
        <v>115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4" t="s">
        <v>84</v>
      </c>
      <c r="BK200" s="212">
        <f>ROUND(I200*H200,2)</f>
        <v>0</v>
      </c>
      <c r="BL200" s="14" t="s">
        <v>123</v>
      </c>
      <c r="BM200" s="211" t="s">
        <v>277</v>
      </c>
    </row>
    <row r="201" spans="1:65" s="2" customFormat="1" ht="19.5">
      <c r="A201" s="31"/>
      <c r="B201" s="32"/>
      <c r="C201" s="33"/>
      <c r="D201" s="213" t="s">
        <v>125</v>
      </c>
      <c r="E201" s="33"/>
      <c r="F201" s="214" t="s">
        <v>278</v>
      </c>
      <c r="G201" s="33"/>
      <c r="H201" s="33"/>
      <c r="I201" s="112"/>
      <c r="J201" s="33"/>
      <c r="K201" s="33"/>
      <c r="L201" s="36"/>
      <c r="M201" s="215"/>
      <c r="N201" s="216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125</v>
      </c>
      <c r="AU201" s="14" t="s">
        <v>86</v>
      </c>
    </row>
    <row r="202" spans="1:65" s="2" customFormat="1" ht="21.75" customHeight="1">
      <c r="A202" s="31"/>
      <c r="B202" s="32"/>
      <c r="C202" s="200" t="s">
        <v>279</v>
      </c>
      <c r="D202" s="200" t="s">
        <v>118</v>
      </c>
      <c r="E202" s="201" t="s">
        <v>280</v>
      </c>
      <c r="F202" s="202" t="s">
        <v>281</v>
      </c>
      <c r="G202" s="203" t="s">
        <v>184</v>
      </c>
      <c r="H202" s="204">
        <v>100</v>
      </c>
      <c r="I202" s="205"/>
      <c r="J202" s="206">
        <f>ROUND(I202*H202,2)</f>
        <v>0</v>
      </c>
      <c r="K202" s="202" t="s">
        <v>122</v>
      </c>
      <c r="L202" s="36"/>
      <c r="M202" s="207" t="s">
        <v>1</v>
      </c>
      <c r="N202" s="208" t="s">
        <v>42</v>
      </c>
      <c r="O202" s="68"/>
      <c r="P202" s="209">
        <f>O202*H202</f>
        <v>0</v>
      </c>
      <c r="Q202" s="209">
        <v>0</v>
      </c>
      <c r="R202" s="209">
        <f>Q202*H202</f>
        <v>0</v>
      </c>
      <c r="S202" s="209">
        <v>0</v>
      </c>
      <c r="T202" s="210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1" t="s">
        <v>123</v>
      </c>
      <c r="AT202" s="211" t="s">
        <v>118</v>
      </c>
      <c r="AU202" s="211" t="s">
        <v>86</v>
      </c>
      <c r="AY202" s="14" t="s">
        <v>115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4" t="s">
        <v>84</v>
      </c>
      <c r="BK202" s="212">
        <f>ROUND(I202*H202,2)</f>
        <v>0</v>
      </c>
      <c r="BL202" s="14" t="s">
        <v>123</v>
      </c>
      <c r="BM202" s="211" t="s">
        <v>282</v>
      </c>
    </row>
    <row r="203" spans="1:65" s="2" customFormat="1" ht="19.5">
      <c r="A203" s="31"/>
      <c r="B203" s="32"/>
      <c r="C203" s="33"/>
      <c r="D203" s="213" t="s">
        <v>125</v>
      </c>
      <c r="E203" s="33"/>
      <c r="F203" s="214" t="s">
        <v>283</v>
      </c>
      <c r="G203" s="33"/>
      <c r="H203" s="33"/>
      <c r="I203" s="112"/>
      <c r="J203" s="33"/>
      <c r="K203" s="33"/>
      <c r="L203" s="36"/>
      <c r="M203" s="215"/>
      <c r="N203" s="216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125</v>
      </c>
      <c r="AU203" s="14" t="s">
        <v>86</v>
      </c>
    </row>
    <row r="204" spans="1:65" s="2" customFormat="1" ht="21.75" customHeight="1">
      <c r="A204" s="31"/>
      <c r="B204" s="32"/>
      <c r="C204" s="200" t="s">
        <v>284</v>
      </c>
      <c r="D204" s="200" t="s">
        <v>118</v>
      </c>
      <c r="E204" s="201" t="s">
        <v>285</v>
      </c>
      <c r="F204" s="202" t="s">
        <v>286</v>
      </c>
      <c r="G204" s="203" t="s">
        <v>184</v>
      </c>
      <c r="H204" s="204">
        <v>100</v>
      </c>
      <c r="I204" s="205"/>
      <c r="J204" s="206">
        <f>ROUND(I204*H204,2)</f>
        <v>0</v>
      </c>
      <c r="K204" s="202" t="s">
        <v>122</v>
      </c>
      <c r="L204" s="36"/>
      <c r="M204" s="207" t="s">
        <v>1</v>
      </c>
      <c r="N204" s="208" t="s">
        <v>42</v>
      </c>
      <c r="O204" s="68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1" t="s">
        <v>123</v>
      </c>
      <c r="AT204" s="211" t="s">
        <v>118</v>
      </c>
      <c r="AU204" s="211" t="s">
        <v>86</v>
      </c>
      <c r="AY204" s="14" t="s">
        <v>115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4" t="s">
        <v>84</v>
      </c>
      <c r="BK204" s="212">
        <f>ROUND(I204*H204,2)</f>
        <v>0</v>
      </c>
      <c r="BL204" s="14" t="s">
        <v>123</v>
      </c>
      <c r="BM204" s="211" t="s">
        <v>287</v>
      </c>
    </row>
    <row r="205" spans="1:65" s="2" customFormat="1" ht="19.5">
      <c r="A205" s="31"/>
      <c r="B205" s="32"/>
      <c r="C205" s="33"/>
      <c r="D205" s="213" t="s">
        <v>125</v>
      </c>
      <c r="E205" s="33"/>
      <c r="F205" s="214" t="s">
        <v>288</v>
      </c>
      <c r="G205" s="33"/>
      <c r="H205" s="33"/>
      <c r="I205" s="112"/>
      <c r="J205" s="33"/>
      <c r="K205" s="33"/>
      <c r="L205" s="36"/>
      <c r="M205" s="215"/>
      <c r="N205" s="216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125</v>
      </c>
      <c r="AU205" s="14" t="s">
        <v>86</v>
      </c>
    </row>
    <row r="206" spans="1:65" s="2" customFormat="1" ht="21.75" customHeight="1">
      <c r="A206" s="31"/>
      <c r="B206" s="32"/>
      <c r="C206" s="200" t="s">
        <v>289</v>
      </c>
      <c r="D206" s="200" t="s">
        <v>118</v>
      </c>
      <c r="E206" s="201" t="s">
        <v>290</v>
      </c>
      <c r="F206" s="202" t="s">
        <v>291</v>
      </c>
      <c r="G206" s="203" t="s">
        <v>184</v>
      </c>
      <c r="H206" s="204">
        <v>30</v>
      </c>
      <c r="I206" s="205"/>
      <c r="J206" s="206">
        <f>ROUND(I206*H206,2)</f>
        <v>0</v>
      </c>
      <c r="K206" s="202" t="s">
        <v>122</v>
      </c>
      <c r="L206" s="36"/>
      <c r="M206" s="207" t="s">
        <v>1</v>
      </c>
      <c r="N206" s="208" t="s">
        <v>42</v>
      </c>
      <c r="O206" s="68"/>
      <c r="P206" s="209">
        <f>O206*H206</f>
        <v>0</v>
      </c>
      <c r="Q206" s="209">
        <v>0</v>
      </c>
      <c r="R206" s="209">
        <f>Q206*H206</f>
        <v>0</v>
      </c>
      <c r="S206" s="209">
        <v>0</v>
      </c>
      <c r="T206" s="210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1" t="s">
        <v>123</v>
      </c>
      <c r="AT206" s="211" t="s">
        <v>118</v>
      </c>
      <c r="AU206" s="211" t="s">
        <v>86</v>
      </c>
      <c r="AY206" s="14" t="s">
        <v>115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4" t="s">
        <v>84</v>
      </c>
      <c r="BK206" s="212">
        <f>ROUND(I206*H206,2)</f>
        <v>0</v>
      </c>
      <c r="BL206" s="14" t="s">
        <v>123</v>
      </c>
      <c r="BM206" s="211" t="s">
        <v>292</v>
      </c>
    </row>
    <row r="207" spans="1:65" s="2" customFormat="1" ht="29.25">
      <c r="A207" s="31"/>
      <c r="B207" s="32"/>
      <c r="C207" s="33"/>
      <c r="D207" s="213" t="s">
        <v>125</v>
      </c>
      <c r="E207" s="33"/>
      <c r="F207" s="214" t="s">
        <v>293</v>
      </c>
      <c r="G207" s="33"/>
      <c r="H207" s="33"/>
      <c r="I207" s="112"/>
      <c r="J207" s="33"/>
      <c r="K207" s="33"/>
      <c r="L207" s="36"/>
      <c r="M207" s="215"/>
      <c r="N207" s="216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125</v>
      </c>
      <c r="AU207" s="14" t="s">
        <v>86</v>
      </c>
    </row>
    <row r="208" spans="1:65" s="2" customFormat="1" ht="21.75" customHeight="1">
      <c r="A208" s="31"/>
      <c r="B208" s="32"/>
      <c r="C208" s="200" t="s">
        <v>294</v>
      </c>
      <c r="D208" s="200" t="s">
        <v>118</v>
      </c>
      <c r="E208" s="201" t="s">
        <v>295</v>
      </c>
      <c r="F208" s="202" t="s">
        <v>296</v>
      </c>
      <c r="G208" s="203" t="s">
        <v>184</v>
      </c>
      <c r="H208" s="204">
        <v>30</v>
      </c>
      <c r="I208" s="205"/>
      <c r="J208" s="206">
        <f>ROUND(I208*H208,2)</f>
        <v>0</v>
      </c>
      <c r="K208" s="202" t="s">
        <v>122</v>
      </c>
      <c r="L208" s="36"/>
      <c r="M208" s="207" t="s">
        <v>1</v>
      </c>
      <c r="N208" s="208" t="s">
        <v>42</v>
      </c>
      <c r="O208" s="68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1" t="s">
        <v>123</v>
      </c>
      <c r="AT208" s="211" t="s">
        <v>118</v>
      </c>
      <c r="AU208" s="211" t="s">
        <v>86</v>
      </c>
      <c r="AY208" s="14" t="s">
        <v>115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4" t="s">
        <v>84</v>
      </c>
      <c r="BK208" s="212">
        <f>ROUND(I208*H208,2)</f>
        <v>0</v>
      </c>
      <c r="BL208" s="14" t="s">
        <v>123</v>
      </c>
      <c r="BM208" s="211" t="s">
        <v>297</v>
      </c>
    </row>
    <row r="209" spans="1:65" s="2" customFormat="1" ht="29.25">
      <c r="A209" s="31"/>
      <c r="B209" s="32"/>
      <c r="C209" s="33"/>
      <c r="D209" s="213" t="s">
        <v>125</v>
      </c>
      <c r="E209" s="33"/>
      <c r="F209" s="214" t="s">
        <v>298</v>
      </c>
      <c r="G209" s="33"/>
      <c r="H209" s="33"/>
      <c r="I209" s="112"/>
      <c r="J209" s="33"/>
      <c r="K209" s="33"/>
      <c r="L209" s="36"/>
      <c r="M209" s="215"/>
      <c r="N209" s="216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125</v>
      </c>
      <c r="AU209" s="14" t="s">
        <v>86</v>
      </c>
    </row>
    <row r="210" spans="1:65" s="2" customFormat="1" ht="21.75" customHeight="1">
      <c r="A210" s="31"/>
      <c r="B210" s="32"/>
      <c r="C210" s="200" t="s">
        <v>299</v>
      </c>
      <c r="D210" s="200" t="s">
        <v>118</v>
      </c>
      <c r="E210" s="201" t="s">
        <v>300</v>
      </c>
      <c r="F210" s="202" t="s">
        <v>301</v>
      </c>
      <c r="G210" s="203" t="s">
        <v>184</v>
      </c>
      <c r="H210" s="204">
        <v>20</v>
      </c>
      <c r="I210" s="205"/>
      <c r="J210" s="206">
        <f>ROUND(I210*H210,2)</f>
        <v>0</v>
      </c>
      <c r="K210" s="202" t="s">
        <v>122</v>
      </c>
      <c r="L210" s="36"/>
      <c r="M210" s="207" t="s">
        <v>1</v>
      </c>
      <c r="N210" s="208" t="s">
        <v>42</v>
      </c>
      <c r="O210" s="68"/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1" t="s">
        <v>123</v>
      </c>
      <c r="AT210" s="211" t="s">
        <v>118</v>
      </c>
      <c r="AU210" s="211" t="s">
        <v>86</v>
      </c>
      <c r="AY210" s="14" t="s">
        <v>115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4" t="s">
        <v>84</v>
      </c>
      <c r="BK210" s="212">
        <f>ROUND(I210*H210,2)</f>
        <v>0</v>
      </c>
      <c r="BL210" s="14" t="s">
        <v>123</v>
      </c>
      <c r="BM210" s="211" t="s">
        <v>302</v>
      </c>
    </row>
    <row r="211" spans="1:65" s="2" customFormat="1" ht="29.25">
      <c r="A211" s="31"/>
      <c r="B211" s="32"/>
      <c r="C211" s="33"/>
      <c r="D211" s="213" t="s">
        <v>125</v>
      </c>
      <c r="E211" s="33"/>
      <c r="F211" s="214" t="s">
        <v>303</v>
      </c>
      <c r="G211" s="33"/>
      <c r="H211" s="33"/>
      <c r="I211" s="112"/>
      <c r="J211" s="33"/>
      <c r="K211" s="33"/>
      <c r="L211" s="36"/>
      <c r="M211" s="215"/>
      <c r="N211" s="216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125</v>
      </c>
      <c r="AU211" s="14" t="s">
        <v>86</v>
      </c>
    </row>
    <row r="212" spans="1:65" s="2" customFormat="1" ht="21.75" customHeight="1">
      <c r="A212" s="31"/>
      <c r="B212" s="32"/>
      <c r="C212" s="200" t="s">
        <v>304</v>
      </c>
      <c r="D212" s="200" t="s">
        <v>118</v>
      </c>
      <c r="E212" s="201" t="s">
        <v>305</v>
      </c>
      <c r="F212" s="202" t="s">
        <v>306</v>
      </c>
      <c r="G212" s="203" t="s">
        <v>184</v>
      </c>
      <c r="H212" s="204">
        <v>30</v>
      </c>
      <c r="I212" s="205"/>
      <c r="J212" s="206">
        <f>ROUND(I212*H212,2)</f>
        <v>0</v>
      </c>
      <c r="K212" s="202" t="s">
        <v>122</v>
      </c>
      <c r="L212" s="36"/>
      <c r="M212" s="207" t="s">
        <v>1</v>
      </c>
      <c r="N212" s="208" t="s">
        <v>42</v>
      </c>
      <c r="O212" s="68"/>
      <c r="P212" s="209">
        <f>O212*H212</f>
        <v>0</v>
      </c>
      <c r="Q212" s="209">
        <v>0</v>
      </c>
      <c r="R212" s="209">
        <f>Q212*H212</f>
        <v>0</v>
      </c>
      <c r="S212" s="209">
        <v>0</v>
      </c>
      <c r="T212" s="210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1" t="s">
        <v>123</v>
      </c>
      <c r="AT212" s="211" t="s">
        <v>118</v>
      </c>
      <c r="AU212" s="211" t="s">
        <v>86</v>
      </c>
      <c r="AY212" s="14" t="s">
        <v>115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4" t="s">
        <v>84</v>
      </c>
      <c r="BK212" s="212">
        <f>ROUND(I212*H212,2)</f>
        <v>0</v>
      </c>
      <c r="BL212" s="14" t="s">
        <v>123</v>
      </c>
      <c r="BM212" s="211" t="s">
        <v>307</v>
      </c>
    </row>
    <row r="213" spans="1:65" s="2" customFormat="1" ht="29.25">
      <c r="A213" s="31"/>
      <c r="B213" s="32"/>
      <c r="C213" s="33"/>
      <c r="D213" s="213" t="s">
        <v>125</v>
      </c>
      <c r="E213" s="33"/>
      <c r="F213" s="214" t="s">
        <v>308</v>
      </c>
      <c r="G213" s="33"/>
      <c r="H213" s="33"/>
      <c r="I213" s="112"/>
      <c r="J213" s="33"/>
      <c r="K213" s="33"/>
      <c r="L213" s="36"/>
      <c r="M213" s="215"/>
      <c r="N213" s="216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125</v>
      </c>
      <c r="AU213" s="14" t="s">
        <v>86</v>
      </c>
    </row>
    <row r="214" spans="1:65" s="2" customFormat="1" ht="21.75" customHeight="1">
      <c r="A214" s="31"/>
      <c r="B214" s="32"/>
      <c r="C214" s="200" t="s">
        <v>309</v>
      </c>
      <c r="D214" s="200" t="s">
        <v>118</v>
      </c>
      <c r="E214" s="201" t="s">
        <v>310</v>
      </c>
      <c r="F214" s="202" t="s">
        <v>311</v>
      </c>
      <c r="G214" s="203" t="s">
        <v>184</v>
      </c>
      <c r="H214" s="204">
        <v>20</v>
      </c>
      <c r="I214" s="205"/>
      <c r="J214" s="206">
        <f>ROUND(I214*H214,2)</f>
        <v>0</v>
      </c>
      <c r="K214" s="202" t="s">
        <v>122</v>
      </c>
      <c r="L214" s="36"/>
      <c r="M214" s="207" t="s">
        <v>1</v>
      </c>
      <c r="N214" s="208" t="s">
        <v>42</v>
      </c>
      <c r="O214" s="68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11" t="s">
        <v>123</v>
      </c>
      <c r="AT214" s="211" t="s">
        <v>118</v>
      </c>
      <c r="AU214" s="211" t="s">
        <v>86</v>
      </c>
      <c r="AY214" s="14" t="s">
        <v>115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4" t="s">
        <v>84</v>
      </c>
      <c r="BK214" s="212">
        <f>ROUND(I214*H214,2)</f>
        <v>0</v>
      </c>
      <c r="BL214" s="14" t="s">
        <v>123</v>
      </c>
      <c r="BM214" s="211" t="s">
        <v>312</v>
      </c>
    </row>
    <row r="215" spans="1:65" s="2" customFormat="1" ht="29.25">
      <c r="A215" s="31"/>
      <c r="B215" s="32"/>
      <c r="C215" s="33"/>
      <c r="D215" s="213" t="s">
        <v>125</v>
      </c>
      <c r="E215" s="33"/>
      <c r="F215" s="214" t="s">
        <v>313</v>
      </c>
      <c r="G215" s="33"/>
      <c r="H215" s="33"/>
      <c r="I215" s="112"/>
      <c r="J215" s="33"/>
      <c r="K215" s="33"/>
      <c r="L215" s="36"/>
      <c r="M215" s="215"/>
      <c r="N215" s="216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125</v>
      </c>
      <c r="AU215" s="14" t="s">
        <v>86</v>
      </c>
    </row>
    <row r="216" spans="1:65" s="2" customFormat="1" ht="21.75" customHeight="1">
      <c r="A216" s="31"/>
      <c r="B216" s="32"/>
      <c r="C216" s="200" t="s">
        <v>314</v>
      </c>
      <c r="D216" s="200" t="s">
        <v>118</v>
      </c>
      <c r="E216" s="201" t="s">
        <v>315</v>
      </c>
      <c r="F216" s="202" t="s">
        <v>316</v>
      </c>
      <c r="G216" s="203" t="s">
        <v>184</v>
      </c>
      <c r="H216" s="204">
        <v>20</v>
      </c>
      <c r="I216" s="205"/>
      <c r="J216" s="206">
        <f>ROUND(I216*H216,2)</f>
        <v>0</v>
      </c>
      <c r="K216" s="202" t="s">
        <v>122</v>
      </c>
      <c r="L216" s="36"/>
      <c r="M216" s="207" t="s">
        <v>1</v>
      </c>
      <c r="N216" s="208" t="s">
        <v>42</v>
      </c>
      <c r="O216" s="68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1" t="s">
        <v>123</v>
      </c>
      <c r="AT216" s="211" t="s">
        <v>118</v>
      </c>
      <c r="AU216" s="211" t="s">
        <v>86</v>
      </c>
      <c r="AY216" s="14" t="s">
        <v>115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4" t="s">
        <v>84</v>
      </c>
      <c r="BK216" s="212">
        <f>ROUND(I216*H216,2)</f>
        <v>0</v>
      </c>
      <c r="BL216" s="14" t="s">
        <v>123</v>
      </c>
      <c r="BM216" s="211" t="s">
        <v>317</v>
      </c>
    </row>
    <row r="217" spans="1:65" s="2" customFormat="1" ht="29.25">
      <c r="A217" s="31"/>
      <c r="B217" s="32"/>
      <c r="C217" s="33"/>
      <c r="D217" s="213" t="s">
        <v>125</v>
      </c>
      <c r="E217" s="33"/>
      <c r="F217" s="214" t="s">
        <v>318</v>
      </c>
      <c r="G217" s="33"/>
      <c r="H217" s="33"/>
      <c r="I217" s="112"/>
      <c r="J217" s="33"/>
      <c r="K217" s="33"/>
      <c r="L217" s="36"/>
      <c r="M217" s="215"/>
      <c r="N217" s="216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125</v>
      </c>
      <c r="AU217" s="14" t="s">
        <v>86</v>
      </c>
    </row>
    <row r="218" spans="1:65" s="2" customFormat="1" ht="21.75" customHeight="1">
      <c r="A218" s="31"/>
      <c r="B218" s="32"/>
      <c r="C218" s="200" t="s">
        <v>319</v>
      </c>
      <c r="D218" s="200" t="s">
        <v>118</v>
      </c>
      <c r="E218" s="201" t="s">
        <v>320</v>
      </c>
      <c r="F218" s="202" t="s">
        <v>321</v>
      </c>
      <c r="G218" s="203" t="s">
        <v>322</v>
      </c>
      <c r="H218" s="204">
        <v>50</v>
      </c>
      <c r="I218" s="205"/>
      <c r="J218" s="206">
        <f>ROUND(I218*H218,2)</f>
        <v>0</v>
      </c>
      <c r="K218" s="202" t="s">
        <v>122</v>
      </c>
      <c r="L218" s="36"/>
      <c r="M218" s="207" t="s">
        <v>1</v>
      </c>
      <c r="N218" s="208" t="s">
        <v>42</v>
      </c>
      <c r="O218" s="68"/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11" t="s">
        <v>123</v>
      </c>
      <c r="AT218" s="211" t="s">
        <v>118</v>
      </c>
      <c r="AU218" s="211" t="s">
        <v>86</v>
      </c>
      <c r="AY218" s="14" t="s">
        <v>115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4" t="s">
        <v>84</v>
      </c>
      <c r="BK218" s="212">
        <f>ROUND(I218*H218,2)</f>
        <v>0</v>
      </c>
      <c r="BL218" s="14" t="s">
        <v>123</v>
      </c>
      <c r="BM218" s="211" t="s">
        <v>323</v>
      </c>
    </row>
    <row r="219" spans="1:65" s="2" customFormat="1" ht="39">
      <c r="A219" s="31"/>
      <c r="B219" s="32"/>
      <c r="C219" s="33"/>
      <c r="D219" s="213" t="s">
        <v>125</v>
      </c>
      <c r="E219" s="33"/>
      <c r="F219" s="214" t="s">
        <v>324</v>
      </c>
      <c r="G219" s="33"/>
      <c r="H219" s="33"/>
      <c r="I219" s="112"/>
      <c r="J219" s="33"/>
      <c r="K219" s="33"/>
      <c r="L219" s="36"/>
      <c r="M219" s="215"/>
      <c r="N219" s="216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125</v>
      </c>
      <c r="AU219" s="14" t="s">
        <v>86</v>
      </c>
    </row>
    <row r="220" spans="1:65" s="2" customFormat="1" ht="21.75" customHeight="1">
      <c r="A220" s="31"/>
      <c r="B220" s="32"/>
      <c r="C220" s="200" t="s">
        <v>325</v>
      </c>
      <c r="D220" s="200" t="s">
        <v>118</v>
      </c>
      <c r="E220" s="201" t="s">
        <v>326</v>
      </c>
      <c r="F220" s="202" t="s">
        <v>327</v>
      </c>
      <c r="G220" s="203" t="s">
        <v>322</v>
      </c>
      <c r="H220" s="204">
        <v>50</v>
      </c>
      <c r="I220" s="205"/>
      <c r="J220" s="206">
        <f>ROUND(I220*H220,2)</f>
        <v>0</v>
      </c>
      <c r="K220" s="202" t="s">
        <v>122</v>
      </c>
      <c r="L220" s="36"/>
      <c r="M220" s="207" t="s">
        <v>1</v>
      </c>
      <c r="N220" s="208" t="s">
        <v>42</v>
      </c>
      <c r="O220" s="68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11" t="s">
        <v>123</v>
      </c>
      <c r="AT220" s="211" t="s">
        <v>118</v>
      </c>
      <c r="AU220" s="211" t="s">
        <v>86</v>
      </c>
      <c r="AY220" s="14" t="s">
        <v>115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4" t="s">
        <v>84</v>
      </c>
      <c r="BK220" s="212">
        <f>ROUND(I220*H220,2)</f>
        <v>0</v>
      </c>
      <c r="BL220" s="14" t="s">
        <v>123</v>
      </c>
      <c r="BM220" s="211" t="s">
        <v>328</v>
      </c>
    </row>
    <row r="221" spans="1:65" s="2" customFormat="1" ht="39">
      <c r="A221" s="31"/>
      <c r="B221" s="32"/>
      <c r="C221" s="33"/>
      <c r="D221" s="213" t="s">
        <v>125</v>
      </c>
      <c r="E221" s="33"/>
      <c r="F221" s="214" t="s">
        <v>329</v>
      </c>
      <c r="G221" s="33"/>
      <c r="H221" s="33"/>
      <c r="I221" s="112"/>
      <c r="J221" s="33"/>
      <c r="K221" s="33"/>
      <c r="L221" s="36"/>
      <c r="M221" s="215"/>
      <c r="N221" s="216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125</v>
      </c>
      <c r="AU221" s="14" t="s">
        <v>86</v>
      </c>
    </row>
    <row r="222" spans="1:65" s="2" customFormat="1" ht="21.75" customHeight="1">
      <c r="A222" s="31"/>
      <c r="B222" s="32"/>
      <c r="C222" s="200" t="s">
        <v>330</v>
      </c>
      <c r="D222" s="200" t="s">
        <v>118</v>
      </c>
      <c r="E222" s="201" t="s">
        <v>331</v>
      </c>
      <c r="F222" s="202" t="s">
        <v>332</v>
      </c>
      <c r="G222" s="203" t="s">
        <v>322</v>
      </c>
      <c r="H222" s="204">
        <v>50</v>
      </c>
      <c r="I222" s="205"/>
      <c r="J222" s="206">
        <f>ROUND(I222*H222,2)</f>
        <v>0</v>
      </c>
      <c r="K222" s="202" t="s">
        <v>122</v>
      </c>
      <c r="L222" s="36"/>
      <c r="M222" s="207" t="s">
        <v>1</v>
      </c>
      <c r="N222" s="208" t="s">
        <v>42</v>
      </c>
      <c r="O222" s="68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1" t="s">
        <v>123</v>
      </c>
      <c r="AT222" s="211" t="s">
        <v>118</v>
      </c>
      <c r="AU222" s="211" t="s">
        <v>86</v>
      </c>
      <c r="AY222" s="14" t="s">
        <v>115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4" t="s">
        <v>84</v>
      </c>
      <c r="BK222" s="212">
        <f>ROUND(I222*H222,2)</f>
        <v>0</v>
      </c>
      <c r="BL222" s="14" t="s">
        <v>123</v>
      </c>
      <c r="BM222" s="211" t="s">
        <v>333</v>
      </c>
    </row>
    <row r="223" spans="1:65" s="2" customFormat="1" ht="39">
      <c r="A223" s="31"/>
      <c r="B223" s="32"/>
      <c r="C223" s="33"/>
      <c r="D223" s="213" t="s">
        <v>125</v>
      </c>
      <c r="E223" s="33"/>
      <c r="F223" s="214" t="s">
        <v>334</v>
      </c>
      <c r="G223" s="33"/>
      <c r="H223" s="33"/>
      <c r="I223" s="112"/>
      <c r="J223" s="33"/>
      <c r="K223" s="33"/>
      <c r="L223" s="36"/>
      <c r="M223" s="215"/>
      <c r="N223" s="216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125</v>
      </c>
      <c r="AU223" s="14" t="s">
        <v>86</v>
      </c>
    </row>
    <row r="224" spans="1:65" s="2" customFormat="1" ht="21.75" customHeight="1">
      <c r="A224" s="31"/>
      <c r="B224" s="32"/>
      <c r="C224" s="200" t="s">
        <v>335</v>
      </c>
      <c r="D224" s="200" t="s">
        <v>118</v>
      </c>
      <c r="E224" s="201" t="s">
        <v>336</v>
      </c>
      <c r="F224" s="202" t="s">
        <v>337</v>
      </c>
      <c r="G224" s="203" t="s">
        <v>322</v>
      </c>
      <c r="H224" s="204">
        <v>250</v>
      </c>
      <c r="I224" s="205"/>
      <c r="J224" s="206">
        <f>ROUND(I224*H224,2)</f>
        <v>0</v>
      </c>
      <c r="K224" s="202" t="s">
        <v>122</v>
      </c>
      <c r="L224" s="36"/>
      <c r="M224" s="207" t="s">
        <v>1</v>
      </c>
      <c r="N224" s="208" t="s">
        <v>42</v>
      </c>
      <c r="O224" s="68"/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1" t="s">
        <v>123</v>
      </c>
      <c r="AT224" s="211" t="s">
        <v>118</v>
      </c>
      <c r="AU224" s="211" t="s">
        <v>86</v>
      </c>
      <c r="AY224" s="14" t="s">
        <v>115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4" t="s">
        <v>84</v>
      </c>
      <c r="BK224" s="212">
        <f>ROUND(I224*H224,2)</f>
        <v>0</v>
      </c>
      <c r="BL224" s="14" t="s">
        <v>123</v>
      </c>
      <c r="BM224" s="211" t="s">
        <v>338</v>
      </c>
    </row>
    <row r="225" spans="1:65" s="2" customFormat="1" ht="39">
      <c r="A225" s="31"/>
      <c r="B225" s="32"/>
      <c r="C225" s="33"/>
      <c r="D225" s="213" t="s">
        <v>125</v>
      </c>
      <c r="E225" s="33"/>
      <c r="F225" s="214" t="s">
        <v>339</v>
      </c>
      <c r="G225" s="33"/>
      <c r="H225" s="33"/>
      <c r="I225" s="112"/>
      <c r="J225" s="33"/>
      <c r="K225" s="33"/>
      <c r="L225" s="36"/>
      <c r="M225" s="215"/>
      <c r="N225" s="216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125</v>
      </c>
      <c r="AU225" s="14" t="s">
        <v>86</v>
      </c>
    </row>
    <row r="226" spans="1:65" s="2" customFormat="1" ht="21.75" customHeight="1">
      <c r="A226" s="31"/>
      <c r="B226" s="32"/>
      <c r="C226" s="200" t="s">
        <v>340</v>
      </c>
      <c r="D226" s="200" t="s">
        <v>118</v>
      </c>
      <c r="E226" s="201" t="s">
        <v>341</v>
      </c>
      <c r="F226" s="202" t="s">
        <v>342</v>
      </c>
      <c r="G226" s="203" t="s">
        <v>322</v>
      </c>
      <c r="H226" s="204">
        <v>250</v>
      </c>
      <c r="I226" s="205"/>
      <c r="J226" s="206">
        <f>ROUND(I226*H226,2)</f>
        <v>0</v>
      </c>
      <c r="K226" s="202" t="s">
        <v>122</v>
      </c>
      <c r="L226" s="36"/>
      <c r="M226" s="207" t="s">
        <v>1</v>
      </c>
      <c r="N226" s="208" t="s">
        <v>42</v>
      </c>
      <c r="O226" s="68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1" t="s">
        <v>123</v>
      </c>
      <c r="AT226" s="211" t="s">
        <v>118</v>
      </c>
      <c r="AU226" s="211" t="s">
        <v>86</v>
      </c>
      <c r="AY226" s="14" t="s">
        <v>115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4" t="s">
        <v>84</v>
      </c>
      <c r="BK226" s="212">
        <f>ROUND(I226*H226,2)</f>
        <v>0</v>
      </c>
      <c r="BL226" s="14" t="s">
        <v>123</v>
      </c>
      <c r="BM226" s="211" t="s">
        <v>343</v>
      </c>
    </row>
    <row r="227" spans="1:65" s="2" customFormat="1" ht="39">
      <c r="A227" s="31"/>
      <c r="B227" s="32"/>
      <c r="C227" s="33"/>
      <c r="D227" s="213" t="s">
        <v>125</v>
      </c>
      <c r="E227" s="33"/>
      <c r="F227" s="214" t="s">
        <v>344</v>
      </c>
      <c r="G227" s="33"/>
      <c r="H227" s="33"/>
      <c r="I227" s="112"/>
      <c r="J227" s="33"/>
      <c r="K227" s="33"/>
      <c r="L227" s="36"/>
      <c r="M227" s="215"/>
      <c r="N227" s="216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125</v>
      </c>
      <c r="AU227" s="14" t="s">
        <v>86</v>
      </c>
    </row>
    <row r="228" spans="1:65" s="2" customFormat="1" ht="21.75" customHeight="1">
      <c r="A228" s="31"/>
      <c r="B228" s="32"/>
      <c r="C228" s="200" t="s">
        <v>345</v>
      </c>
      <c r="D228" s="200" t="s">
        <v>118</v>
      </c>
      <c r="E228" s="201" t="s">
        <v>346</v>
      </c>
      <c r="F228" s="202" t="s">
        <v>347</v>
      </c>
      <c r="G228" s="203" t="s">
        <v>322</v>
      </c>
      <c r="H228" s="204">
        <v>625</v>
      </c>
      <c r="I228" s="205"/>
      <c r="J228" s="206">
        <f>ROUND(I228*H228,2)</f>
        <v>0</v>
      </c>
      <c r="K228" s="202" t="s">
        <v>122</v>
      </c>
      <c r="L228" s="36"/>
      <c r="M228" s="207" t="s">
        <v>1</v>
      </c>
      <c r="N228" s="208" t="s">
        <v>42</v>
      </c>
      <c r="O228" s="68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1" t="s">
        <v>123</v>
      </c>
      <c r="AT228" s="211" t="s">
        <v>118</v>
      </c>
      <c r="AU228" s="211" t="s">
        <v>86</v>
      </c>
      <c r="AY228" s="14" t="s">
        <v>115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4" t="s">
        <v>84</v>
      </c>
      <c r="BK228" s="212">
        <f>ROUND(I228*H228,2)</f>
        <v>0</v>
      </c>
      <c r="BL228" s="14" t="s">
        <v>123</v>
      </c>
      <c r="BM228" s="211" t="s">
        <v>348</v>
      </c>
    </row>
    <row r="229" spans="1:65" s="2" customFormat="1" ht="39">
      <c r="A229" s="31"/>
      <c r="B229" s="32"/>
      <c r="C229" s="33"/>
      <c r="D229" s="213" t="s">
        <v>125</v>
      </c>
      <c r="E229" s="33"/>
      <c r="F229" s="214" t="s">
        <v>349</v>
      </c>
      <c r="G229" s="33"/>
      <c r="H229" s="33"/>
      <c r="I229" s="112"/>
      <c r="J229" s="33"/>
      <c r="K229" s="33"/>
      <c r="L229" s="36"/>
      <c r="M229" s="215"/>
      <c r="N229" s="216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125</v>
      </c>
      <c r="AU229" s="14" t="s">
        <v>86</v>
      </c>
    </row>
    <row r="230" spans="1:65" s="2" customFormat="1" ht="21.75" customHeight="1">
      <c r="A230" s="31"/>
      <c r="B230" s="32"/>
      <c r="C230" s="200" t="s">
        <v>350</v>
      </c>
      <c r="D230" s="200" t="s">
        <v>118</v>
      </c>
      <c r="E230" s="201" t="s">
        <v>351</v>
      </c>
      <c r="F230" s="202" t="s">
        <v>352</v>
      </c>
      <c r="G230" s="203" t="s">
        <v>322</v>
      </c>
      <c r="H230" s="204">
        <v>20</v>
      </c>
      <c r="I230" s="205"/>
      <c r="J230" s="206">
        <f>ROUND(I230*H230,2)</f>
        <v>0</v>
      </c>
      <c r="K230" s="202" t="s">
        <v>122</v>
      </c>
      <c r="L230" s="36"/>
      <c r="M230" s="207" t="s">
        <v>1</v>
      </c>
      <c r="N230" s="208" t="s">
        <v>42</v>
      </c>
      <c r="O230" s="68"/>
      <c r="P230" s="209">
        <f>O230*H230</f>
        <v>0</v>
      </c>
      <c r="Q230" s="209">
        <v>0</v>
      </c>
      <c r="R230" s="209">
        <f>Q230*H230</f>
        <v>0</v>
      </c>
      <c r="S230" s="209">
        <v>0</v>
      </c>
      <c r="T230" s="210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11" t="s">
        <v>123</v>
      </c>
      <c r="AT230" s="211" t="s">
        <v>118</v>
      </c>
      <c r="AU230" s="211" t="s">
        <v>86</v>
      </c>
      <c r="AY230" s="14" t="s">
        <v>115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4" t="s">
        <v>84</v>
      </c>
      <c r="BK230" s="212">
        <f>ROUND(I230*H230,2)</f>
        <v>0</v>
      </c>
      <c r="BL230" s="14" t="s">
        <v>123</v>
      </c>
      <c r="BM230" s="211" t="s">
        <v>353</v>
      </c>
    </row>
    <row r="231" spans="1:65" s="2" customFormat="1" ht="39">
      <c r="A231" s="31"/>
      <c r="B231" s="32"/>
      <c r="C231" s="33"/>
      <c r="D231" s="213" t="s">
        <v>125</v>
      </c>
      <c r="E231" s="33"/>
      <c r="F231" s="214" t="s">
        <v>354</v>
      </c>
      <c r="G231" s="33"/>
      <c r="H231" s="33"/>
      <c r="I231" s="112"/>
      <c r="J231" s="33"/>
      <c r="K231" s="33"/>
      <c r="L231" s="36"/>
      <c r="M231" s="215"/>
      <c r="N231" s="216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125</v>
      </c>
      <c r="AU231" s="14" t="s">
        <v>86</v>
      </c>
    </row>
    <row r="232" spans="1:65" s="2" customFormat="1" ht="21.75" customHeight="1">
      <c r="A232" s="31"/>
      <c r="B232" s="32"/>
      <c r="C232" s="200" t="s">
        <v>355</v>
      </c>
      <c r="D232" s="200" t="s">
        <v>118</v>
      </c>
      <c r="E232" s="201" t="s">
        <v>356</v>
      </c>
      <c r="F232" s="202" t="s">
        <v>357</v>
      </c>
      <c r="G232" s="203" t="s">
        <v>322</v>
      </c>
      <c r="H232" s="204">
        <v>20</v>
      </c>
      <c r="I232" s="205"/>
      <c r="J232" s="206">
        <f>ROUND(I232*H232,2)</f>
        <v>0</v>
      </c>
      <c r="K232" s="202" t="s">
        <v>122</v>
      </c>
      <c r="L232" s="36"/>
      <c r="M232" s="207" t="s">
        <v>1</v>
      </c>
      <c r="N232" s="208" t="s">
        <v>42</v>
      </c>
      <c r="O232" s="68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1" t="s">
        <v>123</v>
      </c>
      <c r="AT232" s="211" t="s">
        <v>118</v>
      </c>
      <c r="AU232" s="211" t="s">
        <v>86</v>
      </c>
      <c r="AY232" s="14" t="s">
        <v>115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4" t="s">
        <v>84</v>
      </c>
      <c r="BK232" s="212">
        <f>ROUND(I232*H232,2)</f>
        <v>0</v>
      </c>
      <c r="BL232" s="14" t="s">
        <v>123</v>
      </c>
      <c r="BM232" s="211" t="s">
        <v>358</v>
      </c>
    </row>
    <row r="233" spans="1:65" s="2" customFormat="1" ht="39">
      <c r="A233" s="31"/>
      <c r="B233" s="32"/>
      <c r="C233" s="33"/>
      <c r="D233" s="213" t="s">
        <v>125</v>
      </c>
      <c r="E233" s="33"/>
      <c r="F233" s="214" t="s">
        <v>359</v>
      </c>
      <c r="G233" s="33"/>
      <c r="H233" s="33"/>
      <c r="I233" s="112"/>
      <c r="J233" s="33"/>
      <c r="K233" s="33"/>
      <c r="L233" s="36"/>
      <c r="M233" s="215"/>
      <c r="N233" s="216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125</v>
      </c>
      <c r="AU233" s="14" t="s">
        <v>86</v>
      </c>
    </row>
    <row r="234" spans="1:65" s="2" customFormat="1" ht="21.75" customHeight="1">
      <c r="A234" s="31"/>
      <c r="B234" s="32"/>
      <c r="C234" s="200" t="s">
        <v>360</v>
      </c>
      <c r="D234" s="200" t="s">
        <v>118</v>
      </c>
      <c r="E234" s="201" t="s">
        <v>361</v>
      </c>
      <c r="F234" s="202" t="s">
        <v>362</v>
      </c>
      <c r="G234" s="203" t="s">
        <v>322</v>
      </c>
      <c r="H234" s="204">
        <v>20</v>
      </c>
      <c r="I234" s="205"/>
      <c r="J234" s="206">
        <f>ROUND(I234*H234,2)</f>
        <v>0</v>
      </c>
      <c r="K234" s="202" t="s">
        <v>122</v>
      </c>
      <c r="L234" s="36"/>
      <c r="M234" s="207" t="s">
        <v>1</v>
      </c>
      <c r="N234" s="208" t="s">
        <v>42</v>
      </c>
      <c r="O234" s="68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11" t="s">
        <v>123</v>
      </c>
      <c r="AT234" s="211" t="s">
        <v>118</v>
      </c>
      <c r="AU234" s="211" t="s">
        <v>86</v>
      </c>
      <c r="AY234" s="14" t="s">
        <v>115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4" t="s">
        <v>84</v>
      </c>
      <c r="BK234" s="212">
        <f>ROUND(I234*H234,2)</f>
        <v>0</v>
      </c>
      <c r="BL234" s="14" t="s">
        <v>123</v>
      </c>
      <c r="BM234" s="211" t="s">
        <v>363</v>
      </c>
    </row>
    <row r="235" spans="1:65" s="2" customFormat="1" ht="39">
      <c r="A235" s="31"/>
      <c r="B235" s="32"/>
      <c r="C235" s="33"/>
      <c r="D235" s="213" t="s">
        <v>125</v>
      </c>
      <c r="E235" s="33"/>
      <c r="F235" s="214" t="s">
        <v>364</v>
      </c>
      <c r="G235" s="33"/>
      <c r="H235" s="33"/>
      <c r="I235" s="112"/>
      <c r="J235" s="33"/>
      <c r="K235" s="33"/>
      <c r="L235" s="36"/>
      <c r="M235" s="215"/>
      <c r="N235" s="216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125</v>
      </c>
      <c r="AU235" s="14" t="s">
        <v>86</v>
      </c>
    </row>
    <row r="236" spans="1:65" s="2" customFormat="1" ht="21.75" customHeight="1">
      <c r="A236" s="31"/>
      <c r="B236" s="32"/>
      <c r="C236" s="200" t="s">
        <v>365</v>
      </c>
      <c r="D236" s="200" t="s">
        <v>118</v>
      </c>
      <c r="E236" s="201" t="s">
        <v>366</v>
      </c>
      <c r="F236" s="202" t="s">
        <v>367</v>
      </c>
      <c r="G236" s="203" t="s">
        <v>322</v>
      </c>
      <c r="H236" s="204">
        <v>8</v>
      </c>
      <c r="I236" s="205"/>
      <c r="J236" s="206">
        <f>ROUND(I236*H236,2)</f>
        <v>0</v>
      </c>
      <c r="K236" s="202" t="s">
        <v>122</v>
      </c>
      <c r="L236" s="36"/>
      <c r="M236" s="207" t="s">
        <v>1</v>
      </c>
      <c r="N236" s="208" t="s">
        <v>42</v>
      </c>
      <c r="O236" s="68"/>
      <c r="P236" s="209">
        <f>O236*H236</f>
        <v>0</v>
      </c>
      <c r="Q236" s="209">
        <v>0</v>
      </c>
      <c r="R236" s="209">
        <f>Q236*H236</f>
        <v>0</v>
      </c>
      <c r="S236" s="209">
        <v>0</v>
      </c>
      <c r="T236" s="210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11" t="s">
        <v>123</v>
      </c>
      <c r="AT236" s="211" t="s">
        <v>118</v>
      </c>
      <c r="AU236" s="211" t="s">
        <v>86</v>
      </c>
      <c r="AY236" s="14" t="s">
        <v>115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4" t="s">
        <v>84</v>
      </c>
      <c r="BK236" s="212">
        <f>ROUND(I236*H236,2)</f>
        <v>0</v>
      </c>
      <c r="BL236" s="14" t="s">
        <v>123</v>
      </c>
      <c r="BM236" s="211" t="s">
        <v>368</v>
      </c>
    </row>
    <row r="237" spans="1:65" s="2" customFormat="1" ht="39">
      <c r="A237" s="31"/>
      <c r="B237" s="32"/>
      <c r="C237" s="33"/>
      <c r="D237" s="213" t="s">
        <v>125</v>
      </c>
      <c r="E237" s="33"/>
      <c r="F237" s="214" t="s">
        <v>369</v>
      </c>
      <c r="G237" s="33"/>
      <c r="H237" s="33"/>
      <c r="I237" s="112"/>
      <c r="J237" s="33"/>
      <c r="K237" s="33"/>
      <c r="L237" s="36"/>
      <c r="M237" s="215"/>
      <c r="N237" s="216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125</v>
      </c>
      <c r="AU237" s="14" t="s">
        <v>86</v>
      </c>
    </row>
    <row r="238" spans="1:65" s="2" customFormat="1" ht="21.75" customHeight="1">
      <c r="A238" s="31"/>
      <c r="B238" s="32"/>
      <c r="C238" s="200" t="s">
        <v>370</v>
      </c>
      <c r="D238" s="200" t="s">
        <v>118</v>
      </c>
      <c r="E238" s="201" t="s">
        <v>371</v>
      </c>
      <c r="F238" s="202" t="s">
        <v>372</v>
      </c>
      <c r="G238" s="203" t="s">
        <v>322</v>
      </c>
      <c r="H238" s="204">
        <v>8</v>
      </c>
      <c r="I238" s="205"/>
      <c r="J238" s="206">
        <f>ROUND(I238*H238,2)</f>
        <v>0</v>
      </c>
      <c r="K238" s="202" t="s">
        <v>122</v>
      </c>
      <c r="L238" s="36"/>
      <c r="M238" s="207" t="s">
        <v>1</v>
      </c>
      <c r="N238" s="208" t="s">
        <v>42</v>
      </c>
      <c r="O238" s="68"/>
      <c r="P238" s="209">
        <f>O238*H238</f>
        <v>0</v>
      </c>
      <c r="Q238" s="209">
        <v>0</v>
      </c>
      <c r="R238" s="209">
        <f>Q238*H238</f>
        <v>0</v>
      </c>
      <c r="S238" s="209">
        <v>0</v>
      </c>
      <c r="T238" s="210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11" t="s">
        <v>123</v>
      </c>
      <c r="AT238" s="211" t="s">
        <v>118</v>
      </c>
      <c r="AU238" s="211" t="s">
        <v>86</v>
      </c>
      <c r="AY238" s="14" t="s">
        <v>115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4" t="s">
        <v>84</v>
      </c>
      <c r="BK238" s="212">
        <f>ROUND(I238*H238,2)</f>
        <v>0</v>
      </c>
      <c r="BL238" s="14" t="s">
        <v>123</v>
      </c>
      <c r="BM238" s="211" t="s">
        <v>373</v>
      </c>
    </row>
    <row r="239" spans="1:65" s="2" customFormat="1" ht="39">
      <c r="A239" s="31"/>
      <c r="B239" s="32"/>
      <c r="C239" s="33"/>
      <c r="D239" s="213" t="s">
        <v>125</v>
      </c>
      <c r="E239" s="33"/>
      <c r="F239" s="214" t="s">
        <v>374</v>
      </c>
      <c r="G239" s="33"/>
      <c r="H239" s="33"/>
      <c r="I239" s="112"/>
      <c r="J239" s="33"/>
      <c r="K239" s="33"/>
      <c r="L239" s="36"/>
      <c r="M239" s="215"/>
      <c r="N239" s="216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125</v>
      </c>
      <c r="AU239" s="14" t="s">
        <v>86</v>
      </c>
    </row>
    <row r="240" spans="1:65" s="2" customFormat="1" ht="21.75" customHeight="1">
      <c r="A240" s="31"/>
      <c r="B240" s="32"/>
      <c r="C240" s="200" t="s">
        <v>375</v>
      </c>
      <c r="D240" s="200" t="s">
        <v>118</v>
      </c>
      <c r="E240" s="201" t="s">
        <v>376</v>
      </c>
      <c r="F240" s="202" t="s">
        <v>377</v>
      </c>
      <c r="G240" s="203" t="s">
        <v>322</v>
      </c>
      <c r="H240" s="204">
        <v>8</v>
      </c>
      <c r="I240" s="205"/>
      <c r="J240" s="206">
        <f>ROUND(I240*H240,2)</f>
        <v>0</v>
      </c>
      <c r="K240" s="202" t="s">
        <v>122</v>
      </c>
      <c r="L240" s="36"/>
      <c r="M240" s="207" t="s">
        <v>1</v>
      </c>
      <c r="N240" s="208" t="s">
        <v>42</v>
      </c>
      <c r="O240" s="68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11" t="s">
        <v>123</v>
      </c>
      <c r="AT240" s="211" t="s">
        <v>118</v>
      </c>
      <c r="AU240" s="211" t="s">
        <v>86</v>
      </c>
      <c r="AY240" s="14" t="s">
        <v>115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4" t="s">
        <v>84</v>
      </c>
      <c r="BK240" s="212">
        <f>ROUND(I240*H240,2)</f>
        <v>0</v>
      </c>
      <c r="BL240" s="14" t="s">
        <v>123</v>
      </c>
      <c r="BM240" s="211" t="s">
        <v>378</v>
      </c>
    </row>
    <row r="241" spans="1:65" s="2" customFormat="1" ht="39">
      <c r="A241" s="31"/>
      <c r="B241" s="32"/>
      <c r="C241" s="33"/>
      <c r="D241" s="213" t="s">
        <v>125</v>
      </c>
      <c r="E241" s="33"/>
      <c r="F241" s="214" t="s">
        <v>379</v>
      </c>
      <c r="G241" s="33"/>
      <c r="H241" s="33"/>
      <c r="I241" s="112"/>
      <c r="J241" s="33"/>
      <c r="K241" s="33"/>
      <c r="L241" s="36"/>
      <c r="M241" s="215"/>
      <c r="N241" s="216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125</v>
      </c>
      <c r="AU241" s="14" t="s">
        <v>86</v>
      </c>
    </row>
    <row r="242" spans="1:65" s="2" customFormat="1" ht="21.75" customHeight="1">
      <c r="A242" s="31"/>
      <c r="B242" s="32"/>
      <c r="C242" s="200" t="s">
        <v>380</v>
      </c>
      <c r="D242" s="200" t="s">
        <v>118</v>
      </c>
      <c r="E242" s="201" t="s">
        <v>381</v>
      </c>
      <c r="F242" s="202" t="s">
        <v>382</v>
      </c>
      <c r="G242" s="203" t="s">
        <v>322</v>
      </c>
      <c r="H242" s="204">
        <v>10</v>
      </c>
      <c r="I242" s="205"/>
      <c r="J242" s="206">
        <f>ROUND(I242*H242,2)</f>
        <v>0</v>
      </c>
      <c r="K242" s="202" t="s">
        <v>122</v>
      </c>
      <c r="L242" s="36"/>
      <c r="M242" s="207" t="s">
        <v>1</v>
      </c>
      <c r="N242" s="208" t="s">
        <v>42</v>
      </c>
      <c r="O242" s="68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11" t="s">
        <v>123</v>
      </c>
      <c r="AT242" s="211" t="s">
        <v>118</v>
      </c>
      <c r="AU242" s="211" t="s">
        <v>86</v>
      </c>
      <c r="AY242" s="14" t="s">
        <v>115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4" t="s">
        <v>84</v>
      </c>
      <c r="BK242" s="212">
        <f>ROUND(I242*H242,2)</f>
        <v>0</v>
      </c>
      <c r="BL242" s="14" t="s">
        <v>123</v>
      </c>
      <c r="BM242" s="211" t="s">
        <v>383</v>
      </c>
    </row>
    <row r="243" spans="1:65" s="2" customFormat="1" ht="39">
      <c r="A243" s="31"/>
      <c r="B243" s="32"/>
      <c r="C243" s="33"/>
      <c r="D243" s="213" t="s">
        <v>125</v>
      </c>
      <c r="E243" s="33"/>
      <c r="F243" s="214" t="s">
        <v>384</v>
      </c>
      <c r="G243" s="33"/>
      <c r="H243" s="33"/>
      <c r="I243" s="112"/>
      <c r="J243" s="33"/>
      <c r="K243" s="33"/>
      <c r="L243" s="36"/>
      <c r="M243" s="215"/>
      <c r="N243" s="216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125</v>
      </c>
      <c r="AU243" s="14" t="s">
        <v>86</v>
      </c>
    </row>
    <row r="244" spans="1:65" s="2" customFormat="1" ht="21.75" customHeight="1">
      <c r="A244" s="31"/>
      <c r="B244" s="32"/>
      <c r="C244" s="200" t="s">
        <v>385</v>
      </c>
      <c r="D244" s="200" t="s">
        <v>118</v>
      </c>
      <c r="E244" s="201" t="s">
        <v>386</v>
      </c>
      <c r="F244" s="202" t="s">
        <v>387</v>
      </c>
      <c r="G244" s="203" t="s">
        <v>322</v>
      </c>
      <c r="H244" s="204">
        <v>10</v>
      </c>
      <c r="I244" s="205"/>
      <c r="J244" s="206">
        <f>ROUND(I244*H244,2)</f>
        <v>0</v>
      </c>
      <c r="K244" s="202" t="s">
        <v>122</v>
      </c>
      <c r="L244" s="36"/>
      <c r="M244" s="207" t="s">
        <v>1</v>
      </c>
      <c r="N244" s="208" t="s">
        <v>42</v>
      </c>
      <c r="O244" s="68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1" t="s">
        <v>123</v>
      </c>
      <c r="AT244" s="211" t="s">
        <v>118</v>
      </c>
      <c r="AU244" s="211" t="s">
        <v>86</v>
      </c>
      <c r="AY244" s="14" t="s">
        <v>115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4" t="s">
        <v>84</v>
      </c>
      <c r="BK244" s="212">
        <f>ROUND(I244*H244,2)</f>
        <v>0</v>
      </c>
      <c r="BL244" s="14" t="s">
        <v>123</v>
      </c>
      <c r="BM244" s="211" t="s">
        <v>388</v>
      </c>
    </row>
    <row r="245" spans="1:65" s="2" customFormat="1" ht="39">
      <c r="A245" s="31"/>
      <c r="B245" s="32"/>
      <c r="C245" s="33"/>
      <c r="D245" s="213" t="s">
        <v>125</v>
      </c>
      <c r="E245" s="33"/>
      <c r="F245" s="214" t="s">
        <v>389</v>
      </c>
      <c r="G245" s="33"/>
      <c r="H245" s="33"/>
      <c r="I245" s="112"/>
      <c r="J245" s="33"/>
      <c r="K245" s="33"/>
      <c r="L245" s="36"/>
      <c r="M245" s="215"/>
      <c r="N245" s="216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125</v>
      </c>
      <c r="AU245" s="14" t="s">
        <v>86</v>
      </c>
    </row>
    <row r="246" spans="1:65" s="2" customFormat="1" ht="21.75" customHeight="1">
      <c r="A246" s="31"/>
      <c r="B246" s="32"/>
      <c r="C246" s="200" t="s">
        <v>390</v>
      </c>
      <c r="D246" s="200" t="s">
        <v>118</v>
      </c>
      <c r="E246" s="201" t="s">
        <v>391</v>
      </c>
      <c r="F246" s="202" t="s">
        <v>392</v>
      </c>
      <c r="G246" s="203" t="s">
        <v>322</v>
      </c>
      <c r="H246" s="204">
        <v>10</v>
      </c>
      <c r="I246" s="205"/>
      <c r="J246" s="206">
        <f>ROUND(I246*H246,2)</f>
        <v>0</v>
      </c>
      <c r="K246" s="202" t="s">
        <v>122</v>
      </c>
      <c r="L246" s="36"/>
      <c r="M246" s="207" t="s">
        <v>1</v>
      </c>
      <c r="N246" s="208" t="s">
        <v>42</v>
      </c>
      <c r="O246" s="68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11" t="s">
        <v>123</v>
      </c>
      <c r="AT246" s="211" t="s">
        <v>118</v>
      </c>
      <c r="AU246" s="211" t="s">
        <v>86</v>
      </c>
      <c r="AY246" s="14" t="s">
        <v>115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4" t="s">
        <v>84</v>
      </c>
      <c r="BK246" s="212">
        <f>ROUND(I246*H246,2)</f>
        <v>0</v>
      </c>
      <c r="BL246" s="14" t="s">
        <v>123</v>
      </c>
      <c r="BM246" s="211" t="s">
        <v>393</v>
      </c>
    </row>
    <row r="247" spans="1:65" s="2" customFormat="1" ht="39">
      <c r="A247" s="31"/>
      <c r="B247" s="32"/>
      <c r="C247" s="33"/>
      <c r="D247" s="213" t="s">
        <v>125</v>
      </c>
      <c r="E247" s="33"/>
      <c r="F247" s="214" t="s">
        <v>394</v>
      </c>
      <c r="G247" s="33"/>
      <c r="H247" s="33"/>
      <c r="I247" s="112"/>
      <c r="J247" s="33"/>
      <c r="K247" s="33"/>
      <c r="L247" s="36"/>
      <c r="M247" s="215"/>
      <c r="N247" s="216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125</v>
      </c>
      <c r="AU247" s="14" t="s">
        <v>86</v>
      </c>
    </row>
    <row r="248" spans="1:65" s="2" customFormat="1" ht="21.75" customHeight="1">
      <c r="A248" s="31"/>
      <c r="B248" s="32"/>
      <c r="C248" s="200" t="s">
        <v>395</v>
      </c>
      <c r="D248" s="200" t="s">
        <v>118</v>
      </c>
      <c r="E248" s="201" t="s">
        <v>396</v>
      </c>
      <c r="F248" s="202" t="s">
        <v>397</v>
      </c>
      <c r="G248" s="203" t="s">
        <v>322</v>
      </c>
      <c r="H248" s="204">
        <v>10</v>
      </c>
      <c r="I248" s="205"/>
      <c r="J248" s="206">
        <f>ROUND(I248*H248,2)</f>
        <v>0</v>
      </c>
      <c r="K248" s="202" t="s">
        <v>122</v>
      </c>
      <c r="L248" s="36"/>
      <c r="M248" s="207" t="s">
        <v>1</v>
      </c>
      <c r="N248" s="208" t="s">
        <v>42</v>
      </c>
      <c r="O248" s="68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11" t="s">
        <v>123</v>
      </c>
      <c r="AT248" s="211" t="s">
        <v>118</v>
      </c>
      <c r="AU248" s="211" t="s">
        <v>86</v>
      </c>
      <c r="AY248" s="14" t="s">
        <v>115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4" t="s">
        <v>84</v>
      </c>
      <c r="BK248" s="212">
        <f>ROUND(I248*H248,2)</f>
        <v>0</v>
      </c>
      <c r="BL248" s="14" t="s">
        <v>123</v>
      </c>
      <c r="BM248" s="211" t="s">
        <v>398</v>
      </c>
    </row>
    <row r="249" spans="1:65" s="2" customFormat="1" ht="39">
      <c r="A249" s="31"/>
      <c r="B249" s="32"/>
      <c r="C249" s="33"/>
      <c r="D249" s="213" t="s">
        <v>125</v>
      </c>
      <c r="E249" s="33"/>
      <c r="F249" s="214" t="s">
        <v>399</v>
      </c>
      <c r="G249" s="33"/>
      <c r="H249" s="33"/>
      <c r="I249" s="112"/>
      <c r="J249" s="33"/>
      <c r="K249" s="33"/>
      <c r="L249" s="36"/>
      <c r="M249" s="215"/>
      <c r="N249" s="216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125</v>
      </c>
      <c r="AU249" s="14" t="s">
        <v>86</v>
      </c>
    </row>
    <row r="250" spans="1:65" s="2" customFormat="1" ht="21.75" customHeight="1">
      <c r="A250" s="31"/>
      <c r="B250" s="32"/>
      <c r="C250" s="200" t="s">
        <v>400</v>
      </c>
      <c r="D250" s="200" t="s">
        <v>118</v>
      </c>
      <c r="E250" s="201" t="s">
        <v>401</v>
      </c>
      <c r="F250" s="202" t="s">
        <v>402</v>
      </c>
      <c r="G250" s="203" t="s">
        <v>322</v>
      </c>
      <c r="H250" s="204">
        <v>10</v>
      </c>
      <c r="I250" s="205"/>
      <c r="J250" s="206">
        <f>ROUND(I250*H250,2)</f>
        <v>0</v>
      </c>
      <c r="K250" s="202" t="s">
        <v>122</v>
      </c>
      <c r="L250" s="36"/>
      <c r="M250" s="207" t="s">
        <v>1</v>
      </c>
      <c r="N250" s="208" t="s">
        <v>42</v>
      </c>
      <c r="O250" s="68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11" t="s">
        <v>123</v>
      </c>
      <c r="AT250" s="211" t="s">
        <v>118</v>
      </c>
      <c r="AU250" s="211" t="s">
        <v>86</v>
      </c>
      <c r="AY250" s="14" t="s">
        <v>115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4" t="s">
        <v>84</v>
      </c>
      <c r="BK250" s="212">
        <f>ROUND(I250*H250,2)</f>
        <v>0</v>
      </c>
      <c r="BL250" s="14" t="s">
        <v>123</v>
      </c>
      <c r="BM250" s="211" t="s">
        <v>403</v>
      </c>
    </row>
    <row r="251" spans="1:65" s="2" customFormat="1" ht="39">
      <c r="A251" s="31"/>
      <c r="B251" s="32"/>
      <c r="C251" s="33"/>
      <c r="D251" s="213" t="s">
        <v>125</v>
      </c>
      <c r="E251" s="33"/>
      <c r="F251" s="214" t="s">
        <v>404</v>
      </c>
      <c r="G251" s="33"/>
      <c r="H251" s="33"/>
      <c r="I251" s="112"/>
      <c r="J251" s="33"/>
      <c r="K251" s="33"/>
      <c r="L251" s="36"/>
      <c r="M251" s="215"/>
      <c r="N251" s="216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125</v>
      </c>
      <c r="AU251" s="14" t="s">
        <v>86</v>
      </c>
    </row>
    <row r="252" spans="1:65" s="2" customFormat="1" ht="21.75" customHeight="1">
      <c r="A252" s="31"/>
      <c r="B252" s="32"/>
      <c r="C252" s="200" t="s">
        <v>405</v>
      </c>
      <c r="D252" s="200" t="s">
        <v>118</v>
      </c>
      <c r="E252" s="201" t="s">
        <v>406</v>
      </c>
      <c r="F252" s="202" t="s">
        <v>407</v>
      </c>
      <c r="G252" s="203" t="s">
        <v>322</v>
      </c>
      <c r="H252" s="204">
        <v>10</v>
      </c>
      <c r="I252" s="205"/>
      <c r="J252" s="206">
        <f>ROUND(I252*H252,2)</f>
        <v>0</v>
      </c>
      <c r="K252" s="202" t="s">
        <v>122</v>
      </c>
      <c r="L252" s="36"/>
      <c r="M252" s="207" t="s">
        <v>1</v>
      </c>
      <c r="N252" s="208" t="s">
        <v>42</v>
      </c>
      <c r="O252" s="68"/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1" t="s">
        <v>123</v>
      </c>
      <c r="AT252" s="211" t="s">
        <v>118</v>
      </c>
      <c r="AU252" s="211" t="s">
        <v>86</v>
      </c>
      <c r="AY252" s="14" t="s">
        <v>115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4" t="s">
        <v>84</v>
      </c>
      <c r="BK252" s="212">
        <f>ROUND(I252*H252,2)</f>
        <v>0</v>
      </c>
      <c r="BL252" s="14" t="s">
        <v>123</v>
      </c>
      <c r="BM252" s="211" t="s">
        <v>408</v>
      </c>
    </row>
    <row r="253" spans="1:65" s="2" customFormat="1" ht="39">
      <c r="A253" s="31"/>
      <c r="B253" s="32"/>
      <c r="C253" s="33"/>
      <c r="D253" s="213" t="s">
        <v>125</v>
      </c>
      <c r="E253" s="33"/>
      <c r="F253" s="214" t="s">
        <v>409</v>
      </c>
      <c r="G253" s="33"/>
      <c r="H253" s="33"/>
      <c r="I253" s="112"/>
      <c r="J253" s="33"/>
      <c r="K253" s="33"/>
      <c r="L253" s="36"/>
      <c r="M253" s="215"/>
      <c r="N253" s="216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125</v>
      </c>
      <c r="AU253" s="14" t="s">
        <v>86</v>
      </c>
    </row>
    <row r="254" spans="1:65" s="2" customFormat="1" ht="21.75" customHeight="1">
      <c r="A254" s="31"/>
      <c r="B254" s="32"/>
      <c r="C254" s="200" t="s">
        <v>410</v>
      </c>
      <c r="D254" s="200" t="s">
        <v>118</v>
      </c>
      <c r="E254" s="201" t="s">
        <v>411</v>
      </c>
      <c r="F254" s="202" t="s">
        <v>412</v>
      </c>
      <c r="G254" s="203" t="s">
        <v>322</v>
      </c>
      <c r="H254" s="204">
        <v>10</v>
      </c>
      <c r="I254" s="205"/>
      <c r="J254" s="206">
        <f>ROUND(I254*H254,2)</f>
        <v>0</v>
      </c>
      <c r="K254" s="202" t="s">
        <v>122</v>
      </c>
      <c r="L254" s="36"/>
      <c r="M254" s="207" t="s">
        <v>1</v>
      </c>
      <c r="N254" s="208" t="s">
        <v>42</v>
      </c>
      <c r="O254" s="68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11" t="s">
        <v>123</v>
      </c>
      <c r="AT254" s="211" t="s">
        <v>118</v>
      </c>
      <c r="AU254" s="211" t="s">
        <v>86</v>
      </c>
      <c r="AY254" s="14" t="s">
        <v>115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4" t="s">
        <v>84</v>
      </c>
      <c r="BK254" s="212">
        <f>ROUND(I254*H254,2)</f>
        <v>0</v>
      </c>
      <c r="BL254" s="14" t="s">
        <v>123</v>
      </c>
      <c r="BM254" s="211" t="s">
        <v>413</v>
      </c>
    </row>
    <row r="255" spans="1:65" s="2" customFormat="1" ht="39">
      <c r="A255" s="31"/>
      <c r="B255" s="32"/>
      <c r="C255" s="33"/>
      <c r="D255" s="213" t="s">
        <v>125</v>
      </c>
      <c r="E255" s="33"/>
      <c r="F255" s="214" t="s">
        <v>414</v>
      </c>
      <c r="G255" s="33"/>
      <c r="H255" s="33"/>
      <c r="I255" s="112"/>
      <c r="J255" s="33"/>
      <c r="K255" s="33"/>
      <c r="L255" s="36"/>
      <c r="M255" s="215"/>
      <c r="N255" s="216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125</v>
      </c>
      <c r="AU255" s="14" t="s">
        <v>86</v>
      </c>
    </row>
    <row r="256" spans="1:65" s="2" customFormat="1" ht="21.75" customHeight="1">
      <c r="A256" s="31"/>
      <c r="B256" s="32"/>
      <c r="C256" s="200" t="s">
        <v>415</v>
      </c>
      <c r="D256" s="200" t="s">
        <v>118</v>
      </c>
      <c r="E256" s="201" t="s">
        <v>416</v>
      </c>
      <c r="F256" s="202" t="s">
        <v>417</v>
      </c>
      <c r="G256" s="203" t="s">
        <v>322</v>
      </c>
      <c r="H256" s="204">
        <v>10</v>
      </c>
      <c r="I256" s="205"/>
      <c r="J256" s="206">
        <f>ROUND(I256*H256,2)</f>
        <v>0</v>
      </c>
      <c r="K256" s="202" t="s">
        <v>122</v>
      </c>
      <c r="L256" s="36"/>
      <c r="M256" s="207" t="s">
        <v>1</v>
      </c>
      <c r="N256" s="208" t="s">
        <v>42</v>
      </c>
      <c r="O256" s="68"/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11" t="s">
        <v>123</v>
      </c>
      <c r="AT256" s="211" t="s">
        <v>118</v>
      </c>
      <c r="AU256" s="211" t="s">
        <v>86</v>
      </c>
      <c r="AY256" s="14" t="s">
        <v>115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4" t="s">
        <v>84</v>
      </c>
      <c r="BK256" s="212">
        <f>ROUND(I256*H256,2)</f>
        <v>0</v>
      </c>
      <c r="BL256" s="14" t="s">
        <v>123</v>
      </c>
      <c r="BM256" s="211" t="s">
        <v>418</v>
      </c>
    </row>
    <row r="257" spans="1:65" s="2" customFormat="1" ht="39">
      <c r="A257" s="31"/>
      <c r="B257" s="32"/>
      <c r="C257" s="33"/>
      <c r="D257" s="213" t="s">
        <v>125</v>
      </c>
      <c r="E257" s="33"/>
      <c r="F257" s="214" t="s">
        <v>419</v>
      </c>
      <c r="G257" s="33"/>
      <c r="H257" s="33"/>
      <c r="I257" s="112"/>
      <c r="J257" s="33"/>
      <c r="K257" s="33"/>
      <c r="L257" s="36"/>
      <c r="M257" s="215"/>
      <c r="N257" s="216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125</v>
      </c>
      <c r="AU257" s="14" t="s">
        <v>86</v>
      </c>
    </row>
    <row r="258" spans="1:65" s="2" customFormat="1" ht="21.75" customHeight="1">
      <c r="A258" s="31"/>
      <c r="B258" s="32"/>
      <c r="C258" s="200" t="s">
        <v>420</v>
      </c>
      <c r="D258" s="200" t="s">
        <v>118</v>
      </c>
      <c r="E258" s="201" t="s">
        <v>421</v>
      </c>
      <c r="F258" s="202" t="s">
        <v>422</v>
      </c>
      <c r="G258" s="203" t="s">
        <v>322</v>
      </c>
      <c r="H258" s="204">
        <v>10</v>
      </c>
      <c r="I258" s="205"/>
      <c r="J258" s="206">
        <f>ROUND(I258*H258,2)</f>
        <v>0</v>
      </c>
      <c r="K258" s="202" t="s">
        <v>122</v>
      </c>
      <c r="L258" s="36"/>
      <c r="M258" s="207" t="s">
        <v>1</v>
      </c>
      <c r="N258" s="208" t="s">
        <v>42</v>
      </c>
      <c r="O258" s="68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11" t="s">
        <v>123</v>
      </c>
      <c r="AT258" s="211" t="s">
        <v>118</v>
      </c>
      <c r="AU258" s="211" t="s">
        <v>86</v>
      </c>
      <c r="AY258" s="14" t="s">
        <v>115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4" t="s">
        <v>84</v>
      </c>
      <c r="BK258" s="212">
        <f>ROUND(I258*H258,2)</f>
        <v>0</v>
      </c>
      <c r="BL258" s="14" t="s">
        <v>123</v>
      </c>
      <c r="BM258" s="211" t="s">
        <v>423</v>
      </c>
    </row>
    <row r="259" spans="1:65" s="2" customFormat="1" ht="39">
      <c r="A259" s="31"/>
      <c r="B259" s="32"/>
      <c r="C259" s="33"/>
      <c r="D259" s="213" t="s">
        <v>125</v>
      </c>
      <c r="E259" s="33"/>
      <c r="F259" s="214" t="s">
        <v>424</v>
      </c>
      <c r="G259" s="33"/>
      <c r="H259" s="33"/>
      <c r="I259" s="112"/>
      <c r="J259" s="33"/>
      <c r="K259" s="33"/>
      <c r="L259" s="36"/>
      <c r="M259" s="215"/>
      <c r="N259" s="216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125</v>
      </c>
      <c r="AU259" s="14" t="s">
        <v>86</v>
      </c>
    </row>
    <row r="260" spans="1:65" s="2" customFormat="1" ht="21.75" customHeight="1">
      <c r="A260" s="31"/>
      <c r="B260" s="32"/>
      <c r="C260" s="200" t="s">
        <v>425</v>
      </c>
      <c r="D260" s="200" t="s">
        <v>118</v>
      </c>
      <c r="E260" s="201" t="s">
        <v>426</v>
      </c>
      <c r="F260" s="202" t="s">
        <v>427</v>
      </c>
      <c r="G260" s="203" t="s">
        <v>322</v>
      </c>
      <c r="H260" s="204">
        <v>20</v>
      </c>
      <c r="I260" s="205"/>
      <c r="J260" s="206">
        <f>ROUND(I260*H260,2)</f>
        <v>0</v>
      </c>
      <c r="K260" s="202" t="s">
        <v>122</v>
      </c>
      <c r="L260" s="36"/>
      <c r="M260" s="207" t="s">
        <v>1</v>
      </c>
      <c r="N260" s="208" t="s">
        <v>42</v>
      </c>
      <c r="O260" s="68"/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11" t="s">
        <v>123</v>
      </c>
      <c r="AT260" s="211" t="s">
        <v>118</v>
      </c>
      <c r="AU260" s="211" t="s">
        <v>86</v>
      </c>
      <c r="AY260" s="14" t="s">
        <v>115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4" t="s">
        <v>84</v>
      </c>
      <c r="BK260" s="212">
        <f>ROUND(I260*H260,2)</f>
        <v>0</v>
      </c>
      <c r="BL260" s="14" t="s">
        <v>123</v>
      </c>
      <c r="BM260" s="211" t="s">
        <v>428</v>
      </c>
    </row>
    <row r="261" spans="1:65" s="2" customFormat="1" ht="39">
      <c r="A261" s="31"/>
      <c r="B261" s="32"/>
      <c r="C261" s="33"/>
      <c r="D261" s="213" t="s">
        <v>125</v>
      </c>
      <c r="E261" s="33"/>
      <c r="F261" s="214" t="s">
        <v>429</v>
      </c>
      <c r="G261" s="33"/>
      <c r="H261" s="33"/>
      <c r="I261" s="112"/>
      <c r="J261" s="33"/>
      <c r="K261" s="33"/>
      <c r="L261" s="36"/>
      <c r="M261" s="215"/>
      <c r="N261" s="216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125</v>
      </c>
      <c r="AU261" s="14" t="s">
        <v>86</v>
      </c>
    </row>
    <row r="262" spans="1:65" s="2" customFormat="1" ht="21.75" customHeight="1">
      <c r="A262" s="31"/>
      <c r="B262" s="32"/>
      <c r="C262" s="200" t="s">
        <v>430</v>
      </c>
      <c r="D262" s="200" t="s">
        <v>118</v>
      </c>
      <c r="E262" s="201" t="s">
        <v>431</v>
      </c>
      <c r="F262" s="202" t="s">
        <v>432</v>
      </c>
      <c r="G262" s="203" t="s">
        <v>322</v>
      </c>
      <c r="H262" s="204">
        <v>20</v>
      </c>
      <c r="I262" s="205"/>
      <c r="J262" s="206">
        <f>ROUND(I262*H262,2)</f>
        <v>0</v>
      </c>
      <c r="K262" s="202" t="s">
        <v>122</v>
      </c>
      <c r="L262" s="36"/>
      <c r="M262" s="207" t="s">
        <v>1</v>
      </c>
      <c r="N262" s="208" t="s">
        <v>42</v>
      </c>
      <c r="O262" s="68"/>
      <c r="P262" s="209">
        <f>O262*H262</f>
        <v>0</v>
      </c>
      <c r="Q262" s="209">
        <v>0</v>
      </c>
      <c r="R262" s="209">
        <f>Q262*H262</f>
        <v>0</v>
      </c>
      <c r="S262" s="209">
        <v>0</v>
      </c>
      <c r="T262" s="210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11" t="s">
        <v>123</v>
      </c>
      <c r="AT262" s="211" t="s">
        <v>118</v>
      </c>
      <c r="AU262" s="211" t="s">
        <v>86</v>
      </c>
      <c r="AY262" s="14" t="s">
        <v>115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4" t="s">
        <v>84</v>
      </c>
      <c r="BK262" s="212">
        <f>ROUND(I262*H262,2)</f>
        <v>0</v>
      </c>
      <c r="BL262" s="14" t="s">
        <v>123</v>
      </c>
      <c r="BM262" s="211" t="s">
        <v>433</v>
      </c>
    </row>
    <row r="263" spans="1:65" s="2" customFormat="1" ht="39">
      <c r="A263" s="31"/>
      <c r="B263" s="32"/>
      <c r="C263" s="33"/>
      <c r="D263" s="213" t="s">
        <v>125</v>
      </c>
      <c r="E263" s="33"/>
      <c r="F263" s="214" t="s">
        <v>434</v>
      </c>
      <c r="G263" s="33"/>
      <c r="H263" s="33"/>
      <c r="I263" s="112"/>
      <c r="J263" s="33"/>
      <c r="K263" s="33"/>
      <c r="L263" s="36"/>
      <c r="M263" s="215"/>
      <c r="N263" s="216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125</v>
      </c>
      <c r="AU263" s="14" t="s">
        <v>86</v>
      </c>
    </row>
    <row r="264" spans="1:65" s="2" customFormat="1" ht="21.75" customHeight="1">
      <c r="A264" s="31"/>
      <c r="B264" s="32"/>
      <c r="C264" s="200" t="s">
        <v>435</v>
      </c>
      <c r="D264" s="200" t="s">
        <v>118</v>
      </c>
      <c r="E264" s="201" t="s">
        <v>436</v>
      </c>
      <c r="F264" s="202" t="s">
        <v>437</v>
      </c>
      <c r="G264" s="203" t="s">
        <v>322</v>
      </c>
      <c r="H264" s="204">
        <v>20</v>
      </c>
      <c r="I264" s="205"/>
      <c r="J264" s="206">
        <f>ROUND(I264*H264,2)</f>
        <v>0</v>
      </c>
      <c r="K264" s="202" t="s">
        <v>122</v>
      </c>
      <c r="L264" s="36"/>
      <c r="M264" s="207" t="s">
        <v>1</v>
      </c>
      <c r="N264" s="208" t="s">
        <v>42</v>
      </c>
      <c r="O264" s="68"/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11" t="s">
        <v>123</v>
      </c>
      <c r="AT264" s="211" t="s">
        <v>118</v>
      </c>
      <c r="AU264" s="211" t="s">
        <v>86</v>
      </c>
      <c r="AY264" s="14" t="s">
        <v>115</v>
      </c>
      <c r="BE264" s="212">
        <f>IF(N264="základní",J264,0)</f>
        <v>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14" t="s">
        <v>84</v>
      </c>
      <c r="BK264" s="212">
        <f>ROUND(I264*H264,2)</f>
        <v>0</v>
      </c>
      <c r="BL264" s="14" t="s">
        <v>123</v>
      </c>
      <c r="BM264" s="211" t="s">
        <v>438</v>
      </c>
    </row>
    <row r="265" spans="1:65" s="2" customFormat="1" ht="39">
      <c r="A265" s="31"/>
      <c r="B265" s="32"/>
      <c r="C265" s="33"/>
      <c r="D265" s="213" t="s">
        <v>125</v>
      </c>
      <c r="E265" s="33"/>
      <c r="F265" s="214" t="s">
        <v>439</v>
      </c>
      <c r="G265" s="33"/>
      <c r="H265" s="33"/>
      <c r="I265" s="112"/>
      <c r="J265" s="33"/>
      <c r="K265" s="33"/>
      <c r="L265" s="36"/>
      <c r="M265" s="215"/>
      <c r="N265" s="216"/>
      <c r="O265" s="68"/>
      <c r="P265" s="68"/>
      <c r="Q265" s="68"/>
      <c r="R265" s="68"/>
      <c r="S265" s="68"/>
      <c r="T265" s="69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4" t="s">
        <v>125</v>
      </c>
      <c r="AU265" s="14" t="s">
        <v>86</v>
      </c>
    </row>
    <row r="266" spans="1:65" s="2" customFormat="1" ht="21.75" customHeight="1">
      <c r="A266" s="31"/>
      <c r="B266" s="32"/>
      <c r="C266" s="200" t="s">
        <v>440</v>
      </c>
      <c r="D266" s="200" t="s">
        <v>118</v>
      </c>
      <c r="E266" s="201" t="s">
        <v>441</v>
      </c>
      <c r="F266" s="202" t="s">
        <v>442</v>
      </c>
      <c r="G266" s="203" t="s">
        <v>322</v>
      </c>
      <c r="H266" s="204">
        <v>80</v>
      </c>
      <c r="I266" s="205"/>
      <c r="J266" s="206">
        <f>ROUND(I266*H266,2)</f>
        <v>0</v>
      </c>
      <c r="K266" s="202" t="s">
        <v>122</v>
      </c>
      <c r="L266" s="36"/>
      <c r="M266" s="207" t="s">
        <v>1</v>
      </c>
      <c r="N266" s="208" t="s">
        <v>42</v>
      </c>
      <c r="O266" s="68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11" t="s">
        <v>123</v>
      </c>
      <c r="AT266" s="211" t="s">
        <v>118</v>
      </c>
      <c r="AU266" s="211" t="s">
        <v>86</v>
      </c>
      <c r="AY266" s="14" t="s">
        <v>115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14" t="s">
        <v>84</v>
      </c>
      <c r="BK266" s="212">
        <f>ROUND(I266*H266,2)</f>
        <v>0</v>
      </c>
      <c r="BL266" s="14" t="s">
        <v>123</v>
      </c>
      <c r="BM266" s="211" t="s">
        <v>443</v>
      </c>
    </row>
    <row r="267" spans="1:65" s="2" customFormat="1" ht="19.5">
      <c r="A267" s="31"/>
      <c r="B267" s="32"/>
      <c r="C267" s="33"/>
      <c r="D267" s="213" t="s">
        <v>125</v>
      </c>
      <c r="E267" s="33"/>
      <c r="F267" s="214" t="s">
        <v>444</v>
      </c>
      <c r="G267" s="33"/>
      <c r="H267" s="33"/>
      <c r="I267" s="112"/>
      <c r="J267" s="33"/>
      <c r="K267" s="33"/>
      <c r="L267" s="36"/>
      <c r="M267" s="215"/>
      <c r="N267" s="216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125</v>
      </c>
      <c r="AU267" s="14" t="s">
        <v>86</v>
      </c>
    </row>
    <row r="268" spans="1:65" s="2" customFormat="1" ht="21.75" customHeight="1">
      <c r="A268" s="31"/>
      <c r="B268" s="32"/>
      <c r="C268" s="200" t="s">
        <v>445</v>
      </c>
      <c r="D268" s="200" t="s">
        <v>118</v>
      </c>
      <c r="E268" s="201" t="s">
        <v>446</v>
      </c>
      <c r="F268" s="202" t="s">
        <v>447</v>
      </c>
      <c r="G268" s="203" t="s">
        <v>322</v>
      </c>
      <c r="H268" s="204">
        <v>80</v>
      </c>
      <c r="I268" s="205"/>
      <c r="J268" s="206">
        <f>ROUND(I268*H268,2)</f>
        <v>0</v>
      </c>
      <c r="K268" s="202" t="s">
        <v>122</v>
      </c>
      <c r="L268" s="36"/>
      <c r="M268" s="207" t="s">
        <v>1</v>
      </c>
      <c r="N268" s="208" t="s">
        <v>42</v>
      </c>
      <c r="O268" s="68"/>
      <c r="P268" s="209">
        <f>O268*H268</f>
        <v>0</v>
      </c>
      <c r="Q268" s="209">
        <v>0</v>
      </c>
      <c r="R268" s="209">
        <f>Q268*H268</f>
        <v>0</v>
      </c>
      <c r="S268" s="209">
        <v>0</v>
      </c>
      <c r="T268" s="210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11" t="s">
        <v>123</v>
      </c>
      <c r="AT268" s="211" t="s">
        <v>118</v>
      </c>
      <c r="AU268" s="211" t="s">
        <v>86</v>
      </c>
      <c r="AY268" s="14" t="s">
        <v>115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4" t="s">
        <v>84</v>
      </c>
      <c r="BK268" s="212">
        <f>ROUND(I268*H268,2)</f>
        <v>0</v>
      </c>
      <c r="BL268" s="14" t="s">
        <v>123</v>
      </c>
      <c r="BM268" s="211" t="s">
        <v>448</v>
      </c>
    </row>
    <row r="269" spans="1:65" s="2" customFormat="1" ht="29.25">
      <c r="A269" s="31"/>
      <c r="B269" s="32"/>
      <c r="C269" s="33"/>
      <c r="D269" s="213" t="s">
        <v>125</v>
      </c>
      <c r="E269" s="33"/>
      <c r="F269" s="214" t="s">
        <v>449</v>
      </c>
      <c r="G269" s="33"/>
      <c r="H269" s="33"/>
      <c r="I269" s="112"/>
      <c r="J269" s="33"/>
      <c r="K269" s="33"/>
      <c r="L269" s="36"/>
      <c r="M269" s="215"/>
      <c r="N269" s="216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125</v>
      </c>
      <c r="AU269" s="14" t="s">
        <v>86</v>
      </c>
    </row>
    <row r="270" spans="1:65" s="2" customFormat="1" ht="21.75" customHeight="1">
      <c r="A270" s="31"/>
      <c r="B270" s="32"/>
      <c r="C270" s="200" t="s">
        <v>450</v>
      </c>
      <c r="D270" s="200" t="s">
        <v>118</v>
      </c>
      <c r="E270" s="201" t="s">
        <v>451</v>
      </c>
      <c r="F270" s="202" t="s">
        <v>452</v>
      </c>
      <c r="G270" s="203" t="s">
        <v>322</v>
      </c>
      <c r="H270" s="204">
        <v>80</v>
      </c>
      <c r="I270" s="205"/>
      <c r="J270" s="206">
        <f>ROUND(I270*H270,2)</f>
        <v>0</v>
      </c>
      <c r="K270" s="202" t="s">
        <v>122</v>
      </c>
      <c r="L270" s="36"/>
      <c r="M270" s="207" t="s">
        <v>1</v>
      </c>
      <c r="N270" s="208" t="s">
        <v>42</v>
      </c>
      <c r="O270" s="68"/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11" t="s">
        <v>123</v>
      </c>
      <c r="AT270" s="211" t="s">
        <v>118</v>
      </c>
      <c r="AU270" s="211" t="s">
        <v>86</v>
      </c>
      <c r="AY270" s="14" t="s">
        <v>115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4" t="s">
        <v>84</v>
      </c>
      <c r="BK270" s="212">
        <f>ROUND(I270*H270,2)</f>
        <v>0</v>
      </c>
      <c r="BL270" s="14" t="s">
        <v>123</v>
      </c>
      <c r="BM270" s="211" t="s">
        <v>453</v>
      </c>
    </row>
    <row r="271" spans="1:65" s="2" customFormat="1" ht="29.25">
      <c r="A271" s="31"/>
      <c r="B271" s="32"/>
      <c r="C271" s="33"/>
      <c r="D271" s="213" t="s">
        <v>125</v>
      </c>
      <c r="E271" s="33"/>
      <c r="F271" s="214" t="s">
        <v>454</v>
      </c>
      <c r="G271" s="33"/>
      <c r="H271" s="33"/>
      <c r="I271" s="112"/>
      <c r="J271" s="33"/>
      <c r="K271" s="33"/>
      <c r="L271" s="36"/>
      <c r="M271" s="215"/>
      <c r="N271" s="216"/>
      <c r="O271" s="68"/>
      <c r="P271" s="68"/>
      <c r="Q271" s="68"/>
      <c r="R271" s="68"/>
      <c r="S271" s="68"/>
      <c r="T271" s="69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4" t="s">
        <v>125</v>
      </c>
      <c r="AU271" s="14" t="s">
        <v>86</v>
      </c>
    </row>
    <row r="272" spans="1:65" s="2" customFormat="1" ht="21.75" customHeight="1">
      <c r="A272" s="31"/>
      <c r="B272" s="32"/>
      <c r="C272" s="200" t="s">
        <v>455</v>
      </c>
      <c r="D272" s="200" t="s">
        <v>118</v>
      </c>
      <c r="E272" s="201" t="s">
        <v>456</v>
      </c>
      <c r="F272" s="202" t="s">
        <v>457</v>
      </c>
      <c r="G272" s="203" t="s">
        <v>322</v>
      </c>
      <c r="H272" s="204">
        <v>130</v>
      </c>
      <c r="I272" s="205"/>
      <c r="J272" s="206">
        <f>ROUND(I272*H272,2)</f>
        <v>0</v>
      </c>
      <c r="K272" s="202" t="s">
        <v>122</v>
      </c>
      <c r="L272" s="36"/>
      <c r="M272" s="207" t="s">
        <v>1</v>
      </c>
      <c r="N272" s="208" t="s">
        <v>42</v>
      </c>
      <c r="O272" s="68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11" t="s">
        <v>123</v>
      </c>
      <c r="AT272" s="211" t="s">
        <v>118</v>
      </c>
      <c r="AU272" s="211" t="s">
        <v>86</v>
      </c>
      <c r="AY272" s="14" t="s">
        <v>115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4" t="s">
        <v>84</v>
      </c>
      <c r="BK272" s="212">
        <f>ROUND(I272*H272,2)</f>
        <v>0</v>
      </c>
      <c r="BL272" s="14" t="s">
        <v>123</v>
      </c>
      <c r="BM272" s="211" t="s">
        <v>458</v>
      </c>
    </row>
    <row r="273" spans="1:65" s="2" customFormat="1" ht="29.25">
      <c r="A273" s="31"/>
      <c r="B273" s="32"/>
      <c r="C273" s="33"/>
      <c r="D273" s="213" t="s">
        <v>125</v>
      </c>
      <c r="E273" s="33"/>
      <c r="F273" s="214" t="s">
        <v>459</v>
      </c>
      <c r="G273" s="33"/>
      <c r="H273" s="33"/>
      <c r="I273" s="112"/>
      <c r="J273" s="33"/>
      <c r="K273" s="33"/>
      <c r="L273" s="36"/>
      <c r="M273" s="215"/>
      <c r="N273" s="216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125</v>
      </c>
      <c r="AU273" s="14" t="s">
        <v>86</v>
      </c>
    </row>
    <row r="274" spans="1:65" s="2" customFormat="1" ht="21.75" customHeight="1">
      <c r="A274" s="31"/>
      <c r="B274" s="32"/>
      <c r="C274" s="200" t="s">
        <v>460</v>
      </c>
      <c r="D274" s="200" t="s">
        <v>118</v>
      </c>
      <c r="E274" s="201" t="s">
        <v>461</v>
      </c>
      <c r="F274" s="202" t="s">
        <v>462</v>
      </c>
      <c r="G274" s="203" t="s">
        <v>322</v>
      </c>
      <c r="H274" s="204">
        <v>30</v>
      </c>
      <c r="I274" s="205"/>
      <c r="J274" s="206">
        <f>ROUND(I274*H274,2)</f>
        <v>0</v>
      </c>
      <c r="K274" s="202" t="s">
        <v>122</v>
      </c>
      <c r="L274" s="36"/>
      <c r="M274" s="207" t="s">
        <v>1</v>
      </c>
      <c r="N274" s="208" t="s">
        <v>42</v>
      </c>
      <c r="O274" s="68"/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11" t="s">
        <v>123</v>
      </c>
      <c r="AT274" s="211" t="s">
        <v>118</v>
      </c>
      <c r="AU274" s="211" t="s">
        <v>86</v>
      </c>
      <c r="AY274" s="14" t="s">
        <v>115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4" t="s">
        <v>84</v>
      </c>
      <c r="BK274" s="212">
        <f>ROUND(I274*H274,2)</f>
        <v>0</v>
      </c>
      <c r="BL274" s="14" t="s">
        <v>123</v>
      </c>
      <c r="BM274" s="211" t="s">
        <v>463</v>
      </c>
    </row>
    <row r="275" spans="1:65" s="2" customFormat="1" ht="29.25">
      <c r="A275" s="31"/>
      <c r="B275" s="32"/>
      <c r="C275" s="33"/>
      <c r="D275" s="213" t="s">
        <v>125</v>
      </c>
      <c r="E275" s="33"/>
      <c r="F275" s="214" t="s">
        <v>464</v>
      </c>
      <c r="G275" s="33"/>
      <c r="H275" s="33"/>
      <c r="I275" s="112"/>
      <c r="J275" s="33"/>
      <c r="K275" s="33"/>
      <c r="L275" s="36"/>
      <c r="M275" s="215"/>
      <c r="N275" s="216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125</v>
      </c>
      <c r="AU275" s="14" t="s">
        <v>86</v>
      </c>
    </row>
    <row r="276" spans="1:65" s="2" customFormat="1" ht="21.75" customHeight="1">
      <c r="A276" s="31"/>
      <c r="B276" s="32"/>
      <c r="C276" s="200" t="s">
        <v>465</v>
      </c>
      <c r="D276" s="200" t="s">
        <v>118</v>
      </c>
      <c r="E276" s="201" t="s">
        <v>466</v>
      </c>
      <c r="F276" s="202" t="s">
        <v>467</v>
      </c>
      <c r="G276" s="203" t="s">
        <v>322</v>
      </c>
      <c r="H276" s="204">
        <v>30</v>
      </c>
      <c r="I276" s="205"/>
      <c r="J276" s="206">
        <f>ROUND(I276*H276,2)</f>
        <v>0</v>
      </c>
      <c r="K276" s="202" t="s">
        <v>122</v>
      </c>
      <c r="L276" s="36"/>
      <c r="M276" s="207" t="s">
        <v>1</v>
      </c>
      <c r="N276" s="208" t="s">
        <v>42</v>
      </c>
      <c r="O276" s="68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11" t="s">
        <v>123</v>
      </c>
      <c r="AT276" s="211" t="s">
        <v>118</v>
      </c>
      <c r="AU276" s="211" t="s">
        <v>86</v>
      </c>
      <c r="AY276" s="14" t="s">
        <v>115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4" t="s">
        <v>84</v>
      </c>
      <c r="BK276" s="212">
        <f>ROUND(I276*H276,2)</f>
        <v>0</v>
      </c>
      <c r="BL276" s="14" t="s">
        <v>123</v>
      </c>
      <c r="BM276" s="211" t="s">
        <v>468</v>
      </c>
    </row>
    <row r="277" spans="1:65" s="2" customFormat="1" ht="29.25">
      <c r="A277" s="31"/>
      <c r="B277" s="32"/>
      <c r="C277" s="33"/>
      <c r="D277" s="213" t="s">
        <v>125</v>
      </c>
      <c r="E277" s="33"/>
      <c r="F277" s="214" t="s">
        <v>469</v>
      </c>
      <c r="G277" s="33"/>
      <c r="H277" s="33"/>
      <c r="I277" s="112"/>
      <c r="J277" s="33"/>
      <c r="K277" s="33"/>
      <c r="L277" s="36"/>
      <c r="M277" s="215"/>
      <c r="N277" s="216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125</v>
      </c>
      <c r="AU277" s="14" t="s">
        <v>86</v>
      </c>
    </row>
    <row r="278" spans="1:65" s="2" customFormat="1" ht="21.75" customHeight="1">
      <c r="A278" s="31"/>
      <c r="B278" s="32"/>
      <c r="C278" s="200" t="s">
        <v>470</v>
      </c>
      <c r="D278" s="200" t="s">
        <v>118</v>
      </c>
      <c r="E278" s="201" t="s">
        <v>471</v>
      </c>
      <c r="F278" s="202" t="s">
        <v>472</v>
      </c>
      <c r="G278" s="203" t="s">
        <v>322</v>
      </c>
      <c r="H278" s="204">
        <v>30</v>
      </c>
      <c r="I278" s="205"/>
      <c r="J278" s="206">
        <f>ROUND(I278*H278,2)</f>
        <v>0</v>
      </c>
      <c r="K278" s="202" t="s">
        <v>122</v>
      </c>
      <c r="L278" s="36"/>
      <c r="M278" s="207" t="s">
        <v>1</v>
      </c>
      <c r="N278" s="208" t="s">
        <v>42</v>
      </c>
      <c r="O278" s="68"/>
      <c r="P278" s="209">
        <f>O278*H278</f>
        <v>0</v>
      </c>
      <c r="Q278" s="209">
        <v>0</v>
      </c>
      <c r="R278" s="209">
        <f>Q278*H278</f>
        <v>0</v>
      </c>
      <c r="S278" s="209">
        <v>0</v>
      </c>
      <c r="T278" s="210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11" t="s">
        <v>123</v>
      </c>
      <c r="AT278" s="211" t="s">
        <v>118</v>
      </c>
      <c r="AU278" s="211" t="s">
        <v>86</v>
      </c>
      <c r="AY278" s="14" t="s">
        <v>115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14" t="s">
        <v>84</v>
      </c>
      <c r="BK278" s="212">
        <f>ROUND(I278*H278,2)</f>
        <v>0</v>
      </c>
      <c r="BL278" s="14" t="s">
        <v>123</v>
      </c>
      <c r="BM278" s="211" t="s">
        <v>473</v>
      </c>
    </row>
    <row r="279" spans="1:65" s="2" customFormat="1" ht="29.25">
      <c r="A279" s="31"/>
      <c r="B279" s="32"/>
      <c r="C279" s="33"/>
      <c r="D279" s="213" t="s">
        <v>125</v>
      </c>
      <c r="E279" s="33"/>
      <c r="F279" s="214" t="s">
        <v>474</v>
      </c>
      <c r="G279" s="33"/>
      <c r="H279" s="33"/>
      <c r="I279" s="112"/>
      <c r="J279" s="33"/>
      <c r="K279" s="33"/>
      <c r="L279" s="36"/>
      <c r="M279" s="215"/>
      <c r="N279" s="216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125</v>
      </c>
      <c r="AU279" s="14" t="s">
        <v>86</v>
      </c>
    </row>
    <row r="280" spans="1:65" s="2" customFormat="1" ht="21.75" customHeight="1">
      <c r="A280" s="31"/>
      <c r="B280" s="32"/>
      <c r="C280" s="200" t="s">
        <v>475</v>
      </c>
      <c r="D280" s="200" t="s">
        <v>118</v>
      </c>
      <c r="E280" s="201" t="s">
        <v>476</v>
      </c>
      <c r="F280" s="202" t="s">
        <v>477</v>
      </c>
      <c r="G280" s="203" t="s">
        <v>121</v>
      </c>
      <c r="H280" s="204">
        <v>1000</v>
      </c>
      <c r="I280" s="205"/>
      <c r="J280" s="206">
        <f>ROUND(I280*H280,2)</f>
        <v>0</v>
      </c>
      <c r="K280" s="202" t="s">
        <v>122</v>
      </c>
      <c r="L280" s="36"/>
      <c r="M280" s="207" t="s">
        <v>1</v>
      </c>
      <c r="N280" s="208" t="s">
        <v>42</v>
      </c>
      <c r="O280" s="68"/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11" t="s">
        <v>123</v>
      </c>
      <c r="AT280" s="211" t="s">
        <v>118</v>
      </c>
      <c r="AU280" s="211" t="s">
        <v>86</v>
      </c>
      <c r="AY280" s="14" t="s">
        <v>115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4" t="s">
        <v>84</v>
      </c>
      <c r="BK280" s="212">
        <f>ROUND(I280*H280,2)</f>
        <v>0</v>
      </c>
      <c r="BL280" s="14" t="s">
        <v>123</v>
      </c>
      <c r="BM280" s="211" t="s">
        <v>478</v>
      </c>
    </row>
    <row r="281" spans="1:65" s="2" customFormat="1" ht="29.25">
      <c r="A281" s="31"/>
      <c r="B281" s="32"/>
      <c r="C281" s="33"/>
      <c r="D281" s="213" t="s">
        <v>125</v>
      </c>
      <c r="E281" s="33"/>
      <c r="F281" s="214" t="s">
        <v>479</v>
      </c>
      <c r="G281" s="33"/>
      <c r="H281" s="33"/>
      <c r="I281" s="112"/>
      <c r="J281" s="33"/>
      <c r="K281" s="33"/>
      <c r="L281" s="36"/>
      <c r="M281" s="215"/>
      <c r="N281" s="216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125</v>
      </c>
      <c r="AU281" s="14" t="s">
        <v>86</v>
      </c>
    </row>
    <row r="282" spans="1:65" s="2" customFormat="1" ht="19.5">
      <c r="A282" s="31"/>
      <c r="B282" s="32"/>
      <c r="C282" s="33"/>
      <c r="D282" s="213" t="s">
        <v>127</v>
      </c>
      <c r="E282" s="33"/>
      <c r="F282" s="217" t="s">
        <v>128</v>
      </c>
      <c r="G282" s="33"/>
      <c r="H282" s="33"/>
      <c r="I282" s="112"/>
      <c r="J282" s="33"/>
      <c r="K282" s="33"/>
      <c r="L282" s="36"/>
      <c r="M282" s="215"/>
      <c r="N282" s="216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127</v>
      </c>
      <c r="AU282" s="14" t="s">
        <v>86</v>
      </c>
    </row>
    <row r="283" spans="1:65" s="2" customFormat="1" ht="21.75" customHeight="1">
      <c r="A283" s="31"/>
      <c r="B283" s="32"/>
      <c r="C283" s="200" t="s">
        <v>480</v>
      </c>
      <c r="D283" s="200" t="s">
        <v>118</v>
      </c>
      <c r="E283" s="201" t="s">
        <v>481</v>
      </c>
      <c r="F283" s="202" t="s">
        <v>482</v>
      </c>
      <c r="G283" s="203" t="s">
        <v>121</v>
      </c>
      <c r="H283" s="204">
        <v>1000</v>
      </c>
      <c r="I283" s="205"/>
      <c r="J283" s="206">
        <f>ROUND(I283*H283,2)</f>
        <v>0</v>
      </c>
      <c r="K283" s="202" t="s">
        <v>122</v>
      </c>
      <c r="L283" s="36"/>
      <c r="M283" s="207" t="s">
        <v>1</v>
      </c>
      <c r="N283" s="208" t="s">
        <v>42</v>
      </c>
      <c r="O283" s="68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11" t="s">
        <v>123</v>
      </c>
      <c r="AT283" s="211" t="s">
        <v>118</v>
      </c>
      <c r="AU283" s="211" t="s">
        <v>86</v>
      </c>
      <c r="AY283" s="14" t="s">
        <v>115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4" t="s">
        <v>84</v>
      </c>
      <c r="BK283" s="212">
        <f>ROUND(I283*H283,2)</f>
        <v>0</v>
      </c>
      <c r="BL283" s="14" t="s">
        <v>123</v>
      </c>
      <c r="BM283" s="211" t="s">
        <v>483</v>
      </c>
    </row>
    <row r="284" spans="1:65" s="2" customFormat="1" ht="29.25">
      <c r="A284" s="31"/>
      <c r="B284" s="32"/>
      <c r="C284" s="33"/>
      <c r="D284" s="213" t="s">
        <v>125</v>
      </c>
      <c r="E284" s="33"/>
      <c r="F284" s="214" t="s">
        <v>484</v>
      </c>
      <c r="G284" s="33"/>
      <c r="H284" s="33"/>
      <c r="I284" s="112"/>
      <c r="J284" s="33"/>
      <c r="K284" s="33"/>
      <c r="L284" s="36"/>
      <c r="M284" s="215"/>
      <c r="N284" s="216"/>
      <c r="O284" s="68"/>
      <c r="P284" s="68"/>
      <c r="Q284" s="68"/>
      <c r="R284" s="68"/>
      <c r="S284" s="68"/>
      <c r="T284" s="69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4" t="s">
        <v>125</v>
      </c>
      <c r="AU284" s="14" t="s">
        <v>86</v>
      </c>
    </row>
    <row r="285" spans="1:65" s="2" customFormat="1" ht="19.5">
      <c r="A285" s="31"/>
      <c r="B285" s="32"/>
      <c r="C285" s="33"/>
      <c r="D285" s="213" t="s">
        <v>127</v>
      </c>
      <c r="E285" s="33"/>
      <c r="F285" s="217" t="s">
        <v>128</v>
      </c>
      <c r="G285" s="33"/>
      <c r="H285" s="33"/>
      <c r="I285" s="112"/>
      <c r="J285" s="33"/>
      <c r="K285" s="33"/>
      <c r="L285" s="36"/>
      <c r="M285" s="215"/>
      <c r="N285" s="216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127</v>
      </c>
      <c r="AU285" s="14" t="s">
        <v>86</v>
      </c>
    </row>
    <row r="286" spans="1:65" s="2" customFormat="1" ht="21.75" customHeight="1">
      <c r="A286" s="31"/>
      <c r="B286" s="32"/>
      <c r="C286" s="200" t="s">
        <v>485</v>
      </c>
      <c r="D286" s="200" t="s">
        <v>118</v>
      </c>
      <c r="E286" s="201" t="s">
        <v>486</v>
      </c>
      <c r="F286" s="202" t="s">
        <v>487</v>
      </c>
      <c r="G286" s="203" t="s">
        <v>121</v>
      </c>
      <c r="H286" s="204">
        <v>1000</v>
      </c>
      <c r="I286" s="205"/>
      <c r="J286" s="206">
        <f>ROUND(I286*H286,2)</f>
        <v>0</v>
      </c>
      <c r="K286" s="202" t="s">
        <v>122</v>
      </c>
      <c r="L286" s="36"/>
      <c r="M286" s="207" t="s">
        <v>1</v>
      </c>
      <c r="N286" s="208" t="s">
        <v>42</v>
      </c>
      <c r="O286" s="68"/>
      <c r="P286" s="209">
        <f>O286*H286</f>
        <v>0</v>
      </c>
      <c r="Q286" s="209">
        <v>0</v>
      </c>
      <c r="R286" s="209">
        <f>Q286*H286</f>
        <v>0</v>
      </c>
      <c r="S286" s="209">
        <v>0</v>
      </c>
      <c r="T286" s="210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11" t="s">
        <v>123</v>
      </c>
      <c r="AT286" s="211" t="s">
        <v>118</v>
      </c>
      <c r="AU286" s="211" t="s">
        <v>86</v>
      </c>
      <c r="AY286" s="14" t="s">
        <v>115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4" t="s">
        <v>84</v>
      </c>
      <c r="BK286" s="212">
        <f>ROUND(I286*H286,2)</f>
        <v>0</v>
      </c>
      <c r="BL286" s="14" t="s">
        <v>123</v>
      </c>
      <c r="BM286" s="211" t="s">
        <v>488</v>
      </c>
    </row>
    <row r="287" spans="1:65" s="2" customFormat="1" ht="29.25">
      <c r="A287" s="31"/>
      <c r="B287" s="32"/>
      <c r="C287" s="33"/>
      <c r="D287" s="213" t="s">
        <v>125</v>
      </c>
      <c r="E287" s="33"/>
      <c r="F287" s="214" t="s">
        <v>489</v>
      </c>
      <c r="G287" s="33"/>
      <c r="H287" s="33"/>
      <c r="I287" s="112"/>
      <c r="J287" s="33"/>
      <c r="K287" s="33"/>
      <c r="L287" s="36"/>
      <c r="M287" s="215"/>
      <c r="N287" s="216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125</v>
      </c>
      <c r="AU287" s="14" t="s">
        <v>86</v>
      </c>
    </row>
    <row r="288" spans="1:65" s="2" customFormat="1" ht="19.5">
      <c r="A288" s="31"/>
      <c r="B288" s="32"/>
      <c r="C288" s="33"/>
      <c r="D288" s="213" t="s">
        <v>127</v>
      </c>
      <c r="E288" s="33"/>
      <c r="F288" s="217" t="s">
        <v>128</v>
      </c>
      <c r="G288" s="33"/>
      <c r="H288" s="33"/>
      <c r="I288" s="112"/>
      <c r="J288" s="33"/>
      <c r="K288" s="33"/>
      <c r="L288" s="36"/>
      <c r="M288" s="215"/>
      <c r="N288" s="216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127</v>
      </c>
      <c r="AU288" s="14" t="s">
        <v>86</v>
      </c>
    </row>
    <row r="289" spans="1:65" s="2" customFormat="1" ht="21.75" customHeight="1">
      <c r="A289" s="31"/>
      <c r="B289" s="32"/>
      <c r="C289" s="200" t="s">
        <v>490</v>
      </c>
      <c r="D289" s="200" t="s">
        <v>118</v>
      </c>
      <c r="E289" s="201" t="s">
        <v>491</v>
      </c>
      <c r="F289" s="202" t="s">
        <v>492</v>
      </c>
      <c r="G289" s="203" t="s">
        <v>121</v>
      </c>
      <c r="H289" s="204">
        <v>1000</v>
      </c>
      <c r="I289" s="205"/>
      <c r="J289" s="206">
        <f>ROUND(I289*H289,2)</f>
        <v>0</v>
      </c>
      <c r="K289" s="202" t="s">
        <v>122</v>
      </c>
      <c r="L289" s="36"/>
      <c r="M289" s="207" t="s">
        <v>1</v>
      </c>
      <c r="N289" s="208" t="s">
        <v>42</v>
      </c>
      <c r="O289" s="68"/>
      <c r="P289" s="209">
        <f>O289*H289</f>
        <v>0</v>
      </c>
      <c r="Q289" s="209">
        <v>0</v>
      </c>
      <c r="R289" s="209">
        <f>Q289*H289</f>
        <v>0</v>
      </c>
      <c r="S289" s="209">
        <v>0</v>
      </c>
      <c r="T289" s="210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11" t="s">
        <v>123</v>
      </c>
      <c r="AT289" s="211" t="s">
        <v>118</v>
      </c>
      <c r="AU289" s="211" t="s">
        <v>86</v>
      </c>
      <c r="AY289" s="14" t="s">
        <v>115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14" t="s">
        <v>84</v>
      </c>
      <c r="BK289" s="212">
        <f>ROUND(I289*H289,2)</f>
        <v>0</v>
      </c>
      <c r="BL289" s="14" t="s">
        <v>123</v>
      </c>
      <c r="BM289" s="211" t="s">
        <v>493</v>
      </c>
    </row>
    <row r="290" spans="1:65" s="2" customFormat="1" ht="29.25">
      <c r="A290" s="31"/>
      <c r="B290" s="32"/>
      <c r="C290" s="33"/>
      <c r="D290" s="213" t="s">
        <v>125</v>
      </c>
      <c r="E290" s="33"/>
      <c r="F290" s="214" t="s">
        <v>494</v>
      </c>
      <c r="G290" s="33"/>
      <c r="H290" s="33"/>
      <c r="I290" s="112"/>
      <c r="J290" s="33"/>
      <c r="K290" s="33"/>
      <c r="L290" s="36"/>
      <c r="M290" s="215"/>
      <c r="N290" s="216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125</v>
      </c>
      <c r="AU290" s="14" t="s">
        <v>86</v>
      </c>
    </row>
    <row r="291" spans="1:65" s="2" customFormat="1" ht="19.5">
      <c r="A291" s="31"/>
      <c r="B291" s="32"/>
      <c r="C291" s="33"/>
      <c r="D291" s="213" t="s">
        <v>127</v>
      </c>
      <c r="E291" s="33"/>
      <c r="F291" s="217" t="s">
        <v>128</v>
      </c>
      <c r="G291" s="33"/>
      <c r="H291" s="33"/>
      <c r="I291" s="112"/>
      <c r="J291" s="33"/>
      <c r="K291" s="33"/>
      <c r="L291" s="36"/>
      <c r="M291" s="215"/>
      <c r="N291" s="216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127</v>
      </c>
      <c r="AU291" s="14" t="s">
        <v>86</v>
      </c>
    </row>
    <row r="292" spans="1:65" s="2" customFormat="1" ht="21.75" customHeight="1">
      <c r="A292" s="31"/>
      <c r="B292" s="32"/>
      <c r="C292" s="200" t="s">
        <v>495</v>
      </c>
      <c r="D292" s="200" t="s">
        <v>118</v>
      </c>
      <c r="E292" s="201" t="s">
        <v>496</v>
      </c>
      <c r="F292" s="202" t="s">
        <v>497</v>
      </c>
      <c r="G292" s="203" t="s">
        <v>121</v>
      </c>
      <c r="H292" s="204">
        <v>1000</v>
      </c>
      <c r="I292" s="205"/>
      <c r="J292" s="206">
        <f>ROUND(I292*H292,2)</f>
        <v>0</v>
      </c>
      <c r="K292" s="202" t="s">
        <v>122</v>
      </c>
      <c r="L292" s="36"/>
      <c r="M292" s="207" t="s">
        <v>1</v>
      </c>
      <c r="N292" s="208" t="s">
        <v>42</v>
      </c>
      <c r="O292" s="68"/>
      <c r="P292" s="209">
        <f>O292*H292</f>
        <v>0</v>
      </c>
      <c r="Q292" s="209">
        <v>0</v>
      </c>
      <c r="R292" s="209">
        <f>Q292*H292</f>
        <v>0</v>
      </c>
      <c r="S292" s="209">
        <v>0</v>
      </c>
      <c r="T292" s="210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211" t="s">
        <v>123</v>
      </c>
      <c r="AT292" s="211" t="s">
        <v>118</v>
      </c>
      <c r="AU292" s="211" t="s">
        <v>86</v>
      </c>
      <c r="AY292" s="14" t="s">
        <v>115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4" t="s">
        <v>84</v>
      </c>
      <c r="BK292" s="212">
        <f>ROUND(I292*H292,2)</f>
        <v>0</v>
      </c>
      <c r="BL292" s="14" t="s">
        <v>123</v>
      </c>
      <c r="BM292" s="211" t="s">
        <v>498</v>
      </c>
    </row>
    <row r="293" spans="1:65" s="2" customFormat="1" ht="29.25">
      <c r="A293" s="31"/>
      <c r="B293" s="32"/>
      <c r="C293" s="33"/>
      <c r="D293" s="213" t="s">
        <v>125</v>
      </c>
      <c r="E293" s="33"/>
      <c r="F293" s="214" t="s">
        <v>499</v>
      </c>
      <c r="G293" s="33"/>
      <c r="H293" s="33"/>
      <c r="I293" s="112"/>
      <c r="J293" s="33"/>
      <c r="K293" s="33"/>
      <c r="L293" s="36"/>
      <c r="M293" s="215"/>
      <c r="N293" s="216"/>
      <c r="O293" s="68"/>
      <c r="P293" s="68"/>
      <c r="Q293" s="68"/>
      <c r="R293" s="68"/>
      <c r="S293" s="68"/>
      <c r="T293" s="69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125</v>
      </c>
      <c r="AU293" s="14" t="s">
        <v>86</v>
      </c>
    </row>
    <row r="294" spans="1:65" s="2" customFormat="1" ht="19.5">
      <c r="A294" s="31"/>
      <c r="B294" s="32"/>
      <c r="C294" s="33"/>
      <c r="D294" s="213" t="s">
        <v>127</v>
      </c>
      <c r="E294" s="33"/>
      <c r="F294" s="217" t="s">
        <v>128</v>
      </c>
      <c r="G294" s="33"/>
      <c r="H294" s="33"/>
      <c r="I294" s="112"/>
      <c r="J294" s="33"/>
      <c r="K294" s="33"/>
      <c r="L294" s="36"/>
      <c r="M294" s="215"/>
      <c r="N294" s="216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127</v>
      </c>
      <c r="AU294" s="14" t="s">
        <v>86</v>
      </c>
    </row>
    <row r="295" spans="1:65" s="2" customFormat="1" ht="21.75" customHeight="1">
      <c r="A295" s="31"/>
      <c r="B295" s="32"/>
      <c r="C295" s="200" t="s">
        <v>500</v>
      </c>
      <c r="D295" s="200" t="s">
        <v>118</v>
      </c>
      <c r="E295" s="201" t="s">
        <v>501</v>
      </c>
      <c r="F295" s="202" t="s">
        <v>502</v>
      </c>
      <c r="G295" s="203" t="s">
        <v>121</v>
      </c>
      <c r="H295" s="204">
        <v>1000</v>
      </c>
      <c r="I295" s="205"/>
      <c r="J295" s="206">
        <f>ROUND(I295*H295,2)</f>
        <v>0</v>
      </c>
      <c r="K295" s="202" t="s">
        <v>122</v>
      </c>
      <c r="L295" s="36"/>
      <c r="M295" s="207" t="s">
        <v>1</v>
      </c>
      <c r="N295" s="208" t="s">
        <v>42</v>
      </c>
      <c r="O295" s="68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11" t="s">
        <v>123</v>
      </c>
      <c r="AT295" s="211" t="s">
        <v>118</v>
      </c>
      <c r="AU295" s="211" t="s">
        <v>86</v>
      </c>
      <c r="AY295" s="14" t="s">
        <v>115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4" t="s">
        <v>84</v>
      </c>
      <c r="BK295" s="212">
        <f>ROUND(I295*H295,2)</f>
        <v>0</v>
      </c>
      <c r="BL295" s="14" t="s">
        <v>123</v>
      </c>
      <c r="BM295" s="211" t="s">
        <v>503</v>
      </c>
    </row>
    <row r="296" spans="1:65" s="2" customFormat="1" ht="29.25">
      <c r="A296" s="31"/>
      <c r="B296" s="32"/>
      <c r="C296" s="33"/>
      <c r="D296" s="213" t="s">
        <v>125</v>
      </c>
      <c r="E296" s="33"/>
      <c r="F296" s="214" t="s">
        <v>504</v>
      </c>
      <c r="G296" s="33"/>
      <c r="H296" s="33"/>
      <c r="I296" s="112"/>
      <c r="J296" s="33"/>
      <c r="K296" s="33"/>
      <c r="L296" s="36"/>
      <c r="M296" s="215"/>
      <c r="N296" s="216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125</v>
      </c>
      <c r="AU296" s="14" t="s">
        <v>86</v>
      </c>
    </row>
    <row r="297" spans="1:65" s="2" customFormat="1" ht="19.5">
      <c r="A297" s="31"/>
      <c r="B297" s="32"/>
      <c r="C297" s="33"/>
      <c r="D297" s="213" t="s">
        <v>127</v>
      </c>
      <c r="E297" s="33"/>
      <c r="F297" s="217" t="s">
        <v>128</v>
      </c>
      <c r="G297" s="33"/>
      <c r="H297" s="33"/>
      <c r="I297" s="112"/>
      <c r="J297" s="33"/>
      <c r="K297" s="33"/>
      <c r="L297" s="36"/>
      <c r="M297" s="215"/>
      <c r="N297" s="216"/>
      <c r="O297" s="68"/>
      <c r="P297" s="68"/>
      <c r="Q297" s="68"/>
      <c r="R297" s="68"/>
      <c r="S297" s="68"/>
      <c r="T297" s="69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4" t="s">
        <v>127</v>
      </c>
      <c r="AU297" s="14" t="s">
        <v>86</v>
      </c>
    </row>
    <row r="298" spans="1:65" s="2" customFormat="1" ht="21.75" customHeight="1">
      <c r="A298" s="31"/>
      <c r="B298" s="32"/>
      <c r="C298" s="200" t="s">
        <v>505</v>
      </c>
      <c r="D298" s="200" t="s">
        <v>118</v>
      </c>
      <c r="E298" s="201" t="s">
        <v>506</v>
      </c>
      <c r="F298" s="202" t="s">
        <v>507</v>
      </c>
      <c r="G298" s="203" t="s">
        <v>121</v>
      </c>
      <c r="H298" s="204">
        <v>1000</v>
      </c>
      <c r="I298" s="205"/>
      <c r="J298" s="206">
        <f>ROUND(I298*H298,2)</f>
        <v>0</v>
      </c>
      <c r="K298" s="202" t="s">
        <v>122</v>
      </c>
      <c r="L298" s="36"/>
      <c r="M298" s="207" t="s">
        <v>1</v>
      </c>
      <c r="N298" s="208" t="s">
        <v>42</v>
      </c>
      <c r="O298" s="68"/>
      <c r="P298" s="209">
        <f>O298*H298</f>
        <v>0</v>
      </c>
      <c r="Q298" s="209">
        <v>0</v>
      </c>
      <c r="R298" s="209">
        <f>Q298*H298</f>
        <v>0</v>
      </c>
      <c r="S298" s="209">
        <v>0</v>
      </c>
      <c r="T298" s="210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11" t="s">
        <v>123</v>
      </c>
      <c r="AT298" s="211" t="s">
        <v>118</v>
      </c>
      <c r="AU298" s="211" t="s">
        <v>86</v>
      </c>
      <c r="AY298" s="14" t="s">
        <v>115</v>
      </c>
      <c r="BE298" s="212">
        <f>IF(N298="základní",J298,0)</f>
        <v>0</v>
      </c>
      <c r="BF298" s="212">
        <f>IF(N298="snížená",J298,0)</f>
        <v>0</v>
      </c>
      <c r="BG298" s="212">
        <f>IF(N298="zákl. přenesená",J298,0)</f>
        <v>0</v>
      </c>
      <c r="BH298" s="212">
        <f>IF(N298="sníž. přenesená",J298,0)</f>
        <v>0</v>
      </c>
      <c r="BI298" s="212">
        <f>IF(N298="nulová",J298,0)</f>
        <v>0</v>
      </c>
      <c r="BJ298" s="14" t="s">
        <v>84</v>
      </c>
      <c r="BK298" s="212">
        <f>ROUND(I298*H298,2)</f>
        <v>0</v>
      </c>
      <c r="BL298" s="14" t="s">
        <v>123</v>
      </c>
      <c r="BM298" s="211" t="s">
        <v>508</v>
      </c>
    </row>
    <row r="299" spans="1:65" s="2" customFormat="1" ht="29.25">
      <c r="A299" s="31"/>
      <c r="B299" s="32"/>
      <c r="C299" s="33"/>
      <c r="D299" s="213" t="s">
        <v>125</v>
      </c>
      <c r="E299" s="33"/>
      <c r="F299" s="214" t="s">
        <v>509</v>
      </c>
      <c r="G299" s="33"/>
      <c r="H299" s="33"/>
      <c r="I299" s="112"/>
      <c r="J299" s="33"/>
      <c r="K299" s="33"/>
      <c r="L299" s="36"/>
      <c r="M299" s="215"/>
      <c r="N299" s="216"/>
      <c r="O299" s="68"/>
      <c r="P299" s="68"/>
      <c r="Q299" s="68"/>
      <c r="R299" s="68"/>
      <c r="S299" s="68"/>
      <c r="T299" s="69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4" t="s">
        <v>125</v>
      </c>
      <c r="AU299" s="14" t="s">
        <v>86</v>
      </c>
    </row>
    <row r="300" spans="1:65" s="2" customFormat="1" ht="19.5">
      <c r="A300" s="31"/>
      <c r="B300" s="32"/>
      <c r="C300" s="33"/>
      <c r="D300" s="213" t="s">
        <v>127</v>
      </c>
      <c r="E300" s="33"/>
      <c r="F300" s="217" t="s">
        <v>128</v>
      </c>
      <c r="G300" s="33"/>
      <c r="H300" s="33"/>
      <c r="I300" s="112"/>
      <c r="J300" s="33"/>
      <c r="K300" s="33"/>
      <c r="L300" s="36"/>
      <c r="M300" s="215"/>
      <c r="N300" s="216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127</v>
      </c>
      <c r="AU300" s="14" t="s">
        <v>86</v>
      </c>
    </row>
    <row r="301" spans="1:65" s="2" customFormat="1" ht="21.75" customHeight="1">
      <c r="A301" s="31"/>
      <c r="B301" s="32"/>
      <c r="C301" s="200" t="s">
        <v>510</v>
      </c>
      <c r="D301" s="200" t="s">
        <v>118</v>
      </c>
      <c r="E301" s="201" t="s">
        <v>511</v>
      </c>
      <c r="F301" s="202" t="s">
        <v>512</v>
      </c>
      <c r="G301" s="203" t="s">
        <v>121</v>
      </c>
      <c r="H301" s="204">
        <v>1000</v>
      </c>
      <c r="I301" s="205"/>
      <c r="J301" s="206">
        <f>ROUND(I301*H301,2)</f>
        <v>0</v>
      </c>
      <c r="K301" s="202" t="s">
        <v>122</v>
      </c>
      <c r="L301" s="36"/>
      <c r="M301" s="207" t="s">
        <v>1</v>
      </c>
      <c r="N301" s="208" t="s">
        <v>42</v>
      </c>
      <c r="O301" s="68"/>
      <c r="P301" s="209">
        <f>O301*H301</f>
        <v>0</v>
      </c>
      <c r="Q301" s="209">
        <v>0</v>
      </c>
      <c r="R301" s="209">
        <f>Q301*H301</f>
        <v>0</v>
      </c>
      <c r="S301" s="209">
        <v>0</v>
      </c>
      <c r="T301" s="210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11" t="s">
        <v>123</v>
      </c>
      <c r="AT301" s="211" t="s">
        <v>118</v>
      </c>
      <c r="AU301" s="211" t="s">
        <v>86</v>
      </c>
      <c r="AY301" s="14" t="s">
        <v>115</v>
      </c>
      <c r="BE301" s="212">
        <f>IF(N301="základní",J301,0)</f>
        <v>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14" t="s">
        <v>84</v>
      </c>
      <c r="BK301" s="212">
        <f>ROUND(I301*H301,2)</f>
        <v>0</v>
      </c>
      <c r="BL301" s="14" t="s">
        <v>123</v>
      </c>
      <c r="BM301" s="211" t="s">
        <v>513</v>
      </c>
    </row>
    <row r="302" spans="1:65" s="2" customFormat="1" ht="29.25">
      <c r="A302" s="31"/>
      <c r="B302" s="32"/>
      <c r="C302" s="33"/>
      <c r="D302" s="213" t="s">
        <v>125</v>
      </c>
      <c r="E302" s="33"/>
      <c r="F302" s="214" t="s">
        <v>514</v>
      </c>
      <c r="G302" s="33"/>
      <c r="H302" s="33"/>
      <c r="I302" s="112"/>
      <c r="J302" s="33"/>
      <c r="K302" s="33"/>
      <c r="L302" s="36"/>
      <c r="M302" s="215"/>
      <c r="N302" s="216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125</v>
      </c>
      <c r="AU302" s="14" t="s">
        <v>86</v>
      </c>
    </row>
    <row r="303" spans="1:65" s="2" customFormat="1" ht="19.5">
      <c r="A303" s="31"/>
      <c r="B303" s="32"/>
      <c r="C303" s="33"/>
      <c r="D303" s="213" t="s">
        <v>127</v>
      </c>
      <c r="E303" s="33"/>
      <c r="F303" s="217" t="s">
        <v>128</v>
      </c>
      <c r="G303" s="33"/>
      <c r="H303" s="33"/>
      <c r="I303" s="112"/>
      <c r="J303" s="33"/>
      <c r="K303" s="33"/>
      <c r="L303" s="36"/>
      <c r="M303" s="215"/>
      <c r="N303" s="216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127</v>
      </c>
      <c r="AU303" s="14" t="s">
        <v>86</v>
      </c>
    </row>
    <row r="304" spans="1:65" s="2" customFormat="1" ht="21.75" customHeight="1">
      <c r="A304" s="31"/>
      <c r="B304" s="32"/>
      <c r="C304" s="200" t="s">
        <v>515</v>
      </c>
      <c r="D304" s="200" t="s">
        <v>118</v>
      </c>
      <c r="E304" s="201" t="s">
        <v>516</v>
      </c>
      <c r="F304" s="202" t="s">
        <v>517</v>
      </c>
      <c r="G304" s="203" t="s">
        <v>121</v>
      </c>
      <c r="H304" s="204">
        <v>1000</v>
      </c>
      <c r="I304" s="205"/>
      <c r="J304" s="206">
        <f>ROUND(I304*H304,2)</f>
        <v>0</v>
      </c>
      <c r="K304" s="202" t="s">
        <v>122</v>
      </c>
      <c r="L304" s="36"/>
      <c r="M304" s="207" t="s">
        <v>1</v>
      </c>
      <c r="N304" s="208" t="s">
        <v>42</v>
      </c>
      <c r="O304" s="68"/>
      <c r="P304" s="209">
        <f>O304*H304</f>
        <v>0</v>
      </c>
      <c r="Q304" s="209">
        <v>0</v>
      </c>
      <c r="R304" s="209">
        <f>Q304*H304</f>
        <v>0</v>
      </c>
      <c r="S304" s="209">
        <v>0</v>
      </c>
      <c r="T304" s="210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11" t="s">
        <v>123</v>
      </c>
      <c r="AT304" s="211" t="s">
        <v>118</v>
      </c>
      <c r="AU304" s="211" t="s">
        <v>86</v>
      </c>
      <c r="AY304" s="14" t="s">
        <v>115</v>
      </c>
      <c r="BE304" s="212">
        <f>IF(N304="základní",J304,0)</f>
        <v>0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14" t="s">
        <v>84</v>
      </c>
      <c r="BK304" s="212">
        <f>ROUND(I304*H304,2)</f>
        <v>0</v>
      </c>
      <c r="BL304" s="14" t="s">
        <v>123</v>
      </c>
      <c r="BM304" s="211" t="s">
        <v>518</v>
      </c>
    </row>
    <row r="305" spans="1:65" s="2" customFormat="1" ht="29.25">
      <c r="A305" s="31"/>
      <c r="B305" s="32"/>
      <c r="C305" s="33"/>
      <c r="D305" s="213" t="s">
        <v>125</v>
      </c>
      <c r="E305" s="33"/>
      <c r="F305" s="214" t="s">
        <v>519</v>
      </c>
      <c r="G305" s="33"/>
      <c r="H305" s="33"/>
      <c r="I305" s="112"/>
      <c r="J305" s="33"/>
      <c r="K305" s="33"/>
      <c r="L305" s="36"/>
      <c r="M305" s="215"/>
      <c r="N305" s="216"/>
      <c r="O305" s="68"/>
      <c r="P305" s="68"/>
      <c r="Q305" s="68"/>
      <c r="R305" s="68"/>
      <c r="S305" s="68"/>
      <c r="T305" s="69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125</v>
      </c>
      <c r="AU305" s="14" t="s">
        <v>86</v>
      </c>
    </row>
    <row r="306" spans="1:65" s="2" customFormat="1" ht="19.5">
      <c r="A306" s="31"/>
      <c r="B306" s="32"/>
      <c r="C306" s="33"/>
      <c r="D306" s="213" t="s">
        <v>127</v>
      </c>
      <c r="E306" s="33"/>
      <c r="F306" s="217" t="s">
        <v>128</v>
      </c>
      <c r="G306" s="33"/>
      <c r="H306" s="33"/>
      <c r="I306" s="112"/>
      <c r="J306" s="33"/>
      <c r="K306" s="33"/>
      <c r="L306" s="36"/>
      <c r="M306" s="215"/>
      <c r="N306" s="216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127</v>
      </c>
      <c r="AU306" s="14" t="s">
        <v>86</v>
      </c>
    </row>
    <row r="307" spans="1:65" s="2" customFormat="1" ht="21.75" customHeight="1">
      <c r="A307" s="31"/>
      <c r="B307" s="32"/>
      <c r="C307" s="200" t="s">
        <v>520</v>
      </c>
      <c r="D307" s="200" t="s">
        <v>118</v>
      </c>
      <c r="E307" s="201" t="s">
        <v>521</v>
      </c>
      <c r="F307" s="202" t="s">
        <v>522</v>
      </c>
      <c r="G307" s="203" t="s">
        <v>121</v>
      </c>
      <c r="H307" s="204">
        <v>1000</v>
      </c>
      <c r="I307" s="205"/>
      <c r="J307" s="206">
        <f>ROUND(I307*H307,2)</f>
        <v>0</v>
      </c>
      <c r="K307" s="202" t="s">
        <v>122</v>
      </c>
      <c r="L307" s="36"/>
      <c r="M307" s="207" t="s">
        <v>1</v>
      </c>
      <c r="N307" s="208" t="s">
        <v>42</v>
      </c>
      <c r="O307" s="68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11" t="s">
        <v>123</v>
      </c>
      <c r="AT307" s="211" t="s">
        <v>118</v>
      </c>
      <c r="AU307" s="211" t="s">
        <v>86</v>
      </c>
      <c r="AY307" s="14" t="s">
        <v>115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14" t="s">
        <v>84</v>
      </c>
      <c r="BK307" s="212">
        <f>ROUND(I307*H307,2)</f>
        <v>0</v>
      </c>
      <c r="BL307" s="14" t="s">
        <v>123</v>
      </c>
      <c r="BM307" s="211" t="s">
        <v>523</v>
      </c>
    </row>
    <row r="308" spans="1:65" s="2" customFormat="1" ht="29.25">
      <c r="A308" s="31"/>
      <c r="B308" s="32"/>
      <c r="C308" s="33"/>
      <c r="D308" s="213" t="s">
        <v>125</v>
      </c>
      <c r="E308" s="33"/>
      <c r="F308" s="214" t="s">
        <v>524</v>
      </c>
      <c r="G308" s="33"/>
      <c r="H308" s="33"/>
      <c r="I308" s="112"/>
      <c r="J308" s="33"/>
      <c r="K308" s="33"/>
      <c r="L308" s="36"/>
      <c r="M308" s="215"/>
      <c r="N308" s="216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125</v>
      </c>
      <c r="AU308" s="14" t="s">
        <v>86</v>
      </c>
    </row>
    <row r="309" spans="1:65" s="2" customFormat="1" ht="19.5">
      <c r="A309" s="31"/>
      <c r="B309" s="32"/>
      <c r="C309" s="33"/>
      <c r="D309" s="213" t="s">
        <v>127</v>
      </c>
      <c r="E309" s="33"/>
      <c r="F309" s="217" t="s">
        <v>128</v>
      </c>
      <c r="G309" s="33"/>
      <c r="H309" s="33"/>
      <c r="I309" s="112"/>
      <c r="J309" s="33"/>
      <c r="K309" s="33"/>
      <c r="L309" s="36"/>
      <c r="M309" s="215"/>
      <c r="N309" s="216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127</v>
      </c>
      <c r="AU309" s="14" t="s">
        <v>86</v>
      </c>
    </row>
    <row r="310" spans="1:65" s="2" customFormat="1" ht="21.75" customHeight="1">
      <c r="A310" s="31"/>
      <c r="B310" s="32"/>
      <c r="C310" s="200" t="s">
        <v>525</v>
      </c>
      <c r="D310" s="200" t="s">
        <v>118</v>
      </c>
      <c r="E310" s="201" t="s">
        <v>526</v>
      </c>
      <c r="F310" s="202" t="s">
        <v>527</v>
      </c>
      <c r="G310" s="203" t="s">
        <v>121</v>
      </c>
      <c r="H310" s="204">
        <v>1000</v>
      </c>
      <c r="I310" s="205"/>
      <c r="J310" s="206">
        <f>ROUND(I310*H310,2)</f>
        <v>0</v>
      </c>
      <c r="K310" s="202" t="s">
        <v>122</v>
      </c>
      <c r="L310" s="36"/>
      <c r="M310" s="207" t="s">
        <v>1</v>
      </c>
      <c r="N310" s="208" t="s">
        <v>42</v>
      </c>
      <c r="O310" s="68"/>
      <c r="P310" s="209">
        <f>O310*H310</f>
        <v>0</v>
      </c>
      <c r="Q310" s="209">
        <v>0</v>
      </c>
      <c r="R310" s="209">
        <f>Q310*H310</f>
        <v>0</v>
      </c>
      <c r="S310" s="209">
        <v>0</v>
      </c>
      <c r="T310" s="210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211" t="s">
        <v>123</v>
      </c>
      <c r="AT310" s="211" t="s">
        <v>118</v>
      </c>
      <c r="AU310" s="211" t="s">
        <v>86</v>
      </c>
      <c r="AY310" s="14" t="s">
        <v>115</v>
      </c>
      <c r="BE310" s="212">
        <f>IF(N310="základní",J310,0)</f>
        <v>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14" t="s">
        <v>84</v>
      </c>
      <c r="BK310" s="212">
        <f>ROUND(I310*H310,2)</f>
        <v>0</v>
      </c>
      <c r="BL310" s="14" t="s">
        <v>123</v>
      </c>
      <c r="BM310" s="211" t="s">
        <v>528</v>
      </c>
    </row>
    <row r="311" spans="1:65" s="2" customFormat="1" ht="29.25">
      <c r="A311" s="31"/>
      <c r="B311" s="32"/>
      <c r="C311" s="33"/>
      <c r="D311" s="213" t="s">
        <v>125</v>
      </c>
      <c r="E311" s="33"/>
      <c r="F311" s="214" t="s">
        <v>529</v>
      </c>
      <c r="G311" s="33"/>
      <c r="H311" s="33"/>
      <c r="I311" s="112"/>
      <c r="J311" s="33"/>
      <c r="K311" s="33"/>
      <c r="L311" s="36"/>
      <c r="M311" s="215"/>
      <c r="N311" s="216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4" t="s">
        <v>125</v>
      </c>
      <c r="AU311" s="14" t="s">
        <v>86</v>
      </c>
    </row>
    <row r="312" spans="1:65" s="2" customFormat="1" ht="19.5">
      <c r="A312" s="31"/>
      <c r="B312" s="32"/>
      <c r="C312" s="33"/>
      <c r="D312" s="213" t="s">
        <v>127</v>
      </c>
      <c r="E312" s="33"/>
      <c r="F312" s="217" t="s">
        <v>128</v>
      </c>
      <c r="G312" s="33"/>
      <c r="H312" s="33"/>
      <c r="I312" s="112"/>
      <c r="J312" s="33"/>
      <c r="K312" s="33"/>
      <c r="L312" s="36"/>
      <c r="M312" s="215"/>
      <c r="N312" s="216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127</v>
      </c>
      <c r="AU312" s="14" t="s">
        <v>86</v>
      </c>
    </row>
    <row r="313" spans="1:65" s="2" customFormat="1" ht="21.75" customHeight="1">
      <c r="A313" s="31"/>
      <c r="B313" s="32"/>
      <c r="C313" s="200" t="s">
        <v>530</v>
      </c>
      <c r="D313" s="200" t="s">
        <v>118</v>
      </c>
      <c r="E313" s="201" t="s">
        <v>531</v>
      </c>
      <c r="F313" s="202" t="s">
        <v>532</v>
      </c>
      <c r="G313" s="203" t="s">
        <v>121</v>
      </c>
      <c r="H313" s="204">
        <v>1000</v>
      </c>
      <c r="I313" s="205"/>
      <c r="J313" s="206">
        <f>ROUND(I313*H313,2)</f>
        <v>0</v>
      </c>
      <c r="K313" s="202" t="s">
        <v>122</v>
      </c>
      <c r="L313" s="36"/>
      <c r="M313" s="207" t="s">
        <v>1</v>
      </c>
      <c r="N313" s="208" t="s">
        <v>42</v>
      </c>
      <c r="O313" s="68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211" t="s">
        <v>123</v>
      </c>
      <c r="AT313" s="211" t="s">
        <v>118</v>
      </c>
      <c r="AU313" s="211" t="s">
        <v>86</v>
      </c>
      <c r="AY313" s="14" t="s">
        <v>115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4" t="s">
        <v>84</v>
      </c>
      <c r="BK313" s="212">
        <f>ROUND(I313*H313,2)</f>
        <v>0</v>
      </c>
      <c r="BL313" s="14" t="s">
        <v>123</v>
      </c>
      <c r="BM313" s="211" t="s">
        <v>533</v>
      </c>
    </row>
    <row r="314" spans="1:65" s="2" customFormat="1" ht="29.25">
      <c r="A314" s="31"/>
      <c r="B314" s="32"/>
      <c r="C314" s="33"/>
      <c r="D314" s="213" t="s">
        <v>125</v>
      </c>
      <c r="E314" s="33"/>
      <c r="F314" s="214" t="s">
        <v>534</v>
      </c>
      <c r="G314" s="33"/>
      <c r="H314" s="33"/>
      <c r="I314" s="112"/>
      <c r="J314" s="33"/>
      <c r="K314" s="33"/>
      <c r="L314" s="36"/>
      <c r="M314" s="215"/>
      <c r="N314" s="216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125</v>
      </c>
      <c r="AU314" s="14" t="s">
        <v>86</v>
      </c>
    </row>
    <row r="315" spans="1:65" s="2" customFormat="1" ht="19.5">
      <c r="A315" s="31"/>
      <c r="B315" s="32"/>
      <c r="C315" s="33"/>
      <c r="D315" s="213" t="s">
        <v>127</v>
      </c>
      <c r="E315" s="33"/>
      <c r="F315" s="217" t="s">
        <v>128</v>
      </c>
      <c r="G315" s="33"/>
      <c r="H315" s="33"/>
      <c r="I315" s="112"/>
      <c r="J315" s="33"/>
      <c r="K315" s="33"/>
      <c r="L315" s="36"/>
      <c r="M315" s="215"/>
      <c r="N315" s="216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127</v>
      </c>
      <c r="AU315" s="14" t="s">
        <v>86</v>
      </c>
    </row>
    <row r="316" spans="1:65" s="2" customFormat="1" ht="21.75" customHeight="1">
      <c r="A316" s="31"/>
      <c r="B316" s="32"/>
      <c r="C316" s="200" t="s">
        <v>535</v>
      </c>
      <c r="D316" s="200" t="s">
        <v>118</v>
      </c>
      <c r="E316" s="201" t="s">
        <v>536</v>
      </c>
      <c r="F316" s="202" t="s">
        <v>537</v>
      </c>
      <c r="G316" s="203" t="s">
        <v>121</v>
      </c>
      <c r="H316" s="204">
        <v>1000</v>
      </c>
      <c r="I316" s="205"/>
      <c r="J316" s="206">
        <f>ROUND(I316*H316,2)</f>
        <v>0</v>
      </c>
      <c r="K316" s="202" t="s">
        <v>122</v>
      </c>
      <c r="L316" s="36"/>
      <c r="M316" s="207" t="s">
        <v>1</v>
      </c>
      <c r="N316" s="208" t="s">
        <v>42</v>
      </c>
      <c r="O316" s="68"/>
      <c r="P316" s="209">
        <f>O316*H316</f>
        <v>0</v>
      </c>
      <c r="Q316" s="209">
        <v>0</v>
      </c>
      <c r="R316" s="209">
        <f>Q316*H316</f>
        <v>0</v>
      </c>
      <c r="S316" s="209">
        <v>0</v>
      </c>
      <c r="T316" s="210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211" t="s">
        <v>123</v>
      </c>
      <c r="AT316" s="211" t="s">
        <v>118</v>
      </c>
      <c r="AU316" s="211" t="s">
        <v>86</v>
      </c>
      <c r="AY316" s="14" t="s">
        <v>115</v>
      </c>
      <c r="BE316" s="212">
        <f>IF(N316="základní",J316,0)</f>
        <v>0</v>
      </c>
      <c r="BF316" s="212">
        <f>IF(N316="snížená",J316,0)</f>
        <v>0</v>
      </c>
      <c r="BG316" s="212">
        <f>IF(N316="zákl. přenesená",J316,0)</f>
        <v>0</v>
      </c>
      <c r="BH316" s="212">
        <f>IF(N316="sníž. přenesená",J316,0)</f>
        <v>0</v>
      </c>
      <c r="BI316" s="212">
        <f>IF(N316="nulová",J316,0)</f>
        <v>0</v>
      </c>
      <c r="BJ316" s="14" t="s">
        <v>84</v>
      </c>
      <c r="BK316" s="212">
        <f>ROUND(I316*H316,2)</f>
        <v>0</v>
      </c>
      <c r="BL316" s="14" t="s">
        <v>123</v>
      </c>
      <c r="BM316" s="211" t="s">
        <v>538</v>
      </c>
    </row>
    <row r="317" spans="1:65" s="2" customFormat="1" ht="29.25">
      <c r="A317" s="31"/>
      <c r="B317" s="32"/>
      <c r="C317" s="33"/>
      <c r="D317" s="213" t="s">
        <v>125</v>
      </c>
      <c r="E317" s="33"/>
      <c r="F317" s="214" t="s">
        <v>539</v>
      </c>
      <c r="G317" s="33"/>
      <c r="H317" s="33"/>
      <c r="I317" s="112"/>
      <c r="J317" s="33"/>
      <c r="K317" s="33"/>
      <c r="L317" s="36"/>
      <c r="M317" s="215"/>
      <c r="N317" s="216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125</v>
      </c>
      <c r="AU317" s="14" t="s">
        <v>86</v>
      </c>
    </row>
    <row r="318" spans="1:65" s="2" customFormat="1" ht="19.5">
      <c r="A318" s="31"/>
      <c r="B318" s="32"/>
      <c r="C318" s="33"/>
      <c r="D318" s="213" t="s">
        <v>127</v>
      </c>
      <c r="E318" s="33"/>
      <c r="F318" s="217" t="s">
        <v>128</v>
      </c>
      <c r="G318" s="33"/>
      <c r="H318" s="33"/>
      <c r="I318" s="112"/>
      <c r="J318" s="33"/>
      <c r="K318" s="33"/>
      <c r="L318" s="36"/>
      <c r="M318" s="215"/>
      <c r="N318" s="216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127</v>
      </c>
      <c r="AU318" s="14" t="s">
        <v>86</v>
      </c>
    </row>
    <row r="319" spans="1:65" s="2" customFormat="1" ht="21.75" customHeight="1">
      <c r="A319" s="31"/>
      <c r="B319" s="32"/>
      <c r="C319" s="200" t="s">
        <v>540</v>
      </c>
      <c r="D319" s="200" t="s">
        <v>118</v>
      </c>
      <c r="E319" s="201" t="s">
        <v>541</v>
      </c>
      <c r="F319" s="202" t="s">
        <v>542</v>
      </c>
      <c r="G319" s="203" t="s">
        <v>121</v>
      </c>
      <c r="H319" s="204">
        <v>1000</v>
      </c>
      <c r="I319" s="205"/>
      <c r="J319" s="206">
        <f>ROUND(I319*H319,2)</f>
        <v>0</v>
      </c>
      <c r="K319" s="202" t="s">
        <v>122</v>
      </c>
      <c r="L319" s="36"/>
      <c r="M319" s="207" t="s">
        <v>1</v>
      </c>
      <c r="N319" s="208" t="s">
        <v>42</v>
      </c>
      <c r="O319" s="68"/>
      <c r="P319" s="209">
        <f>O319*H319</f>
        <v>0</v>
      </c>
      <c r="Q319" s="209">
        <v>0</v>
      </c>
      <c r="R319" s="209">
        <f>Q319*H319</f>
        <v>0</v>
      </c>
      <c r="S319" s="209">
        <v>0</v>
      </c>
      <c r="T319" s="210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211" t="s">
        <v>123</v>
      </c>
      <c r="AT319" s="211" t="s">
        <v>118</v>
      </c>
      <c r="AU319" s="211" t="s">
        <v>86</v>
      </c>
      <c r="AY319" s="14" t="s">
        <v>115</v>
      </c>
      <c r="BE319" s="212">
        <f>IF(N319="základní",J319,0)</f>
        <v>0</v>
      </c>
      <c r="BF319" s="212">
        <f>IF(N319="snížená",J319,0)</f>
        <v>0</v>
      </c>
      <c r="BG319" s="212">
        <f>IF(N319="zákl. přenesená",J319,0)</f>
        <v>0</v>
      </c>
      <c r="BH319" s="212">
        <f>IF(N319="sníž. přenesená",J319,0)</f>
        <v>0</v>
      </c>
      <c r="BI319" s="212">
        <f>IF(N319="nulová",J319,0)</f>
        <v>0</v>
      </c>
      <c r="BJ319" s="14" t="s">
        <v>84</v>
      </c>
      <c r="BK319" s="212">
        <f>ROUND(I319*H319,2)</f>
        <v>0</v>
      </c>
      <c r="BL319" s="14" t="s">
        <v>123</v>
      </c>
      <c r="BM319" s="211" t="s">
        <v>543</v>
      </c>
    </row>
    <row r="320" spans="1:65" s="2" customFormat="1" ht="29.25">
      <c r="A320" s="31"/>
      <c r="B320" s="32"/>
      <c r="C320" s="33"/>
      <c r="D320" s="213" t="s">
        <v>125</v>
      </c>
      <c r="E320" s="33"/>
      <c r="F320" s="214" t="s">
        <v>544</v>
      </c>
      <c r="G320" s="33"/>
      <c r="H320" s="33"/>
      <c r="I320" s="112"/>
      <c r="J320" s="33"/>
      <c r="K320" s="33"/>
      <c r="L320" s="36"/>
      <c r="M320" s="215"/>
      <c r="N320" s="216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125</v>
      </c>
      <c r="AU320" s="14" t="s">
        <v>86</v>
      </c>
    </row>
    <row r="321" spans="1:65" s="2" customFormat="1" ht="19.5">
      <c r="A321" s="31"/>
      <c r="B321" s="32"/>
      <c r="C321" s="33"/>
      <c r="D321" s="213" t="s">
        <v>127</v>
      </c>
      <c r="E321" s="33"/>
      <c r="F321" s="217" t="s">
        <v>128</v>
      </c>
      <c r="G321" s="33"/>
      <c r="H321" s="33"/>
      <c r="I321" s="112"/>
      <c r="J321" s="33"/>
      <c r="K321" s="33"/>
      <c r="L321" s="36"/>
      <c r="M321" s="215"/>
      <c r="N321" s="216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127</v>
      </c>
      <c r="AU321" s="14" t="s">
        <v>86</v>
      </c>
    </row>
    <row r="322" spans="1:65" s="2" customFormat="1" ht="21.75" customHeight="1">
      <c r="A322" s="31"/>
      <c r="B322" s="32"/>
      <c r="C322" s="200" t="s">
        <v>545</v>
      </c>
      <c r="D322" s="200" t="s">
        <v>118</v>
      </c>
      <c r="E322" s="201" t="s">
        <v>546</v>
      </c>
      <c r="F322" s="202" t="s">
        <v>547</v>
      </c>
      <c r="G322" s="203" t="s">
        <v>121</v>
      </c>
      <c r="H322" s="204">
        <v>1000</v>
      </c>
      <c r="I322" s="205"/>
      <c r="J322" s="206">
        <f>ROUND(I322*H322,2)</f>
        <v>0</v>
      </c>
      <c r="K322" s="202" t="s">
        <v>122</v>
      </c>
      <c r="L322" s="36"/>
      <c r="M322" s="207" t="s">
        <v>1</v>
      </c>
      <c r="N322" s="208" t="s">
        <v>42</v>
      </c>
      <c r="O322" s="68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211" t="s">
        <v>123</v>
      </c>
      <c r="AT322" s="211" t="s">
        <v>118</v>
      </c>
      <c r="AU322" s="211" t="s">
        <v>86</v>
      </c>
      <c r="AY322" s="14" t="s">
        <v>115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4" t="s">
        <v>84</v>
      </c>
      <c r="BK322" s="212">
        <f>ROUND(I322*H322,2)</f>
        <v>0</v>
      </c>
      <c r="BL322" s="14" t="s">
        <v>123</v>
      </c>
      <c r="BM322" s="211" t="s">
        <v>548</v>
      </c>
    </row>
    <row r="323" spans="1:65" s="2" customFormat="1" ht="29.25">
      <c r="A323" s="31"/>
      <c r="B323" s="32"/>
      <c r="C323" s="33"/>
      <c r="D323" s="213" t="s">
        <v>125</v>
      </c>
      <c r="E323" s="33"/>
      <c r="F323" s="214" t="s">
        <v>549</v>
      </c>
      <c r="G323" s="33"/>
      <c r="H323" s="33"/>
      <c r="I323" s="112"/>
      <c r="J323" s="33"/>
      <c r="K323" s="33"/>
      <c r="L323" s="36"/>
      <c r="M323" s="215"/>
      <c r="N323" s="216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125</v>
      </c>
      <c r="AU323" s="14" t="s">
        <v>86</v>
      </c>
    </row>
    <row r="324" spans="1:65" s="2" customFormat="1" ht="19.5">
      <c r="A324" s="31"/>
      <c r="B324" s="32"/>
      <c r="C324" s="33"/>
      <c r="D324" s="213" t="s">
        <v>127</v>
      </c>
      <c r="E324" s="33"/>
      <c r="F324" s="217" t="s">
        <v>128</v>
      </c>
      <c r="G324" s="33"/>
      <c r="H324" s="33"/>
      <c r="I324" s="112"/>
      <c r="J324" s="33"/>
      <c r="K324" s="33"/>
      <c r="L324" s="36"/>
      <c r="M324" s="215"/>
      <c r="N324" s="216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127</v>
      </c>
      <c r="AU324" s="14" t="s">
        <v>86</v>
      </c>
    </row>
    <row r="325" spans="1:65" s="2" customFormat="1" ht="21.75" customHeight="1">
      <c r="A325" s="31"/>
      <c r="B325" s="32"/>
      <c r="C325" s="200" t="s">
        <v>550</v>
      </c>
      <c r="D325" s="200" t="s">
        <v>118</v>
      </c>
      <c r="E325" s="201" t="s">
        <v>551</v>
      </c>
      <c r="F325" s="202" t="s">
        <v>552</v>
      </c>
      <c r="G325" s="203" t="s">
        <v>121</v>
      </c>
      <c r="H325" s="204">
        <v>1000</v>
      </c>
      <c r="I325" s="205"/>
      <c r="J325" s="206">
        <f>ROUND(I325*H325,2)</f>
        <v>0</v>
      </c>
      <c r="K325" s="202" t="s">
        <v>122</v>
      </c>
      <c r="L325" s="36"/>
      <c r="M325" s="207" t="s">
        <v>1</v>
      </c>
      <c r="N325" s="208" t="s">
        <v>42</v>
      </c>
      <c r="O325" s="68"/>
      <c r="P325" s="209">
        <f>O325*H325</f>
        <v>0</v>
      </c>
      <c r="Q325" s="209">
        <v>0</v>
      </c>
      <c r="R325" s="209">
        <f>Q325*H325</f>
        <v>0</v>
      </c>
      <c r="S325" s="209">
        <v>0</v>
      </c>
      <c r="T325" s="210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211" t="s">
        <v>123</v>
      </c>
      <c r="AT325" s="211" t="s">
        <v>118</v>
      </c>
      <c r="AU325" s="211" t="s">
        <v>86</v>
      </c>
      <c r="AY325" s="14" t="s">
        <v>115</v>
      </c>
      <c r="BE325" s="212">
        <f>IF(N325="základní",J325,0)</f>
        <v>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14" t="s">
        <v>84</v>
      </c>
      <c r="BK325" s="212">
        <f>ROUND(I325*H325,2)</f>
        <v>0</v>
      </c>
      <c r="BL325" s="14" t="s">
        <v>123</v>
      </c>
      <c r="BM325" s="211" t="s">
        <v>553</v>
      </c>
    </row>
    <row r="326" spans="1:65" s="2" customFormat="1" ht="29.25">
      <c r="A326" s="31"/>
      <c r="B326" s="32"/>
      <c r="C326" s="33"/>
      <c r="D326" s="213" t="s">
        <v>125</v>
      </c>
      <c r="E326" s="33"/>
      <c r="F326" s="214" t="s">
        <v>554</v>
      </c>
      <c r="G326" s="33"/>
      <c r="H326" s="33"/>
      <c r="I326" s="112"/>
      <c r="J326" s="33"/>
      <c r="K326" s="33"/>
      <c r="L326" s="36"/>
      <c r="M326" s="215"/>
      <c r="N326" s="216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125</v>
      </c>
      <c r="AU326" s="14" t="s">
        <v>86</v>
      </c>
    </row>
    <row r="327" spans="1:65" s="2" customFormat="1" ht="19.5">
      <c r="A327" s="31"/>
      <c r="B327" s="32"/>
      <c r="C327" s="33"/>
      <c r="D327" s="213" t="s">
        <v>127</v>
      </c>
      <c r="E327" s="33"/>
      <c r="F327" s="217" t="s">
        <v>128</v>
      </c>
      <c r="G327" s="33"/>
      <c r="H327" s="33"/>
      <c r="I327" s="112"/>
      <c r="J327" s="33"/>
      <c r="K327" s="33"/>
      <c r="L327" s="36"/>
      <c r="M327" s="215"/>
      <c r="N327" s="216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127</v>
      </c>
      <c r="AU327" s="14" t="s">
        <v>86</v>
      </c>
    </row>
    <row r="328" spans="1:65" s="2" customFormat="1" ht="21.75" customHeight="1">
      <c r="A328" s="31"/>
      <c r="B328" s="32"/>
      <c r="C328" s="200" t="s">
        <v>555</v>
      </c>
      <c r="D328" s="200" t="s">
        <v>118</v>
      </c>
      <c r="E328" s="201" t="s">
        <v>556</v>
      </c>
      <c r="F328" s="202" t="s">
        <v>557</v>
      </c>
      <c r="G328" s="203" t="s">
        <v>121</v>
      </c>
      <c r="H328" s="204">
        <v>1000</v>
      </c>
      <c r="I328" s="205"/>
      <c r="J328" s="206">
        <f>ROUND(I328*H328,2)</f>
        <v>0</v>
      </c>
      <c r="K328" s="202" t="s">
        <v>122</v>
      </c>
      <c r="L328" s="36"/>
      <c r="M328" s="207" t="s">
        <v>1</v>
      </c>
      <c r="N328" s="208" t="s">
        <v>42</v>
      </c>
      <c r="O328" s="68"/>
      <c r="P328" s="209">
        <f>O328*H328</f>
        <v>0</v>
      </c>
      <c r="Q328" s="209">
        <v>0</v>
      </c>
      <c r="R328" s="209">
        <f>Q328*H328</f>
        <v>0</v>
      </c>
      <c r="S328" s="209">
        <v>0</v>
      </c>
      <c r="T328" s="210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211" t="s">
        <v>123</v>
      </c>
      <c r="AT328" s="211" t="s">
        <v>118</v>
      </c>
      <c r="AU328" s="211" t="s">
        <v>86</v>
      </c>
      <c r="AY328" s="14" t="s">
        <v>115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14" t="s">
        <v>84</v>
      </c>
      <c r="BK328" s="212">
        <f>ROUND(I328*H328,2)</f>
        <v>0</v>
      </c>
      <c r="BL328" s="14" t="s">
        <v>123</v>
      </c>
      <c r="BM328" s="211" t="s">
        <v>558</v>
      </c>
    </row>
    <row r="329" spans="1:65" s="2" customFormat="1" ht="29.25">
      <c r="A329" s="31"/>
      <c r="B329" s="32"/>
      <c r="C329" s="33"/>
      <c r="D329" s="213" t="s">
        <v>125</v>
      </c>
      <c r="E329" s="33"/>
      <c r="F329" s="214" t="s">
        <v>559</v>
      </c>
      <c r="G329" s="33"/>
      <c r="H329" s="33"/>
      <c r="I329" s="112"/>
      <c r="J329" s="33"/>
      <c r="K329" s="33"/>
      <c r="L329" s="36"/>
      <c r="M329" s="215"/>
      <c r="N329" s="216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125</v>
      </c>
      <c r="AU329" s="14" t="s">
        <v>86</v>
      </c>
    </row>
    <row r="330" spans="1:65" s="2" customFormat="1" ht="19.5">
      <c r="A330" s="31"/>
      <c r="B330" s="32"/>
      <c r="C330" s="33"/>
      <c r="D330" s="213" t="s">
        <v>127</v>
      </c>
      <c r="E330" s="33"/>
      <c r="F330" s="217" t="s">
        <v>128</v>
      </c>
      <c r="G330" s="33"/>
      <c r="H330" s="33"/>
      <c r="I330" s="112"/>
      <c r="J330" s="33"/>
      <c r="K330" s="33"/>
      <c r="L330" s="36"/>
      <c r="M330" s="215"/>
      <c r="N330" s="216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127</v>
      </c>
      <c r="AU330" s="14" t="s">
        <v>86</v>
      </c>
    </row>
    <row r="331" spans="1:65" s="2" customFormat="1" ht="21.75" customHeight="1">
      <c r="A331" s="31"/>
      <c r="B331" s="32"/>
      <c r="C331" s="200" t="s">
        <v>560</v>
      </c>
      <c r="D331" s="200" t="s">
        <v>118</v>
      </c>
      <c r="E331" s="201" t="s">
        <v>561</v>
      </c>
      <c r="F331" s="202" t="s">
        <v>562</v>
      </c>
      <c r="G331" s="203" t="s">
        <v>121</v>
      </c>
      <c r="H331" s="204">
        <v>1000</v>
      </c>
      <c r="I331" s="205"/>
      <c r="J331" s="206">
        <f>ROUND(I331*H331,2)</f>
        <v>0</v>
      </c>
      <c r="K331" s="202" t="s">
        <v>122</v>
      </c>
      <c r="L331" s="36"/>
      <c r="M331" s="207" t="s">
        <v>1</v>
      </c>
      <c r="N331" s="208" t="s">
        <v>42</v>
      </c>
      <c r="O331" s="68"/>
      <c r="P331" s="209">
        <f>O331*H331</f>
        <v>0</v>
      </c>
      <c r="Q331" s="209">
        <v>0</v>
      </c>
      <c r="R331" s="209">
        <f>Q331*H331</f>
        <v>0</v>
      </c>
      <c r="S331" s="209">
        <v>0</v>
      </c>
      <c r="T331" s="210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211" t="s">
        <v>123</v>
      </c>
      <c r="AT331" s="211" t="s">
        <v>118</v>
      </c>
      <c r="AU331" s="211" t="s">
        <v>86</v>
      </c>
      <c r="AY331" s="14" t="s">
        <v>115</v>
      </c>
      <c r="BE331" s="212">
        <f>IF(N331="základní",J331,0)</f>
        <v>0</v>
      </c>
      <c r="BF331" s="212">
        <f>IF(N331="snížená",J331,0)</f>
        <v>0</v>
      </c>
      <c r="BG331" s="212">
        <f>IF(N331="zákl. přenesená",J331,0)</f>
        <v>0</v>
      </c>
      <c r="BH331" s="212">
        <f>IF(N331="sníž. přenesená",J331,0)</f>
        <v>0</v>
      </c>
      <c r="BI331" s="212">
        <f>IF(N331="nulová",J331,0)</f>
        <v>0</v>
      </c>
      <c r="BJ331" s="14" t="s">
        <v>84</v>
      </c>
      <c r="BK331" s="212">
        <f>ROUND(I331*H331,2)</f>
        <v>0</v>
      </c>
      <c r="BL331" s="14" t="s">
        <v>123</v>
      </c>
      <c r="BM331" s="211" t="s">
        <v>563</v>
      </c>
    </row>
    <row r="332" spans="1:65" s="2" customFormat="1" ht="29.25">
      <c r="A332" s="31"/>
      <c r="B332" s="32"/>
      <c r="C332" s="33"/>
      <c r="D332" s="213" t="s">
        <v>125</v>
      </c>
      <c r="E332" s="33"/>
      <c r="F332" s="214" t="s">
        <v>564</v>
      </c>
      <c r="G332" s="33"/>
      <c r="H332" s="33"/>
      <c r="I332" s="112"/>
      <c r="J332" s="33"/>
      <c r="K332" s="33"/>
      <c r="L332" s="36"/>
      <c r="M332" s="215"/>
      <c r="N332" s="216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125</v>
      </c>
      <c r="AU332" s="14" t="s">
        <v>86</v>
      </c>
    </row>
    <row r="333" spans="1:65" s="2" customFormat="1" ht="19.5">
      <c r="A333" s="31"/>
      <c r="B333" s="32"/>
      <c r="C333" s="33"/>
      <c r="D333" s="213" t="s">
        <v>127</v>
      </c>
      <c r="E333" s="33"/>
      <c r="F333" s="217" t="s">
        <v>128</v>
      </c>
      <c r="G333" s="33"/>
      <c r="H333" s="33"/>
      <c r="I333" s="112"/>
      <c r="J333" s="33"/>
      <c r="K333" s="33"/>
      <c r="L333" s="36"/>
      <c r="M333" s="215"/>
      <c r="N333" s="216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127</v>
      </c>
      <c r="AU333" s="14" t="s">
        <v>86</v>
      </c>
    </row>
    <row r="334" spans="1:65" s="2" customFormat="1" ht="21.75" customHeight="1">
      <c r="A334" s="31"/>
      <c r="B334" s="32"/>
      <c r="C334" s="200" t="s">
        <v>565</v>
      </c>
      <c r="D334" s="200" t="s">
        <v>118</v>
      </c>
      <c r="E334" s="201" t="s">
        <v>566</v>
      </c>
      <c r="F334" s="202" t="s">
        <v>567</v>
      </c>
      <c r="G334" s="203" t="s">
        <v>121</v>
      </c>
      <c r="H334" s="204">
        <v>1000</v>
      </c>
      <c r="I334" s="205"/>
      <c r="J334" s="206">
        <f>ROUND(I334*H334,2)</f>
        <v>0</v>
      </c>
      <c r="K334" s="202" t="s">
        <v>122</v>
      </c>
      <c r="L334" s="36"/>
      <c r="M334" s="207" t="s">
        <v>1</v>
      </c>
      <c r="N334" s="208" t="s">
        <v>42</v>
      </c>
      <c r="O334" s="68"/>
      <c r="P334" s="209">
        <f>O334*H334</f>
        <v>0</v>
      </c>
      <c r="Q334" s="209">
        <v>0</v>
      </c>
      <c r="R334" s="209">
        <f>Q334*H334</f>
        <v>0</v>
      </c>
      <c r="S334" s="209">
        <v>0</v>
      </c>
      <c r="T334" s="210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211" t="s">
        <v>123</v>
      </c>
      <c r="AT334" s="211" t="s">
        <v>118</v>
      </c>
      <c r="AU334" s="211" t="s">
        <v>86</v>
      </c>
      <c r="AY334" s="14" t="s">
        <v>115</v>
      </c>
      <c r="BE334" s="212">
        <f>IF(N334="základní",J334,0)</f>
        <v>0</v>
      </c>
      <c r="BF334" s="212">
        <f>IF(N334="snížená",J334,0)</f>
        <v>0</v>
      </c>
      <c r="BG334" s="212">
        <f>IF(N334="zákl. přenesená",J334,0)</f>
        <v>0</v>
      </c>
      <c r="BH334" s="212">
        <f>IF(N334="sníž. přenesená",J334,0)</f>
        <v>0</v>
      </c>
      <c r="BI334" s="212">
        <f>IF(N334="nulová",J334,0)</f>
        <v>0</v>
      </c>
      <c r="BJ334" s="14" t="s">
        <v>84</v>
      </c>
      <c r="BK334" s="212">
        <f>ROUND(I334*H334,2)</f>
        <v>0</v>
      </c>
      <c r="BL334" s="14" t="s">
        <v>123</v>
      </c>
      <c r="BM334" s="211" t="s">
        <v>568</v>
      </c>
    </row>
    <row r="335" spans="1:65" s="2" customFormat="1" ht="29.25">
      <c r="A335" s="31"/>
      <c r="B335" s="32"/>
      <c r="C335" s="33"/>
      <c r="D335" s="213" t="s">
        <v>125</v>
      </c>
      <c r="E335" s="33"/>
      <c r="F335" s="214" t="s">
        <v>569</v>
      </c>
      <c r="G335" s="33"/>
      <c r="H335" s="33"/>
      <c r="I335" s="112"/>
      <c r="J335" s="33"/>
      <c r="K335" s="33"/>
      <c r="L335" s="36"/>
      <c r="M335" s="215"/>
      <c r="N335" s="216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125</v>
      </c>
      <c r="AU335" s="14" t="s">
        <v>86</v>
      </c>
    </row>
    <row r="336" spans="1:65" s="2" customFormat="1" ht="19.5">
      <c r="A336" s="31"/>
      <c r="B336" s="32"/>
      <c r="C336" s="33"/>
      <c r="D336" s="213" t="s">
        <v>127</v>
      </c>
      <c r="E336" s="33"/>
      <c r="F336" s="217" t="s">
        <v>128</v>
      </c>
      <c r="G336" s="33"/>
      <c r="H336" s="33"/>
      <c r="I336" s="112"/>
      <c r="J336" s="33"/>
      <c r="K336" s="33"/>
      <c r="L336" s="36"/>
      <c r="M336" s="215"/>
      <c r="N336" s="216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127</v>
      </c>
      <c r="AU336" s="14" t="s">
        <v>86</v>
      </c>
    </row>
    <row r="337" spans="1:65" s="2" customFormat="1" ht="21.75" customHeight="1">
      <c r="A337" s="31"/>
      <c r="B337" s="32"/>
      <c r="C337" s="200" t="s">
        <v>570</v>
      </c>
      <c r="D337" s="200" t="s">
        <v>118</v>
      </c>
      <c r="E337" s="201" t="s">
        <v>571</v>
      </c>
      <c r="F337" s="202" t="s">
        <v>572</v>
      </c>
      <c r="G337" s="203" t="s">
        <v>121</v>
      </c>
      <c r="H337" s="204">
        <v>1000</v>
      </c>
      <c r="I337" s="205"/>
      <c r="J337" s="206">
        <f>ROUND(I337*H337,2)</f>
        <v>0</v>
      </c>
      <c r="K337" s="202" t="s">
        <v>122</v>
      </c>
      <c r="L337" s="36"/>
      <c r="M337" s="207" t="s">
        <v>1</v>
      </c>
      <c r="N337" s="208" t="s">
        <v>42</v>
      </c>
      <c r="O337" s="68"/>
      <c r="P337" s="209">
        <f>O337*H337</f>
        <v>0</v>
      </c>
      <c r="Q337" s="209">
        <v>0</v>
      </c>
      <c r="R337" s="209">
        <f>Q337*H337</f>
        <v>0</v>
      </c>
      <c r="S337" s="209">
        <v>0</v>
      </c>
      <c r="T337" s="210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211" t="s">
        <v>123</v>
      </c>
      <c r="AT337" s="211" t="s">
        <v>118</v>
      </c>
      <c r="AU337" s="211" t="s">
        <v>86</v>
      </c>
      <c r="AY337" s="14" t="s">
        <v>115</v>
      </c>
      <c r="BE337" s="212">
        <f>IF(N337="základní",J337,0)</f>
        <v>0</v>
      </c>
      <c r="BF337" s="212">
        <f>IF(N337="snížená",J337,0)</f>
        <v>0</v>
      </c>
      <c r="BG337" s="212">
        <f>IF(N337="zákl. přenesená",J337,0)</f>
        <v>0</v>
      </c>
      <c r="BH337" s="212">
        <f>IF(N337="sníž. přenesená",J337,0)</f>
        <v>0</v>
      </c>
      <c r="BI337" s="212">
        <f>IF(N337="nulová",J337,0)</f>
        <v>0</v>
      </c>
      <c r="BJ337" s="14" t="s">
        <v>84</v>
      </c>
      <c r="BK337" s="212">
        <f>ROUND(I337*H337,2)</f>
        <v>0</v>
      </c>
      <c r="BL337" s="14" t="s">
        <v>123</v>
      </c>
      <c r="BM337" s="211" t="s">
        <v>573</v>
      </c>
    </row>
    <row r="338" spans="1:65" s="2" customFormat="1" ht="29.25">
      <c r="A338" s="31"/>
      <c r="B338" s="32"/>
      <c r="C338" s="33"/>
      <c r="D338" s="213" t="s">
        <v>125</v>
      </c>
      <c r="E338" s="33"/>
      <c r="F338" s="214" t="s">
        <v>574</v>
      </c>
      <c r="G338" s="33"/>
      <c r="H338" s="33"/>
      <c r="I338" s="112"/>
      <c r="J338" s="33"/>
      <c r="K338" s="33"/>
      <c r="L338" s="36"/>
      <c r="M338" s="215"/>
      <c r="N338" s="216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125</v>
      </c>
      <c r="AU338" s="14" t="s">
        <v>86</v>
      </c>
    </row>
    <row r="339" spans="1:65" s="2" customFormat="1" ht="19.5">
      <c r="A339" s="31"/>
      <c r="B339" s="32"/>
      <c r="C339" s="33"/>
      <c r="D339" s="213" t="s">
        <v>127</v>
      </c>
      <c r="E339" s="33"/>
      <c r="F339" s="217" t="s">
        <v>128</v>
      </c>
      <c r="G339" s="33"/>
      <c r="H339" s="33"/>
      <c r="I339" s="112"/>
      <c r="J339" s="33"/>
      <c r="K339" s="33"/>
      <c r="L339" s="36"/>
      <c r="M339" s="215"/>
      <c r="N339" s="216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127</v>
      </c>
      <c r="AU339" s="14" t="s">
        <v>86</v>
      </c>
    </row>
    <row r="340" spans="1:65" s="2" customFormat="1" ht="21.75" customHeight="1">
      <c r="A340" s="31"/>
      <c r="B340" s="32"/>
      <c r="C340" s="200" t="s">
        <v>575</v>
      </c>
      <c r="D340" s="200" t="s">
        <v>118</v>
      </c>
      <c r="E340" s="201" t="s">
        <v>576</v>
      </c>
      <c r="F340" s="202" t="s">
        <v>577</v>
      </c>
      <c r="G340" s="203" t="s">
        <v>121</v>
      </c>
      <c r="H340" s="204">
        <v>500</v>
      </c>
      <c r="I340" s="205"/>
      <c r="J340" s="206">
        <f>ROUND(I340*H340,2)</f>
        <v>0</v>
      </c>
      <c r="K340" s="202" t="s">
        <v>122</v>
      </c>
      <c r="L340" s="36"/>
      <c r="M340" s="207" t="s">
        <v>1</v>
      </c>
      <c r="N340" s="208" t="s">
        <v>42</v>
      </c>
      <c r="O340" s="68"/>
      <c r="P340" s="209">
        <f>O340*H340</f>
        <v>0</v>
      </c>
      <c r="Q340" s="209">
        <v>0</v>
      </c>
      <c r="R340" s="209">
        <f>Q340*H340</f>
        <v>0</v>
      </c>
      <c r="S340" s="209">
        <v>0</v>
      </c>
      <c r="T340" s="210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211" t="s">
        <v>123</v>
      </c>
      <c r="AT340" s="211" t="s">
        <v>118</v>
      </c>
      <c r="AU340" s="211" t="s">
        <v>86</v>
      </c>
      <c r="AY340" s="14" t="s">
        <v>115</v>
      </c>
      <c r="BE340" s="212">
        <f>IF(N340="základní",J340,0)</f>
        <v>0</v>
      </c>
      <c r="BF340" s="212">
        <f>IF(N340="snížená",J340,0)</f>
        <v>0</v>
      </c>
      <c r="BG340" s="212">
        <f>IF(N340="zákl. přenesená",J340,0)</f>
        <v>0</v>
      </c>
      <c r="BH340" s="212">
        <f>IF(N340="sníž. přenesená",J340,0)</f>
        <v>0</v>
      </c>
      <c r="BI340" s="212">
        <f>IF(N340="nulová",J340,0)</f>
        <v>0</v>
      </c>
      <c r="BJ340" s="14" t="s">
        <v>84</v>
      </c>
      <c r="BK340" s="212">
        <f>ROUND(I340*H340,2)</f>
        <v>0</v>
      </c>
      <c r="BL340" s="14" t="s">
        <v>123</v>
      </c>
      <c r="BM340" s="211" t="s">
        <v>578</v>
      </c>
    </row>
    <row r="341" spans="1:65" s="2" customFormat="1" ht="19.5">
      <c r="A341" s="31"/>
      <c r="B341" s="32"/>
      <c r="C341" s="33"/>
      <c r="D341" s="213" t="s">
        <v>125</v>
      </c>
      <c r="E341" s="33"/>
      <c r="F341" s="214" t="s">
        <v>579</v>
      </c>
      <c r="G341" s="33"/>
      <c r="H341" s="33"/>
      <c r="I341" s="112"/>
      <c r="J341" s="33"/>
      <c r="K341" s="33"/>
      <c r="L341" s="36"/>
      <c r="M341" s="215"/>
      <c r="N341" s="216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125</v>
      </c>
      <c r="AU341" s="14" t="s">
        <v>86</v>
      </c>
    </row>
    <row r="342" spans="1:65" s="2" customFormat="1" ht="19.5">
      <c r="A342" s="31"/>
      <c r="B342" s="32"/>
      <c r="C342" s="33"/>
      <c r="D342" s="213" t="s">
        <v>127</v>
      </c>
      <c r="E342" s="33"/>
      <c r="F342" s="217" t="s">
        <v>128</v>
      </c>
      <c r="G342" s="33"/>
      <c r="H342" s="33"/>
      <c r="I342" s="112"/>
      <c r="J342" s="33"/>
      <c r="K342" s="33"/>
      <c r="L342" s="36"/>
      <c r="M342" s="215"/>
      <c r="N342" s="216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127</v>
      </c>
      <c r="AU342" s="14" t="s">
        <v>86</v>
      </c>
    </row>
    <row r="343" spans="1:65" s="2" customFormat="1" ht="21.75" customHeight="1">
      <c r="A343" s="31"/>
      <c r="B343" s="32"/>
      <c r="C343" s="200" t="s">
        <v>580</v>
      </c>
      <c r="D343" s="200" t="s">
        <v>118</v>
      </c>
      <c r="E343" s="201" t="s">
        <v>581</v>
      </c>
      <c r="F343" s="202" t="s">
        <v>582</v>
      </c>
      <c r="G343" s="203" t="s">
        <v>121</v>
      </c>
      <c r="H343" s="204">
        <v>500</v>
      </c>
      <c r="I343" s="205"/>
      <c r="J343" s="206">
        <f>ROUND(I343*H343,2)</f>
        <v>0</v>
      </c>
      <c r="K343" s="202" t="s">
        <v>122</v>
      </c>
      <c r="L343" s="36"/>
      <c r="M343" s="207" t="s">
        <v>1</v>
      </c>
      <c r="N343" s="208" t="s">
        <v>42</v>
      </c>
      <c r="O343" s="68"/>
      <c r="P343" s="209">
        <f>O343*H343</f>
        <v>0</v>
      </c>
      <c r="Q343" s="209">
        <v>0</v>
      </c>
      <c r="R343" s="209">
        <f>Q343*H343</f>
        <v>0</v>
      </c>
      <c r="S343" s="209">
        <v>0</v>
      </c>
      <c r="T343" s="210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211" t="s">
        <v>123</v>
      </c>
      <c r="AT343" s="211" t="s">
        <v>118</v>
      </c>
      <c r="AU343" s="211" t="s">
        <v>86</v>
      </c>
      <c r="AY343" s="14" t="s">
        <v>115</v>
      </c>
      <c r="BE343" s="212">
        <f>IF(N343="základní",J343,0)</f>
        <v>0</v>
      </c>
      <c r="BF343" s="212">
        <f>IF(N343="snížená",J343,0)</f>
        <v>0</v>
      </c>
      <c r="BG343" s="212">
        <f>IF(N343="zákl. přenesená",J343,0)</f>
        <v>0</v>
      </c>
      <c r="BH343" s="212">
        <f>IF(N343="sníž. přenesená",J343,0)</f>
        <v>0</v>
      </c>
      <c r="BI343" s="212">
        <f>IF(N343="nulová",J343,0)</f>
        <v>0</v>
      </c>
      <c r="BJ343" s="14" t="s">
        <v>84</v>
      </c>
      <c r="BK343" s="212">
        <f>ROUND(I343*H343,2)</f>
        <v>0</v>
      </c>
      <c r="BL343" s="14" t="s">
        <v>123</v>
      </c>
      <c r="BM343" s="211" t="s">
        <v>583</v>
      </c>
    </row>
    <row r="344" spans="1:65" s="2" customFormat="1" ht="19.5">
      <c r="A344" s="31"/>
      <c r="B344" s="32"/>
      <c r="C344" s="33"/>
      <c r="D344" s="213" t="s">
        <v>125</v>
      </c>
      <c r="E344" s="33"/>
      <c r="F344" s="214" t="s">
        <v>584</v>
      </c>
      <c r="G344" s="33"/>
      <c r="H344" s="33"/>
      <c r="I344" s="112"/>
      <c r="J344" s="33"/>
      <c r="K344" s="33"/>
      <c r="L344" s="36"/>
      <c r="M344" s="215"/>
      <c r="N344" s="216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125</v>
      </c>
      <c r="AU344" s="14" t="s">
        <v>86</v>
      </c>
    </row>
    <row r="345" spans="1:65" s="2" customFormat="1" ht="19.5">
      <c r="A345" s="31"/>
      <c r="B345" s="32"/>
      <c r="C345" s="33"/>
      <c r="D345" s="213" t="s">
        <v>127</v>
      </c>
      <c r="E345" s="33"/>
      <c r="F345" s="217" t="s">
        <v>128</v>
      </c>
      <c r="G345" s="33"/>
      <c r="H345" s="33"/>
      <c r="I345" s="112"/>
      <c r="J345" s="33"/>
      <c r="K345" s="33"/>
      <c r="L345" s="36"/>
      <c r="M345" s="215"/>
      <c r="N345" s="216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127</v>
      </c>
      <c r="AU345" s="14" t="s">
        <v>86</v>
      </c>
    </row>
    <row r="346" spans="1:65" s="2" customFormat="1" ht="21.75" customHeight="1">
      <c r="A346" s="31"/>
      <c r="B346" s="32"/>
      <c r="C346" s="200" t="s">
        <v>585</v>
      </c>
      <c r="D346" s="200" t="s">
        <v>118</v>
      </c>
      <c r="E346" s="201" t="s">
        <v>586</v>
      </c>
      <c r="F346" s="202" t="s">
        <v>587</v>
      </c>
      <c r="G346" s="203" t="s">
        <v>121</v>
      </c>
      <c r="H346" s="204">
        <v>300</v>
      </c>
      <c r="I346" s="205"/>
      <c r="J346" s="206">
        <f>ROUND(I346*H346,2)</f>
        <v>0</v>
      </c>
      <c r="K346" s="202" t="s">
        <v>122</v>
      </c>
      <c r="L346" s="36"/>
      <c r="M346" s="207" t="s">
        <v>1</v>
      </c>
      <c r="N346" s="208" t="s">
        <v>42</v>
      </c>
      <c r="O346" s="68"/>
      <c r="P346" s="209">
        <f>O346*H346</f>
        <v>0</v>
      </c>
      <c r="Q346" s="209">
        <v>0</v>
      </c>
      <c r="R346" s="209">
        <f>Q346*H346</f>
        <v>0</v>
      </c>
      <c r="S346" s="209">
        <v>0</v>
      </c>
      <c r="T346" s="210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211" t="s">
        <v>123</v>
      </c>
      <c r="AT346" s="211" t="s">
        <v>118</v>
      </c>
      <c r="AU346" s="211" t="s">
        <v>86</v>
      </c>
      <c r="AY346" s="14" t="s">
        <v>115</v>
      </c>
      <c r="BE346" s="212">
        <f>IF(N346="základní",J346,0)</f>
        <v>0</v>
      </c>
      <c r="BF346" s="212">
        <f>IF(N346="snížená",J346,0)</f>
        <v>0</v>
      </c>
      <c r="BG346" s="212">
        <f>IF(N346="zákl. přenesená",J346,0)</f>
        <v>0</v>
      </c>
      <c r="BH346" s="212">
        <f>IF(N346="sníž. přenesená",J346,0)</f>
        <v>0</v>
      </c>
      <c r="BI346" s="212">
        <f>IF(N346="nulová",J346,0)</f>
        <v>0</v>
      </c>
      <c r="BJ346" s="14" t="s">
        <v>84</v>
      </c>
      <c r="BK346" s="212">
        <f>ROUND(I346*H346,2)</f>
        <v>0</v>
      </c>
      <c r="BL346" s="14" t="s">
        <v>123</v>
      </c>
      <c r="BM346" s="211" t="s">
        <v>588</v>
      </c>
    </row>
    <row r="347" spans="1:65" s="2" customFormat="1" ht="19.5">
      <c r="A347" s="31"/>
      <c r="B347" s="32"/>
      <c r="C347" s="33"/>
      <c r="D347" s="213" t="s">
        <v>125</v>
      </c>
      <c r="E347" s="33"/>
      <c r="F347" s="214" t="s">
        <v>589</v>
      </c>
      <c r="G347" s="33"/>
      <c r="H347" s="33"/>
      <c r="I347" s="112"/>
      <c r="J347" s="33"/>
      <c r="K347" s="33"/>
      <c r="L347" s="36"/>
      <c r="M347" s="215"/>
      <c r="N347" s="216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125</v>
      </c>
      <c r="AU347" s="14" t="s">
        <v>86</v>
      </c>
    </row>
    <row r="348" spans="1:65" s="2" customFormat="1" ht="19.5">
      <c r="A348" s="31"/>
      <c r="B348" s="32"/>
      <c r="C348" s="33"/>
      <c r="D348" s="213" t="s">
        <v>127</v>
      </c>
      <c r="E348" s="33"/>
      <c r="F348" s="217" t="s">
        <v>128</v>
      </c>
      <c r="G348" s="33"/>
      <c r="H348" s="33"/>
      <c r="I348" s="112"/>
      <c r="J348" s="33"/>
      <c r="K348" s="33"/>
      <c r="L348" s="36"/>
      <c r="M348" s="215"/>
      <c r="N348" s="216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127</v>
      </c>
      <c r="AU348" s="14" t="s">
        <v>86</v>
      </c>
    </row>
    <row r="349" spans="1:65" s="2" customFormat="1" ht="21.75" customHeight="1">
      <c r="A349" s="31"/>
      <c r="B349" s="32"/>
      <c r="C349" s="200" t="s">
        <v>590</v>
      </c>
      <c r="D349" s="200" t="s">
        <v>118</v>
      </c>
      <c r="E349" s="201" t="s">
        <v>591</v>
      </c>
      <c r="F349" s="202" t="s">
        <v>592</v>
      </c>
      <c r="G349" s="203" t="s">
        <v>121</v>
      </c>
      <c r="H349" s="204">
        <v>300</v>
      </c>
      <c r="I349" s="205"/>
      <c r="J349" s="206">
        <f>ROUND(I349*H349,2)</f>
        <v>0</v>
      </c>
      <c r="K349" s="202" t="s">
        <v>122</v>
      </c>
      <c r="L349" s="36"/>
      <c r="M349" s="207" t="s">
        <v>1</v>
      </c>
      <c r="N349" s="208" t="s">
        <v>42</v>
      </c>
      <c r="O349" s="68"/>
      <c r="P349" s="209">
        <f>O349*H349</f>
        <v>0</v>
      </c>
      <c r="Q349" s="209">
        <v>0</v>
      </c>
      <c r="R349" s="209">
        <f>Q349*H349</f>
        <v>0</v>
      </c>
      <c r="S349" s="209">
        <v>0</v>
      </c>
      <c r="T349" s="210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211" t="s">
        <v>123</v>
      </c>
      <c r="AT349" s="211" t="s">
        <v>118</v>
      </c>
      <c r="AU349" s="211" t="s">
        <v>86</v>
      </c>
      <c r="AY349" s="14" t="s">
        <v>115</v>
      </c>
      <c r="BE349" s="212">
        <f>IF(N349="základní",J349,0)</f>
        <v>0</v>
      </c>
      <c r="BF349" s="212">
        <f>IF(N349="snížená",J349,0)</f>
        <v>0</v>
      </c>
      <c r="BG349" s="212">
        <f>IF(N349="zákl. přenesená",J349,0)</f>
        <v>0</v>
      </c>
      <c r="BH349" s="212">
        <f>IF(N349="sníž. přenesená",J349,0)</f>
        <v>0</v>
      </c>
      <c r="BI349" s="212">
        <f>IF(N349="nulová",J349,0)</f>
        <v>0</v>
      </c>
      <c r="BJ349" s="14" t="s">
        <v>84</v>
      </c>
      <c r="BK349" s="212">
        <f>ROUND(I349*H349,2)</f>
        <v>0</v>
      </c>
      <c r="BL349" s="14" t="s">
        <v>123</v>
      </c>
      <c r="BM349" s="211" t="s">
        <v>593</v>
      </c>
    </row>
    <row r="350" spans="1:65" s="2" customFormat="1" ht="19.5">
      <c r="A350" s="31"/>
      <c r="B350" s="32"/>
      <c r="C350" s="33"/>
      <c r="D350" s="213" t="s">
        <v>125</v>
      </c>
      <c r="E350" s="33"/>
      <c r="F350" s="214" t="s">
        <v>594</v>
      </c>
      <c r="G350" s="33"/>
      <c r="H350" s="33"/>
      <c r="I350" s="112"/>
      <c r="J350" s="33"/>
      <c r="K350" s="33"/>
      <c r="L350" s="36"/>
      <c r="M350" s="215"/>
      <c r="N350" s="216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125</v>
      </c>
      <c r="AU350" s="14" t="s">
        <v>86</v>
      </c>
    </row>
    <row r="351" spans="1:65" s="2" customFormat="1" ht="19.5">
      <c r="A351" s="31"/>
      <c r="B351" s="32"/>
      <c r="C351" s="33"/>
      <c r="D351" s="213" t="s">
        <v>127</v>
      </c>
      <c r="E351" s="33"/>
      <c r="F351" s="217" t="s">
        <v>128</v>
      </c>
      <c r="G351" s="33"/>
      <c r="H351" s="33"/>
      <c r="I351" s="112"/>
      <c r="J351" s="33"/>
      <c r="K351" s="33"/>
      <c r="L351" s="36"/>
      <c r="M351" s="215"/>
      <c r="N351" s="216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127</v>
      </c>
      <c r="AU351" s="14" t="s">
        <v>86</v>
      </c>
    </row>
    <row r="352" spans="1:65" s="2" customFormat="1" ht="21.75" customHeight="1">
      <c r="A352" s="31"/>
      <c r="B352" s="32"/>
      <c r="C352" s="200" t="s">
        <v>595</v>
      </c>
      <c r="D352" s="200" t="s">
        <v>118</v>
      </c>
      <c r="E352" s="201" t="s">
        <v>596</v>
      </c>
      <c r="F352" s="202" t="s">
        <v>597</v>
      </c>
      <c r="G352" s="203" t="s">
        <v>121</v>
      </c>
      <c r="H352" s="204">
        <v>300</v>
      </c>
      <c r="I352" s="205"/>
      <c r="J352" s="206">
        <f>ROUND(I352*H352,2)</f>
        <v>0</v>
      </c>
      <c r="K352" s="202" t="s">
        <v>122</v>
      </c>
      <c r="L352" s="36"/>
      <c r="M352" s="207" t="s">
        <v>1</v>
      </c>
      <c r="N352" s="208" t="s">
        <v>42</v>
      </c>
      <c r="O352" s="68"/>
      <c r="P352" s="209">
        <f>O352*H352</f>
        <v>0</v>
      </c>
      <c r="Q352" s="209">
        <v>0</v>
      </c>
      <c r="R352" s="209">
        <f>Q352*H352</f>
        <v>0</v>
      </c>
      <c r="S352" s="209">
        <v>0</v>
      </c>
      <c r="T352" s="210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211" t="s">
        <v>123</v>
      </c>
      <c r="AT352" s="211" t="s">
        <v>118</v>
      </c>
      <c r="AU352" s="211" t="s">
        <v>86</v>
      </c>
      <c r="AY352" s="14" t="s">
        <v>115</v>
      </c>
      <c r="BE352" s="212">
        <f>IF(N352="základní",J352,0)</f>
        <v>0</v>
      </c>
      <c r="BF352" s="212">
        <f>IF(N352="snížená",J352,0)</f>
        <v>0</v>
      </c>
      <c r="BG352" s="212">
        <f>IF(N352="zákl. přenesená",J352,0)</f>
        <v>0</v>
      </c>
      <c r="BH352" s="212">
        <f>IF(N352="sníž. přenesená",J352,0)</f>
        <v>0</v>
      </c>
      <c r="BI352" s="212">
        <f>IF(N352="nulová",J352,0)</f>
        <v>0</v>
      </c>
      <c r="BJ352" s="14" t="s">
        <v>84</v>
      </c>
      <c r="BK352" s="212">
        <f>ROUND(I352*H352,2)</f>
        <v>0</v>
      </c>
      <c r="BL352" s="14" t="s">
        <v>123</v>
      </c>
      <c r="BM352" s="211" t="s">
        <v>598</v>
      </c>
    </row>
    <row r="353" spans="1:65" s="2" customFormat="1" ht="19.5">
      <c r="A353" s="31"/>
      <c r="B353" s="32"/>
      <c r="C353" s="33"/>
      <c r="D353" s="213" t="s">
        <v>125</v>
      </c>
      <c r="E353" s="33"/>
      <c r="F353" s="214" t="s">
        <v>599</v>
      </c>
      <c r="G353" s="33"/>
      <c r="H353" s="33"/>
      <c r="I353" s="112"/>
      <c r="J353" s="33"/>
      <c r="K353" s="33"/>
      <c r="L353" s="36"/>
      <c r="M353" s="215"/>
      <c r="N353" s="216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125</v>
      </c>
      <c r="AU353" s="14" t="s">
        <v>86</v>
      </c>
    </row>
    <row r="354" spans="1:65" s="2" customFormat="1" ht="19.5">
      <c r="A354" s="31"/>
      <c r="B354" s="32"/>
      <c r="C354" s="33"/>
      <c r="D354" s="213" t="s">
        <v>127</v>
      </c>
      <c r="E354" s="33"/>
      <c r="F354" s="217" t="s">
        <v>600</v>
      </c>
      <c r="G354" s="33"/>
      <c r="H354" s="33"/>
      <c r="I354" s="112"/>
      <c r="J354" s="33"/>
      <c r="K354" s="33"/>
      <c r="L354" s="36"/>
      <c r="M354" s="215"/>
      <c r="N354" s="216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127</v>
      </c>
      <c r="AU354" s="14" t="s">
        <v>86</v>
      </c>
    </row>
    <row r="355" spans="1:65" s="2" customFormat="1" ht="21.75" customHeight="1">
      <c r="A355" s="31"/>
      <c r="B355" s="32"/>
      <c r="C355" s="200" t="s">
        <v>601</v>
      </c>
      <c r="D355" s="200" t="s">
        <v>118</v>
      </c>
      <c r="E355" s="201" t="s">
        <v>602</v>
      </c>
      <c r="F355" s="202" t="s">
        <v>603</v>
      </c>
      <c r="G355" s="203" t="s">
        <v>121</v>
      </c>
      <c r="H355" s="204">
        <v>300</v>
      </c>
      <c r="I355" s="205"/>
      <c r="J355" s="206">
        <f>ROUND(I355*H355,2)</f>
        <v>0</v>
      </c>
      <c r="K355" s="202" t="s">
        <v>122</v>
      </c>
      <c r="L355" s="36"/>
      <c r="M355" s="207" t="s">
        <v>1</v>
      </c>
      <c r="N355" s="208" t="s">
        <v>42</v>
      </c>
      <c r="O355" s="68"/>
      <c r="P355" s="209">
        <f>O355*H355</f>
        <v>0</v>
      </c>
      <c r="Q355" s="209">
        <v>0</v>
      </c>
      <c r="R355" s="209">
        <f>Q355*H355</f>
        <v>0</v>
      </c>
      <c r="S355" s="209">
        <v>0</v>
      </c>
      <c r="T355" s="210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211" t="s">
        <v>123</v>
      </c>
      <c r="AT355" s="211" t="s">
        <v>118</v>
      </c>
      <c r="AU355" s="211" t="s">
        <v>86</v>
      </c>
      <c r="AY355" s="14" t="s">
        <v>115</v>
      </c>
      <c r="BE355" s="212">
        <f>IF(N355="základní",J355,0)</f>
        <v>0</v>
      </c>
      <c r="BF355" s="212">
        <f>IF(N355="snížená",J355,0)</f>
        <v>0</v>
      </c>
      <c r="BG355" s="212">
        <f>IF(N355="zákl. přenesená",J355,0)</f>
        <v>0</v>
      </c>
      <c r="BH355" s="212">
        <f>IF(N355="sníž. přenesená",J355,0)</f>
        <v>0</v>
      </c>
      <c r="BI355" s="212">
        <f>IF(N355="nulová",J355,0)</f>
        <v>0</v>
      </c>
      <c r="BJ355" s="14" t="s">
        <v>84</v>
      </c>
      <c r="BK355" s="212">
        <f>ROUND(I355*H355,2)</f>
        <v>0</v>
      </c>
      <c r="BL355" s="14" t="s">
        <v>123</v>
      </c>
      <c r="BM355" s="211" t="s">
        <v>604</v>
      </c>
    </row>
    <row r="356" spans="1:65" s="2" customFormat="1" ht="19.5">
      <c r="A356" s="31"/>
      <c r="B356" s="32"/>
      <c r="C356" s="33"/>
      <c r="D356" s="213" t="s">
        <v>125</v>
      </c>
      <c r="E356" s="33"/>
      <c r="F356" s="214" t="s">
        <v>605</v>
      </c>
      <c r="G356" s="33"/>
      <c r="H356" s="33"/>
      <c r="I356" s="112"/>
      <c r="J356" s="33"/>
      <c r="K356" s="33"/>
      <c r="L356" s="36"/>
      <c r="M356" s="215"/>
      <c r="N356" s="216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125</v>
      </c>
      <c r="AU356" s="14" t="s">
        <v>86</v>
      </c>
    </row>
    <row r="357" spans="1:65" s="2" customFormat="1" ht="19.5">
      <c r="A357" s="31"/>
      <c r="B357" s="32"/>
      <c r="C357" s="33"/>
      <c r="D357" s="213" t="s">
        <v>127</v>
      </c>
      <c r="E357" s="33"/>
      <c r="F357" s="217" t="s">
        <v>600</v>
      </c>
      <c r="G357" s="33"/>
      <c r="H357" s="33"/>
      <c r="I357" s="112"/>
      <c r="J357" s="33"/>
      <c r="K357" s="33"/>
      <c r="L357" s="36"/>
      <c r="M357" s="215"/>
      <c r="N357" s="216"/>
      <c r="O357" s="68"/>
      <c r="P357" s="68"/>
      <c r="Q357" s="68"/>
      <c r="R357" s="68"/>
      <c r="S357" s="68"/>
      <c r="T357" s="69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4" t="s">
        <v>127</v>
      </c>
      <c r="AU357" s="14" t="s">
        <v>86</v>
      </c>
    </row>
    <row r="358" spans="1:65" s="2" customFormat="1" ht="21.75" customHeight="1">
      <c r="A358" s="31"/>
      <c r="B358" s="32"/>
      <c r="C358" s="200" t="s">
        <v>606</v>
      </c>
      <c r="D358" s="200" t="s">
        <v>118</v>
      </c>
      <c r="E358" s="201" t="s">
        <v>607</v>
      </c>
      <c r="F358" s="202" t="s">
        <v>608</v>
      </c>
      <c r="G358" s="203" t="s">
        <v>121</v>
      </c>
      <c r="H358" s="204">
        <v>300</v>
      </c>
      <c r="I358" s="205"/>
      <c r="J358" s="206">
        <f>ROUND(I358*H358,2)</f>
        <v>0</v>
      </c>
      <c r="K358" s="202" t="s">
        <v>122</v>
      </c>
      <c r="L358" s="36"/>
      <c r="M358" s="207" t="s">
        <v>1</v>
      </c>
      <c r="N358" s="208" t="s">
        <v>42</v>
      </c>
      <c r="O358" s="68"/>
      <c r="P358" s="209">
        <f>O358*H358</f>
        <v>0</v>
      </c>
      <c r="Q358" s="209">
        <v>0</v>
      </c>
      <c r="R358" s="209">
        <f>Q358*H358</f>
        <v>0</v>
      </c>
      <c r="S358" s="209">
        <v>0</v>
      </c>
      <c r="T358" s="210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211" t="s">
        <v>123</v>
      </c>
      <c r="AT358" s="211" t="s">
        <v>118</v>
      </c>
      <c r="AU358" s="211" t="s">
        <v>86</v>
      </c>
      <c r="AY358" s="14" t="s">
        <v>115</v>
      </c>
      <c r="BE358" s="212">
        <f>IF(N358="základní",J358,0)</f>
        <v>0</v>
      </c>
      <c r="BF358" s="212">
        <f>IF(N358="snížená",J358,0)</f>
        <v>0</v>
      </c>
      <c r="BG358" s="212">
        <f>IF(N358="zákl. přenesená",J358,0)</f>
        <v>0</v>
      </c>
      <c r="BH358" s="212">
        <f>IF(N358="sníž. přenesená",J358,0)</f>
        <v>0</v>
      </c>
      <c r="BI358" s="212">
        <f>IF(N358="nulová",J358,0)</f>
        <v>0</v>
      </c>
      <c r="BJ358" s="14" t="s">
        <v>84</v>
      </c>
      <c r="BK358" s="212">
        <f>ROUND(I358*H358,2)</f>
        <v>0</v>
      </c>
      <c r="BL358" s="14" t="s">
        <v>123</v>
      </c>
      <c r="BM358" s="211" t="s">
        <v>609</v>
      </c>
    </row>
    <row r="359" spans="1:65" s="2" customFormat="1" ht="19.5">
      <c r="A359" s="31"/>
      <c r="B359" s="32"/>
      <c r="C359" s="33"/>
      <c r="D359" s="213" t="s">
        <v>125</v>
      </c>
      <c r="E359" s="33"/>
      <c r="F359" s="214" t="s">
        <v>610</v>
      </c>
      <c r="G359" s="33"/>
      <c r="H359" s="33"/>
      <c r="I359" s="112"/>
      <c r="J359" s="33"/>
      <c r="K359" s="33"/>
      <c r="L359" s="36"/>
      <c r="M359" s="215"/>
      <c r="N359" s="216"/>
      <c r="O359" s="68"/>
      <c r="P359" s="68"/>
      <c r="Q359" s="68"/>
      <c r="R359" s="68"/>
      <c r="S359" s="68"/>
      <c r="T359" s="69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4" t="s">
        <v>125</v>
      </c>
      <c r="AU359" s="14" t="s">
        <v>86</v>
      </c>
    </row>
    <row r="360" spans="1:65" s="2" customFormat="1" ht="19.5">
      <c r="A360" s="31"/>
      <c r="B360" s="32"/>
      <c r="C360" s="33"/>
      <c r="D360" s="213" t="s">
        <v>127</v>
      </c>
      <c r="E360" s="33"/>
      <c r="F360" s="217" t="s">
        <v>600</v>
      </c>
      <c r="G360" s="33"/>
      <c r="H360" s="33"/>
      <c r="I360" s="112"/>
      <c r="J360" s="33"/>
      <c r="K360" s="33"/>
      <c r="L360" s="36"/>
      <c r="M360" s="215"/>
      <c r="N360" s="216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127</v>
      </c>
      <c r="AU360" s="14" t="s">
        <v>86</v>
      </c>
    </row>
    <row r="361" spans="1:65" s="2" customFormat="1" ht="21.75" customHeight="1">
      <c r="A361" s="31"/>
      <c r="B361" s="32"/>
      <c r="C361" s="200" t="s">
        <v>611</v>
      </c>
      <c r="D361" s="200" t="s">
        <v>118</v>
      </c>
      <c r="E361" s="201" t="s">
        <v>612</v>
      </c>
      <c r="F361" s="202" t="s">
        <v>613</v>
      </c>
      <c r="G361" s="203" t="s">
        <v>121</v>
      </c>
      <c r="H361" s="204">
        <v>300</v>
      </c>
      <c r="I361" s="205"/>
      <c r="J361" s="206">
        <f>ROUND(I361*H361,2)</f>
        <v>0</v>
      </c>
      <c r="K361" s="202" t="s">
        <v>122</v>
      </c>
      <c r="L361" s="36"/>
      <c r="M361" s="207" t="s">
        <v>1</v>
      </c>
      <c r="N361" s="208" t="s">
        <v>42</v>
      </c>
      <c r="O361" s="68"/>
      <c r="P361" s="209">
        <f>O361*H361</f>
        <v>0</v>
      </c>
      <c r="Q361" s="209">
        <v>0</v>
      </c>
      <c r="R361" s="209">
        <f>Q361*H361</f>
        <v>0</v>
      </c>
      <c r="S361" s="209">
        <v>0</v>
      </c>
      <c r="T361" s="210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211" t="s">
        <v>123</v>
      </c>
      <c r="AT361" s="211" t="s">
        <v>118</v>
      </c>
      <c r="AU361" s="211" t="s">
        <v>86</v>
      </c>
      <c r="AY361" s="14" t="s">
        <v>115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4" t="s">
        <v>84</v>
      </c>
      <c r="BK361" s="212">
        <f>ROUND(I361*H361,2)</f>
        <v>0</v>
      </c>
      <c r="BL361" s="14" t="s">
        <v>123</v>
      </c>
      <c r="BM361" s="211" t="s">
        <v>614</v>
      </c>
    </row>
    <row r="362" spans="1:65" s="2" customFormat="1" ht="19.5">
      <c r="A362" s="31"/>
      <c r="B362" s="32"/>
      <c r="C362" s="33"/>
      <c r="D362" s="213" t="s">
        <v>125</v>
      </c>
      <c r="E362" s="33"/>
      <c r="F362" s="214" t="s">
        <v>615</v>
      </c>
      <c r="G362" s="33"/>
      <c r="H362" s="33"/>
      <c r="I362" s="112"/>
      <c r="J362" s="33"/>
      <c r="K362" s="33"/>
      <c r="L362" s="36"/>
      <c r="M362" s="215"/>
      <c r="N362" s="216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125</v>
      </c>
      <c r="AU362" s="14" t="s">
        <v>86</v>
      </c>
    </row>
    <row r="363" spans="1:65" s="2" customFormat="1" ht="19.5">
      <c r="A363" s="31"/>
      <c r="B363" s="32"/>
      <c r="C363" s="33"/>
      <c r="D363" s="213" t="s">
        <v>127</v>
      </c>
      <c r="E363" s="33"/>
      <c r="F363" s="217" t="s">
        <v>600</v>
      </c>
      <c r="G363" s="33"/>
      <c r="H363" s="33"/>
      <c r="I363" s="112"/>
      <c r="J363" s="33"/>
      <c r="K363" s="33"/>
      <c r="L363" s="36"/>
      <c r="M363" s="215"/>
      <c r="N363" s="216"/>
      <c r="O363" s="68"/>
      <c r="P363" s="68"/>
      <c r="Q363" s="68"/>
      <c r="R363" s="68"/>
      <c r="S363" s="68"/>
      <c r="T363" s="69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4" t="s">
        <v>127</v>
      </c>
      <c r="AU363" s="14" t="s">
        <v>86</v>
      </c>
    </row>
    <row r="364" spans="1:65" s="2" customFormat="1" ht="21.75" customHeight="1">
      <c r="A364" s="31"/>
      <c r="B364" s="32"/>
      <c r="C364" s="200" t="s">
        <v>616</v>
      </c>
      <c r="D364" s="200" t="s">
        <v>118</v>
      </c>
      <c r="E364" s="201" t="s">
        <v>617</v>
      </c>
      <c r="F364" s="202" t="s">
        <v>618</v>
      </c>
      <c r="G364" s="203" t="s">
        <v>121</v>
      </c>
      <c r="H364" s="204">
        <v>300</v>
      </c>
      <c r="I364" s="205"/>
      <c r="J364" s="206">
        <f>ROUND(I364*H364,2)</f>
        <v>0</v>
      </c>
      <c r="K364" s="202" t="s">
        <v>122</v>
      </c>
      <c r="L364" s="36"/>
      <c r="M364" s="207" t="s">
        <v>1</v>
      </c>
      <c r="N364" s="208" t="s">
        <v>42</v>
      </c>
      <c r="O364" s="68"/>
      <c r="P364" s="209">
        <f>O364*H364</f>
        <v>0</v>
      </c>
      <c r="Q364" s="209">
        <v>0</v>
      </c>
      <c r="R364" s="209">
        <f>Q364*H364</f>
        <v>0</v>
      </c>
      <c r="S364" s="209">
        <v>0</v>
      </c>
      <c r="T364" s="210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211" t="s">
        <v>123</v>
      </c>
      <c r="AT364" s="211" t="s">
        <v>118</v>
      </c>
      <c r="AU364" s="211" t="s">
        <v>86</v>
      </c>
      <c r="AY364" s="14" t="s">
        <v>115</v>
      </c>
      <c r="BE364" s="212">
        <f>IF(N364="základní",J364,0)</f>
        <v>0</v>
      </c>
      <c r="BF364" s="212">
        <f>IF(N364="snížená",J364,0)</f>
        <v>0</v>
      </c>
      <c r="BG364" s="212">
        <f>IF(N364="zákl. přenesená",J364,0)</f>
        <v>0</v>
      </c>
      <c r="BH364" s="212">
        <f>IF(N364="sníž. přenesená",J364,0)</f>
        <v>0</v>
      </c>
      <c r="BI364" s="212">
        <f>IF(N364="nulová",J364,0)</f>
        <v>0</v>
      </c>
      <c r="BJ364" s="14" t="s">
        <v>84</v>
      </c>
      <c r="BK364" s="212">
        <f>ROUND(I364*H364,2)</f>
        <v>0</v>
      </c>
      <c r="BL364" s="14" t="s">
        <v>123</v>
      </c>
      <c r="BM364" s="211" t="s">
        <v>619</v>
      </c>
    </row>
    <row r="365" spans="1:65" s="2" customFormat="1" ht="19.5">
      <c r="A365" s="31"/>
      <c r="B365" s="32"/>
      <c r="C365" s="33"/>
      <c r="D365" s="213" t="s">
        <v>125</v>
      </c>
      <c r="E365" s="33"/>
      <c r="F365" s="214" t="s">
        <v>620</v>
      </c>
      <c r="G365" s="33"/>
      <c r="H365" s="33"/>
      <c r="I365" s="112"/>
      <c r="J365" s="33"/>
      <c r="K365" s="33"/>
      <c r="L365" s="36"/>
      <c r="M365" s="215"/>
      <c r="N365" s="216"/>
      <c r="O365" s="68"/>
      <c r="P365" s="68"/>
      <c r="Q365" s="68"/>
      <c r="R365" s="68"/>
      <c r="S365" s="68"/>
      <c r="T365" s="69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125</v>
      </c>
      <c r="AU365" s="14" t="s">
        <v>86</v>
      </c>
    </row>
    <row r="366" spans="1:65" s="2" customFormat="1" ht="19.5">
      <c r="A366" s="31"/>
      <c r="B366" s="32"/>
      <c r="C366" s="33"/>
      <c r="D366" s="213" t="s">
        <v>127</v>
      </c>
      <c r="E366" s="33"/>
      <c r="F366" s="217" t="s">
        <v>128</v>
      </c>
      <c r="G366" s="33"/>
      <c r="H366" s="33"/>
      <c r="I366" s="112"/>
      <c r="J366" s="33"/>
      <c r="K366" s="33"/>
      <c r="L366" s="36"/>
      <c r="M366" s="215"/>
      <c r="N366" s="216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127</v>
      </c>
      <c r="AU366" s="14" t="s">
        <v>86</v>
      </c>
    </row>
    <row r="367" spans="1:65" s="2" customFormat="1" ht="21.75" customHeight="1">
      <c r="A367" s="31"/>
      <c r="B367" s="32"/>
      <c r="C367" s="200" t="s">
        <v>621</v>
      </c>
      <c r="D367" s="200" t="s">
        <v>118</v>
      </c>
      <c r="E367" s="201" t="s">
        <v>622</v>
      </c>
      <c r="F367" s="202" t="s">
        <v>623</v>
      </c>
      <c r="G367" s="203" t="s">
        <v>121</v>
      </c>
      <c r="H367" s="204">
        <v>300</v>
      </c>
      <c r="I367" s="205"/>
      <c r="J367" s="206">
        <f>ROUND(I367*H367,2)</f>
        <v>0</v>
      </c>
      <c r="K367" s="202" t="s">
        <v>122</v>
      </c>
      <c r="L367" s="36"/>
      <c r="M367" s="207" t="s">
        <v>1</v>
      </c>
      <c r="N367" s="208" t="s">
        <v>42</v>
      </c>
      <c r="O367" s="68"/>
      <c r="P367" s="209">
        <f>O367*H367</f>
        <v>0</v>
      </c>
      <c r="Q367" s="209">
        <v>0</v>
      </c>
      <c r="R367" s="209">
        <f>Q367*H367</f>
        <v>0</v>
      </c>
      <c r="S367" s="209">
        <v>0</v>
      </c>
      <c r="T367" s="210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211" t="s">
        <v>123</v>
      </c>
      <c r="AT367" s="211" t="s">
        <v>118</v>
      </c>
      <c r="AU367" s="211" t="s">
        <v>86</v>
      </c>
      <c r="AY367" s="14" t="s">
        <v>115</v>
      </c>
      <c r="BE367" s="212">
        <f>IF(N367="základní",J367,0)</f>
        <v>0</v>
      </c>
      <c r="BF367" s="212">
        <f>IF(N367="snížená",J367,0)</f>
        <v>0</v>
      </c>
      <c r="BG367" s="212">
        <f>IF(N367="zákl. přenesená",J367,0)</f>
        <v>0</v>
      </c>
      <c r="BH367" s="212">
        <f>IF(N367="sníž. přenesená",J367,0)</f>
        <v>0</v>
      </c>
      <c r="BI367" s="212">
        <f>IF(N367="nulová",J367,0)</f>
        <v>0</v>
      </c>
      <c r="BJ367" s="14" t="s">
        <v>84</v>
      </c>
      <c r="BK367" s="212">
        <f>ROUND(I367*H367,2)</f>
        <v>0</v>
      </c>
      <c r="BL367" s="14" t="s">
        <v>123</v>
      </c>
      <c r="BM367" s="211" t="s">
        <v>624</v>
      </c>
    </row>
    <row r="368" spans="1:65" s="2" customFormat="1" ht="19.5">
      <c r="A368" s="31"/>
      <c r="B368" s="32"/>
      <c r="C368" s="33"/>
      <c r="D368" s="213" t="s">
        <v>125</v>
      </c>
      <c r="E368" s="33"/>
      <c r="F368" s="214" t="s">
        <v>625</v>
      </c>
      <c r="G368" s="33"/>
      <c r="H368" s="33"/>
      <c r="I368" s="112"/>
      <c r="J368" s="33"/>
      <c r="K368" s="33"/>
      <c r="L368" s="36"/>
      <c r="M368" s="215"/>
      <c r="N368" s="216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125</v>
      </c>
      <c r="AU368" s="14" t="s">
        <v>86</v>
      </c>
    </row>
    <row r="369" spans="1:65" s="2" customFormat="1" ht="19.5">
      <c r="A369" s="31"/>
      <c r="B369" s="32"/>
      <c r="C369" s="33"/>
      <c r="D369" s="213" t="s">
        <v>127</v>
      </c>
      <c r="E369" s="33"/>
      <c r="F369" s="217" t="s">
        <v>128</v>
      </c>
      <c r="G369" s="33"/>
      <c r="H369" s="33"/>
      <c r="I369" s="112"/>
      <c r="J369" s="33"/>
      <c r="K369" s="33"/>
      <c r="L369" s="36"/>
      <c r="M369" s="215"/>
      <c r="N369" s="216"/>
      <c r="O369" s="68"/>
      <c r="P369" s="68"/>
      <c r="Q369" s="68"/>
      <c r="R369" s="68"/>
      <c r="S369" s="68"/>
      <c r="T369" s="69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4" t="s">
        <v>127</v>
      </c>
      <c r="AU369" s="14" t="s">
        <v>86</v>
      </c>
    </row>
    <row r="370" spans="1:65" s="2" customFormat="1" ht="21.75" customHeight="1">
      <c r="A370" s="31"/>
      <c r="B370" s="32"/>
      <c r="C370" s="200" t="s">
        <v>626</v>
      </c>
      <c r="D370" s="200" t="s">
        <v>118</v>
      </c>
      <c r="E370" s="201" t="s">
        <v>627</v>
      </c>
      <c r="F370" s="202" t="s">
        <v>628</v>
      </c>
      <c r="G370" s="203" t="s">
        <v>121</v>
      </c>
      <c r="H370" s="204">
        <v>100</v>
      </c>
      <c r="I370" s="205"/>
      <c r="J370" s="206">
        <f>ROUND(I370*H370,2)</f>
        <v>0</v>
      </c>
      <c r="K370" s="202" t="s">
        <v>122</v>
      </c>
      <c r="L370" s="36"/>
      <c r="M370" s="207" t="s">
        <v>1</v>
      </c>
      <c r="N370" s="208" t="s">
        <v>42</v>
      </c>
      <c r="O370" s="68"/>
      <c r="P370" s="209">
        <f>O370*H370</f>
        <v>0</v>
      </c>
      <c r="Q370" s="209">
        <v>0</v>
      </c>
      <c r="R370" s="209">
        <f>Q370*H370</f>
        <v>0</v>
      </c>
      <c r="S370" s="209">
        <v>0</v>
      </c>
      <c r="T370" s="210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211" t="s">
        <v>123</v>
      </c>
      <c r="AT370" s="211" t="s">
        <v>118</v>
      </c>
      <c r="AU370" s="211" t="s">
        <v>86</v>
      </c>
      <c r="AY370" s="14" t="s">
        <v>115</v>
      </c>
      <c r="BE370" s="212">
        <f>IF(N370="základní",J370,0)</f>
        <v>0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14" t="s">
        <v>84</v>
      </c>
      <c r="BK370" s="212">
        <f>ROUND(I370*H370,2)</f>
        <v>0</v>
      </c>
      <c r="BL370" s="14" t="s">
        <v>123</v>
      </c>
      <c r="BM370" s="211" t="s">
        <v>629</v>
      </c>
    </row>
    <row r="371" spans="1:65" s="2" customFormat="1" ht="19.5">
      <c r="A371" s="31"/>
      <c r="B371" s="32"/>
      <c r="C371" s="33"/>
      <c r="D371" s="213" t="s">
        <v>125</v>
      </c>
      <c r="E371" s="33"/>
      <c r="F371" s="214" t="s">
        <v>630</v>
      </c>
      <c r="G371" s="33"/>
      <c r="H371" s="33"/>
      <c r="I371" s="112"/>
      <c r="J371" s="33"/>
      <c r="K371" s="33"/>
      <c r="L371" s="36"/>
      <c r="M371" s="215"/>
      <c r="N371" s="216"/>
      <c r="O371" s="68"/>
      <c r="P371" s="68"/>
      <c r="Q371" s="68"/>
      <c r="R371" s="68"/>
      <c r="S371" s="68"/>
      <c r="T371" s="69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4" t="s">
        <v>125</v>
      </c>
      <c r="AU371" s="14" t="s">
        <v>86</v>
      </c>
    </row>
    <row r="372" spans="1:65" s="2" customFormat="1" ht="19.5">
      <c r="A372" s="31"/>
      <c r="B372" s="32"/>
      <c r="C372" s="33"/>
      <c r="D372" s="213" t="s">
        <v>127</v>
      </c>
      <c r="E372" s="33"/>
      <c r="F372" s="217" t="s">
        <v>128</v>
      </c>
      <c r="G372" s="33"/>
      <c r="H372" s="33"/>
      <c r="I372" s="112"/>
      <c r="J372" s="33"/>
      <c r="K372" s="33"/>
      <c r="L372" s="36"/>
      <c r="M372" s="215"/>
      <c r="N372" s="216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127</v>
      </c>
      <c r="AU372" s="14" t="s">
        <v>86</v>
      </c>
    </row>
    <row r="373" spans="1:65" s="2" customFormat="1" ht="21.75" customHeight="1">
      <c r="A373" s="31"/>
      <c r="B373" s="32"/>
      <c r="C373" s="200" t="s">
        <v>631</v>
      </c>
      <c r="D373" s="200" t="s">
        <v>118</v>
      </c>
      <c r="E373" s="201" t="s">
        <v>632</v>
      </c>
      <c r="F373" s="202" t="s">
        <v>633</v>
      </c>
      <c r="G373" s="203" t="s">
        <v>121</v>
      </c>
      <c r="H373" s="204">
        <v>50</v>
      </c>
      <c r="I373" s="205"/>
      <c r="J373" s="206">
        <f>ROUND(I373*H373,2)</f>
        <v>0</v>
      </c>
      <c r="K373" s="202" t="s">
        <v>122</v>
      </c>
      <c r="L373" s="36"/>
      <c r="M373" s="207" t="s">
        <v>1</v>
      </c>
      <c r="N373" s="208" t="s">
        <v>42</v>
      </c>
      <c r="O373" s="68"/>
      <c r="P373" s="209">
        <f>O373*H373</f>
        <v>0</v>
      </c>
      <c r="Q373" s="209">
        <v>0</v>
      </c>
      <c r="R373" s="209">
        <f>Q373*H373</f>
        <v>0</v>
      </c>
      <c r="S373" s="209">
        <v>0</v>
      </c>
      <c r="T373" s="210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211" t="s">
        <v>123</v>
      </c>
      <c r="AT373" s="211" t="s">
        <v>118</v>
      </c>
      <c r="AU373" s="211" t="s">
        <v>86</v>
      </c>
      <c r="AY373" s="14" t="s">
        <v>115</v>
      </c>
      <c r="BE373" s="212">
        <f>IF(N373="základní",J373,0)</f>
        <v>0</v>
      </c>
      <c r="BF373" s="212">
        <f>IF(N373="snížená",J373,0)</f>
        <v>0</v>
      </c>
      <c r="BG373" s="212">
        <f>IF(N373="zákl. přenesená",J373,0)</f>
        <v>0</v>
      </c>
      <c r="BH373" s="212">
        <f>IF(N373="sníž. přenesená",J373,0)</f>
        <v>0</v>
      </c>
      <c r="BI373" s="212">
        <f>IF(N373="nulová",J373,0)</f>
        <v>0</v>
      </c>
      <c r="BJ373" s="14" t="s">
        <v>84</v>
      </c>
      <c r="BK373" s="212">
        <f>ROUND(I373*H373,2)</f>
        <v>0</v>
      </c>
      <c r="BL373" s="14" t="s">
        <v>123</v>
      </c>
      <c r="BM373" s="211" t="s">
        <v>634</v>
      </c>
    </row>
    <row r="374" spans="1:65" s="2" customFormat="1" ht="19.5">
      <c r="A374" s="31"/>
      <c r="B374" s="32"/>
      <c r="C374" s="33"/>
      <c r="D374" s="213" t="s">
        <v>125</v>
      </c>
      <c r="E374" s="33"/>
      <c r="F374" s="214" t="s">
        <v>635</v>
      </c>
      <c r="G374" s="33"/>
      <c r="H374" s="33"/>
      <c r="I374" s="112"/>
      <c r="J374" s="33"/>
      <c r="K374" s="33"/>
      <c r="L374" s="36"/>
      <c r="M374" s="215"/>
      <c r="N374" s="216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125</v>
      </c>
      <c r="AU374" s="14" t="s">
        <v>86</v>
      </c>
    </row>
    <row r="375" spans="1:65" s="2" customFormat="1" ht="19.5">
      <c r="A375" s="31"/>
      <c r="B375" s="32"/>
      <c r="C375" s="33"/>
      <c r="D375" s="213" t="s">
        <v>127</v>
      </c>
      <c r="E375" s="33"/>
      <c r="F375" s="217" t="s">
        <v>128</v>
      </c>
      <c r="G375" s="33"/>
      <c r="H375" s="33"/>
      <c r="I375" s="112"/>
      <c r="J375" s="33"/>
      <c r="K375" s="33"/>
      <c r="L375" s="36"/>
      <c r="M375" s="215"/>
      <c r="N375" s="216"/>
      <c r="O375" s="68"/>
      <c r="P375" s="68"/>
      <c r="Q375" s="68"/>
      <c r="R375" s="68"/>
      <c r="S375" s="68"/>
      <c r="T375" s="69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4" t="s">
        <v>127</v>
      </c>
      <c r="AU375" s="14" t="s">
        <v>86</v>
      </c>
    </row>
    <row r="376" spans="1:65" s="2" customFormat="1" ht="21.75" customHeight="1">
      <c r="A376" s="31"/>
      <c r="B376" s="32"/>
      <c r="C376" s="200" t="s">
        <v>636</v>
      </c>
      <c r="D376" s="200" t="s">
        <v>118</v>
      </c>
      <c r="E376" s="201" t="s">
        <v>637</v>
      </c>
      <c r="F376" s="202" t="s">
        <v>638</v>
      </c>
      <c r="G376" s="203" t="s">
        <v>184</v>
      </c>
      <c r="H376" s="204">
        <v>50</v>
      </c>
      <c r="I376" s="205"/>
      <c r="J376" s="206">
        <f>ROUND(I376*H376,2)</f>
        <v>0</v>
      </c>
      <c r="K376" s="202" t="s">
        <v>122</v>
      </c>
      <c r="L376" s="36"/>
      <c r="M376" s="207" t="s">
        <v>1</v>
      </c>
      <c r="N376" s="208" t="s">
        <v>42</v>
      </c>
      <c r="O376" s="68"/>
      <c r="P376" s="209">
        <f>O376*H376</f>
        <v>0</v>
      </c>
      <c r="Q376" s="209">
        <v>0</v>
      </c>
      <c r="R376" s="209">
        <f>Q376*H376</f>
        <v>0</v>
      </c>
      <c r="S376" s="209">
        <v>0</v>
      </c>
      <c r="T376" s="210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211" t="s">
        <v>123</v>
      </c>
      <c r="AT376" s="211" t="s">
        <v>118</v>
      </c>
      <c r="AU376" s="211" t="s">
        <v>86</v>
      </c>
      <c r="AY376" s="14" t="s">
        <v>115</v>
      </c>
      <c r="BE376" s="212">
        <f>IF(N376="základní",J376,0)</f>
        <v>0</v>
      </c>
      <c r="BF376" s="212">
        <f>IF(N376="snížená",J376,0)</f>
        <v>0</v>
      </c>
      <c r="BG376" s="212">
        <f>IF(N376="zákl. přenesená",J376,0)</f>
        <v>0</v>
      </c>
      <c r="BH376" s="212">
        <f>IF(N376="sníž. přenesená",J376,0)</f>
        <v>0</v>
      </c>
      <c r="BI376" s="212">
        <f>IF(N376="nulová",J376,0)</f>
        <v>0</v>
      </c>
      <c r="BJ376" s="14" t="s">
        <v>84</v>
      </c>
      <c r="BK376" s="212">
        <f>ROUND(I376*H376,2)</f>
        <v>0</v>
      </c>
      <c r="BL376" s="14" t="s">
        <v>123</v>
      </c>
      <c r="BM376" s="211" t="s">
        <v>639</v>
      </c>
    </row>
    <row r="377" spans="1:65" s="2" customFormat="1" ht="19.5">
      <c r="A377" s="31"/>
      <c r="B377" s="32"/>
      <c r="C377" s="33"/>
      <c r="D377" s="213" t="s">
        <v>125</v>
      </c>
      <c r="E377" s="33"/>
      <c r="F377" s="214" t="s">
        <v>640</v>
      </c>
      <c r="G377" s="33"/>
      <c r="H377" s="33"/>
      <c r="I377" s="112"/>
      <c r="J377" s="33"/>
      <c r="K377" s="33"/>
      <c r="L377" s="36"/>
      <c r="M377" s="215"/>
      <c r="N377" s="216"/>
      <c r="O377" s="68"/>
      <c r="P377" s="68"/>
      <c r="Q377" s="68"/>
      <c r="R377" s="68"/>
      <c r="S377" s="68"/>
      <c r="T377" s="69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4" t="s">
        <v>125</v>
      </c>
      <c r="AU377" s="14" t="s">
        <v>86</v>
      </c>
    </row>
    <row r="378" spans="1:65" s="2" customFormat="1" ht="19.5">
      <c r="A378" s="31"/>
      <c r="B378" s="32"/>
      <c r="C378" s="33"/>
      <c r="D378" s="213" t="s">
        <v>127</v>
      </c>
      <c r="E378" s="33"/>
      <c r="F378" s="217" t="s">
        <v>641</v>
      </c>
      <c r="G378" s="33"/>
      <c r="H378" s="33"/>
      <c r="I378" s="112"/>
      <c r="J378" s="33"/>
      <c r="K378" s="33"/>
      <c r="L378" s="36"/>
      <c r="M378" s="215"/>
      <c r="N378" s="216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127</v>
      </c>
      <c r="AU378" s="14" t="s">
        <v>86</v>
      </c>
    </row>
    <row r="379" spans="1:65" s="2" customFormat="1" ht="21.75" customHeight="1">
      <c r="A379" s="31"/>
      <c r="B379" s="32"/>
      <c r="C379" s="200" t="s">
        <v>642</v>
      </c>
      <c r="D379" s="200" t="s">
        <v>118</v>
      </c>
      <c r="E379" s="201" t="s">
        <v>643</v>
      </c>
      <c r="F379" s="202" t="s">
        <v>644</v>
      </c>
      <c r="G379" s="203" t="s">
        <v>184</v>
      </c>
      <c r="H379" s="204">
        <v>50</v>
      </c>
      <c r="I379" s="205"/>
      <c r="J379" s="206">
        <f>ROUND(I379*H379,2)</f>
        <v>0</v>
      </c>
      <c r="K379" s="202" t="s">
        <v>122</v>
      </c>
      <c r="L379" s="36"/>
      <c r="M379" s="207" t="s">
        <v>1</v>
      </c>
      <c r="N379" s="208" t="s">
        <v>42</v>
      </c>
      <c r="O379" s="68"/>
      <c r="P379" s="209">
        <f>O379*H379</f>
        <v>0</v>
      </c>
      <c r="Q379" s="209">
        <v>0</v>
      </c>
      <c r="R379" s="209">
        <f>Q379*H379</f>
        <v>0</v>
      </c>
      <c r="S379" s="209">
        <v>0</v>
      </c>
      <c r="T379" s="210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211" t="s">
        <v>123</v>
      </c>
      <c r="AT379" s="211" t="s">
        <v>118</v>
      </c>
      <c r="AU379" s="211" t="s">
        <v>86</v>
      </c>
      <c r="AY379" s="14" t="s">
        <v>115</v>
      </c>
      <c r="BE379" s="212">
        <f>IF(N379="základní",J379,0)</f>
        <v>0</v>
      </c>
      <c r="BF379" s="212">
        <f>IF(N379="snížená",J379,0)</f>
        <v>0</v>
      </c>
      <c r="BG379" s="212">
        <f>IF(N379="zákl. přenesená",J379,0)</f>
        <v>0</v>
      </c>
      <c r="BH379" s="212">
        <f>IF(N379="sníž. přenesená",J379,0)</f>
        <v>0</v>
      </c>
      <c r="BI379" s="212">
        <f>IF(N379="nulová",J379,0)</f>
        <v>0</v>
      </c>
      <c r="BJ379" s="14" t="s">
        <v>84</v>
      </c>
      <c r="BK379" s="212">
        <f>ROUND(I379*H379,2)</f>
        <v>0</v>
      </c>
      <c r="BL379" s="14" t="s">
        <v>123</v>
      </c>
      <c r="BM379" s="211" t="s">
        <v>645</v>
      </c>
    </row>
    <row r="380" spans="1:65" s="2" customFormat="1" ht="19.5">
      <c r="A380" s="31"/>
      <c r="B380" s="32"/>
      <c r="C380" s="33"/>
      <c r="D380" s="213" t="s">
        <v>125</v>
      </c>
      <c r="E380" s="33"/>
      <c r="F380" s="214" t="s">
        <v>646</v>
      </c>
      <c r="G380" s="33"/>
      <c r="H380" s="33"/>
      <c r="I380" s="112"/>
      <c r="J380" s="33"/>
      <c r="K380" s="33"/>
      <c r="L380" s="36"/>
      <c r="M380" s="215"/>
      <c r="N380" s="216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125</v>
      </c>
      <c r="AU380" s="14" t="s">
        <v>86</v>
      </c>
    </row>
    <row r="381" spans="1:65" s="2" customFormat="1" ht="19.5">
      <c r="A381" s="31"/>
      <c r="B381" s="32"/>
      <c r="C381" s="33"/>
      <c r="D381" s="213" t="s">
        <v>127</v>
      </c>
      <c r="E381" s="33"/>
      <c r="F381" s="217" t="s">
        <v>641</v>
      </c>
      <c r="G381" s="33"/>
      <c r="H381" s="33"/>
      <c r="I381" s="112"/>
      <c r="J381" s="33"/>
      <c r="K381" s="33"/>
      <c r="L381" s="36"/>
      <c r="M381" s="215"/>
      <c r="N381" s="216"/>
      <c r="O381" s="68"/>
      <c r="P381" s="68"/>
      <c r="Q381" s="68"/>
      <c r="R381" s="68"/>
      <c r="S381" s="68"/>
      <c r="T381" s="69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4" t="s">
        <v>127</v>
      </c>
      <c r="AU381" s="14" t="s">
        <v>86</v>
      </c>
    </row>
    <row r="382" spans="1:65" s="2" customFormat="1" ht="21.75" customHeight="1">
      <c r="A382" s="31"/>
      <c r="B382" s="32"/>
      <c r="C382" s="200" t="s">
        <v>647</v>
      </c>
      <c r="D382" s="200" t="s">
        <v>118</v>
      </c>
      <c r="E382" s="201" t="s">
        <v>648</v>
      </c>
      <c r="F382" s="202" t="s">
        <v>649</v>
      </c>
      <c r="G382" s="203" t="s">
        <v>121</v>
      </c>
      <c r="H382" s="204">
        <v>1000</v>
      </c>
      <c r="I382" s="205"/>
      <c r="J382" s="206">
        <f>ROUND(I382*H382,2)</f>
        <v>0</v>
      </c>
      <c r="K382" s="202" t="s">
        <v>122</v>
      </c>
      <c r="L382" s="36"/>
      <c r="M382" s="207" t="s">
        <v>1</v>
      </c>
      <c r="N382" s="208" t="s">
        <v>42</v>
      </c>
      <c r="O382" s="68"/>
      <c r="P382" s="209">
        <f>O382*H382</f>
        <v>0</v>
      </c>
      <c r="Q382" s="209">
        <v>0</v>
      </c>
      <c r="R382" s="209">
        <f>Q382*H382</f>
        <v>0</v>
      </c>
      <c r="S382" s="209">
        <v>0</v>
      </c>
      <c r="T382" s="210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211" t="s">
        <v>123</v>
      </c>
      <c r="AT382" s="211" t="s">
        <v>118</v>
      </c>
      <c r="AU382" s="211" t="s">
        <v>86</v>
      </c>
      <c r="AY382" s="14" t="s">
        <v>115</v>
      </c>
      <c r="BE382" s="212">
        <f>IF(N382="základní",J382,0)</f>
        <v>0</v>
      </c>
      <c r="BF382" s="212">
        <f>IF(N382="snížená",J382,0)</f>
        <v>0</v>
      </c>
      <c r="BG382" s="212">
        <f>IF(N382="zákl. přenesená",J382,0)</f>
        <v>0</v>
      </c>
      <c r="BH382" s="212">
        <f>IF(N382="sníž. přenesená",J382,0)</f>
        <v>0</v>
      </c>
      <c r="BI382" s="212">
        <f>IF(N382="nulová",J382,0)</f>
        <v>0</v>
      </c>
      <c r="BJ382" s="14" t="s">
        <v>84</v>
      </c>
      <c r="BK382" s="212">
        <f>ROUND(I382*H382,2)</f>
        <v>0</v>
      </c>
      <c r="BL382" s="14" t="s">
        <v>123</v>
      </c>
      <c r="BM382" s="211" t="s">
        <v>650</v>
      </c>
    </row>
    <row r="383" spans="1:65" s="2" customFormat="1" ht="39">
      <c r="A383" s="31"/>
      <c r="B383" s="32"/>
      <c r="C383" s="33"/>
      <c r="D383" s="213" t="s">
        <v>125</v>
      </c>
      <c r="E383" s="33"/>
      <c r="F383" s="214" t="s">
        <v>651</v>
      </c>
      <c r="G383" s="33"/>
      <c r="H383" s="33"/>
      <c r="I383" s="112"/>
      <c r="J383" s="33"/>
      <c r="K383" s="33"/>
      <c r="L383" s="36"/>
      <c r="M383" s="215"/>
      <c r="N383" s="216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125</v>
      </c>
      <c r="AU383" s="14" t="s">
        <v>86</v>
      </c>
    </row>
    <row r="384" spans="1:65" s="2" customFormat="1" ht="21.75" customHeight="1">
      <c r="A384" s="31"/>
      <c r="B384" s="32"/>
      <c r="C384" s="200" t="s">
        <v>652</v>
      </c>
      <c r="D384" s="200" t="s">
        <v>118</v>
      </c>
      <c r="E384" s="201" t="s">
        <v>653</v>
      </c>
      <c r="F384" s="202" t="s">
        <v>654</v>
      </c>
      <c r="G384" s="203" t="s">
        <v>121</v>
      </c>
      <c r="H384" s="204">
        <v>2500</v>
      </c>
      <c r="I384" s="205"/>
      <c r="J384" s="206">
        <f>ROUND(I384*H384,2)</f>
        <v>0</v>
      </c>
      <c r="K384" s="202" t="s">
        <v>122</v>
      </c>
      <c r="L384" s="36"/>
      <c r="M384" s="207" t="s">
        <v>1</v>
      </c>
      <c r="N384" s="208" t="s">
        <v>42</v>
      </c>
      <c r="O384" s="68"/>
      <c r="P384" s="209">
        <f>O384*H384</f>
        <v>0</v>
      </c>
      <c r="Q384" s="209">
        <v>0</v>
      </c>
      <c r="R384" s="209">
        <f>Q384*H384</f>
        <v>0</v>
      </c>
      <c r="S384" s="209">
        <v>0</v>
      </c>
      <c r="T384" s="210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211" t="s">
        <v>123</v>
      </c>
      <c r="AT384" s="211" t="s">
        <v>118</v>
      </c>
      <c r="AU384" s="211" t="s">
        <v>86</v>
      </c>
      <c r="AY384" s="14" t="s">
        <v>115</v>
      </c>
      <c r="BE384" s="212">
        <f>IF(N384="základní",J384,0)</f>
        <v>0</v>
      </c>
      <c r="BF384" s="212">
        <f>IF(N384="snížená",J384,0)</f>
        <v>0</v>
      </c>
      <c r="BG384" s="212">
        <f>IF(N384="zákl. přenesená",J384,0)</f>
        <v>0</v>
      </c>
      <c r="BH384" s="212">
        <f>IF(N384="sníž. přenesená",J384,0)</f>
        <v>0</v>
      </c>
      <c r="BI384" s="212">
        <f>IF(N384="nulová",J384,0)</f>
        <v>0</v>
      </c>
      <c r="BJ384" s="14" t="s">
        <v>84</v>
      </c>
      <c r="BK384" s="212">
        <f>ROUND(I384*H384,2)</f>
        <v>0</v>
      </c>
      <c r="BL384" s="14" t="s">
        <v>123</v>
      </c>
      <c r="BM384" s="211" t="s">
        <v>655</v>
      </c>
    </row>
    <row r="385" spans="1:65" s="2" customFormat="1" ht="19.5">
      <c r="A385" s="31"/>
      <c r="B385" s="32"/>
      <c r="C385" s="33"/>
      <c r="D385" s="213" t="s">
        <v>125</v>
      </c>
      <c r="E385" s="33"/>
      <c r="F385" s="214" t="s">
        <v>656</v>
      </c>
      <c r="G385" s="33"/>
      <c r="H385" s="33"/>
      <c r="I385" s="112"/>
      <c r="J385" s="33"/>
      <c r="K385" s="33"/>
      <c r="L385" s="36"/>
      <c r="M385" s="215"/>
      <c r="N385" s="216"/>
      <c r="O385" s="68"/>
      <c r="P385" s="68"/>
      <c r="Q385" s="68"/>
      <c r="R385" s="68"/>
      <c r="S385" s="68"/>
      <c r="T385" s="69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4" t="s">
        <v>125</v>
      </c>
      <c r="AU385" s="14" t="s">
        <v>86</v>
      </c>
    </row>
    <row r="386" spans="1:65" s="2" customFormat="1" ht="19.5">
      <c r="A386" s="31"/>
      <c r="B386" s="32"/>
      <c r="C386" s="33"/>
      <c r="D386" s="213" t="s">
        <v>127</v>
      </c>
      <c r="E386" s="33"/>
      <c r="F386" s="217" t="s">
        <v>657</v>
      </c>
      <c r="G386" s="33"/>
      <c r="H386" s="33"/>
      <c r="I386" s="112"/>
      <c r="J386" s="33"/>
      <c r="K386" s="33"/>
      <c r="L386" s="36"/>
      <c r="M386" s="215"/>
      <c r="N386" s="216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127</v>
      </c>
      <c r="AU386" s="14" t="s">
        <v>86</v>
      </c>
    </row>
    <row r="387" spans="1:65" s="2" customFormat="1" ht="21.75" customHeight="1">
      <c r="A387" s="31"/>
      <c r="B387" s="32"/>
      <c r="C387" s="200" t="s">
        <v>658</v>
      </c>
      <c r="D387" s="200" t="s">
        <v>118</v>
      </c>
      <c r="E387" s="201" t="s">
        <v>659</v>
      </c>
      <c r="F387" s="202" t="s">
        <v>660</v>
      </c>
      <c r="G387" s="203" t="s">
        <v>121</v>
      </c>
      <c r="H387" s="204">
        <v>2500</v>
      </c>
      <c r="I387" s="205"/>
      <c r="J387" s="206">
        <f>ROUND(I387*H387,2)</f>
        <v>0</v>
      </c>
      <c r="K387" s="202" t="s">
        <v>122</v>
      </c>
      <c r="L387" s="36"/>
      <c r="M387" s="207" t="s">
        <v>1</v>
      </c>
      <c r="N387" s="208" t="s">
        <v>42</v>
      </c>
      <c r="O387" s="68"/>
      <c r="P387" s="209">
        <f>O387*H387</f>
        <v>0</v>
      </c>
      <c r="Q387" s="209">
        <v>0</v>
      </c>
      <c r="R387" s="209">
        <f>Q387*H387</f>
        <v>0</v>
      </c>
      <c r="S387" s="209">
        <v>0</v>
      </c>
      <c r="T387" s="210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211" t="s">
        <v>123</v>
      </c>
      <c r="AT387" s="211" t="s">
        <v>118</v>
      </c>
      <c r="AU387" s="211" t="s">
        <v>86</v>
      </c>
      <c r="AY387" s="14" t="s">
        <v>115</v>
      </c>
      <c r="BE387" s="212">
        <f>IF(N387="základní",J387,0)</f>
        <v>0</v>
      </c>
      <c r="BF387" s="212">
        <f>IF(N387="snížená",J387,0)</f>
        <v>0</v>
      </c>
      <c r="BG387" s="212">
        <f>IF(N387="zákl. přenesená",J387,0)</f>
        <v>0</v>
      </c>
      <c r="BH387" s="212">
        <f>IF(N387="sníž. přenesená",J387,0)</f>
        <v>0</v>
      </c>
      <c r="BI387" s="212">
        <f>IF(N387="nulová",J387,0)</f>
        <v>0</v>
      </c>
      <c r="BJ387" s="14" t="s">
        <v>84</v>
      </c>
      <c r="BK387" s="212">
        <f>ROUND(I387*H387,2)</f>
        <v>0</v>
      </c>
      <c r="BL387" s="14" t="s">
        <v>123</v>
      </c>
      <c r="BM387" s="211" t="s">
        <v>661</v>
      </c>
    </row>
    <row r="388" spans="1:65" s="2" customFormat="1" ht="19.5">
      <c r="A388" s="31"/>
      <c r="B388" s="32"/>
      <c r="C388" s="33"/>
      <c r="D388" s="213" t="s">
        <v>125</v>
      </c>
      <c r="E388" s="33"/>
      <c r="F388" s="214" t="s">
        <v>662</v>
      </c>
      <c r="G388" s="33"/>
      <c r="H388" s="33"/>
      <c r="I388" s="112"/>
      <c r="J388" s="33"/>
      <c r="K388" s="33"/>
      <c r="L388" s="36"/>
      <c r="M388" s="215"/>
      <c r="N388" s="216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125</v>
      </c>
      <c r="AU388" s="14" t="s">
        <v>86</v>
      </c>
    </row>
    <row r="389" spans="1:65" s="2" customFormat="1" ht="19.5">
      <c r="A389" s="31"/>
      <c r="B389" s="32"/>
      <c r="C389" s="33"/>
      <c r="D389" s="213" t="s">
        <v>127</v>
      </c>
      <c r="E389" s="33"/>
      <c r="F389" s="217" t="s">
        <v>657</v>
      </c>
      <c r="G389" s="33"/>
      <c r="H389" s="33"/>
      <c r="I389" s="112"/>
      <c r="J389" s="33"/>
      <c r="K389" s="33"/>
      <c r="L389" s="36"/>
      <c r="M389" s="215"/>
      <c r="N389" s="216"/>
      <c r="O389" s="68"/>
      <c r="P389" s="68"/>
      <c r="Q389" s="68"/>
      <c r="R389" s="68"/>
      <c r="S389" s="68"/>
      <c r="T389" s="69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4" t="s">
        <v>127</v>
      </c>
      <c r="AU389" s="14" t="s">
        <v>86</v>
      </c>
    </row>
    <row r="390" spans="1:65" s="2" customFormat="1" ht="21.75" customHeight="1">
      <c r="A390" s="31"/>
      <c r="B390" s="32"/>
      <c r="C390" s="200" t="s">
        <v>663</v>
      </c>
      <c r="D390" s="200" t="s">
        <v>118</v>
      </c>
      <c r="E390" s="201" t="s">
        <v>664</v>
      </c>
      <c r="F390" s="202" t="s">
        <v>665</v>
      </c>
      <c r="G390" s="203" t="s">
        <v>121</v>
      </c>
      <c r="H390" s="204">
        <v>1000</v>
      </c>
      <c r="I390" s="205"/>
      <c r="J390" s="206">
        <f>ROUND(I390*H390,2)</f>
        <v>0</v>
      </c>
      <c r="K390" s="202" t="s">
        <v>122</v>
      </c>
      <c r="L390" s="36"/>
      <c r="M390" s="207" t="s">
        <v>1</v>
      </c>
      <c r="N390" s="208" t="s">
        <v>42</v>
      </c>
      <c r="O390" s="68"/>
      <c r="P390" s="209">
        <f>O390*H390</f>
        <v>0</v>
      </c>
      <c r="Q390" s="209">
        <v>0</v>
      </c>
      <c r="R390" s="209">
        <f>Q390*H390</f>
        <v>0</v>
      </c>
      <c r="S390" s="209">
        <v>0</v>
      </c>
      <c r="T390" s="210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211" t="s">
        <v>123</v>
      </c>
      <c r="AT390" s="211" t="s">
        <v>118</v>
      </c>
      <c r="AU390" s="211" t="s">
        <v>86</v>
      </c>
      <c r="AY390" s="14" t="s">
        <v>115</v>
      </c>
      <c r="BE390" s="212">
        <f>IF(N390="základní",J390,0)</f>
        <v>0</v>
      </c>
      <c r="BF390" s="212">
        <f>IF(N390="snížená",J390,0)</f>
        <v>0</v>
      </c>
      <c r="BG390" s="212">
        <f>IF(N390="zákl. přenesená",J390,0)</f>
        <v>0</v>
      </c>
      <c r="BH390" s="212">
        <f>IF(N390="sníž. přenesená",J390,0)</f>
        <v>0</v>
      </c>
      <c r="BI390" s="212">
        <f>IF(N390="nulová",J390,0)</f>
        <v>0</v>
      </c>
      <c r="BJ390" s="14" t="s">
        <v>84</v>
      </c>
      <c r="BK390" s="212">
        <f>ROUND(I390*H390,2)</f>
        <v>0</v>
      </c>
      <c r="BL390" s="14" t="s">
        <v>123</v>
      </c>
      <c r="BM390" s="211" t="s">
        <v>666</v>
      </c>
    </row>
    <row r="391" spans="1:65" s="2" customFormat="1" ht="19.5">
      <c r="A391" s="31"/>
      <c r="B391" s="32"/>
      <c r="C391" s="33"/>
      <c r="D391" s="213" t="s">
        <v>125</v>
      </c>
      <c r="E391" s="33"/>
      <c r="F391" s="214" t="s">
        <v>667</v>
      </c>
      <c r="G391" s="33"/>
      <c r="H391" s="33"/>
      <c r="I391" s="112"/>
      <c r="J391" s="33"/>
      <c r="K391" s="33"/>
      <c r="L391" s="36"/>
      <c r="M391" s="215"/>
      <c r="N391" s="216"/>
      <c r="O391" s="68"/>
      <c r="P391" s="68"/>
      <c r="Q391" s="68"/>
      <c r="R391" s="68"/>
      <c r="S391" s="68"/>
      <c r="T391" s="69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4" t="s">
        <v>125</v>
      </c>
      <c r="AU391" s="14" t="s">
        <v>86</v>
      </c>
    </row>
    <row r="392" spans="1:65" s="2" customFormat="1" ht="19.5">
      <c r="A392" s="31"/>
      <c r="B392" s="32"/>
      <c r="C392" s="33"/>
      <c r="D392" s="213" t="s">
        <v>127</v>
      </c>
      <c r="E392" s="33"/>
      <c r="F392" s="217" t="s">
        <v>657</v>
      </c>
      <c r="G392" s="33"/>
      <c r="H392" s="33"/>
      <c r="I392" s="112"/>
      <c r="J392" s="33"/>
      <c r="K392" s="33"/>
      <c r="L392" s="36"/>
      <c r="M392" s="215"/>
      <c r="N392" s="216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127</v>
      </c>
      <c r="AU392" s="14" t="s">
        <v>86</v>
      </c>
    </row>
    <row r="393" spans="1:65" s="2" customFormat="1" ht="21.75" customHeight="1">
      <c r="A393" s="31"/>
      <c r="B393" s="32"/>
      <c r="C393" s="200" t="s">
        <v>668</v>
      </c>
      <c r="D393" s="200" t="s">
        <v>118</v>
      </c>
      <c r="E393" s="201" t="s">
        <v>669</v>
      </c>
      <c r="F393" s="202" t="s">
        <v>670</v>
      </c>
      <c r="G393" s="203" t="s">
        <v>121</v>
      </c>
      <c r="H393" s="204">
        <v>500</v>
      </c>
      <c r="I393" s="205"/>
      <c r="J393" s="206">
        <f>ROUND(I393*H393,2)</f>
        <v>0</v>
      </c>
      <c r="K393" s="202" t="s">
        <v>122</v>
      </c>
      <c r="L393" s="36"/>
      <c r="M393" s="207" t="s">
        <v>1</v>
      </c>
      <c r="N393" s="208" t="s">
        <v>42</v>
      </c>
      <c r="O393" s="68"/>
      <c r="P393" s="209">
        <f>O393*H393</f>
        <v>0</v>
      </c>
      <c r="Q393" s="209">
        <v>0</v>
      </c>
      <c r="R393" s="209">
        <f>Q393*H393</f>
        <v>0</v>
      </c>
      <c r="S393" s="209">
        <v>0</v>
      </c>
      <c r="T393" s="210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211" t="s">
        <v>123</v>
      </c>
      <c r="AT393" s="211" t="s">
        <v>118</v>
      </c>
      <c r="AU393" s="211" t="s">
        <v>86</v>
      </c>
      <c r="AY393" s="14" t="s">
        <v>115</v>
      </c>
      <c r="BE393" s="212">
        <f>IF(N393="základní",J393,0)</f>
        <v>0</v>
      </c>
      <c r="BF393" s="212">
        <f>IF(N393="snížená",J393,0)</f>
        <v>0</v>
      </c>
      <c r="BG393" s="212">
        <f>IF(N393="zákl. přenesená",J393,0)</f>
        <v>0</v>
      </c>
      <c r="BH393" s="212">
        <f>IF(N393="sníž. přenesená",J393,0)</f>
        <v>0</v>
      </c>
      <c r="BI393" s="212">
        <f>IF(N393="nulová",J393,0)</f>
        <v>0</v>
      </c>
      <c r="BJ393" s="14" t="s">
        <v>84</v>
      </c>
      <c r="BK393" s="212">
        <f>ROUND(I393*H393,2)</f>
        <v>0</v>
      </c>
      <c r="BL393" s="14" t="s">
        <v>123</v>
      </c>
      <c r="BM393" s="211" t="s">
        <v>671</v>
      </c>
    </row>
    <row r="394" spans="1:65" s="2" customFormat="1" ht="19.5">
      <c r="A394" s="31"/>
      <c r="B394" s="32"/>
      <c r="C394" s="33"/>
      <c r="D394" s="213" t="s">
        <v>125</v>
      </c>
      <c r="E394" s="33"/>
      <c r="F394" s="214" t="s">
        <v>672</v>
      </c>
      <c r="G394" s="33"/>
      <c r="H394" s="33"/>
      <c r="I394" s="112"/>
      <c r="J394" s="33"/>
      <c r="K394" s="33"/>
      <c r="L394" s="36"/>
      <c r="M394" s="215"/>
      <c r="N394" s="216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125</v>
      </c>
      <c r="AU394" s="14" t="s">
        <v>86</v>
      </c>
    </row>
    <row r="395" spans="1:65" s="2" customFormat="1" ht="19.5">
      <c r="A395" s="31"/>
      <c r="B395" s="32"/>
      <c r="C395" s="33"/>
      <c r="D395" s="213" t="s">
        <v>127</v>
      </c>
      <c r="E395" s="33"/>
      <c r="F395" s="217" t="s">
        <v>657</v>
      </c>
      <c r="G395" s="33"/>
      <c r="H395" s="33"/>
      <c r="I395" s="112"/>
      <c r="J395" s="33"/>
      <c r="K395" s="33"/>
      <c r="L395" s="36"/>
      <c r="M395" s="215"/>
      <c r="N395" s="216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127</v>
      </c>
      <c r="AU395" s="14" t="s">
        <v>86</v>
      </c>
    </row>
    <row r="396" spans="1:65" s="2" customFormat="1" ht="21.75" customHeight="1">
      <c r="A396" s="31"/>
      <c r="B396" s="32"/>
      <c r="C396" s="200" t="s">
        <v>673</v>
      </c>
      <c r="D396" s="200" t="s">
        <v>118</v>
      </c>
      <c r="E396" s="201" t="s">
        <v>674</v>
      </c>
      <c r="F396" s="202" t="s">
        <v>675</v>
      </c>
      <c r="G396" s="203" t="s">
        <v>121</v>
      </c>
      <c r="H396" s="204">
        <v>3000</v>
      </c>
      <c r="I396" s="205"/>
      <c r="J396" s="206">
        <f>ROUND(I396*H396,2)</f>
        <v>0</v>
      </c>
      <c r="K396" s="202" t="s">
        <v>122</v>
      </c>
      <c r="L396" s="36"/>
      <c r="M396" s="207" t="s">
        <v>1</v>
      </c>
      <c r="N396" s="208" t="s">
        <v>42</v>
      </c>
      <c r="O396" s="68"/>
      <c r="P396" s="209">
        <f>O396*H396</f>
        <v>0</v>
      </c>
      <c r="Q396" s="209">
        <v>0</v>
      </c>
      <c r="R396" s="209">
        <f>Q396*H396</f>
        <v>0</v>
      </c>
      <c r="S396" s="209">
        <v>0</v>
      </c>
      <c r="T396" s="210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211" t="s">
        <v>123</v>
      </c>
      <c r="AT396" s="211" t="s">
        <v>118</v>
      </c>
      <c r="AU396" s="211" t="s">
        <v>86</v>
      </c>
      <c r="AY396" s="14" t="s">
        <v>115</v>
      </c>
      <c r="BE396" s="212">
        <f>IF(N396="základní",J396,0)</f>
        <v>0</v>
      </c>
      <c r="BF396" s="212">
        <f>IF(N396="snížená",J396,0)</f>
        <v>0</v>
      </c>
      <c r="BG396" s="212">
        <f>IF(N396="zákl. přenesená",J396,0)</f>
        <v>0</v>
      </c>
      <c r="BH396" s="212">
        <f>IF(N396="sníž. přenesená",J396,0)</f>
        <v>0</v>
      </c>
      <c r="BI396" s="212">
        <f>IF(N396="nulová",J396,0)</f>
        <v>0</v>
      </c>
      <c r="BJ396" s="14" t="s">
        <v>84</v>
      </c>
      <c r="BK396" s="212">
        <f>ROUND(I396*H396,2)</f>
        <v>0</v>
      </c>
      <c r="BL396" s="14" t="s">
        <v>123</v>
      </c>
      <c r="BM396" s="211" t="s">
        <v>676</v>
      </c>
    </row>
    <row r="397" spans="1:65" s="2" customFormat="1" ht="19.5">
      <c r="A397" s="31"/>
      <c r="B397" s="32"/>
      <c r="C397" s="33"/>
      <c r="D397" s="213" t="s">
        <v>125</v>
      </c>
      <c r="E397" s="33"/>
      <c r="F397" s="214" t="s">
        <v>677</v>
      </c>
      <c r="G397" s="33"/>
      <c r="H397" s="33"/>
      <c r="I397" s="112"/>
      <c r="J397" s="33"/>
      <c r="K397" s="33"/>
      <c r="L397" s="36"/>
      <c r="M397" s="215"/>
      <c r="N397" s="216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125</v>
      </c>
      <c r="AU397" s="14" t="s">
        <v>86</v>
      </c>
    </row>
    <row r="398" spans="1:65" s="2" customFormat="1" ht="19.5">
      <c r="A398" s="31"/>
      <c r="B398" s="32"/>
      <c r="C398" s="33"/>
      <c r="D398" s="213" t="s">
        <v>127</v>
      </c>
      <c r="E398" s="33"/>
      <c r="F398" s="217" t="s">
        <v>678</v>
      </c>
      <c r="G398" s="33"/>
      <c r="H398" s="33"/>
      <c r="I398" s="112"/>
      <c r="J398" s="33"/>
      <c r="K398" s="33"/>
      <c r="L398" s="36"/>
      <c r="M398" s="215"/>
      <c r="N398" s="216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127</v>
      </c>
      <c r="AU398" s="14" t="s">
        <v>86</v>
      </c>
    </row>
    <row r="399" spans="1:65" s="2" customFormat="1" ht="21.75" customHeight="1">
      <c r="A399" s="31"/>
      <c r="B399" s="32"/>
      <c r="C399" s="200" t="s">
        <v>679</v>
      </c>
      <c r="D399" s="200" t="s">
        <v>118</v>
      </c>
      <c r="E399" s="201" t="s">
        <v>680</v>
      </c>
      <c r="F399" s="202" t="s">
        <v>681</v>
      </c>
      <c r="G399" s="203" t="s">
        <v>121</v>
      </c>
      <c r="H399" s="204">
        <v>2000</v>
      </c>
      <c r="I399" s="205"/>
      <c r="J399" s="206">
        <f>ROUND(I399*H399,2)</f>
        <v>0</v>
      </c>
      <c r="K399" s="202" t="s">
        <v>122</v>
      </c>
      <c r="L399" s="36"/>
      <c r="M399" s="207" t="s">
        <v>1</v>
      </c>
      <c r="N399" s="208" t="s">
        <v>42</v>
      </c>
      <c r="O399" s="68"/>
      <c r="P399" s="209">
        <f>O399*H399</f>
        <v>0</v>
      </c>
      <c r="Q399" s="209">
        <v>0</v>
      </c>
      <c r="R399" s="209">
        <f>Q399*H399</f>
        <v>0</v>
      </c>
      <c r="S399" s="209">
        <v>0</v>
      </c>
      <c r="T399" s="210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211" t="s">
        <v>123</v>
      </c>
      <c r="AT399" s="211" t="s">
        <v>118</v>
      </c>
      <c r="AU399" s="211" t="s">
        <v>86</v>
      </c>
      <c r="AY399" s="14" t="s">
        <v>115</v>
      </c>
      <c r="BE399" s="212">
        <f>IF(N399="základní",J399,0)</f>
        <v>0</v>
      </c>
      <c r="BF399" s="212">
        <f>IF(N399="snížená",J399,0)</f>
        <v>0</v>
      </c>
      <c r="BG399" s="212">
        <f>IF(N399="zákl. přenesená",J399,0)</f>
        <v>0</v>
      </c>
      <c r="BH399" s="212">
        <f>IF(N399="sníž. přenesená",J399,0)</f>
        <v>0</v>
      </c>
      <c r="BI399" s="212">
        <f>IF(N399="nulová",J399,0)</f>
        <v>0</v>
      </c>
      <c r="BJ399" s="14" t="s">
        <v>84</v>
      </c>
      <c r="BK399" s="212">
        <f>ROUND(I399*H399,2)</f>
        <v>0</v>
      </c>
      <c r="BL399" s="14" t="s">
        <v>123</v>
      </c>
      <c r="BM399" s="211" t="s">
        <v>682</v>
      </c>
    </row>
    <row r="400" spans="1:65" s="2" customFormat="1" ht="19.5">
      <c r="A400" s="31"/>
      <c r="B400" s="32"/>
      <c r="C400" s="33"/>
      <c r="D400" s="213" t="s">
        <v>125</v>
      </c>
      <c r="E400" s="33"/>
      <c r="F400" s="214" t="s">
        <v>683</v>
      </c>
      <c r="G400" s="33"/>
      <c r="H400" s="33"/>
      <c r="I400" s="112"/>
      <c r="J400" s="33"/>
      <c r="K400" s="33"/>
      <c r="L400" s="36"/>
      <c r="M400" s="215"/>
      <c r="N400" s="216"/>
      <c r="O400" s="68"/>
      <c r="P400" s="68"/>
      <c r="Q400" s="68"/>
      <c r="R400" s="68"/>
      <c r="S400" s="68"/>
      <c r="T400" s="69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4" t="s">
        <v>125</v>
      </c>
      <c r="AU400" s="14" t="s">
        <v>86</v>
      </c>
    </row>
    <row r="401" spans="1:65" s="2" customFormat="1" ht="19.5">
      <c r="A401" s="31"/>
      <c r="B401" s="32"/>
      <c r="C401" s="33"/>
      <c r="D401" s="213" t="s">
        <v>127</v>
      </c>
      <c r="E401" s="33"/>
      <c r="F401" s="217" t="s">
        <v>678</v>
      </c>
      <c r="G401" s="33"/>
      <c r="H401" s="33"/>
      <c r="I401" s="112"/>
      <c r="J401" s="33"/>
      <c r="K401" s="33"/>
      <c r="L401" s="36"/>
      <c r="M401" s="215"/>
      <c r="N401" s="216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127</v>
      </c>
      <c r="AU401" s="14" t="s">
        <v>86</v>
      </c>
    </row>
    <row r="402" spans="1:65" s="2" customFormat="1" ht="21.75" customHeight="1">
      <c r="A402" s="31"/>
      <c r="B402" s="32"/>
      <c r="C402" s="200" t="s">
        <v>684</v>
      </c>
      <c r="D402" s="200" t="s">
        <v>118</v>
      </c>
      <c r="E402" s="201" t="s">
        <v>685</v>
      </c>
      <c r="F402" s="202" t="s">
        <v>686</v>
      </c>
      <c r="G402" s="203" t="s">
        <v>121</v>
      </c>
      <c r="H402" s="204">
        <v>3000</v>
      </c>
      <c r="I402" s="205"/>
      <c r="J402" s="206">
        <f>ROUND(I402*H402,2)</f>
        <v>0</v>
      </c>
      <c r="K402" s="202" t="s">
        <v>122</v>
      </c>
      <c r="L402" s="36"/>
      <c r="M402" s="207" t="s">
        <v>1</v>
      </c>
      <c r="N402" s="208" t="s">
        <v>42</v>
      </c>
      <c r="O402" s="68"/>
      <c r="P402" s="209">
        <f>O402*H402</f>
        <v>0</v>
      </c>
      <c r="Q402" s="209">
        <v>0</v>
      </c>
      <c r="R402" s="209">
        <f>Q402*H402</f>
        <v>0</v>
      </c>
      <c r="S402" s="209">
        <v>0</v>
      </c>
      <c r="T402" s="210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211" t="s">
        <v>123</v>
      </c>
      <c r="AT402" s="211" t="s">
        <v>118</v>
      </c>
      <c r="AU402" s="211" t="s">
        <v>86</v>
      </c>
      <c r="AY402" s="14" t="s">
        <v>115</v>
      </c>
      <c r="BE402" s="212">
        <f>IF(N402="základní",J402,0)</f>
        <v>0</v>
      </c>
      <c r="BF402" s="212">
        <f>IF(N402="snížená",J402,0)</f>
        <v>0</v>
      </c>
      <c r="BG402" s="212">
        <f>IF(N402="zákl. přenesená",J402,0)</f>
        <v>0</v>
      </c>
      <c r="BH402" s="212">
        <f>IF(N402="sníž. přenesená",J402,0)</f>
        <v>0</v>
      </c>
      <c r="BI402" s="212">
        <f>IF(N402="nulová",J402,0)</f>
        <v>0</v>
      </c>
      <c r="BJ402" s="14" t="s">
        <v>84</v>
      </c>
      <c r="BK402" s="212">
        <f>ROUND(I402*H402,2)</f>
        <v>0</v>
      </c>
      <c r="BL402" s="14" t="s">
        <v>123</v>
      </c>
      <c r="BM402" s="211" t="s">
        <v>687</v>
      </c>
    </row>
    <row r="403" spans="1:65" s="2" customFormat="1" ht="19.5">
      <c r="A403" s="31"/>
      <c r="B403" s="32"/>
      <c r="C403" s="33"/>
      <c r="D403" s="213" t="s">
        <v>125</v>
      </c>
      <c r="E403" s="33"/>
      <c r="F403" s="214" t="s">
        <v>688</v>
      </c>
      <c r="G403" s="33"/>
      <c r="H403" s="33"/>
      <c r="I403" s="112"/>
      <c r="J403" s="33"/>
      <c r="K403" s="33"/>
      <c r="L403" s="36"/>
      <c r="M403" s="215"/>
      <c r="N403" s="216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125</v>
      </c>
      <c r="AU403" s="14" t="s">
        <v>86</v>
      </c>
    </row>
    <row r="404" spans="1:65" s="2" customFormat="1" ht="19.5">
      <c r="A404" s="31"/>
      <c r="B404" s="32"/>
      <c r="C404" s="33"/>
      <c r="D404" s="213" t="s">
        <v>127</v>
      </c>
      <c r="E404" s="33"/>
      <c r="F404" s="217" t="s">
        <v>678</v>
      </c>
      <c r="G404" s="33"/>
      <c r="H404" s="33"/>
      <c r="I404" s="112"/>
      <c r="J404" s="33"/>
      <c r="K404" s="33"/>
      <c r="L404" s="36"/>
      <c r="M404" s="215"/>
      <c r="N404" s="216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127</v>
      </c>
      <c r="AU404" s="14" t="s">
        <v>86</v>
      </c>
    </row>
    <row r="405" spans="1:65" s="2" customFormat="1" ht="21.75" customHeight="1">
      <c r="A405" s="31"/>
      <c r="B405" s="32"/>
      <c r="C405" s="200" t="s">
        <v>689</v>
      </c>
      <c r="D405" s="200" t="s">
        <v>118</v>
      </c>
      <c r="E405" s="201" t="s">
        <v>690</v>
      </c>
      <c r="F405" s="202" t="s">
        <v>691</v>
      </c>
      <c r="G405" s="203" t="s">
        <v>121</v>
      </c>
      <c r="H405" s="204">
        <v>1000</v>
      </c>
      <c r="I405" s="205"/>
      <c r="J405" s="206">
        <f>ROUND(I405*H405,2)</f>
        <v>0</v>
      </c>
      <c r="K405" s="202" t="s">
        <v>122</v>
      </c>
      <c r="L405" s="36"/>
      <c r="M405" s="207" t="s">
        <v>1</v>
      </c>
      <c r="N405" s="208" t="s">
        <v>42</v>
      </c>
      <c r="O405" s="68"/>
      <c r="P405" s="209">
        <f>O405*H405</f>
        <v>0</v>
      </c>
      <c r="Q405" s="209">
        <v>0</v>
      </c>
      <c r="R405" s="209">
        <f>Q405*H405</f>
        <v>0</v>
      </c>
      <c r="S405" s="209">
        <v>0</v>
      </c>
      <c r="T405" s="210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211" t="s">
        <v>123</v>
      </c>
      <c r="AT405" s="211" t="s">
        <v>118</v>
      </c>
      <c r="AU405" s="211" t="s">
        <v>86</v>
      </c>
      <c r="AY405" s="14" t="s">
        <v>115</v>
      </c>
      <c r="BE405" s="212">
        <f>IF(N405="základní",J405,0)</f>
        <v>0</v>
      </c>
      <c r="BF405" s="212">
        <f>IF(N405="snížená",J405,0)</f>
        <v>0</v>
      </c>
      <c r="BG405" s="212">
        <f>IF(N405="zákl. přenesená",J405,0)</f>
        <v>0</v>
      </c>
      <c r="BH405" s="212">
        <f>IF(N405="sníž. přenesená",J405,0)</f>
        <v>0</v>
      </c>
      <c r="BI405" s="212">
        <f>IF(N405="nulová",J405,0)</f>
        <v>0</v>
      </c>
      <c r="BJ405" s="14" t="s">
        <v>84</v>
      </c>
      <c r="BK405" s="212">
        <f>ROUND(I405*H405,2)</f>
        <v>0</v>
      </c>
      <c r="BL405" s="14" t="s">
        <v>123</v>
      </c>
      <c r="BM405" s="211" t="s">
        <v>692</v>
      </c>
    </row>
    <row r="406" spans="1:65" s="2" customFormat="1" ht="19.5">
      <c r="A406" s="31"/>
      <c r="B406" s="32"/>
      <c r="C406" s="33"/>
      <c r="D406" s="213" t="s">
        <v>125</v>
      </c>
      <c r="E406" s="33"/>
      <c r="F406" s="214" t="s">
        <v>693</v>
      </c>
      <c r="G406" s="33"/>
      <c r="H406" s="33"/>
      <c r="I406" s="112"/>
      <c r="J406" s="33"/>
      <c r="K406" s="33"/>
      <c r="L406" s="36"/>
      <c r="M406" s="215"/>
      <c r="N406" s="216"/>
      <c r="O406" s="68"/>
      <c r="P406" s="68"/>
      <c r="Q406" s="68"/>
      <c r="R406" s="68"/>
      <c r="S406" s="68"/>
      <c r="T406" s="69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125</v>
      </c>
      <c r="AU406" s="14" t="s">
        <v>86</v>
      </c>
    </row>
    <row r="407" spans="1:65" s="2" customFormat="1" ht="19.5">
      <c r="A407" s="31"/>
      <c r="B407" s="32"/>
      <c r="C407" s="33"/>
      <c r="D407" s="213" t="s">
        <v>127</v>
      </c>
      <c r="E407" s="33"/>
      <c r="F407" s="217" t="s">
        <v>678</v>
      </c>
      <c r="G407" s="33"/>
      <c r="H407" s="33"/>
      <c r="I407" s="112"/>
      <c r="J407" s="33"/>
      <c r="K407" s="33"/>
      <c r="L407" s="36"/>
      <c r="M407" s="215"/>
      <c r="N407" s="216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127</v>
      </c>
      <c r="AU407" s="14" t="s">
        <v>86</v>
      </c>
    </row>
    <row r="408" spans="1:65" s="2" customFormat="1" ht="21.75" customHeight="1">
      <c r="A408" s="31"/>
      <c r="B408" s="32"/>
      <c r="C408" s="200" t="s">
        <v>694</v>
      </c>
      <c r="D408" s="200" t="s">
        <v>118</v>
      </c>
      <c r="E408" s="201" t="s">
        <v>695</v>
      </c>
      <c r="F408" s="202" t="s">
        <v>696</v>
      </c>
      <c r="G408" s="203" t="s">
        <v>121</v>
      </c>
      <c r="H408" s="204">
        <v>3500</v>
      </c>
      <c r="I408" s="205"/>
      <c r="J408" s="206">
        <f>ROUND(I408*H408,2)</f>
        <v>0</v>
      </c>
      <c r="K408" s="202" t="s">
        <v>122</v>
      </c>
      <c r="L408" s="36"/>
      <c r="M408" s="207" t="s">
        <v>1</v>
      </c>
      <c r="N408" s="208" t="s">
        <v>42</v>
      </c>
      <c r="O408" s="68"/>
      <c r="P408" s="209">
        <f>O408*H408</f>
        <v>0</v>
      </c>
      <c r="Q408" s="209">
        <v>0</v>
      </c>
      <c r="R408" s="209">
        <f>Q408*H408</f>
        <v>0</v>
      </c>
      <c r="S408" s="209">
        <v>0</v>
      </c>
      <c r="T408" s="210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211" t="s">
        <v>123</v>
      </c>
      <c r="AT408" s="211" t="s">
        <v>118</v>
      </c>
      <c r="AU408" s="211" t="s">
        <v>86</v>
      </c>
      <c r="AY408" s="14" t="s">
        <v>115</v>
      </c>
      <c r="BE408" s="212">
        <f>IF(N408="základní",J408,0)</f>
        <v>0</v>
      </c>
      <c r="BF408" s="212">
        <f>IF(N408="snížená",J408,0)</f>
        <v>0</v>
      </c>
      <c r="BG408" s="212">
        <f>IF(N408="zákl. přenesená",J408,0)</f>
        <v>0</v>
      </c>
      <c r="BH408" s="212">
        <f>IF(N408="sníž. přenesená",J408,0)</f>
        <v>0</v>
      </c>
      <c r="BI408" s="212">
        <f>IF(N408="nulová",J408,0)</f>
        <v>0</v>
      </c>
      <c r="BJ408" s="14" t="s">
        <v>84</v>
      </c>
      <c r="BK408" s="212">
        <f>ROUND(I408*H408,2)</f>
        <v>0</v>
      </c>
      <c r="BL408" s="14" t="s">
        <v>123</v>
      </c>
      <c r="BM408" s="211" t="s">
        <v>697</v>
      </c>
    </row>
    <row r="409" spans="1:65" s="2" customFormat="1" ht="19.5">
      <c r="A409" s="31"/>
      <c r="B409" s="32"/>
      <c r="C409" s="33"/>
      <c r="D409" s="213" t="s">
        <v>125</v>
      </c>
      <c r="E409" s="33"/>
      <c r="F409" s="214" t="s">
        <v>698</v>
      </c>
      <c r="G409" s="33"/>
      <c r="H409" s="33"/>
      <c r="I409" s="112"/>
      <c r="J409" s="33"/>
      <c r="K409" s="33"/>
      <c r="L409" s="36"/>
      <c r="M409" s="215"/>
      <c r="N409" s="216"/>
      <c r="O409" s="68"/>
      <c r="P409" s="68"/>
      <c r="Q409" s="68"/>
      <c r="R409" s="68"/>
      <c r="S409" s="68"/>
      <c r="T409" s="69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4" t="s">
        <v>125</v>
      </c>
      <c r="AU409" s="14" t="s">
        <v>86</v>
      </c>
    </row>
    <row r="410" spans="1:65" s="2" customFormat="1" ht="19.5">
      <c r="A410" s="31"/>
      <c r="B410" s="32"/>
      <c r="C410" s="33"/>
      <c r="D410" s="213" t="s">
        <v>127</v>
      </c>
      <c r="E410" s="33"/>
      <c r="F410" s="217" t="s">
        <v>699</v>
      </c>
      <c r="G410" s="33"/>
      <c r="H410" s="33"/>
      <c r="I410" s="112"/>
      <c r="J410" s="33"/>
      <c r="K410" s="33"/>
      <c r="L410" s="36"/>
      <c r="M410" s="215"/>
      <c r="N410" s="216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127</v>
      </c>
      <c r="AU410" s="14" t="s">
        <v>86</v>
      </c>
    </row>
    <row r="411" spans="1:65" s="2" customFormat="1" ht="21.75" customHeight="1">
      <c r="A411" s="31"/>
      <c r="B411" s="32"/>
      <c r="C411" s="200" t="s">
        <v>700</v>
      </c>
      <c r="D411" s="200" t="s">
        <v>118</v>
      </c>
      <c r="E411" s="201" t="s">
        <v>701</v>
      </c>
      <c r="F411" s="202" t="s">
        <v>702</v>
      </c>
      <c r="G411" s="203" t="s">
        <v>121</v>
      </c>
      <c r="H411" s="204">
        <v>3000</v>
      </c>
      <c r="I411" s="205"/>
      <c r="J411" s="206">
        <f>ROUND(I411*H411,2)</f>
        <v>0</v>
      </c>
      <c r="K411" s="202" t="s">
        <v>122</v>
      </c>
      <c r="L411" s="36"/>
      <c r="M411" s="207" t="s">
        <v>1</v>
      </c>
      <c r="N411" s="208" t="s">
        <v>42</v>
      </c>
      <c r="O411" s="68"/>
      <c r="P411" s="209">
        <f>O411*H411</f>
        <v>0</v>
      </c>
      <c r="Q411" s="209">
        <v>0</v>
      </c>
      <c r="R411" s="209">
        <f>Q411*H411</f>
        <v>0</v>
      </c>
      <c r="S411" s="209">
        <v>0</v>
      </c>
      <c r="T411" s="210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211" t="s">
        <v>123</v>
      </c>
      <c r="AT411" s="211" t="s">
        <v>118</v>
      </c>
      <c r="AU411" s="211" t="s">
        <v>86</v>
      </c>
      <c r="AY411" s="14" t="s">
        <v>115</v>
      </c>
      <c r="BE411" s="212">
        <f>IF(N411="základní",J411,0)</f>
        <v>0</v>
      </c>
      <c r="BF411" s="212">
        <f>IF(N411="snížená",J411,0)</f>
        <v>0</v>
      </c>
      <c r="BG411" s="212">
        <f>IF(N411="zákl. přenesená",J411,0)</f>
        <v>0</v>
      </c>
      <c r="BH411" s="212">
        <f>IF(N411="sníž. přenesená",J411,0)</f>
        <v>0</v>
      </c>
      <c r="BI411" s="212">
        <f>IF(N411="nulová",J411,0)</f>
        <v>0</v>
      </c>
      <c r="BJ411" s="14" t="s">
        <v>84</v>
      </c>
      <c r="BK411" s="212">
        <f>ROUND(I411*H411,2)</f>
        <v>0</v>
      </c>
      <c r="BL411" s="14" t="s">
        <v>123</v>
      </c>
      <c r="BM411" s="211" t="s">
        <v>703</v>
      </c>
    </row>
    <row r="412" spans="1:65" s="2" customFormat="1" ht="19.5">
      <c r="A412" s="31"/>
      <c r="B412" s="32"/>
      <c r="C412" s="33"/>
      <c r="D412" s="213" t="s">
        <v>125</v>
      </c>
      <c r="E412" s="33"/>
      <c r="F412" s="214" t="s">
        <v>704</v>
      </c>
      <c r="G412" s="33"/>
      <c r="H412" s="33"/>
      <c r="I412" s="112"/>
      <c r="J412" s="33"/>
      <c r="K412" s="33"/>
      <c r="L412" s="36"/>
      <c r="M412" s="215"/>
      <c r="N412" s="216"/>
      <c r="O412" s="68"/>
      <c r="P412" s="68"/>
      <c r="Q412" s="68"/>
      <c r="R412" s="68"/>
      <c r="S412" s="68"/>
      <c r="T412" s="69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4" t="s">
        <v>125</v>
      </c>
      <c r="AU412" s="14" t="s">
        <v>86</v>
      </c>
    </row>
    <row r="413" spans="1:65" s="2" customFormat="1" ht="19.5">
      <c r="A413" s="31"/>
      <c r="B413" s="32"/>
      <c r="C413" s="33"/>
      <c r="D413" s="213" t="s">
        <v>127</v>
      </c>
      <c r="E413" s="33"/>
      <c r="F413" s="217" t="s">
        <v>699</v>
      </c>
      <c r="G413" s="33"/>
      <c r="H413" s="33"/>
      <c r="I413" s="112"/>
      <c r="J413" s="33"/>
      <c r="K413" s="33"/>
      <c r="L413" s="36"/>
      <c r="M413" s="215"/>
      <c r="N413" s="216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127</v>
      </c>
      <c r="AU413" s="14" t="s">
        <v>86</v>
      </c>
    </row>
    <row r="414" spans="1:65" s="2" customFormat="1" ht="21.75" customHeight="1">
      <c r="A414" s="31"/>
      <c r="B414" s="32"/>
      <c r="C414" s="200" t="s">
        <v>705</v>
      </c>
      <c r="D414" s="200" t="s">
        <v>118</v>
      </c>
      <c r="E414" s="201" t="s">
        <v>706</v>
      </c>
      <c r="F414" s="202" t="s">
        <v>707</v>
      </c>
      <c r="G414" s="203" t="s">
        <v>121</v>
      </c>
      <c r="H414" s="204">
        <v>2000</v>
      </c>
      <c r="I414" s="205"/>
      <c r="J414" s="206">
        <f>ROUND(I414*H414,2)</f>
        <v>0</v>
      </c>
      <c r="K414" s="202" t="s">
        <v>122</v>
      </c>
      <c r="L414" s="36"/>
      <c r="M414" s="207" t="s">
        <v>1</v>
      </c>
      <c r="N414" s="208" t="s">
        <v>42</v>
      </c>
      <c r="O414" s="68"/>
      <c r="P414" s="209">
        <f>O414*H414</f>
        <v>0</v>
      </c>
      <c r="Q414" s="209">
        <v>0</v>
      </c>
      <c r="R414" s="209">
        <f>Q414*H414</f>
        <v>0</v>
      </c>
      <c r="S414" s="209">
        <v>0</v>
      </c>
      <c r="T414" s="210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211" t="s">
        <v>123</v>
      </c>
      <c r="AT414" s="211" t="s">
        <v>118</v>
      </c>
      <c r="AU414" s="211" t="s">
        <v>86</v>
      </c>
      <c r="AY414" s="14" t="s">
        <v>115</v>
      </c>
      <c r="BE414" s="212">
        <f>IF(N414="základní",J414,0)</f>
        <v>0</v>
      </c>
      <c r="BF414" s="212">
        <f>IF(N414="snížená",J414,0)</f>
        <v>0</v>
      </c>
      <c r="BG414" s="212">
        <f>IF(N414="zákl. přenesená",J414,0)</f>
        <v>0</v>
      </c>
      <c r="BH414" s="212">
        <f>IF(N414="sníž. přenesená",J414,0)</f>
        <v>0</v>
      </c>
      <c r="BI414" s="212">
        <f>IF(N414="nulová",J414,0)</f>
        <v>0</v>
      </c>
      <c r="BJ414" s="14" t="s">
        <v>84</v>
      </c>
      <c r="BK414" s="212">
        <f>ROUND(I414*H414,2)</f>
        <v>0</v>
      </c>
      <c r="BL414" s="14" t="s">
        <v>123</v>
      </c>
      <c r="BM414" s="211" t="s">
        <v>708</v>
      </c>
    </row>
    <row r="415" spans="1:65" s="2" customFormat="1" ht="19.5">
      <c r="A415" s="31"/>
      <c r="B415" s="32"/>
      <c r="C415" s="33"/>
      <c r="D415" s="213" t="s">
        <v>125</v>
      </c>
      <c r="E415" s="33"/>
      <c r="F415" s="214" t="s">
        <v>709</v>
      </c>
      <c r="G415" s="33"/>
      <c r="H415" s="33"/>
      <c r="I415" s="112"/>
      <c r="J415" s="33"/>
      <c r="K415" s="33"/>
      <c r="L415" s="36"/>
      <c r="M415" s="215"/>
      <c r="N415" s="216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125</v>
      </c>
      <c r="AU415" s="14" t="s">
        <v>86</v>
      </c>
    </row>
    <row r="416" spans="1:65" s="2" customFormat="1" ht="19.5">
      <c r="A416" s="31"/>
      <c r="B416" s="32"/>
      <c r="C416" s="33"/>
      <c r="D416" s="213" t="s">
        <v>127</v>
      </c>
      <c r="E416" s="33"/>
      <c r="F416" s="217" t="s">
        <v>699</v>
      </c>
      <c r="G416" s="33"/>
      <c r="H416" s="33"/>
      <c r="I416" s="112"/>
      <c r="J416" s="33"/>
      <c r="K416" s="33"/>
      <c r="L416" s="36"/>
      <c r="M416" s="215"/>
      <c r="N416" s="216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127</v>
      </c>
      <c r="AU416" s="14" t="s">
        <v>86</v>
      </c>
    </row>
    <row r="417" spans="1:65" s="2" customFormat="1" ht="21.75" customHeight="1">
      <c r="A417" s="31"/>
      <c r="B417" s="32"/>
      <c r="C417" s="200" t="s">
        <v>710</v>
      </c>
      <c r="D417" s="200" t="s">
        <v>118</v>
      </c>
      <c r="E417" s="201" t="s">
        <v>711</v>
      </c>
      <c r="F417" s="202" t="s">
        <v>712</v>
      </c>
      <c r="G417" s="203" t="s">
        <v>121</v>
      </c>
      <c r="H417" s="204">
        <v>500</v>
      </c>
      <c r="I417" s="205"/>
      <c r="J417" s="206">
        <f>ROUND(I417*H417,2)</f>
        <v>0</v>
      </c>
      <c r="K417" s="202" t="s">
        <v>122</v>
      </c>
      <c r="L417" s="36"/>
      <c r="M417" s="207" t="s">
        <v>1</v>
      </c>
      <c r="N417" s="208" t="s">
        <v>42</v>
      </c>
      <c r="O417" s="68"/>
      <c r="P417" s="209">
        <f>O417*H417</f>
        <v>0</v>
      </c>
      <c r="Q417" s="209">
        <v>0</v>
      </c>
      <c r="R417" s="209">
        <f>Q417*H417</f>
        <v>0</v>
      </c>
      <c r="S417" s="209">
        <v>0</v>
      </c>
      <c r="T417" s="210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211" t="s">
        <v>123</v>
      </c>
      <c r="AT417" s="211" t="s">
        <v>118</v>
      </c>
      <c r="AU417" s="211" t="s">
        <v>86</v>
      </c>
      <c r="AY417" s="14" t="s">
        <v>115</v>
      </c>
      <c r="BE417" s="212">
        <f>IF(N417="základní",J417,0)</f>
        <v>0</v>
      </c>
      <c r="BF417" s="212">
        <f>IF(N417="snížená",J417,0)</f>
        <v>0</v>
      </c>
      <c r="BG417" s="212">
        <f>IF(N417="zákl. přenesená",J417,0)</f>
        <v>0</v>
      </c>
      <c r="BH417" s="212">
        <f>IF(N417="sníž. přenesená",J417,0)</f>
        <v>0</v>
      </c>
      <c r="BI417" s="212">
        <f>IF(N417="nulová",J417,0)</f>
        <v>0</v>
      </c>
      <c r="BJ417" s="14" t="s">
        <v>84</v>
      </c>
      <c r="BK417" s="212">
        <f>ROUND(I417*H417,2)</f>
        <v>0</v>
      </c>
      <c r="BL417" s="14" t="s">
        <v>123</v>
      </c>
      <c r="BM417" s="211" t="s">
        <v>713</v>
      </c>
    </row>
    <row r="418" spans="1:65" s="2" customFormat="1" ht="19.5">
      <c r="A418" s="31"/>
      <c r="B418" s="32"/>
      <c r="C418" s="33"/>
      <c r="D418" s="213" t="s">
        <v>125</v>
      </c>
      <c r="E418" s="33"/>
      <c r="F418" s="214" t="s">
        <v>714</v>
      </c>
      <c r="G418" s="33"/>
      <c r="H418" s="33"/>
      <c r="I418" s="112"/>
      <c r="J418" s="33"/>
      <c r="K418" s="33"/>
      <c r="L418" s="36"/>
      <c r="M418" s="215"/>
      <c r="N418" s="216"/>
      <c r="O418" s="68"/>
      <c r="P418" s="68"/>
      <c r="Q418" s="68"/>
      <c r="R418" s="68"/>
      <c r="S418" s="68"/>
      <c r="T418" s="69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125</v>
      </c>
      <c r="AU418" s="14" t="s">
        <v>86</v>
      </c>
    </row>
    <row r="419" spans="1:65" s="2" customFormat="1" ht="19.5">
      <c r="A419" s="31"/>
      <c r="B419" s="32"/>
      <c r="C419" s="33"/>
      <c r="D419" s="213" t="s">
        <v>127</v>
      </c>
      <c r="E419" s="33"/>
      <c r="F419" s="217" t="s">
        <v>699</v>
      </c>
      <c r="G419" s="33"/>
      <c r="H419" s="33"/>
      <c r="I419" s="112"/>
      <c r="J419" s="33"/>
      <c r="K419" s="33"/>
      <c r="L419" s="36"/>
      <c r="M419" s="215"/>
      <c r="N419" s="216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127</v>
      </c>
      <c r="AU419" s="14" t="s">
        <v>86</v>
      </c>
    </row>
    <row r="420" spans="1:65" s="2" customFormat="1" ht="21.75" customHeight="1">
      <c r="A420" s="31"/>
      <c r="B420" s="32"/>
      <c r="C420" s="200" t="s">
        <v>715</v>
      </c>
      <c r="D420" s="200" t="s">
        <v>118</v>
      </c>
      <c r="E420" s="201" t="s">
        <v>716</v>
      </c>
      <c r="F420" s="202" t="s">
        <v>717</v>
      </c>
      <c r="G420" s="203" t="s">
        <v>121</v>
      </c>
      <c r="H420" s="204">
        <v>1000</v>
      </c>
      <c r="I420" s="205"/>
      <c r="J420" s="206">
        <f>ROUND(I420*H420,2)</f>
        <v>0</v>
      </c>
      <c r="K420" s="202" t="s">
        <v>122</v>
      </c>
      <c r="L420" s="36"/>
      <c r="M420" s="207" t="s">
        <v>1</v>
      </c>
      <c r="N420" s="208" t="s">
        <v>42</v>
      </c>
      <c r="O420" s="68"/>
      <c r="P420" s="209">
        <f>O420*H420</f>
        <v>0</v>
      </c>
      <c r="Q420" s="209">
        <v>0</v>
      </c>
      <c r="R420" s="209">
        <f>Q420*H420</f>
        <v>0</v>
      </c>
      <c r="S420" s="209">
        <v>0</v>
      </c>
      <c r="T420" s="210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211" t="s">
        <v>123</v>
      </c>
      <c r="AT420" s="211" t="s">
        <v>118</v>
      </c>
      <c r="AU420" s="211" t="s">
        <v>86</v>
      </c>
      <c r="AY420" s="14" t="s">
        <v>115</v>
      </c>
      <c r="BE420" s="212">
        <f>IF(N420="základní",J420,0)</f>
        <v>0</v>
      </c>
      <c r="BF420" s="212">
        <f>IF(N420="snížená",J420,0)</f>
        <v>0</v>
      </c>
      <c r="BG420" s="212">
        <f>IF(N420="zákl. přenesená",J420,0)</f>
        <v>0</v>
      </c>
      <c r="BH420" s="212">
        <f>IF(N420="sníž. přenesená",J420,0)</f>
        <v>0</v>
      </c>
      <c r="BI420" s="212">
        <f>IF(N420="nulová",J420,0)</f>
        <v>0</v>
      </c>
      <c r="BJ420" s="14" t="s">
        <v>84</v>
      </c>
      <c r="BK420" s="212">
        <f>ROUND(I420*H420,2)</f>
        <v>0</v>
      </c>
      <c r="BL420" s="14" t="s">
        <v>123</v>
      </c>
      <c r="BM420" s="211" t="s">
        <v>718</v>
      </c>
    </row>
    <row r="421" spans="1:65" s="2" customFormat="1" ht="19.5">
      <c r="A421" s="31"/>
      <c r="B421" s="32"/>
      <c r="C421" s="33"/>
      <c r="D421" s="213" t="s">
        <v>125</v>
      </c>
      <c r="E421" s="33"/>
      <c r="F421" s="214" t="s">
        <v>719</v>
      </c>
      <c r="G421" s="33"/>
      <c r="H421" s="33"/>
      <c r="I421" s="112"/>
      <c r="J421" s="33"/>
      <c r="K421" s="33"/>
      <c r="L421" s="36"/>
      <c r="M421" s="215"/>
      <c r="N421" s="216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125</v>
      </c>
      <c r="AU421" s="14" t="s">
        <v>86</v>
      </c>
    </row>
    <row r="422" spans="1:65" s="2" customFormat="1" ht="19.5">
      <c r="A422" s="31"/>
      <c r="B422" s="32"/>
      <c r="C422" s="33"/>
      <c r="D422" s="213" t="s">
        <v>127</v>
      </c>
      <c r="E422" s="33"/>
      <c r="F422" s="217" t="s">
        <v>720</v>
      </c>
      <c r="G422" s="33"/>
      <c r="H422" s="33"/>
      <c r="I422" s="112"/>
      <c r="J422" s="33"/>
      <c r="K422" s="33"/>
      <c r="L422" s="36"/>
      <c r="M422" s="215"/>
      <c r="N422" s="216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127</v>
      </c>
      <c r="AU422" s="14" t="s">
        <v>86</v>
      </c>
    </row>
    <row r="423" spans="1:65" s="2" customFormat="1" ht="21.75" customHeight="1">
      <c r="A423" s="31"/>
      <c r="B423" s="32"/>
      <c r="C423" s="200" t="s">
        <v>721</v>
      </c>
      <c r="D423" s="200" t="s">
        <v>118</v>
      </c>
      <c r="E423" s="201" t="s">
        <v>722</v>
      </c>
      <c r="F423" s="202" t="s">
        <v>723</v>
      </c>
      <c r="G423" s="203" t="s">
        <v>121</v>
      </c>
      <c r="H423" s="204">
        <v>800</v>
      </c>
      <c r="I423" s="205"/>
      <c r="J423" s="206">
        <f>ROUND(I423*H423,2)</f>
        <v>0</v>
      </c>
      <c r="K423" s="202" t="s">
        <v>122</v>
      </c>
      <c r="L423" s="36"/>
      <c r="M423" s="207" t="s">
        <v>1</v>
      </c>
      <c r="N423" s="208" t="s">
        <v>42</v>
      </c>
      <c r="O423" s="68"/>
      <c r="P423" s="209">
        <f>O423*H423</f>
        <v>0</v>
      </c>
      <c r="Q423" s="209">
        <v>0</v>
      </c>
      <c r="R423" s="209">
        <f>Q423*H423</f>
        <v>0</v>
      </c>
      <c r="S423" s="209">
        <v>0</v>
      </c>
      <c r="T423" s="210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211" t="s">
        <v>123</v>
      </c>
      <c r="AT423" s="211" t="s">
        <v>118</v>
      </c>
      <c r="AU423" s="211" t="s">
        <v>86</v>
      </c>
      <c r="AY423" s="14" t="s">
        <v>115</v>
      </c>
      <c r="BE423" s="212">
        <f>IF(N423="základní",J423,0)</f>
        <v>0</v>
      </c>
      <c r="BF423" s="212">
        <f>IF(N423="snížená",J423,0)</f>
        <v>0</v>
      </c>
      <c r="BG423" s="212">
        <f>IF(N423="zákl. přenesená",J423,0)</f>
        <v>0</v>
      </c>
      <c r="BH423" s="212">
        <f>IF(N423="sníž. přenesená",J423,0)</f>
        <v>0</v>
      </c>
      <c r="BI423" s="212">
        <f>IF(N423="nulová",J423,0)</f>
        <v>0</v>
      </c>
      <c r="BJ423" s="14" t="s">
        <v>84</v>
      </c>
      <c r="BK423" s="212">
        <f>ROUND(I423*H423,2)</f>
        <v>0</v>
      </c>
      <c r="BL423" s="14" t="s">
        <v>123</v>
      </c>
      <c r="BM423" s="211" t="s">
        <v>724</v>
      </c>
    </row>
    <row r="424" spans="1:65" s="2" customFormat="1" ht="19.5">
      <c r="A424" s="31"/>
      <c r="B424" s="32"/>
      <c r="C424" s="33"/>
      <c r="D424" s="213" t="s">
        <v>125</v>
      </c>
      <c r="E424" s="33"/>
      <c r="F424" s="214" t="s">
        <v>725</v>
      </c>
      <c r="G424" s="33"/>
      <c r="H424" s="33"/>
      <c r="I424" s="112"/>
      <c r="J424" s="33"/>
      <c r="K424" s="33"/>
      <c r="L424" s="36"/>
      <c r="M424" s="215"/>
      <c r="N424" s="216"/>
      <c r="O424" s="68"/>
      <c r="P424" s="68"/>
      <c r="Q424" s="68"/>
      <c r="R424" s="68"/>
      <c r="S424" s="68"/>
      <c r="T424" s="69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125</v>
      </c>
      <c r="AU424" s="14" t="s">
        <v>86</v>
      </c>
    </row>
    <row r="425" spans="1:65" s="2" customFormat="1" ht="19.5">
      <c r="A425" s="31"/>
      <c r="B425" s="32"/>
      <c r="C425" s="33"/>
      <c r="D425" s="213" t="s">
        <v>127</v>
      </c>
      <c r="E425" s="33"/>
      <c r="F425" s="217" t="s">
        <v>720</v>
      </c>
      <c r="G425" s="33"/>
      <c r="H425" s="33"/>
      <c r="I425" s="112"/>
      <c r="J425" s="33"/>
      <c r="K425" s="33"/>
      <c r="L425" s="36"/>
      <c r="M425" s="215"/>
      <c r="N425" s="216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127</v>
      </c>
      <c r="AU425" s="14" t="s">
        <v>86</v>
      </c>
    </row>
    <row r="426" spans="1:65" s="2" customFormat="1" ht="21.75" customHeight="1">
      <c r="A426" s="31"/>
      <c r="B426" s="32"/>
      <c r="C426" s="200" t="s">
        <v>726</v>
      </c>
      <c r="D426" s="200" t="s">
        <v>118</v>
      </c>
      <c r="E426" s="201" t="s">
        <v>727</v>
      </c>
      <c r="F426" s="202" t="s">
        <v>728</v>
      </c>
      <c r="G426" s="203" t="s">
        <v>121</v>
      </c>
      <c r="H426" s="204">
        <v>500</v>
      </c>
      <c r="I426" s="205"/>
      <c r="J426" s="206">
        <f>ROUND(I426*H426,2)</f>
        <v>0</v>
      </c>
      <c r="K426" s="202" t="s">
        <v>122</v>
      </c>
      <c r="L426" s="36"/>
      <c r="M426" s="207" t="s">
        <v>1</v>
      </c>
      <c r="N426" s="208" t="s">
        <v>42</v>
      </c>
      <c r="O426" s="68"/>
      <c r="P426" s="209">
        <f>O426*H426</f>
        <v>0</v>
      </c>
      <c r="Q426" s="209">
        <v>0</v>
      </c>
      <c r="R426" s="209">
        <f>Q426*H426</f>
        <v>0</v>
      </c>
      <c r="S426" s="209">
        <v>0</v>
      </c>
      <c r="T426" s="210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211" t="s">
        <v>123</v>
      </c>
      <c r="AT426" s="211" t="s">
        <v>118</v>
      </c>
      <c r="AU426" s="211" t="s">
        <v>86</v>
      </c>
      <c r="AY426" s="14" t="s">
        <v>115</v>
      </c>
      <c r="BE426" s="212">
        <f>IF(N426="základní",J426,0)</f>
        <v>0</v>
      </c>
      <c r="BF426" s="212">
        <f>IF(N426="snížená",J426,0)</f>
        <v>0</v>
      </c>
      <c r="BG426" s="212">
        <f>IF(N426="zákl. přenesená",J426,0)</f>
        <v>0</v>
      </c>
      <c r="BH426" s="212">
        <f>IF(N426="sníž. přenesená",J426,0)</f>
        <v>0</v>
      </c>
      <c r="BI426" s="212">
        <f>IF(N426="nulová",J426,0)</f>
        <v>0</v>
      </c>
      <c r="BJ426" s="14" t="s">
        <v>84</v>
      </c>
      <c r="BK426" s="212">
        <f>ROUND(I426*H426,2)</f>
        <v>0</v>
      </c>
      <c r="BL426" s="14" t="s">
        <v>123</v>
      </c>
      <c r="BM426" s="211" t="s">
        <v>729</v>
      </c>
    </row>
    <row r="427" spans="1:65" s="2" customFormat="1" ht="19.5">
      <c r="A427" s="31"/>
      <c r="B427" s="32"/>
      <c r="C427" s="33"/>
      <c r="D427" s="213" t="s">
        <v>125</v>
      </c>
      <c r="E427" s="33"/>
      <c r="F427" s="214" t="s">
        <v>730</v>
      </c>
      <c r="G427" s="33"/>
      <c r="H427" s="33"/>
      <c r="I427" s="112"/>
      <c r="J427" s="33"/>
      <c r="K427" s="33"/>
      <c r="L427" s="36"/>
      <c r="M427" s="215"/>
      <c r="N427" s="216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125</v>
      </c>
      <c r="AU427" s="14" t="s">
        <v>86</v>
      </c>
    </row>
    <row r="428" spans="1:65" s="2" customFormat="1" ht="19.5">
      <c r="A428" s="31"/>
      <c r="B428" s="32"/>
      <c r="C428" s="33"/>
      <c r="D428" s="213" t="s">
        <v>127</v>
      </c>
      <c r="E428" s="33"/>
      <c r="F428" s="217" t="s">
        <v>720</v>
      </c>
      <c r="G428" s="33"/>
      <c r="H428" s="33"/>
      <c r="I428" s="112"/>
      <c r="J428" s="33"/>
      <c r="K428" s="33"/>
      <c r="L428" s="36"/>
      <c r="M428" s="215"/>
      <c r="N428" s="216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127</v>
      </c>
      <c r="AU428" s="14" t="s">
        <v>86</v>
      </c>
    </row>
    <row r="429" spans="1:65" s="2" customFormat="1" ht="21.75" customHeight="1">
      <c r="A429" s="31"/>
      <c r="B429" s="32"/>
      <c r="C429" s="200" t="s">
        <v>731</v>
      </c>
      <c r="D429" s="200" t="s">
        <v>118</v>
      </c>
      <c r="E429" s="201" t="s">
        <v>732</v>
      </c>
      <c r="F429" s="202" t="s">
        <v>733</v>
      </c>
      <c r="G429" s="203" t="s">
        <v>121</v>
      </c>
      <c r="H429" s="204">
        <v>500</v>
      </c>
      <c r="I429" s="205"/>
      <c r="J429" s="206">
        <f>ROUND(I429*H429,2)</f>
        <v>0</v>
      </c>
      <c r="K429" s="202" t="s">
        <v>122</v>
      </c>
      <c r="L429" s="36"/>
      <c r="M429" s="207" t="s">
        <v>1</v>
      </c>
      <c r="N429" s="208" t="s">
        <v>42</v>
      </c>
      <c r="O429" s="68"/>
      <c r="P429" s="209">
        <f>O429*H429</f>
        <v>0</v>
      </c>
      <c r="Q429" s="209">
        <v>0</v>
      </c>
      <c r="R429" s="209">
        <f>Q429*H429</f>
        <v>0</v>
      </c>
      <c r="S429" s="209">
        <v>0</v>
      </c>
      <c r="T429" s="210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211" t="s">
        <v>123</v>
      </c>
      <c r="AT429" s="211" t="s">
        <v>118</v>
      </c>
      <c r="AU429" s="211" t="s">
        <v>86</v>
      </c>
      <c r="AY429" s="14" t="s">
        <v>115</v>
      </c>
      <c r="BE429" s="212">
        <f>IF(N429="základní",J429,0)</f>
        <v>0</v>
      </c>
      <c r="BF429" s="212">
        <f>IF(N429="snížená",J429,0)</f>
        <v>0</v>
      </c>
      <c r="BG429" s="212">
        <f>IF(N429="zákl. přenesená",J429,0)</f>
        <v>0</v>
      </c>
      <c r="BH429" s="212">
        <f>IF(N429="sníž. přenesená",J429,0)</f>
        <v>0</v>
      </c>
      <c r="BI429" s="212">
        <f>IF(N429="nulová",J429,0)</f>
        <v>0</v>
      </c>
      <c r="BJ429" s="14" t="s">
        <v>84</v>
      </c>
      <c r="BK429" s="212">
        <f>ROUND(I429*H429,2)</f>
        <v>0</v>
      </c>
      <c r="BL429" s="14" t="s">
        <v>123</v>
      </c>
      <c r="BM429" s="211" t="s">
        <v>734</v>
      </c>
    </row>
    <row r="430" spans="1:65" s="2" customFormat="1" ht="19.5">
      <c r="A430" s="31"/>
      <c r="B430" s="32"/>
      <c r="C430" s="33"/>
      <c r="D430" s="213" t="s">
        <v>125</v>
      </c>
      <c r="E430" s="33"/>
      <c r="F430" s="214" t="s">
        <v>735</v>
      </c>
      <c r="G430" s="33"/>
      <c r="H430" s="33"/>
      <c r="I430" s="112"/>
      <c r="J430" s="33"/>
      <c r="K430" s="33"/>
      <c r="L430" s="36"/>
      <c r="M430" s="215"/>
      <c r="N430" s="216"/>
      <c r="O430" s="68"/>
      <c r="P430" s="68"/>
      <c r="Q430" s="68"/>
      <c r="R430" s="68"/>
      <c r="S430" s="68"/>
      <c r="T430" s="69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4" t="s">
        <v>125</v>
      </c>
      <c r="AU430" s="14" t="s">
        <v>86</v>
      </c>
    </row>
    <row r="431" spans="1:65" s="2" customFormat="1" ht="19.5">
      <c r="A431" s="31"/>
      <c r="B431" s="32"/>
      <c r="C431" s="33"/>
      <c r="D431" s="213" t="s">
        <v>127</v>
      </c>
      <c r="E431" s="33"/>
      <c r="F431" s="217" t="s">
        <v>720</v>
      </c>
      <c r="G431" s="33"/>
      <c r="H431" s="33"/>
      <c r="I431" s="112"/>
      <c r="J431" s="33"/>
      <c r="K431" s="33"/>
      <c r="L431" s="36"/>
      <c r="M431" s="215"/>
      <c r="N431" s="216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127</v>
      </c>
      <c r="AU431" s="14" t="s">
        <v>86</v>
      </c>
    </row>
    <row r="432" spans="1:65" s="2" customFormat="1" ht="21.75" customHeight="1">
      <c r="A432" s="31"/>
      <c r="B432" s="32"/>
      <c r="C432" s="200" t="s">
        <v>736</v>
      </c>
      <c r="D432" s="200" t="s">
        <v>118</v>
      </c>
      <c r="E432" s="201" t="s">
        <v>737</v>
      </c>
      <c r="F432" s="202" t="s">
        <v>738</v>
      </c>
      <c r="G432" s="203" t="s">
        <v>184</v>
      </c>
      <c r="H432" s="204">
        <v>30</v>
      </c>
      <c r="I432" s="205"/>
      <c r="J432" s="206">
        <f>ROUND(I432*H432,2)</f>
        <v>0</v>
      </c>
      <c r="K432" s="202" t="s">
        <v>122</v>
      </c>
      <c r="L432" s="36"/>
      <c r="M432" s="207" t="s">
        <v>1</v>
      </c>
      <c r="N432" s="208" t="s">
        <v>42</v>
      </c>
      <c r="O432" s="68"/>
      <c r="P432" s="209">
        <f>O432*H432</f>
        <v>0</v>
      </c>
      <c r="Q432" s="209">
        <v>0</v>
      </c>
      <c r="R432" s="209">
        <f>Q432*H432</f>
        <v>0</v>
      </c>
      <c r="S432" s="209">
        <v>0</v>
      </c>
      <c r="T432" s="210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211" t="s">
        <v>123</v>
      </c>
      <c r="AT432" s="211" t="s">
        <v>118</v>
      </c>
      <c r="AU432" s="211" t="s">
        <v>86</v>
      </c>
      <c r="AY432" s="14" t="s">
        <v>115</v>
      </c>
      <c r="BE432" s="212">
        <f>IF(N432="základní",J432,0)</f>
        <v>0</v>
      </c>
      <c r="BF432" s="212">
        <f>IF(N432="snížená",J432,0)</f>
        <v>0</v>
      </c>
      <c r="BG432" s="212">
        <f>IF(N432="zákl. přenesená",J432,0)</f>
        <v>0</v>
      </c>
      <c r="BH432" s="212">
        <f>IF(N432="sníž. přenesená",J432,0)</f>
        <v>0</v>
      </c>
      <c r="BI432" s="212">
        <f>IF(N432="nulová",J432,0)</f>
        <v>0</v>
      </c>
      <c r="BJ432" s="14" t="s">
        <v>84</v>
      </c>
      <c r="BK432" s="212">
        <f>ROUND(I432*H432,2)</f>
        <v>0</v>
      </c>
      <c r="BL432" s="14" t="s">
        <v>123</v>
      </c>
      <c r="BM432" s="211" t="s">
        <v>739</v>
      </c>
    </row>
    <row r="433" spans="1:65" s="2" customFormat="1" ht="19.5">
      <c r="A433" s="31"/>
      <c r="B433" s="32"/>
      <c r="C433" s="33"/>
      <c r="D433" s="213" t="s">
        <v>125</v>
      </c>
      <c r="E433" s="33"/>
      <c r="F433" s="214" t="s">
        <v>740</v>
      </c>
      <c r="G433" s="33"/>
      <c r="H433" s="33"/>
      <c r="I433" s="112"/>
      <c r="J433" s="33"/>
      <c r="K433" s="33"/>
      <c r="L433" s="36"/>
      <c r="M433" s="215"/>
      <c r="N433" s="216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125</v>
      </c>
      <c r="AU433" s="14" t="s">
        <v>86</v>
      </c>
    </row>
    <row r="434" spans="1:65" s="2" customFormat="1" ht="19.5">
      <c r="A434" s="31"/>
      <c r="B434" s="32"/>
      <c r="C434" s="33"/>
      <c r="D434" s="213" t="s">
        <v>127</v>
      </c>
      <c r="E434" s="33"/>
      <c r="F434" s="217" t="s">
        <v>741</v>
      </c>
      <c r="G434" s="33"/>
      <c r="H434" s="33"/>
      <c r="I434" s="112"/>
      <c r="J434" s="33"/>
      <c r="K434" s="33"/>
      <c r="L434" s="36"/>
      <c r="M434" s="215"/>
      <c r="N434" s="216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127</v>
      </c>
      <c r="AU434" s="14" t="s">
        <v>86</v>
      </c>
    </row>
    <row r="435" spans="1:65" s="2" customFormat="1" ht="21.75" customHeight="1">
      <c r="A435" s="31"/>
      <c r="B435" s="32"/>
      <c r="C435" s="200" t="s">
        <v>742</v>
      </c>
      <c r="D435" s="200" t="s">
        <v>118</v>
      </c>
      <c r="E435" s="201" t="s">
        <v>743</v>
      </c>
      <c r="F435" s="202" t="s">
        <v>744</v>
      </c>
      <c r="G435" s="203" t="s">
        <v>184</v>
      </c>
      <c r="H435" s="204">
        <v>30</v>
      </c>
      <c r="I435" s="205"/>
      <c r="J435" s="206">
        <f>ROUND(I435*H435,2)</f>
        <v>0</v>
      </c>
      <c r="K435" s="202" t="s">
        <v>122</v>
      </c>
      <c r="L435" s="36"/>
      <c r="M435" s="207" t="s">
        <v>1</v>
      </c>
      <c r="N435" s="208" t="s">
        <v>42</v>
      </c>
      <c r="O435" s="68"/>
      <c r="P435" s="209">
        <f>O435*H435</f>
        <v>0</v>
      </c>
      <c r="Q435" s="209">
        <v>0</v>
      </c>
      <c r="R435" s="209">
        <f>Q435*H435</f>
        <v>0</v>
      </c>
      <c r="S435" s="209">
        <v>0</v>
      </c>
      <c r="T435" s="210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211" t="s">
        <v>123</v>
      </c>
      <c r="AT435" s="211" t="s">
        <v>118</v>
      </c>
      <c r="AU435" s="211" t="s">
        <v>86</v>
      </c>
      <c r="AY435" s="14" t="s">
        <v>115</v>
      </c>
      <c r="BE435" s="212">
        <f>IF(N435="základní",J435,0)</f>
        <v>0</v>
      </c>
      <c r="BF435" s="212">
        <f>IF(N435="snížená",J435,0)</f>
        <v>0</v>
      </c>
      <c r="BG435" s="212">
        <f>IF(N435="zákl. přenesená",J435,0)</f>
        <v>0</v>
      </c>
      <c r="BH435" s="212">
        <f>IF(N435="sníž. přenesená",J435,0)</f>
        <v>0</v>
      </c>
      <c r="BI435" s="212">
        <f>IF(N435="nulová",J435,0)</f>
        <v>0</v>
      </c>
      <c r="BJ435" s="14" t="s">
        <v>84</v>
      </c>
      <c r="BK435" s="212">
        <f>ROUND(I435*H435,2)</f>
        <v>0</v>
      </c>
      <c r="BL435" s="14" t="s">
        <v>123</v>
      </c>
      <c r="BM435" s="211" t="s">
        <v>745</v>
      </c>
    </row>
    <row r="436" spans="1:65" s="2" customFormat="1" ht="19.5">
      <c r="A436" s="31"/>
      <c r="B436" s="32"/>
      <c r="C436" s="33"/>
      <c r="D436" s="213" t="s">
        <v>125</v>
      </c>
      <c r="E436" s="33"/>
      <c r="F436" s="214" t="s">
        <v>746</v>
      </c>
      <c r="G436" s="33"/>
      <c r="H436" s="33"/>
      <c r="I436" s="112"/>
      <c r="J436" s="33"/>
      <c r="K436" s="33"/>
      <c r="L436" s="36"/>
      <c r="M436" s="215"/>
      <c r="N436" s="216"/>
      <c r="O436" s="68"/>
      <c r="P436" s="68"/>
      <c r="Q436" s="68"/>
      <c r="R436" s="68"/>
      <c r="S436" s="68"/>
      <c r="T436" s="69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4" t="s">
        <v>125</v>
      </c>
      <c r="AU436" s="14" t="s">
        <v>86</v>
      </c>
    </row>
    <row r="437" spans="1:65" s="2" customFormat="1" ht="19.5">
      <c r="A437" s="31"/>
      <c r="B437" s="32"/>
      <c r="C437" s="33"/>
      <c r="D437" s="213" t="s">
        <v>127</v>
      </c>
      <c r="E437" s="33"/>
      <c r="F437" s="217" t="s">
        <v>741</v>
      </c>
      <c r="G437" s="33"/>
      <c r="H437" s="33"/>
      <c r="I437" s="112"/>
      <c r="J437" s="33"/>
      <c r="K437" s="33"/>
      <c r="L437" s="36"/>
      <c r="M437" s="215"/>
      <c r="N437" s="216"/>
      <c r="O437" s="68"/>
      <c r="P437" s="68"/>
      <c r="Q437" s="68"/>
      <c r="R437" s="68"/>
      <c r="S437" s="68"/>
      <c r="T437" s="69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4" t="s">
        <v>127</v>
      </c>
      <c r="AU437" s="14" t="s">
        <v>86</v>
      </c>
    </row>
    <row r="438" spans="1:65" s="2" customFormat="1" ht="21.75" customHeight="1">
      <c r="A438" s="31"/>
      <c r="B438" s="32"/>
      <c r="C438" s="200" t="s">
        <v>747</v>
      </c>
      <c r="D438" s="200" t="s">
        <v>118</v>
      </c>
      <c r="E438" s="201" t="s">
        <v>748</v>
      </c>
      <c r="F438" s="202" t="s">
        <v>749</v>
      </c>
      <c r="G438" s="203" t="s">
        <v>184</v>
      </c>
      <c r="H438" s="204">
        <v>100</v>
      </c>
      <c r="I438" s="205"/>
      <c r="J438" s="206">
        <f>ROUND(I438*H438,2)</f>
        <v>0</v>
      </c>
      <c r="K438" s="202" t="s">
        <v>122</v>
      </c>
      <c r="L438" s="36"/>
      <c r="M438" s="207" t="s">
        <v>1</v>
      </c>
      <c r="N438" s="208" t="s">
        <v>42</v>
      </c>
      <c r="O438" s="68"/>
      <c r="P438" s="209">
        <f>O438*H438</f>
        <v>0</v>
      </c>
      <c r="Q438" s="209">
        <v>0</v>
      </c>
      <c r="R438" s="209">
        <f>Q438*H438</f>
        <v>0</v>
      </c>
      <c r="S438" s="209">
        <v>0</v>
      </c>
      <c r="T438" s="210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211" t="s">
        <v>123</v>
      </c>
      <c r="AT438" s="211" t="s">
        <v>118</v>
      </c>
      <c r="AU438" s="211" t="s">
        <v>86</v>
      </c>
      <c r="AY438" s="14" t="s">
        <v>115</v>
      </c>
      <c r="BE438" s="212">
        <f>IF(N438="základní",J438,0)</f>
        <v>0</v>
      </c>
      <c r="BF438" s="212">
        <f>IF(N438="snížená",J438,0)</f>
        <v>0</v>
      </c>
      <c r="BG438" s="212">
        <f>IF(N438="zákl. přenesená",J438,0)</f>
        <v>0</v>
      </c>
      <c r="BH438" s="212">
        <f>IF(N438="sníž. přenesená",J438,0)</f>
        <v>0</v>
      </c>
      <c r="BI438" s="212">
        <f>IF(N438="nulová",J438,0)</f>
        <v>0</v>
      </c>
      <c r="BJ438" s="14" t="s">
        <v>84</v>
      </c>
      <c r="BK438" s="212">
        <f>ROUND(I438*H438,2)</f>
        <v>0</v>
      </c>
      <c r="BL438" s="14" t="s">
        <v>123</v>
      </c>
      <c r="BM438" s="211" t="s">
        <v>750</v>
      </c>
    </row>
    <row r="439" spans="1:65" s="2" customFormat="1" ht="19.5">
      <c r="A439" s="31"/>
      <c r="B439" s="32"/>
      <c r="C439" s="33"/>
      <c r="D439" s="213" t="s">
        <v>125</v>
      </c>
      <c r="E439" s="33"/>
      <c r="F439" s="214" t="s">
        <v>751</v>
      </c>
      <c r="G439" s="33"/>
      <c r="H439" s="33"/>
      <c r="I439" s="112"/>
      <c r="J439" s="33"/>
      <c r="K439" s="33"/>
      <c r="L439" s="36"/>
      <c r="M439" s="215"/>
      <c r="N439" s="216"/>
      <c r="O439" s="68"/>
      <c r="P439" s="68"/>
      <c r="Q439" s="68"/>
      <c r="R439" s="68"/>
      <c r="S439" s="68"/>
      <c r="T439" s="69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4" t="s">
        <v>125</v>
      </c>
      <c r="AU439" s="14" t="s">
        <v>86</v>
      </c>
    </row>
    <row r="440" spans="1:65" s="2" customFormat="1" ht="19.5">
      <c r="A440" s="31"/>
      <c r="B440" s="32"/>
      <c r="C440" s="33"/>
      <c r="D440" s="213" t="s">
        <v>127</v>
      </c>
      <c r="E440" s="33"/>
      <c r="F440" s="217" t="s">
        <v>741</v>
      </c>
      <c r="G440" s="33"/>
      <c r="H440" s="33"/>
      <c r="I440" s="112"/>
      <c r="J440" s="33"/>
      <c r="K440" s="33"/>
      <c r="L440" s="36"/>
      <c r="M440" s="215"/>
      <c r="N440" s="216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127</v>
      </c>
      <c r="AU440" s="14" t="s">
        <v>86</v>
      </c>
    </row>
    <row r="441" spans="1:65" s="2" customFormat="1" ht="21.75" customHeight="1">
      <c r="A441" s="31"/>
      <c r="B441" s="32"/>
      <c r="C441" s="200" t="s">
        <v>752</v>
      </c>
      <c r="D441" s="200" t="s">
        <v>118</v>
      </c>
      <c r="E441" s="201" t="s">
        <v>753</v>
      </c>
      <c r="F441" s="202" t="s">
        <v>754</v>
      </c>
      <c r="G441" s="203" t="s">
        <v>184</v>
      </c>
      <c r="H441" s="204">
        <v>100</v>
      </c>
      <c r="I441" s="205"/>
      <c r="J441" s="206">
        <f>ROUND(I441*H441,2)</f>
        <v>0</v>
      </c>
      <c r="K441" s="202" t="s">
        <v>122</v>
      </c>
      <c r="L441" s="36"/>
      <c r="M441" s="207" t="s">
        <v>1</v>
      </c>
      <c r="N441" s="208" t="s">
        <v>42</v>
      </c>
      <c r="O441" s="68"/>
      <c r="P441" s="209">
        <f>O441*H441</f>
        <v>0</v>
      </c>
      <c r="Q441" s="209">
        <v>0</v>
      </c>
      <c r="R441" s="209">
        <f>Q441*H441</f>
        <v>0</v>
      </c>
      <c r="S441" s="209">
        <v>0</v>
      </c>
      <c r="T441" s="210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211" t="s">
        <v>123</v>
      </c>
      <c r="AT441" s="211" t="s">
        <v>118</v>
      </c>
      <c r="AU441" s="211" t="s">
        <v>86</v>
      </c>
      <c r="AY441" s="14" t="s">
        <v>115</v>
      </c>
      <c r="BE441" s="212">
        <f>IF(N441="základní",J441,0)</f>
        <v>0</v>
      </c>
      <c r="BF441" s="212">
        <f>IF(N441="snížená",J441,0)</f>
        <v>0</v>
      </c>
      <c r="BG441" s="212">
        <f>IF(N441="zákl. přenesená",J441,0)</f>
        <v>0</v>
      </c>
      <c r="BH441" s="212">
        <f>IF(N441="sníž. přenesená",J441,0)</f>
        <v>0</v>
      </c>
      <c r="BI441" s="212">
        <f>IF(N441="nulová",J441,0)</f>
        <v>0</v>
      </c>
      <c r="BJ441" s="14" t="s">
        <v>84</v>
      </c>
      <c r="BK441" s="212">
        <f>ROUND(I441*H441,2)</f>
        <v>0</v>
      </c>
      <c r="BL441" s="14" t="s">
        <v>123</v>
      </c>
      <c r="BM441" s="211" t="s">
        <v>755</v>
      </c>
    </row>
    <row r="442" spans="1:65" s="2" customFormat="1" ht="19.5">
      <c r="A442" s="31"/>
      <c r="B442" s="32"/>
      <c r="C442" s="33"/>
      <c r="D442" s="213" t="s">
        <v>125</v>
      </c>
      <c r="E442" s="33"/>
      <c r="F442" s="214" t="s">
        <v>756</v>
      </c>
      <c r="G442" s="33"/>
      <c r="H442" s="33"/>
      <c r="I442" s="112"/>
      <c r="J442" s="33"/>
      <c r="K442" s="33"/>
      <c r="L442" s="36"/>
      <c r="M442" s="215"/>
      <c r="N442" s="216"/>
      <c r="O442" s="68"/>
      <c r="P442" s="68"/>
      <c r="Q442" s="68"/>
      <c r="R442" s="68"/>
      <c r="S442" s="68"/>
      <c r="T442" s="69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4" t="s">
        <v>125</v>
      </c>
      <c r="AU442" s="14" t="s">
        <v>86</v>
      </c>
    </row>
    <row r="443" spans="1:65" s="2" customFormat="1" ht="19.5">
      <c r="A443" s="31"/>
      <c r="B443" s="32"/>
      <c r="C443" s="33"/>
      <c r="D443" s="213" t="s">
        <v>127</v>
      </c>
      <c r="E443" s="33"/>
      <c r="F443" s="217" t="s">
        <v>741</v>
      </c>
      <c r="G443" s="33"/>
      <c r="H443" s="33"/>
      <c r="I443" s="112"/>
      <c r="J443" s="33"/>
      <c r="K443" s="33"/>
      <c r="L443" s="36"/>
      <c r="M443" s="215"/>
      <c r="N443" s="216"/>
      <c r="O443" s="68"/>
      <c r="P443" s="68"/>
      <c r="Q443" s="68"/>
      <c r="R443" s="68"/>
      <c r="S443" s="68"/>
      <c r="T443" s="69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4" t="s">
        <v>127</v>
      </c>
      <c r="AU443" s="14" t="s">
        <v>86</v>
      </c>
    </row>
    <row r="444" spans="1:65" s="2" customFormat="1" ht="21.75" customHeight="1">
      <c r="A444" s="31"/>
      <c r="B444" s="32"/>
      <c r="C444" s="200" t="s">
        <v>757</v>
      </c>
      <c r="D444" s="200" t="s">
        <v>118</v>
      </c>
      <c r="E444" s="201" t="s">
        <v>758</v>
      </c>
      <c r="F444" s="202" t="s">
        <v>759</v>
      </c>
      <c r="G444" s="203" t="s">
        <v>184</v>
      </c>
      <c r="H444" s="204">
        <v>50</v>
      </c>
      <c r="I444" s="205"/>
      <c r="J444" s="206">
        <f>ROUND(I444*H444,2)</f>
        <v>0</v>
      </c>
      <c r="K444" s="202" t="s">
        <v>122</v>
      </c>
      <c r="L444" s="36"/>
      <c r="M444" s="207" t="s">
        <v>1</v>
      </c>
      <c r="N444" s="208" t="s">
        <v>42</v>
      </c>
      <c r="O444" s="68"/>
      <c r="P444" s="209">
        <f>O444*H444</f>
        <v>0</v>
      </c>
      <c r="Q444" s="209">
        <v>0</v>
      </c>
      <c r="R444" s="209">
        <f>Q444*H444</f>
        <v>0</v>
      </c>
      <c r="S444" s="209">
        <v>0</v>
      </c>
      <c r="T444" s="210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211" t="s">
        <v>123</v>
      </c>
      <c r="AT444" s="211" t="s">
        <v>118</v>
      </c>
      <c r="AU444" s="211" t="s">
        <v>86</v>
      </c>
      <c r="AY444" s="14" t="s">
        <v>115</v>
      </c>
      <c r="BE444" s="212">
        <f>IF(N444="základní",J444,0)</f>
        <v>0</v>
      </c>
      <c r="BF444" s="212">
        <f>IF(N444="snížená",J444,0)</f>
        <v>0</v>
      </c>
      <c r="BG444" s="212">
        <f>IF(N444="zákl. přenesená",J444,0)</f>
        <v>0</v>
      </c>
      <c r="BH444" s="212">
        <f>IF(N444="sníž. přenesená",J444,0)</f>
        <v>0</v>
      </c>
      <c r="BI444" s="212">
        <f>IF(N444="nulová",J444,0)</f>
        <v>0</v>
      </c>
      <c r="BJ444" s="14" t="s">
        <v>84</v>
      </c>
      <c r="BK444" s="212">
        <f>ROUND(I444*H444,2)</f>
        <v>0</v>
      </c>
      <c r="BL444" s="14" t="s">
        <v>123</v>
      </c>
      <c r="BM444" s="211" t="s">
        <v>760</v>
      </c>
    </row>
    <row r="445" spans="1:65" s="2" customFormat="1" ht="19.5">
      <c r="A445" s="31"/>
      <c r="B445" s="32"/>
      <c r="C445" s="33"/>
      <c r="D445" s="213" t="s">
        <v>125</v>
      </c>
      <c r="E445" s="33"/>
      <c r="F445" s="214" t="s">
        <v>761</v>
      </c>
      <c r="G445" s="33"/>
      <c r="H445" s="33"/>
      <c r="I445" s="112"/>
      <c r="J445" s="33"/>
      <c r="K445" s="33"/>
      <c r="L445" s="36"/>
      <c r="M445" s="215"/>
      <c r="N445" s="216"/>
      <c r="O445" s="68"/>
      <c r="P445" s="68"/>
      <c r="Q445" s="68"/>
      <c r="R445" s="68"/>
      <c r="S445" s="68"/>
      <c r="T445" s="69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4" t="s">
        <v>125</v>
      </c>
      <c r="AU445" s="14" t="s">
        <v>86</v>
      </c>
    </row>
    <row r="446" spans="1:65" s="2" customFormat="1" ht="19.5">
      <c r="A446" s="31"/>
      <c r="B446" s="32"/>
      <c r="C446" s="33"/>
      <c r="D446" s="213" t="s">
        <v>127</v>
      </c>
      <c r="E446" s="33"/>
      <c r="F446" s="217" t="s">
        <v>741</v>
      </c>
      <c r="G446" s="33"/>
      <c r="H446" s="33"/>
      <c r="I446" s="112"/>
      <c r="J446" s="33"/>
      <c r="K446" s="33"/>
      <c r="L446" s="36"/>
      <c r="M446" s="215"/>
      <c r="N446" s="216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127</v>
      </c>
      <c r="AU446" s="14" t="s">
        <v>86</v>
      </c>
    </row>
    <row r="447" spans="1:65" s="2" customFormat="1" ht="21.75" customHeight="1">
      <c r="A447" s="31"/>
      <c r="B447" s="32"/>
      <c r="C447" s="200" t="s">
        <v>762</v>
      </c>
      <c r="D447" s="200" t="s">
        <v>118</v>
      </c>
      <c r="E447" s="201" t="s">
        <v>763</v>
      </c>
      <c r="F447" s="202" t="s">
        <v>764</v>
      </c>
      <c r="G447" s="203" t="s">
        <v>184</v>
      </c>
      <c r="H447" s="204">
        <v>50</v>
      </c>
      <c r="I447" s="205"/>
      <c r="J447" s="206">
        <f>ROUND(I447*H447,2)</f>
        <v>0</v>
      </c>
      <c r="K447" s="202" t="s">
        <v>122</v>
      </c>
      <c r="L447" s="36"/>
      <c r="M447" s="207" t="s">
        <v>1</v>
      </c>
      <c r="N447" s="208" t="s">
        <v>42</v>
      </c>
      <c r="O447" s="68"/>
      <c r="P447" s="209">
        <f>O447*H447</f>
        <v>0</v>
      </c>
      <c r="Q447" s="209">
        <v>0</v>
      </c>
      <c r="R447" s="209">
        <f>Q447*H447</f>
        <v>0</v>
      </c>
      <c r="S447" s="209">
        <v>0</v>
      </c>
      <c r="T447" s="210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211" t="s">
        <v>123</v>
      </c>
      <c r="AT447" s="211" t="s">
        <v>118</v>
      </c>
      <c r="AU447" s="211" t="s">
        <v>86</v>
      </c>
      <c r="AY447" s="14" t="s">
        <v>115</v>
      </c>
      <c r="BE447" s="212">
        <f>IF(N447="základní",J447,0)</f>
        <v>0</v>
      </c>
      <c r="BF447" s="212">
        <f>IF(N447="snížená",J447,0)</f>
        <v>0</v>
      </c>
      <c r="BG447" s="212">
        <f>IF(N447="zákl. přenesená",J447,0)</f>
        <v>0</v>
      </c>
      <c r="BH447" s="212">
        <f>IF(N447="sníž. přenesená",J447,0)</f>
        <v>0</v>
      </c>
      <c r="BI447" s="212">
        <f>IF(N447="nulová",J447,0)</f>
        <v>0</v>
      </c>
      <c r="BJ447" s="14" t="s">
        <v>84</v>
      </c>
      <c r="BK447" s="212">
        <f>ROUND(I447*H447,2)</f>
        <v>0</v>
      </c>
      <c r="BL447" s="14" t="s">
        <v>123</v>
      </c>
      <c r="BM447" s="211" t="s">
        <v>765</v>
      </c>
    </row>
    <row r="448" spans="1:65" s="2" customFormat="1" ht="19.5">
      <c r="A448" s="31"/>
      <c r="B448" s="32"/>
      <c r="C448" s="33"/>
      <c r="D448" s="213" t="s">
        <v>125</v>
      </c>
      <c r="E448" s="33"/>
      <c r="F448" s="214" t="s">
        <v>766</v>
      </c>
      <c r="G448" s="33"/>
      <c r="H448" s="33"/>
      <c r="I448" s="112"/>
      <c r="J448" s="33"/>
      <c r="K448" s="33"/>
      <c r="L448" s="36"/>
      <c r="M448" s="215"/>
      <c r="N448" s="216"/>
      <c r="O448" s="68"/>
      <c r="P448" s="68"/>
      <c r="Q448" s="68"/>
      <c r="R448" s="68"/>
      <c r="S448" s="68"/>
      <c r="T448" s="69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T448" s="14" t="s">
        <v>125</v>
      </c>
      <c r="AU448" s="14" t="s">
        <v>86</v>
      </c>
    </row>
    <row r="449" spans="1:65" s="2" customFormat="1" ht="19.5">
      <c r="A449" s="31"/>
      <c r="B449" s="32"/>
      <c r="C449" s="33"/>
      <c r="D449" s="213" t="s">
        <v>127</v>
      </c>
      <c r="E449" s="33"/>
      <c r="F449" s="217" t="s">
        <v>741</v>
      </c>
      <c r="G449" s="33"/>
      <c r="H449" s="33"/>
      <c r="I449" s="112"/>
      <c r="J449" s="33"/>
      <c r="K449" s="33"/>
      <c r="L449" s="36"/>
      <c r="M449" s="215"/>
      <c r="N449" s="216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127</v>
      </c>
      <c r="AU449" s="14" t="s">
        <v>86</v>
      </c>
    </row>
    <row r="450" spans="1:65" s="2" customFormat="1" ht="21.75" customHeight="1">
      <c r="A450" s="31"/>
      <c r="B450" s="32"/>
      <c r="C450" s="200" t="s">
        <v>767</v>
      </c>
      <c r="D450" s="200" t="s">
        <v>118</v>
      </c>
      <c r="E450" s="201" t="s">
        <v>768</v>
      </c>
      <c r="F450" s="202" t="s">
        <v>769</v>
      </c>
      <c r="G450" s="203" t="s">
        <v>184</v>
      </c>
      <c r="H450" s="204">
        <v>15</v>
      </c>
      <c r="I450" s="205"/>
      <c r="J450" s="206">
        <f>ROUND(I450*H450,2)</f>
        <v>0</v>
      </c>
      <c r="K450" s="202" t="s">
        <v>122</v>
      </c>
      <c r="L450" s="36"/>
      <c r="M450" s="207" t="s">
        <v>1</v>
      </c>
      <c r="N450" s="208" t="s">
        <v>42</v>
      </c>
      <c r="O450" s="68"/>
      <c r="P450" s="209">
        <f>O450*H450</f>
        <v>0</v>
      </c>
      <c r="Q450" s="209">
        <v>0</v>
      </c>
      <c r="R450" s="209">
        <f>Q450*H450</f>
        <v>0</v>
      </c>
      <c r="S450" s="209">
        <v>0</v>
      </c>
      <c r="T450" s="210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211" t="s">
        <v>123</v>
      </c>
      <c r="AT450" s="211" t="s">
        <v>118</v>
      </c>
      <c r="AU450" s="211" t="s">
        <v>86</v>
      </c>
      <c r="AY450" s="14" t="s">
        <v>115</v>
      </c>
      <c r="BE450" s="212">
        <f>IF(N450="základní",J450,0)</f>
        <v>0</v>
      </c>
      <c r="BF450" s="212">
        <f>IF(N450="snížená",J450,0)</f>
        <v>0</v>
      </c>
      <c r="BG450" s="212">
        <f>IF(N450="zákl. přenesená",J450,0)</f>
        <v>0</v>
      </c>
      <c r="BH450" s="212">
        <f>IF(N450="sníž. přenesená",J450,0)</f>
        <v>0</v>
      </c>
      <c r="BI450" s="212">
        <f>IF(N450="nulová",J450,0)</f>
        <v>0</v>
      </c>
      <c r="BJ450" s="14" t="s">
        <v>84</v>
      </c>
      <c r="BK450" s="212">
        <f>ROUND(I450*H450,2)</f>
        <v>0</v>
      </c>
      <c r="BL450" s="14" t="s">
        <v>123</v>
      </c>
      <c r="BM450" s="211" t="s">
        <v>770</v>
      </c>
    </row>
    <row r="451" spans="1:65" s="2" customFormat="1" ht="19.5">
      <c r="A451" s="31"/>
      <c r="B451" s="32"/>
      <c r="C451" s="33"/>
      <c r="D451" s="213" t="s">
        <v>125</v>
      </c>
      <c r="E451" s="33"/>
      <c r="F451" s="214" t="s">
        <v>771</v>
      </c>
      <c r="G451" s="33"/>
      <c r="H451" s="33"/>
      <c r="I451" s="112"/>
      <c r="J451" s="33"/>
      <c r="K451" s="33"/>
      <c r="L451" s="36"/>
      <c r="M451" s="215"/>
      <c r="N451" s="216"/>
      <c r="O451" s="68"/>
      <c r="P451" s="68"/>
      <c r="Q451" s="68"/>
      <c r="R451" s="68"/>
      <c r="S451" s="68"/>
      <c r="T451" s="69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4" t="s">
        <v>125</v>
      </c>
      <c r="AU451" s="14" t="s">
        <v>86</v>
      </c>
    </row>
    <row r="452" spans="1:65" s="2" customFormat="1" ht="19.5">
      <c r="A452" s="31"/>
      <c r="B452" s="32"/>
      <c r="C452" s="33"/>
      <c r="D452" s="213" t="s">
        <v>127</v>
      </c>
      <c r="E452" s="33"/>
      <c r="F452" s="217" t="s">
        <v>741</v>
      </c>
      <c r="G452" s="33"/>
      <c r="H452" s="33"/>
      <c r="I452" s="112"/>
      <c r="J452" s="33"/>
      <c r="K452" s="33"/>
      <c r="L452" s="36"/>
      <c r="M452" s="215"/>
      <c r="N452" s="216"/>
      <c r="O452" s="68"/>
      <c r="P452" s="68"/>
      <c r="Q452" s="68"/>
      <c r="R452" s="68"/>
      <c r="S452" s="68"/>
      <c r="T452" s="69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127</v>
      </c>
      <c r="AU452" s="14" t="s">
        <v>86</v>
      </c>
    </row>
    <row r="453" spans="1:65" s="2" customFormat="1" ht="21.75" customHeight="1">
      <c r="A453" s="31"/>
      <c r="B453" s="32"/>
      <c r="C453" s="200" t="s">
        <v>772</v>
      </c>
      <c r="D453" s="200" t="s">
        <v>118</v>
      </c>
      <c r="E453" s="201" t="s">
        <v>773</v>
      </c>
      <c r="F453" s="202" t="s">
        <v>774</v>
      </c>
      <c r="G453" s="203" t="s">
        <v>184</v>
      </c>
      <c r="H453" s="204">
        <v>15</v>
      </c>
      <c r="I453" s="205"/>
      <c r="J453" s="206">
        <f>ROUND(I453*H453,2)</f>
        <v>0</v>
      </c>
      <c r="K453" s="202" t="s">
        <v>122</v>
      </c>
      <c r="L453" s="36"/>
      <c r="M453" s="207" t="s">
        <v>1</v>
      </c>
      <c r="N453" s="208" t="s">
        <v>42</v>
      </c>
      <c r="O453" s="68"/>
      <c r="P453" s="209">
        <f>O453*H453</f>
        <v>0</v>
      </c>
      <c r="Q453" s="209">
        <v>0</v>
      </c>
      <c r="R453" s="209">
        <f>Q453*H453</f>
        <v>0</v>
      </c>
      <c r="S453" s="209">
        <v>0</v>
      </c>
      <c r="T453" s="210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211" t="s">
        <v>123</v>
      </c>
      <c r="AT453" s="211" t="s">
        <v>118</v>
      </c>
      <c r="AU453" s="211" t="s">
        <v>86</v>
      </c>
      <c r="AY453" s="14" t="s">
        <v>115</v>
      </c>
      <c r="BE453" s="212">
        <f>IF(N453="základní",J453,0)</f>
        <v>0</v>
      </c>
      <c r="BF453" s="212">
        <f>IF(N453="snížená",J453,0)</f>
        <v>0</v>
      </c>
      <c r="BG453" s="212">
        <f>IF(N453="zákl. přenesená",J453,0)</f>
        <v>0</v>
      </c>
      <c r="BH453" s="212">
        <f>IF(N453="sníž. přenesená",J453,0)</f>
        <v>0</v>
      </c>
      <c r="BI453" s="212">
        <f>IF(N453="nulová",J453,0)</f>
        <v>0</v>
      </c>
      <c r="BJ453" s="14" t="s">
        <v>84</v>
      </c>
      <c r="BK453" s="212">
        <f>ROUND(I453*H453,2)</f>
        <v>0</v>
      </c>
      <c r="BL453" s="14" t="s">
        <v>123</v>
      </c>
      <c r="BM453" s="211" t="s">
        <v>775</v>
      </c>
    </row>
    <row r="454" spans="1:65" s="2" customFormat="1" ht="19.5">
      <c r="A454" s="31"/>
      <c r="B454" s="32"/>
      <c r="C454" s="33"/>
      <c r="D454" s="213" t="s">
        <v>125</v>
      </c>
      <c r="E454" s="33"/>
      <c r="F454" s="214" t="s">
        <v>776</v>
      </c>
      <c r="G454" s="33"/>
      <c r="H454" s="33"/>
      <c r="I454" s="112"/>
      <c r="J454" s="33"/>
      <c r="K454" s="33"/>
      <c r="L454" s="36"/>
      <c r="M454" s="215"/>
      <c r="N454" s="216"/>
      <c r="O454" s="68"/>
      <c r="P454" s="68"/>
      <c r="Q454" s="68"/>
      <c r="R454" s="68"/>
      <c r="S454" s="68"/>
      <c r="T454" s="69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4" t="s">
        <v>125</v>
      </c>
      <c r="AU454" s="14" t="s">
        <v>86</v>
      </c>
    </row>
    <row r="455" spans="1:65" s="2" customFormat="1" ht="19.5">
      <c r="A455" s="31"/>
      <c r="B455" s="32"/>
      <c r="C455" s="33"/>
      <c r="D455" s="213" t="s">
        <v>127</v>
      </c>
      <c r="E455" s="33"/>
      <c r="F455" s="217" t="s">
        <v>741</v>
      </c>
      <c r="G455" s="33"/>
      <c r="H455" s="33"/>
      <c r="I455" s="112"/>
      <c r="J455" s="33"/>
      <c r="K455" s="33"/>
      <c r="L455" s="36"/>
      <c r="M455" s="215"/>
      <c r="N455" s="216"/>
      <c r="O455" s="68"/>
      <c r="P455" s="68"/>
      <c r="Q455" s="68"/>
      <c r="R455" s="68"/>
      <c r="S455" s="68"/>
      <c r="T455" s="69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4" t="s">
        <v>127</v>
      </c>
      <c r="AU455" s="14" t="s">
        <v>86</v>
      </c>
    </row>
    <row r="456" spans="1:65" s="2" customFormat="1" ht="21.75" customHeight="1">
      <c r="A456" s="31"/>
      <c r="B456" s="32"/>
      <c r="C456" s="200" t="s">
        <v>777</v>
      </c>
      <c r="D456" s="200" t="s">
        <v>118</v>
      </c>
      <c r="E456" s="201" t="s">
        <v>778</v>
      </c>
      <c r="F456" s="202" t="s">
        <v>779</v>
      </c>
      <c r="G456" s="203" t="s">
        <v>184</v>
      </c>
      <c r="H456" s="204">
        <v>15</v>
      </c>
      <c r="I456" s="205"/>
      <c r="J456" s="206">
        <f>ROUND(I456*H456,2)</f>
        <v>0</v>
      </c>
      <c r="K456" s="202" t="s">
        <v>122</v>
      </c>
      <c r="L456" s="36"/>
      <c r="M456" s="207" t="s">
        <v>1</v>
      </c>
      <c r="N456" s="208" t="s">
        <v>42</v>
      </c>
      <c r="O456" s="68"/>
      <c r="P456" s="209">
        <f>O456*H456</f>
        <v>0</v>
      </c>
      <c r="Q456" s="209">
        <v>0</v>
      </c>
      <c r="R456" s="209">
        <f>Q456*H456</f>
        <v>0</v>
      </c>
      <c r="S456" s="209">
        <v>0</v>
      </c>
      <c r="T456" s="210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211" t="s">
        <v>123</v>
      </c>
      <c r="AT456" s="211" t="s">
        <v>118</v>
      </c>
      <c r="AU456" s="211" t="s">
        <v>86</v>
      </c>
      <c r="AY456" s="14" t="s">
        <v>115</v>
      </c>
      <c r="BE456" s="212">
        <f>IF(N456="základní",J456,0)</f>
        <v>0</v>
      </c>
      <c r="BF456" s="212">
        <f>IF(N456="snížená",J456,0)</f>
        <v>0</v>
      </c>
      <c r="BG456" s="212">
        <f>IF(N456="zákl. přenesená",J456,0)</f>
        <v>0</v>
      </c>
      <c r="BH456" s="212">
        <f>IF(N456="sníž. přenesená",J456,0)</f>
        <v>0</v>
      </c>
      <c r="BI456" s="212">
        <f>IF(N456="nulová",J456,0)</f>
        <v>0</v>
      </c>
      <c r="BJ456" s="14" t="s">
        <v>84</v>
      </c>
      <c r="BK456" s="212">
        <f>ROUND(I456*H456,2)</f>
        <v>0</v>
      </c>
      <c r="BL456" s="14" t="s">
        <v>123</v>
      </c>
      <c r="BM456" s="211" t="s">
        <v>780</v>
      </c>
    </row>
    <row r="457" spans="1:65" s="2" customFormat="1" ht="19.5">
      <c r="A457" s="31"/>
      <c r="B457" s="32"/>
      <c r="C457" s="33"/>
      <c r="D457" s="213" t="s">
        <v>125</v>
      </c>
      <c r="E457" s="33"/>
      <c r="F457" s="214" t="s">
        <v>781</v>
      </c>
      <c r="G457" s="33"/>
      <c r="H457" s="33"/>
      <c r="I457" s="112"/>
      <c r="J457" s="33"/>
      <c r="K457" s="33"/>
      <c r="L457" s="36"/>
      <c r="M457" s="215"/>
      <c r="N457" s="216"/>
      <c r="O457" s="68"/>
      <c r="P457" s="68"/>
      <c r="Q457" s="68"/>
      <c r="R457" s="68"/>
      <c r="S457" s="68"/>
      <c r="T457" s="69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4" t="s">
        <v>125</v>
      </c>
      <c r="AU457" s="14" t="s">
        <v>86</v>
      </c>
    </row>
    <row r="458" spans="1:65" s="2" customFormat="1" ht="19.5">
      <c r="A458" s="31"/>
      <c r="B458" s="32"/>
      <c r="C458" s="33"/>
      <c r="D458" s="213" t="s">
        <v>127</v>
      </c>
      <c r="E458" s="33"/>
      <c r="F458" s="217" t="s">
        <v>741</v>
      </c>
      <c r="G458" s="33"/>
      <c r="H458" s="33"/>
      <c r="I458" s="112"/>
      <c r="J458" s="33"/>
      <c r="K458" s="33"/>
      <c r="L458" s="36"/>
      <c r="M458" s="215"/>
      <c r="N458" s="216"/>
      <c r="O458" s="68"/>
      <c r="P458" s="68"/>
      <c r="Q458" s="68"/>
      <c r="R458" s="68"/>
      <c r="S458" s="68"/>
      <c r="T458" s="69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127</v>
      </c>
      <c r="AU458" s="14" t="s">
        <v>86</v>
      </c>
    </row>
    <row r="459" spans="1:65" s="2" customFormat="1" ht="21.75" customHeight="1">
      <c r="A459" s="31"/>
      <c r="B459" s="32"/>
      <c r="C459" s="200" t="s">
        <v>782</v>
      </c>
      <c r="D459" s="200" t="s">
        <v>118</v>
      </c>
      <c r="E459" s="201" t="s">
        <v>783</v>
      </c>
      <c r="F459" s="202" t="s">
        <v>784</v>
      </c>
      <c r="G459" s="203" t="s">
        <v>184</v>
      </c>
      <c r="H459" s="204">
        <v>15</v>
      </c>
      <c r="I459" s="205"/>
      <c r="J459" s="206">
        <f>ROUND(I459*H459,2)</f>
        <v>0</v>
      </c>
      <c r="K459" s="202" t="s">
        <v>122</v>
      </c>
      <c r="L459" s="36"/>
      <c r="M459" s="207" t="s">
        <v>1</v>
      </c>
      <c r="N459" s="208" t="s">
        <v>42</v>
      </c>
      <c r="O459" s="68"/>
      <c r="P459" s="209">
        <f>O459*H459</f>
        <v>0</v>
      </c>
      <c r="Q459" s="209">
        <v>0</v>
      </c>
      <c r="R459" s="209">
        <f>Q459*H459</f>
        <v>0</v>
      </c>
      <c r="S459" s="209">
        <v>0</v>
      </c>
      <c r="T459" s="210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211" t="s">
        <v>123</v>
      </c>
      <c r="AT459" s="211" t="s">
        <v>118</v>
      </c>
      <c r="AU459" s="211" t="s">
        <v>86</v>
      </c>
      <c r="AY459" s="14" t="s">
        <v>115</v>
      </c>
      <c r="BE459" s="212">
        <f>IF(N459="základní",J459,0)</f>
        <v>0</v>
      </c>
      <c r="BF459" s="212">
        <f>IF(N459="snížená",J459,0)</f>
        <v>0</v>
      </c>
      <c r="BG459" s="212">
        <f>IF(N459="zákl. přenesená",J459,0)</f>
        <v>0</v>
      </c>
      <c r="BH459" s="212">
        <f>IF(N459="sníž. přenesená",J459,0)</f>
        <v>0</v>
      </c>
      <c r="BI459" s="212">
        <f>IF(N459="nulová",J459,0)</f>
        <v>0</v>
      </c>
      <c r="BJ459" s="14" t="s">
        <v>84</v>
      </c>
      <c r="BK459" s="212">
        <f>ROUND(I459*H459,2)</f>
        <v>0</v>
      </c>
      <c r="BL459" s="14" t="s">
        <v>123</v>
      </c>
      <c r="BM459" s="211" t="s">
        <v>785</v>
      </c>
    </row>
    <row r="460" spans="1:65" s="2" customFormat="1" ht="19.5">
      <c r="A460" s="31"/>
      <c r="B460" s="32"/>
      <c r="C460" s="33"/>
      <c r="D460" s="213" t="s">
        <v>125</v>
      </c>
      <c r="E460" s="33"/>
      <c r="F460" s="214" t="s">
        <v>786</v>
      </c>
      <c r="G460" s="33"/>
      <c r="H460" s="33"/>
      <c r="I460" s="112"/>
      <c r="J460" s="33"/>
      <c r="K460" s="33"/>
      <c r="L460" s="36"/>
      <c r="M460" s="215"/>
      <c r="N460" s="216"/>
      <c r="O460" s="68"/>
      <c r="P460" s="68"/>
      <c r="Q460" s="68"/>
      <c r="R460" s="68"/>
      <c r="S460" s="68"/>
      <c r="T460" s="69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4" t="s">
        <v>125</v>
      </c>
      <c r="AU460" s="14" t="s">
        <v>86</v>
      </c>
    </row>
    <row r="461" spans="1:65" s="2" customFormat="1" ht="19.5">
      <c r="A461" s="31"/>
      <c r="B461" s="32"/>
      <c r="C461" s="33"/>
      <c r="D461" s="213" t="s">
        <v>127</v>
      </c>
      <c r="E461" s="33"/>
      <c r="F461" s="217" t="s">
        <v>741</v>
      </c>
      <c r="G461" s="33"/>
      <c r="H461" s="33"/>
      <c r="I461" s="112"/>
      <c r="J461" s="33"/>
      <c r="K461" s="33"/>
      <c r="L461" s="36"/>
      <c r="M461" s="215"/>
      <c r="N461" s="216"/>
      <c r="O461" s="68"/>
      <c r="P461" s="68"/>
      <c r="Q461" s="68"/>
      <c r="R461" s="68"/>
      <c r="S461" s="68"/>
      <c r="T461" s="69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4" t="s">
        <v>127</v>
      </c>
      <c r="AU461" s="14" t="s">
        <v>86</v>
      </c>
    </row>
    <row r="462" spans="1:65" s="2" customFormat="1" ht="21.75" customHeight="1">
      <c r="A462" s="31"/>
      <c r="B462" s="32"/>
      <c r="C462" s="200" t="s">
        <v>787</v>
      </c>
      <c r="D462" s="200" t="s">
        <v>118</v>
      </c>
      <c r="E462" s="201" t="s">
        <v>788</v>
      </c>
      <c r="F462" s="202" t="s">
        <v>789</v>
      </c>
      <c r="G462" s="203" t="s">
        <v>790</v>
      </c>
      <c r="H462" s="204">
        <v>745</v>
      </c>
      <c r="I462" s="205"/>
      <c r="J462" s="206">
        <f>ROUND(I462*H462,2)</f>
        <v>0</v>
      </c>
      <c r="K462" s="202" t="s">
        <v>122</v>
      </c>
      <c r="L462" s="36"/>
      <c r="M462" s="207" t="s">
        <v>1</v>
      </c>
      <c r="N462" s="208" t="s">
        <v>42</v>
      </c>
      <c r="O462" s="68"/>
      <c r="P462" s="209">
        <f>O462*H462</f>
        <v>0</v>
      </c>
      <c r="Q462" s="209">
        <v>0</v>
      </c>
      <c r="R462" s="209">
        <f>Q462*H462</f>
        <v>0</v>
      </c>
      <c r="S462" s="209">
        <v>0</v>
      </c>
      <c r="T462" s="210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211" t="s">
        <v>123</v>
      </c>
      <c r="AT462" s="211" t="s">
        <v>118</v>
      </c>
      <c r="AU462" s="211" t="s">
        <v>86</v>
      </c>
      <c r="AY462" s="14" t="s">
        <v>115</v>
      </c>
      <c r="BE462" s="212">
        <f>IF(N462="základní",J462,0)</f>
        <v>0</v>
      </c>
      <c r="BF462" s="212">
        <f>IF(N462="snížená",J462,0)</f>
        <v>0</v>
      </c>
      <c r="BG462" s="212">
        <f>IF(N462="zákl. přenesená",J462,0)</f>
        <v>0</v>
      </c>
      <c r="BH462" s="212">
        <f>IF(N462="sníž. přenesená",J462,0)</f>
        <v>0</v>
      </c>
      <c r="BI462" s="212">
        <f>IF(N462="nulová",J462,0)</f>
        <v>0</v>
      </c>
      <c r="BJ462" s="14" t="s">
        <v>84</v>
      </c>
      <c r="BK462" s="212">
        <f>ROUND(I462*H462,2)</f>
        <v>0</v>
      </c>
      <c r="BL462" s="14" t="s">
        <v>123</v>
      </c>
      <c r="BM462" s="211" t="s">
        <v>791</v>
      </c>
    </row>
    <row r="463" spans="1:65" s="2" customFormat="1" ht="19.5">
      <c r="A463" s="31"/>
      <c r="B463" s="32"/>
      <c r="C463" s="33"/>
      <c r="D463" s="213" t="s">
        <v>125</v>
      </c>
      <c r="E463" s="33"/>
      <c r="F463" s="214" t="s">
        <v>792</v>
      </c>
      <c r="G463" s="33"/>
      <c r="H463" s="33"/>
      <c r="I463" s="112"/>
      <c r="J463" s="33"/>
      <c r="K463" s="33"/>
      <c r="L463" s="36"/>
      <c r="M463" s="215"/>
      <c r="N463" s="216"/>
      <c r="O463" s="68"/>
      <c r="P463" s="68"/>
      <c r="Q463" s="68"/>
      <c r="R463" s="68"/>
      <c r="S463" s="68"/>
      <c r="T463" s="69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4" t="s">
        <v>125</v>
      </c>
      <c r="AU463" s="14" t="s">
        <v>86</v>
      </c>
    </row>
    <row r="464" spans="1:65" s="2" customFormat="1" ht="21.75" customHeight="1">
      <c r="A464" s="31"/>
      <c r="B464" s="32"/>
      <c r="C464" s="200" t="s">
        <v>793</v>
      </c>
      <c r="D464" s="200" t="s">
        <v>118</v>
      </c>
      <c r="E464" s="201" t="s">
        <v>794</v>
      </c>
      <c r="F464" s="202" t="s">
        <v>795</v>
      </c>
      <c r="G464" s="203" t="s">
        <v>790</v>
      </c>
      <c r="H464" s="204">
        <v>600</v>
      </c>
      <c r="I464" s="205"/>
      <c r="J464" s="206">
        <f>ROUND(I464*H464,2)</f>
        <v>0</v>
      </c>
      <c r="K464" s="202" t="s">
        <v>122</v>
      </c>
      <c r="L464" s="36"/>
      <c r="M464" s="207" t="s">
        <v>1</v>
      </c>
      <c r="N464" s="208" t="s">
        <v>42</v>
      </c>
      <c r="O464" s="68"/>
      <c r="P464" s="209">
        <f>O464*H464</f>
        <v>0</v>
      </c>
      <c r="Q464" s="209">
        <v>0</v>
      </c>
      <c r="R464" s="209">
        <f>Q464*H464</f>
        <v>0</v>
      </c>
      <c r="S464" s="209">
        <v>0</v>
      </c>
      <c r="T464" s="210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211" t="s">
        <v>123</v>
      </c>
      <c r="AT464" s="211" t="s">
        <v>118</v>
      </c>
      <c r="AU464" s="211" t="s">
        <v>86</v>
      </c>
      <c r="AY464" s="14" t="s">
        <v>115</v>
      </c>
      <c r="BE464" s="212">
        <f>IF(N464="základní",J464,0)</f>
        <v>0</v>
      </c>
      <c r="BF464" s="212">
        <f>IF(N464="snížená",J464,0)</f>
        <v>0</v>
      </c>
      <c r="BG464" s="212">
        <f>IF(N464="zákl. přenesená",J464,0)</f>
        <v>0</v>
      </c>
      <c r="BH464" s="212">
        <f>IF(N464="sníž. přenesená",J464,0)</f>
        <v>0</v>
      </c>
      <c r="BI464" s="212">
        <f>IF(N464="nulová",J464,0)</f>
        <v>0</v>
      </c>
      <c r="BJ464" s="14" t="s">
        <v>84</v>
      </c>
      <c r="BK464" s="212">
        <f>ROUND(I464*H464,2)</f>
        <v>0</v>
      </c>
      <c r="BL464" s="14" t="s">
        <v>123</v>
      </c>
      <c r="BM464" s="211" t="s">
        <v>796</v>
      </c>
    </row>
    <row r="465" spans="1:65" s="2" customFormat="1" ht="19.5">
      <c r="A465" s="31"/>
      <c r="B465" s="32"/>
      <c r="C465" s="33"/>
      <c r="D465" s="213" t="s">
        <v>125</v>
      </c>
      <c r="E465" s="33"/>
      <c r="F465" s="214" t="s">
        <v>797</v>
      </c>
      <c r="G465" s="33"/>
      <c r="H465" s="33"/>
      <c r="I465" s="112"/>
      <c r="J465" s="33"/>
      <c r="K465" s="33"/>
      <c r="L465" s="36"/>
      <c r="M465" s="215"/>
      <c r="N465" s="216"/>
      <c r="O465" s="68"/>
      <c r="P465" s="68"/>
      <c r="Q465" s="68"/>
      <c r="R465" s="68"/>
      <c r="S465" s="68"/>
      <c r="T465" s="69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4" t="s">
        <v>125</v>
      </c>
      <c r="AU465" s="14" t="s">
        <v>86</v>
      </c>
    </row>
    <row r="466" spans="1:65" s="2" customFormat="1" ht="21.75" customHeight="1">
      <c r="A466" s="31"/>
      <c r="B466" s="32"/>
      <c r="C466" s="200" t="s">
        <v>798</v>
      </c>
      <c r="D466" s="200" t="s">
        <v>118</v>
      </c>
      <c r="E466" s="201" t="s">
        <v>799</v>
      </c>
      <c r="F466" s="202" t="s">
        <v>800</v>
      </c>
      <c r="G466" s="203" t="s">
        <v>790</v>
      </c>
      <c r="H466" s="204">
        <v>500</v>
      </c>
      <c r="I466" s="205"/>
      <c r="J466" s="206">
        <f>ROUND(I466*H466,2)</f>
        <v>0</v>
      </c>
      <c r="K466" s="202" t="s">
        <v>122</v>
      </c>
      <c r="L466" s="36"/>
      <c r="M466" s="207" t="s">
        <v>1</v>
      </c>
      <c r="N466" s="208" t="s">
        <v>42</v>
      </c>
      <c r="O466" s="68"/>
      <c r="P466" s="209">
        <f>O466*H466</f>
        <v>0</v>
      </c>
      <c r="Q466" s="209">
        <v>0</v>
      </c>
      <c r="R466" s="209">
        <f>Q466*H466</f>
        <v>0</v>
      </c>
      <c r="S466" s="209">
        <v>0</v>
      </c>
      <c r="T466" s="210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211" t="s">
        <v>123</v>
      </c>
      <c r="AT466" s="211" t="s">
        <v>118</v>
      </c>
      <c r="AU466" s="211" t="s">
        <v>86</v>
      </c>
      <c r="AY466" s="14" t="s">
        <v>115</v>
      </c>
      <c r="BE466" s="212">
        <f>IF(N466="základní",J466,0)</f>
        <v>0</v>
      </c>
      <c r="BF466" s="212">
        <f>IF(N466="snížená",J466,0)</f>
        <v>0</v>
      </c>
      <c r="BG466" s="212">
        <f>IF(N466="zákl. přenesená",J466,0)</f>
        <v>0</v>
      </c>
      <c r="BH466" s="212">
        <f>IF(N466="sníž. přenesená",J466,0)</f>
        <v>0</v>
      </c>
      <c r="BI466" s="212">
        <f>IF(N466="nulová",J466,0)</f>
        <v>0</v>
      </c>
      <c r="BJ466" s="14" t="s">
        <v>84</v>
      </c>
      <c r="BK466" s="212">
        <f>ROUND(I466*H466,2)</f>
        <v>0</v>
      </c>
      <c r="BL466" s="14" t="s">
        <v>123</v>
      </c>
      <c r="BM466" s="211" t="s">
        <v>801</v>
      </c>
    </row>
    <row r="467" spans="1:65" s="2" customFormat="1" ht="19.5">
      <c r="A467" s="31"/>
      <c r="B467" s="32"/>
      <c r="C467" s="33"/>
      <c r="D467" s="213" t="s">
        <v>125</v>
      </c>
      <c r="E467" s="33"/>
      <c r="F467" s="214" t="s">
        <v>802</v>
      </c>
      <c r="G467" s="33"/>
      <c r="H467" s="33"/>
      <c r="I467" s="112"/>
      <c r="J467" s="33"/>
      <c r="K467" s="33"/>
      <c r="L467" s="36"/>
      <c r="M467" s="215"/>
      <c r="N467" s="216"/>
      <c r="O467" s="68"/>
      <c r="P467" s="68"/>
      <c r="Q467" s="68"/>
      <c r="R467" s="68"/>
      <c r="S467" s="68"/>
      <c r="T467" s="69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4" t="s">
        <v>125</v>
      </c>
      <c r="AU467" s="14" t="s">
        <v>86</v>
      </c>
    </row>
    <row r="468" spans="1:65" s="2" customFormat="1" ht="21.75" customHeight="1">
      <c r="A468" s="31"/>
      <c r="B468" s="32"/>
      <c r="C468" s="200" t="s">
        <v>803</v>
      </c>
      <c r="D468" s="200" t="s">
        <v>118</v>
      </c>
      <c r="E468" s="201" t="s">
        <v>804</v>
      </c>
      <c r="F468" s="202" t="s">
        <v>805</v>
      </c>
      <c r="G468" s="203" t="s">
        <v>790</v>
      </c>
      <c r="H468" s="204">
        <v>500</v>
      </c>
      <c r="I468" s="205"/>
      <c r="J468" s="206">
        <f>ROUND(I468*H468,2)</f>
        <v>0</v>
      </c>
      <c r="K468" s="202" t="s">
        <v>122</v>
      </c>
      <c r="L468" s="36"/>
      <c r="M468" s="207" t="s">
        <v>1</v>
      </c>
      <c r="N468" s="208" t="s">
        <v>42</v>
      </c>
      <c r="O468" s="68"/>
      <c r="P468" s="209">
        <f>O468*H468</f>
        <v>0</v>
      </c>
      <c r="Q468" s="209">
        <v>0</v>
      </c>
      <c r="R468" s="209">
        <f>Q468*H468</f>
        <v>0</v>
      </c>
      <c r="S468" s="209">
        <v>0</v>
      </c>
      <c r="T468" s="210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211" t="s">
        <v>123</v>
      </c>
      <c r="AT468" s="211" t="s">
        <v>118</v>
      </c>
      <c r="AU468" s="211" t="s">
        <v>86</v>
      </c>
      <c r="AY468" s="14" t="s">
        <v>115</v>
      </c>
      <c r="BE468" s="212">
        <f>IF(N468="základní",J468,0)</f>
        <v>0</v>
      </c>
      <c r="BF468" s="212">
        <f>IF(N468="snížená",J468,0)</f>
        <v>0</v>
      </c>
      <c r="BG468" s="212">
        <f>IF(N468="zákl. přenesená",J468,0)</f>
        <v>0</v>
      </c>
      <c r="BH468" s="212">
        <f>IF(N468="sníž. přenesená",J468,0)</f>
        <v>0</v>
      </c>
      <c r="BI468" s="212">
        <f>IF(N468="nulová",J468,0)</f>
        <v>0</v>
      </c>
      <c r="BJ468" s="14" t="s">
        <v>84</v>
      </c>
      <c r="BK468" s="212">
        <f>ROUND(I468*H468,2)</f>
        <v>0</v>
      </c>
      <c r="BL468" s="14" t="s">
        <v>123</v>
      </c>
      <c r="BM468" s="211" t="s">
        <v>806</v>
      </c>
    </row>
    <row r="469" spans="1:65" s="2" customFormat="1" ht="19.5">
      <c r="A469" s="31"/>
      <c r="B469" s="32"/>
      <c r="C469" s="33"/>
      <c r="D469" s="213" t="s">
        <v>125</v>
      </c>
      <c r="E469" s="33"/>
      <c r="F469" s="214" t="s">
        <v>807</v>
      </c>
      <c r="G469" s="33"/>
      <c r="H469" s="33"/>
      <c r="I469" s="112"/>
      <c r="J469" s="33"/>
      <c r="K469" s="33"/>
      <c r="L469" s="36"/>
      <c r="M469" s="215"/>
      <c r="N469" s="216"/>
      <c r="O469" s="68"/>
      <c r="P469" s="68"/>
      <c r="Q469" s="68"/>
      <c r="R469" s="68"/>
      <c r="S469" s="68"/>
      <c r="T469" s="69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4" t="s">
        <v>125</v>
      </c>
      <c r="AU469" s="14" t="s">
        <v>86</v>
      </c>
    </row>
    <row r="470" spans="1:65" s="2" customFormat="1" ht="21.75" customHeight="1">
      <c r="A470" s="31"/>
      <c r="B470" s="32"/>
      <c r="C470" s="200" t="s">
        <v>808</v>
      </c>
      <c r="D470" s="200" t="s">
        <v>118</v>
      </c>
      <c r="E470" s="201" t="s">
        <v>809</v>
      </c>
      <c r="F470" s="202" t="s">
        <v>810</v>
      </c>
      <c r="G470" s="203" t="s">
        <v>184</v>
      </c>
      <c r="H470" s="204">
        <v>1</v>
      </c>
      <c r="I470" s="205"/>
      <c r="J470" s="206">
        <f>ROUND(I470*H470,2)</f>
        <v>0</v>
      </c>
      <c r="K470" s="202" t="s">
        <v>122</v>
      </c>
      <c r="L470" s="36"/>
      <c r="M470" s="207" t="s">
        <v>1</v>
      </c>
      <c r="N470" s="208" t="s">
        <v>42</v>
      </c>
      <c r="O470" s="68"/>
      <c r="P470" s="209">
        <f>O470*H470</f>
        <v>0</v>
      </c>
      <c r="Q470" s="209">
        <v>0</v>
      </c>
      <c r="R470" s="209">
        <f>Q470*H470</f>
        <v>0</v>
      </c>
      <c r="S470" s="209">
        <v>0</v>
      </c>
      <c r="T470" s="210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211" t="s">
        <v>123</v>
      </c>
      <c r="AT470" s="211" t="s">
        <v>118</v>
      </c>
      <c r="AU470" s="211" t="s">
        <v>86</v>
      </c>
      <c r="AY470" s="14" t="s">
        <v>115</v>
      </c>
      <c r="BE470" s="212">
        <f>IF(N470="základní",J470,0)</f>
        <v>0</v>
      </c>
      <c r="BF470" s="212">
        <f>IF(N470="snížená",J470,0)</f>
        <v>0</v>
      </c>
      <c r="BG470" s="212">
        <f>IF(N470="zákl. přenesená",J470,0)</f>
        <v>0</v>
      </c>
      <c r="BH470" s="212">
        <f>IF(N470="sníž. přenesená",J470,0)</f>
        <v>0</v>
      </c>
      <c r="BI470" s="212">
        <f>IF(N470="nulová",J470,0)</f>
        <v>0</v>
      </c>
      <c r="BJ470" s="14" t="s">
        <v>84</v>
      </c>
      <c r="BK470" s="212">
        <f>ROUND(I470*H470,2)</f>
        <v>0</v>
      </c>
      <c r="BL470" s="14" t="s">
        <v>123</v>
      </c>
      <c r="BM470" s="211" t="s">
        <v>811</v>
      </c>
    </row>
    <row r="471" spans="1:65" s="2" customFormat="1" ht="29.25">
      <c r="A471" s="31"/>
      <c r="B471" s="32"/>
      <c r="C471" s="33"/>
      <c r="D471" s="213" t="s">
        <v>125</v>
      </c>
      <c r="E471" s="33"/>
      <c r="F471" s="214" t="s">
        <v>812</v>
      </c>
      <c r="G471" s="33"/>
      <c r="H471" s="33"/>
      <c r="I471" s="112"/>
      <c r="J471" s="33"/>
      <c r="K471" s="33"/>
      <c r="L471" s="36"/>
      <c r="M471" s="215"/>
      <c r="N471" s="216"/>
      <c r="O471" s="68"/>
      <c r="P471" s="68"/>
      <c r="Q471" s="68"/>
      <c r="R471" s="68"/>
      <c r="S471" s="68"/>
      <c r="T471" s="69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4" t="s">
        <v>125</v>
      </c>
      <c r="AU471" s="14" t="s">
        <v>86</v>
      </c>
    </row>
    <row r="472" spans="1:65" s="2" customFormat="1" ht="19.5">
      <c r="A472" s="31"/>
      <c r="B472" s="32"/>
      <c r="C472" s="33"/>
      <c r="D472" s="213" t="s">
        <v>127</v>
      </c>
      <c r="E472" s="33"/>
      <c r="F472" s="217" t="s">
        <v>741</v>
      </c>
      <c r="G472" s="33"/>
      <c r="H472" s="33"/>
      <c r="I472" s="112"/>
      <c r="J472" s="33"/>
      <c r="K472" s="33"/>
      <c r="L472" s="36"/>
      <c r="M472" s="215"/>
      <c r="N472" s="216"/>
      <c r="O472" s="68"/>
      <c r="P472" s="68"/>
      <c r="Q472" s="68"/>
      <c r="R472" s="68"/>
      <c r="S472" s="68"/>
      <c r="T472" s="69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4" t="s">
        <v>127</v>
      </c>
      <c r="AU472" s="14" t="s">
        <v>86</v>
      </c>
    </row>
    <row r="473" spans="1:65" s="2" customFormat="1" ht="21.75" customHeight="1">
      <c r="A473" s="31"/>
      <c r="B473" s="32"/>
      <c r="C473" s="200" t="s">
        <v>813</v>
      </c>
      <c r="D473" s="200" t="s">
        <v>118</v>
      </c>
      <c r="E473" s="201" t="s">
        <v>814</v>
      </c>
      <c r="F473" s="202" t="s">
        <v>815</v>
      </c>
      <c r="G473" s="203" t="s">
        <v>184</v>
      </c>
      <c r="H473" s="204">
        <v>1</v>
      </c>
      <c r="I473" s="205"/>
      <c r="J473" s="206">
        <f>ROUND(I473*H473,2)</f>
        <v>0</v>
      </c>
      <c r="K473" s="202" t="s">
        <v>122</v>
      </c>
      <c r="L473" s="36"/>
      <c r="M473" s="207" t="s">
        <v>1</v>
      </c>
      <c r="N473" s="208" t="s">
        <v>42</v>
      </c>
      <c r="O473" s="68"/>
      <c r="P473" s="209">
        <f>O473*H473</f>
        <v>0</v>
      </c>
      <c r="Q473" s="209">
        <v>0</v>
      </c>
      <c r="R473" s="209">
        <f>Q473*H473</f>
        <v>0</v>
      </c>
      <c r="S473" s="209">
        <v>0</v>
      </c>
      <c r="T473" s="210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211" t="s">
        <v>123</v>
      </c>
      <c r="AT473" s="211" t="s">
        <v>118</v>
      </c>
      <c r="AU473" s="211" t="s">
        <v>86</v>
      </c>
      <c r="AY473" s="14" t="s">
        <v>115</v>
      </c>
      <c r="BE473" s="212">
        <f>IF(N473="základní",J473,0)</f>
        <v>0</v>
      </c>
      <c r="BF473" s="212">
        <f>IF(N473="snížená",J473,0)</f>
        <v>0</v>
      </c>
      <c r="BG473" s="212">
        <f>IF(N473="zákl. přenesená",J473,0)</f>
        <v>0</v>
      </c>
      <c r="BH473" s="212">
        <f>IF(N473="sníž. přenesená",J473,0)</f>
        <v>0</v>
      </c>
      <c r="BI473" s="212">
        <f>IF(N473="nulová",J473,0)</f>
        <v>0</v>
      </c>
      <c r="BJ473" s="14" t="s">
        <v>84</v>
      </c>
      <c r="BK473" s="212">
        <f>ROUND(I473*H473,2)</f>
        <v>0</v>
      </c>
      <c r="BL473" s="14" t="s">
        <v>123</v>
      </c>
      <c r="BM473" s="211" t="s">
        <v>816</v>
      </c>
    </row>
    <row r="474" spans="1:65" s="2" customFormat="1" ht="29.25">
      <c r="A474" s="31"/>
      <c r="B474" s="32"/>
      <c r="C474" s="33"/>
      <c r="D474" s="213" t="s">
        <v>125</v>
      </c>
      <c r="E474" s="33"/>
      <c r="F474" s="214" t="s">
        <v>817</v>
      </c>
      <c r="G474" s="33"/>
      <c r="H474" s="33"/>
      <c r="I474" s="112"/>
      <c r="J474" s="33"/>
      <c r="K474" s="33"/>
      <c r="L474" s="36"/>
      <c r="M474" s="215"/>
      <c r="N474" s="216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125</v>
      </c>
      <c r="AU474" s="14" t="s">
        <v>86</v>
      </c>
    </row>
    <row r="475" spans="1:65" s="2" customFormat="1" ht="19.5">
      <c r="A475" s="31"/>
      <c r="B475" s="32"/>
      <c r="C475" s="33"/>
      <c r="D475" s="213" t="s">
        <v>127</v>
      </c>
      <c r="E475" s="33"/>
      <c r="F475" s="217" t="s">
        <v>741</v>
      </c>
      <c r="G475" s="33"/>
      <c r="H475" s="33"/>
      <c r="I475" s="112"/>
      <c r="J475" s="33"/>
      <c r="K475" s="33"/>
      <c r="L475" s="36"/>
      <c r="M475" s="215"/>
      <c r="N475" s="216"/>
      <c r="O475" s="68"/>
      <c r="P475" s="68"/>
      <c r="Q475" s="68"/>
      <c r="R475" s="68"/>
      <c r="S475" s="68"/>
      <c r="T475" s="69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T475" s="14" t="s">
        <v>127</v>
      </c>
      <c r="AU475" s="14" t="s">
        <v>86</v>
      </c>
    </row>
    <row r="476" spans="1:65" s="2" customFormat="1" ht="21.75" customHeight="1">
      <c r="A476" s="31"/>
      <c r="B476" s="32"/>
      <c r="C476" s="200" t="s">
        <v>818</v>
      </c>
      <c r="D476" s="200" t="s">
        <v>118</v>
      </c>
      <c r="E476" s="201" t="s">
        <v>819</v>
      </c>
      <c r="F476" s="202" t="s">
        <v>820</v>
      </c>
      <c r="G476" s="203" t="s">
        <v>184</v>
      </c>
      <c r="H476" s="204">
        <v>1</v>
      </c>
      <c r="I476" s="205"/>
      <c r="J476" s="206">
        <f>ROUND(I476*H476,2)</f>
        <v>0</v>
      </c>
      <c r="K476" s="202" t="s">
        <v>122</v>
      </c>
      <c r="L476" s="36"/>
      <c r="M476" s="207" t="s">
        <v>1</v>
      </c>
      <c r="N476" s="208" t="s">
        <v>42</v>
      </c>
      <c r="O476" s="68"/>
      <c r="P476" s="209">
        <f>O476*H476</f>
        <v>0</v>
      </c>
      <c r="Q476" s="209">
        <v>0</v>
      </c>
      <c r="R476" s="209">
        <f>Q476*H476</f>
        <v>0</v>
      </c>
      <c r="S476" s="209">
        <v>0</v>
      </c>
      <c r="T476" s="210">
        <f>S476*H476</f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211" t="s">
        <v>123</v>
      </c>
      <c r="AT476" s="211" t="s">
        <v>118</v>
      </c>
      <c r="AU476" s="211" t="s">
        <v>86</v>
      </c>
      <c r="AY476" s="14" t="s">
        <v>115</v>
      </c>
      <c r="BE476" s="212">
        <f>IF(N476="základní",J476,0)</f>
        <v>0</v>
      </c>
      <c r="BF476" s="212">
        <f>IF(N476="snížená",J476,0)</f>
        <v>0</v>
      </c>
      <c r="BG476" s="212">
        <f>IF(N476="zákl. přenesená",J476,0)</f>
        <v>0</v>
      </c>
      <c r="BH476" s="212">
        <f>IF(N476="sníž. přenesená",J476,0)</f>
        <v>0</v>
      </c>
      <c r="BI476" s="212">
        <f>IF(N476="nulová",J476,0)</f>
        <v>0</v>
      </c>
      <c r="BJ476" s="14" t="s">
        <v>84</v>
      </c>
      <c r="BK476" s="212">
        <f>ROUND(I476*H476,2)</f>
        <v>0</v>
      </c>
      <c r="BL476" s="14" t="s">
        <v>123</v>
      </c>
      <c r="BM476" s="211" t="s">
        <v>821</v>
      </c>
    </row>
    <row r="477" spans="1:65" s="2" customFormat="1" ht="29.25">
      <c r="A477" s="31"/>
      <c r="B477" s="32"/>
      <c r="C477" s="33"/>
      <c r="D477" s="213" t="s">
        <v>125</v>
      </c>
      <c r="E477" s="33"/>
      <c r="F477" s="214" t="s">
        <v>822</v>
      </c>
      <c r="G477" s="33"/>
      <c r="H477" s="33"/>
      <c r="I477" s="112"/>
      <c r="J477" s="33"/>
      <c r="K477" s="33"/>
      <c r="L477" s="36"/>
      <c r="M477" s="215"/>
      <c r="N477" s="216"/>
      <c r="O477" s="68"/>
      <c r="P477" s="68"/>
      <c r="Q477" s="68"/>
      <c r="R477" s="68"/>
      <c r="S477" s="68"/>
      <c r="T477" s="69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4" t="s">
        <v>125</v>
      </c>
      <c r="AU477" s="14" t="s">
        <v>86</v>
      </c>
    </row>
    <row r="478" spans="1:65" s="2" customFormat="1" ht="19.5">
      <c r="A478" s="31"/>
      <c r="B478" s="32"/>
      <c r="C478" s="33"/>
      <c r="D478" s="213" t="s">
        <v>127</v>
      </c>
      <c r="E478" s="33"/>
      <c r="F478" s="217" t="s">
        <v>741</v>
      </c>
      <c r="G478" s="33"/>
      <c r="H478" s="33"/>
      <c r="I478" s="112"/>
      <c r="J478" s="33"/>
      <c r="K478" s="33"/>
      <c r="L478" s="36"/>
      <c r="M478" s="215"/>
      <c r="N478" s="216"/>
      <c r="O478" s="68"/>
      <c r="P478" s="68"/>
      <c r="Q478" s="68"/>
      <c r="R478" s="68"/>
      <c r="S478" s="68"/>
      <c r="T478" s="69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T478" s="14" t="s">
        <v>127</v>
      </c>
      <c r="AU478" s="14" t="s">
        <v>86</v>
      </c>
    </row>
    <row r="479" spans="1:65" s="2" customFormat="1" ht="21.75" customHeight="1">
      <c r="A479" s="31"/>
      <c r="B479" s="32"/>
      <c r="C479" s="200" t="s">
        <v>823</v>
      </c>
      <c r="D479" s="200" t="s">
        <v>118</v>
      </c>
      <c r="E479" s="201" t="s">
        <v>824</v>
      </c>
      <c r="F479" s="202" t="s">
        <v>825</v>
      </c>
      <c r="G479" s="203" t="s">
        <v>184</v>
      </c>
      <c r="H479" s="204">
        <v>5</v>
      </c>
      <c r="I479" s="205"/>
      <c r="J479" s="206">
        <f>ROUND(I479*H479,2)</f>
        <v>0</v>
      </c>
      <c r="K479" s="202" t="s">
        <v>122</v>
      </c>
      <c r="L479" s="36"/>
      <c r="M479" s="207" t="s">
        <v>1</v>
      </c>
      <c r="N479" s="208" t="s">
        <v>42</v>
      </c>
      <c r="O479" s="68"/>
      <c r="P479" s="209">
        <f>O479*H479</f>
        <v>0</v>
      </c>
      <c r="Q479" s="209">
        <v>0</v>
      </c>
      <c r="R479" s="209">
        <f>Q479*H479</f>
        <v>0</v>
      </c>
      <c r="S479" s="209">
        <v>0</v>
      </c>
      <c r="T479" s="210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211" t="s">
        <v>123</v>
      </c>
      <c r="AT479" s="211" t="s">
        <v>118</v>
      </c>
      <c r="AU479" s="211" t="s">
        <v>86</v>
      </c>
      <c r="AY479" s="14" t="s">
        <v>115</v>
      </c>
      <c r="BE479" s="212">
        <f>IF(N479="základní",J479,0)</f>
        <v>0</v>
      </c>
      <c r="BF479" s="212">
        <f>IF(N479="snížená",J479,0)</f>
        <v>0</v>
      </c>
      <c r="BG479" s="212">
        <f>IF(N479="zákl. přenesená",J479,0)</f>
        <v>0</v>
      </c>
      <c r="BH479" s="212">
        <f>IF(N479="sníž. přenesená",J479,0)</f>
        <v>0</v>
      </c>
      <c r="BI479" s="212">
        <f>IF(N479="nulová",J479,0)</f>
        <v>0</v>
      </c>
      <c r="BJ479" s="14" t="s">
        <v>84</v>
      </c>
      <c r="BK479" s="212">
        <f>ROUND(I479*H479,2)</f>
        <v>0</v>
      </c>
      <c r="BL479" s="14" t="s">
        <v>123</v>
      </c>
      <c r="BM479" s="211" t="s">
        <v>826</v>
      </c>
    </row>
    <row r="480" spans="1:65" s="2" customFormat="1" ht="29.25">
      <c r="A480" s="31"/>
      <c r="B480" s="32"/>
      <c r="C480" s="33"/>
      <c r="D480" s="213" t="s">
        <v>125</v>
      </c>
      <c r="E480" s="33"/>
      <c r="F480" s="214" t="s">
        <v>827</v>
      </c>
      <c r="G480" s="33"/>
      <c r="H480" s="33"/>
      <c r="I480" s="112"/>
      <c r="J480" s="33"/>
      <c r="K480" s="33"/>
      <c r="L480" s="36"/>
      <c r="M480" s="215"/>
      <c r="N480" s="216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125</v>
      </c>
      <c r="AU480" s="14" t="s">
        <v>86</v>
      </c>
    </row>
    <row r="481" spans="1:65" s="2" customFormat="1" ht="19.5">
      <c r="A481" s="31"/>
      <c r="B481" s="32"/>
      <c r="C481" s="33"/>
      <c r="D481" s="213" t="s">
        <v>127</v>
      </c>
      <c r="E481" s="33"/>
      <c r="F481" s="217" t="s">
        <v>741</v>
      </c>
      <c r="G481" s="33"/>
      <c r="H481" s="33"/>
      <c r="I481" s="112"/>
      <c r="J481" s="33"/>
      <c r="K481" s="33"/>
      <c r="L481" s="36"/>
      <c r="M481" s="215"/>
      <c r="N481" s="216"/>
      <c r="O481" s="68"/>
      <c r="P481" s="68"/>
      <c r="Q481" s="68"/>
      <c r="R481" s="68"/>
      <c r="S481" s="68"/>
      <c r="T481" s="69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T481" s="14" t="s">
        <v>127</v>
      </c>
      <c r="AU481" s="14" t="s">
        <v>86</v>
      </c>
    </row>
    <row r="482" spans="1:65" s="2" customFormat="1" ht="21.75" customHeight="1">
      <c r="A482" s="31"/>
      <c r="B482" s="32"/>
      <c r="C482" s="200" t="s">
        <v>828</v>
      </c>
      <c r="D482" s="200" t="s">
        <v>118</v>
      </c>
      <c r="E482" s="201" t="s">
        <v>829</v>
      </c>
      <c r="F482" s="202" t="s">
        <v>830</v>
      </c>
      <c r="G482" s="203" t="s">
        <v>184</v>
      </c>
      <c r="H482" s="204">
        <v>5</v>
      </c>
      <c r="I482" s="205"/>
      <c r="J482" s="206">
        <f>ROUND(I482*H482,2)</f>
        <v>0</v>
      </c>
      <c r="K482" s="202" t="s">
        <v>122</v>
      </c>
      <c r="L482" s="36"/>
      <c r="M482" s="207" t="s">
        <v>1</v>
      </c>
      <c r="N482" s="208" t="s">
        <v>42</v>
      </c>
      <c r="O482" s="68"/>
      <c r="P482" s="209">
        <f>O482*H482</f>
        <v>0</v>
      </c>
      <c r="Q482" s="209">
        <v>0</v>
      </c>
      <c r="R482" s="209">
        <f>Q482*H482</f>
        <v>0</v>
      </c>
      <c r="S482" s="209">
        <v>0</v>
      </c>
      <c r="T482" s="210">
        <f>S482*H482</f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211" t="s">
        <v>123</v>
      </c>
      <c r="AT482" s="211" t="s">
        <v>118</v>
      </c>
      <c r="AU482" s="211" t="s">
        <v>86</v>
      </c>
      <c r="AY482" s="14" t="s">
        <v>115</v>
      </c>
      <c r="BE482" s="212">
        <f>IF(N482="základní",J482,0)</f>
        <v>0</v>
      </c>
      <c r="BF482" s="212">
        <f>IF(N482="snížená",J482,0)</f>
        <v>0</v>
      </c>
      <c r="BG482" s="212">
        <f>IF(N482="zákl. přenesená",J482,0)</f>
        <v>0</v>
      </c>
      <c r="BH482" s="212">
        <f>IF(N482="sníž. přenesená",J482,0)</f>
        <v>0</v>
      </c>
      <c r="BI482" s="212">
        <f>IF(N482="nulová",J482,0)</f>
        <v>0</v>
      </c>
      <c r="BJ482" s="14" t="s">
        <v>84</v>
      </c>
      <c r="BK482" s="212">
        <f>ROUND(I482*H482,2)</f>
        <v>0</v>
      </c>
      <c r="BL482" s="14" t="s">
        <v>123</v>
      </c>
      <c r="BM482" s="211" t="s">
        <v>831</v>
      </c>
    </row>
    <row r="483" spans="1:65" s="2" customFormat="1" ht="29.25">
      <c r="A483" s="31"/>
      <c r="B483" s="32"/>
      <c r="C483" s="33"/>
      <c r="D483" s="213" t="s">
        <v>125</v>
      </c>
      <c r="E483" s="33"/>
      <c r="F483" s="214" t="s">
        <v>832</v>
      </c>
      <c r="G483" s="33"/>
      <c r="H483" s="33"/>
      <c r="I483" s="112"/>
      <c r="J483" s="33"/>
      <c r="K483" s="33"/>
      <c r="L483" s="36"/>
      <c r="M483" s="215"/>
      <c r="N483" s="216"/>
      <c r="O483" s="68"/>
      <c r="P483" s="68"/>
      <c r="Q483" s="68"/>
      <c r="R483" s="68"/>
      <c r="S483" s="68"/>
      <c r="T483" s="69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4" t="s">
        <v>125</v>
      </c>
      <c r="AU483" s="14" t="s">
        <v>86</v>
      </c>
    </row>
    <row r="484" spans="1:65" s="2" customFormat="1" ht="19.5">
      <c r="A484" s="31"/>
      <c r="B484" s="32"/>
      <c r="C484" s="33"/>
      <c r="D484" s="213" t="s">
        <v>127</v>
      </c>
      <c r="E484" s="33"/>
      <c r="F484" s="217" t="s">
        <v>741</v>
      </c>
      <c r="G484" s="33"/>
      <c r="H484" s="33"/>
      <c r="I484" s="112"/>
      <c r="J484" s="33"/>
      <c r="K484" s="33"/>
      <c r="L484" s="36"/>
      <c r="M484" s="215"/>
      <c r="N484" s="216"/>
      <c r="O484" s="68"/>
      <c r="P484" s="68"/>
      <c r="Q484" s="68"/>
      <c r="R484" s="68"/>
      <c r="S484" s="68"/>
      <c r="T484" s="69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4" t="s">
        <v>127</v>
      </c>
      <c r="AU484" s="14" t="s">
        <v>86</v>
      </c>
    </row>
    <row r="485" spans="1:65" s="2" customFormat="1" ht="21.75" customHeight="1">
      <c r="A485" s="31"/>
      <c r="B485" s="32"/>
      <c r="C485" s="200" t="s">
        <v>833</v>
      </c>
      <c r="D485" s="200" t="s">
        <v>118</v>
      </c>
      <c r="E485" s="201" t="s">
        <v>834</v>
      </c>
      <c r="F485" s="202" t="s">
        <v>835</v>
      </c>
      <c r="G485" s="203" t="s">
        <v>184</v>
      </c>
      <c r="H485" s="204">
        <v>2</v>
      </c>
      <c r="I485" s="205"/>
      <c r="J485" s="206">
        <f>ROUND(I485*H485,2)</f>
        <v>0</v>
      </c>
      <c r="K485" s="202" t="s">
        <v>122</v>
      </c>
      <c r="L485" s="36"/>
      <c r="M485" s="207" t="s">
        <v>1</v>
      </c>
      <c r="N485" s="208" t="s">
        <v>42</v>
      </c>
      <c r="O485" s="68"/>
      <c r="P485" s="209">
        <f>O485*H485</f>
        <v>0</v>
      </c>
      <c r="Q485" s="209">
        <v>0</v>
      </c>
      <c r="R485" s="209">
        <f>Q485*H485</f>
        <v>0</v>
      </c>
      <c r="S485" s="209">
        <v>0</v>
      </c>
      <c r="T485" s="210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211" t="s">
        <v>123</v>
      </c>
      <c r="AT485" s="211" t="s">
        <v>118</v>
      </c>
      <c r="AU485" s="211" t="s">
        <v>86</v>
      </c>
      <c r="AY485" s="14" t="s">
        <v>115</v>
      </c>
      <c r="BE485" s="212">
        <f>IF(N485="základní",J485,0)</f>
        <v>0</v>
      </c>
      <c r="BF485" s="212">
        <f>IF(N485="snížená",J485,0)</f>
        <v>0</v>
      </c>
      <c r="BG485" s="212">
        <f>IF(N485="zákl. přenesená",J485,0)</f>
        <v>0</v>
      </c>
      <c r="BH485" s="212">
        <f>IF(N485="sníž. přenesená",J485,0)</f>
        <v>0</v>
      </c>
      <c r="BI485" s="212">
        <f>IF(N485="nulová",J485,0)</f>
        <v>0</v>
      </c>
      <c r="BJ485" s="14" t="s">
        <v>84</v>
      </c>
      <c r="BK485" s="212">
        <f>ROUND(I485*H485,2)</f>
        <v>0</v>
      </c>
      <c r="BL485" s="14" t="s">
        <v>123</v>
      </c>
      <c r="BM485" s="211" t="s">
        <v>836</v>
      </c>
    </row>
    <row r="486" spans="1:65" s="2" customFormat="1" ht="29.25">
      <c r="A486" s="31"/>
      <c r="B486" s="32"/>
      <c r="C486" s="33"/>
      <c r="D486" s="213" t="s">
        <v>125</v>
      </c>
      <c r="E486" s="33"/>
      <c r="F486" s="214" t="s">
        <v>837</v>
      </c>
      <c r="G486" s="33"/>
      <c r="H486" s="33"/>
      <c r="I486" s="112"/>
      <c r="J486" s="33"/>
      <c r="K486" s="33"/>
      <c r="L486" s="36"/>
      <c r="M486" s="215"/>
      <c r="N486" s="216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125</v>
      </c>
      <c r="AU486" s="14" t="s">
        <v>86</v>
      </c>
    </row>
    <row r="487" spans="1:65" s="2" customFormat="1" ht="19.5">
      <c r="A487" s="31"/>
      <c r="B487" s="32"/>
      <c r="C487" s="33"/>
      <c r="D487" s="213" t="s">
        <v>127</v>
      </c>
      <c r="E487" s="33"/>
      <c r="F487" s="217" t="s">
        <v>741</v>
      </c>
      <c r="G487" s="33"/>
      <c r="H487" s="33"/>
      <c r="I487" s="112"/>
      <c r="J487" s="33"/>
      <c r="K487" s="33"/>
      <c r="L487" s="36"/>
      <c r="M487" s="215"/>
      <c r="N487" s="216"/>
      <c r="O487" s="68"/>
      <c r="P487" s="68"/>
      <c r="Q487" s="68"/>
      <c r="R487" s="68"/>
      <c r="S487" s="68"/>
      <c r="T487" s="69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T487" s="14" t="s">
        <v>127</v>
      </c>
      <c r="AU487" s="14" t="s">
        <v>86</v>
      </c>
    </row>
    <row r="488" spans="1:65" s="2" customFormat="1" ht="21.75" customHeight="1">
      <c r="A488" s="31"/>
      <c r="B488" s="32"/>
      <c r="C488" s="200" t="s">
        <v>838</v>
      </c>
      <c r="D488" s="200" t="s">
        <v>118</v>
      </c>
      <c r="E488" s="201" t="s">
        <v>839</v>
      </c>
      <c r="F488" s="202" t="s">
        <v>840</v>
      </c>
      <c r="G488" s="203" t="s">
        <v>184</v>
      </c>
      <c r="H488" s="204">
        <v>5</v>
      </c>
      <c r="I488" s="205"/>
      <c r="J488" s="206">
        <f>ROUND(I488*H488,2)</f>
        <v>0</v>
      </c>
      <c r="K488" s="202" t="s">
        <v>122</v>
      </c>
      <c r="L488" s="36"/>
      <c r="M488" s="207" t="s">
        <v>1</v>
      </c>
      <c r="N488" s="208" t="s">
        <v>42</v>
      </c>
      <c r="O488" s="68"/>
      <c r="P488" s="209">
        <f>O488*H488</f>
        <v>0</v>
      </c>
      <c r="Q488" s="209">
        <v>0</v>
      </c>
      <c r="R488" s="209">
        <f>Q488*H488</f>
        <v>0</v>
      </c>
      <c r="S488" s="209">
        <v>0</v>
      </c>
      <c r="T488" s="210">
        <f>S488*H488</f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211" t="s">
        <v>123</v>
      </c>
      <c r="AT488" s="211" t="s">
        <v>118</v>
      </c>
      <c r="AU488" s="211" t="s">
        <v>86</v>
      </c>
      <c r="AY488" s="14" t="s">
        <v>115</v>
      </c>
      <c r="BE488" s="212">
        <f>IF(N488="základní",J488,0)</f>
        <v>0</v>
      </c>
      <c r="BF488" s="212">
        <f>IF(N488="snížená",J488,0)</f>
        <v>0</v>
      </c>
      <c r="BG488" s="212">
        <f>IF(N488="zákl. přenesená",J488,0)</f>
        <v>0</v>
      </c>
      <c r="BH488" s="212">
        <f>IF(N488="sníž. přenesená",J488,0)</f>
        <v>0</v>
      </c>
      <c r="BI488" s="212">
        <f>IF(N488="nulová",J488,0)</f>
        <v>0</v>
      </c>
      <c r="BJ488" s="14" t="s">
        <v>84</v>
      </c>
      <c r="BK488" s="212">
        <f>ROUND(I488*H488,2)</f>
        <v>0</v>
      </c>
      <c r="BL488" s="14" t="s">
        <v>123</v>
      </c>
      <c r="BM488" s="211" t="s">
        <v>841</v>
      </c>
    </row>
    <row r="489" spans="1:65" s="2" customFormat="1" ht="29.25">
      <c r="A489" s="31"/>
      <c r="B489" s="32"/>
      <c r="C489" s="33"/>
      <c r="D489" s="213" t="s">
        <v>125</v>
      </c>
      <c r="E489" s="33"/>
      <c r="F489" s="214" t="s">
        <v>842</v>
      </c>
      <c r="G489" s="33"/>
      <c r="H489" s="33"/>
      <c r="I489" s="112"/>
      <c r="J489" s="33"/>
      <c r="K489" s="33"/>
      <c r="L489" s="36"/>
      <c r="M489" s="215"/>
      <c r="N489" s="216"/>
      <c r="O489" s="68"/>
      <c r="P489" s="68"/>
      <c r="Q489" s="68"/>
      <c r="R489" s="68"/>
      <c r="S489" s="68"/>
      <c r="T489" s="69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125</v>
      </c>
      <c r="AU489" s="14" t="s">
        <v>86</v>
      </c>
    </row>
    <row r="490" spans="1:65" s="2" customFormat="1" ht="19.5">
      <c r="A490" s="31"/>
      <c r="B490" s="32"/>
      <c r="C490" s="33"/>
      <c r="D490" s="213" t="s">
        <v>127</v>
      </c>
      <c r="E490" s="33"/>
      <c r="F490" s="217" t="s">
        <v>741</v>
      </c>
      <c r="G490" s="33"/>
      <c r="H490" s="33"/>
      <c r="I490" s="112"/>
      <c r="J490" s="33"/>
      <c r="K490" s="33"/>
      <c r="L490" s="36"/>
      <c r="M490" s="215"/>
      <c r="N490" s="216"/>
      <c r="O490" s="68"/>
      <c r="P490" s="68"/>
      <c r="Q490" s="68"/>
      <c r="R490" s="68"/>
      <c r="S490" s="68"/>
      <c r="T490" s="69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T490" s="14" t="s">
        <v>127</v>
      </c>
      <c r="AU490" s="14" t="s">
        <v>86</v>
      </c>
    </row>
    <row r="491" spans="1:65" s="2" customFormat="1" ht="21.75" customHeight="1">
      <c r="A491" s="31"/>
      <c r="B491" s="32"/>
      <c r="C491" s="200" t="s">
        <v>843</v>
      </c>
      <c r="D491" s="200" t="s">
        <v>118</v>
      </c>
      <c r="E491" s="201" t="s">
        <v>844</v>
      </c>
      <c r="F491" s="202" t="s">
        <v>845</v>
      </c>
      <c r="G491" s="203" t="s">
        <v>184</v>
      </c>
      <c r="H491" s="204">
        <v>5</v>
      </c>
      <c r="I491" s="205"/>
      <c r="J491" s="206">
        <f>ROUND(I491*H491,2)</f>
        <v>0</v>
      </c>
      <c r="K491" s="202" t="s">
        <v>122</v>
      </c>
      <c r="L491" s="36"/>
      <c r="M491" s="207" t="s">
        <v>1</v>
      </c>
      <c r="N491" s="208" t="s">
        <v>42</v>
      </c>
      <c r="O491" s="68"/>
      <c r="P491" s="209">
        <f>O491*H491</f>
        <v>0</v>
      </c>
      <c r="Q491" s="209">
        <v>0</v>
      </c>
      <c r="R491" s="209">
        <f>Q491*H491</f>
        <v>0</v>
      </c>
      <c r="S491" s="209">
        <v>0</v>
      </c>
      <c r="T491" s="210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211" t="s">
        <v>123</v>
      </c>
      <c r="AT491" s="211" t="s">
        <v>118</v>
      </c>
      <c r="AU491" s="211" t="s">
        <v>86</v>
      </c>
      <c r="AY491" s="14" t="s">
        <v>115</v>
      </c>
      <c r="BE491" s="212">
        <f>IF(N491="základní",J491,0)</f>
        <v>0</v>
      </c>
      <c r="BF491" s="212">
        <f>IF(N491="snížená",J491,0)</f>
        <v>0</v>
      </c>
      <c r="BG491" s="212">
        <f>IF(N491="zákl. přenesená",J491,0)</f>
        <v>0</v>
      </c>
      <c r="BH491" s="212">
        <f>IF(N491="sníž. přenesená",J491,0)</f>
        <v>0</v>
      </c>
      <c r="BI491" s="212">
        <f>IF(N491="nulová",J491,0)</f>
        <v>0</v>
      </c>
      <c r="BJ491" s="14" t="s">
        <v>84</v>
      </c>
      <c r="BK491" s="212">
        <f>ROUND(I491*H491,2)</f>
        <v>0</v>
      </c>
      <c r="BL491" s="14" t="s">
        <v>123</v>
      </c>
      <c r="BM491" s="211" t="s">
        <v>846</v>
      </c>
    </row>
    <row r="492" spans="1:65" s="2" customFormat="1" ht="29.25">
      <c r="A492" s="31"/>
      <c r="B492" s="32"/>
      <c r="C492" s="33"/>
      <c r="D492" s="213" t="s">
        <v>125</v>
      </c>
      <c r="E492" s="33"/>
      <c r="F492" s="214" t="s">
        <v>847</v>
      </c>
      <c r="G492" s="33"/>
      <c r="H492" s="33"/>
      <c r="I492" s="112"/>
      <c r="J492" s="33"/>
      <c r="K492" s="33"/>
      <c r="L492" s="36"/>
      <c r="M492" s="215"/>
      <c r="N492" s="216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125</v>
      </c>
      <c r="AU492" s="14" t="s">
        <v>86</v>
      </c>
    </row>
    <row r="493" spans="1:65" s="2" customFormat="1" ht="19.5">
      <c r="A493" s="31"/>
      <c r="B493" s="32"/>
      <c r="C493" s="33"/>
      <c r="D493" s="213" t="s">
        <v>127</v>
      </c>
      <c r="E493" s="33"/>
      <c r="F493" s="217" t="s">
        <v>741</v>
      </c>
      <c r="G493" s="33"/>
      <c r="H493" s="33"/>
      <c r="I493" s="112"/>
      <c r="J493" s="33"/>
      <c r="K493" s="33"/>
      <c r="L493" s="36"/>
      <c r="M493" s="215"/>
      <c r="N493" s="216"/>
      <c r="O493" s="68"/>
      <c r="P493" s="68"/>
      <c r="Q493" s="68"/>
      <c r="R493" s="68"/>
      <c r="S493" s="68"/>
      <c r="T493" s="69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T493" s="14" t="s">
        <v>127</v>
      </c>
      <c r="AU493" s="14" t="s">
        <v>86</v>
      </c>
    </row>
    <row r="494" spans="1:65" s="2" customFormat="1" ht="21.75" customHeight="1">
      <c r="A494" s="31"/>
      <c r="B494" s="32"/>
      <c r="C494" s="200" t="s">
        <v>848</v>
      </c>
      <c r="D494" s="200" t="s">
        <v>118</v>
      </c>
      <c r="E494" s="201" t="s">
        <v>849</v>
      </c>
      <c r="F494" s="202" t="s">
        <v>850</v>
      </c>
      <c r="G494" s="203" t="s">
        <v>184</v>
      </c>
      <c r="H494" s="204">
        <v>2</v>
      </c>
      <c r="I494" s="205"/>
      <c r="J494" s="206">
        <f>ROUND(I494*H494,2)</f>
        <v>0</v>
      </c>
      <c r="K494" s="202" t="s">
        <v>122</v>
      </c>
      <c r="L494" s="36"/>
      <c r="M494" s="207" t="s">
        <v>1</v>
      </c>
      <c r="N494" s="208" t="s">
        <v>42</v>
      </c>
      <c r="O494" s="68"/>
      <c r="P494" s="209">
        <f>O494*H494</f>
        <v>0</v>
      </c>
      <c r="Q494" s="209">
        <v>0</v>
      </c>
      <c r="R494" s="209">
        <f>Q494*H494</f>
        <v>0</v>
      </c>
      <c r="S494" s="209">
        <v>0</v>
      </c>
      <c r="T494" s="210">
        <f>S494*H494</f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211" t="s">
        <v>123</v>
      </c>
      <c r="AT494" s="211" t="s">
        <v>118</v>
      </c>
      <c r="AU494" s="211" t="s">
        <v>86</v>
      </c>
      <c r="AY494" s="14" t="s">
        <v>115</v>
      </c>
      <c r="BE494" s="212">
        <f>IF(N494="základní",J494,0)</f>
        <v>0</v>
      </c>
      <c r="BF494" s="212">
        <f>IF(N494="snížená",J494,0)</f>
        <v>0</v>
      </c>
      <c r="BG494" s="212">
        <f>IF(N494="zákl. přenesená",J494,0)</f>
        <v>0</v>
      </c>
      <c r="BH494" s="212">
        <f>IF(N494="sníž. přenesená",J494,0)</f>
        <v>0</v>
      </c>
      <c r="BI494" s="212">
        <f>IF(N494="nulová",J494,0)</f>
        <v>0</v>
      </c>
      <c r="BJ494" s="14" t="s">
        <v>84</v>
      </c>
      <c r="BK494" s="212">
        <f>ROUND(I494*H494,2)</f>
        <v>0</v>
      </c>
      <c r="BL494" s="14" t="s">
        <v>123</v>
      </c>
      <c r="BM494" s="211" t="s">
        <v>851</v>
      </c>
    </row>
    <row r="495" spans="1:65" s="2" customFormat="1" ht="29.25">
      <c r="A495" s="31"/>
      <c r="B495" s="32"/>
      <c r="C495" s="33"/>
      <c r="D495" s="213" t="s">
        <v>125</v>
      </c>
      <c r="E495" s="33"/>
      <c r="F495" s="214" t="s">
        <v>852</v>
      </c>
      <c r="G495" s="33"/>
      <c r="H495" s="33"/>
      <c r="I495" s="112"/>
      <c r="J495" s="33"/>
      <c r="K495" s="33"/>
      <c r="L495" s="36"/>
      <c r="M495" s="215"/>
      <c r="N495" s="216"/>
      <c r="O495" s="68"/>
      <c r="P495" s="68"/>
      <c r="Q495" s="68"/>
      <c r="R495" s="68"/>
      <c r="S495" s="68"/>
      <c r="T495" s="69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T495" s="14" t="s">
        <v>125</v>
      </c>
      <c r="AU495" s="14" t="s">
        <v>86</v>
      </c>
    </row>
    <row r="496" spans="1:65" s="2" customFormat="1" ht="19.5">
      <c r="A496" s="31"/>
      <c r="B496" s="32"/>
      <c r="C496" s="33"/>
      <c r="D496" s="213" t="s">
        <v>127</v>
      </c>
      <c r="E496" s="33"/>
      <c r="F496" s="217" t="s">
        <v>741</v>
      </c>
      <c r="G496" s="33"/>
      <c r="H496" s="33"/>
      <c r="I496" s="112"/>
      <c r="J496" s="33"/>
      <c r="K496" s="33"/>
      <c r="L496" s="36"/>
      <c r="M496" s="215"/>
      <c r="N496" s="216"/>
      <c r="O496" s="68"/>
      <c r="P496" s="68"/>
      <c r="Q496" s="68"/>
      <c r="R496" s="68"/>
      <c r="S496" s="68"/>
      <c r="T496" s="69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4" t="s">
        <v>127</v>
      </c>
      <c r="AU496" s="14" t="s">
        <v>86</v>
      </c>
    </row>
    <row r="497" spans="1:65" s="2" customFormat="1" ht="21.75" customHeight="1">
      <c r="A497" s="31"/>
      <c r="B497" s="32"/>
      <c r="C497" s="200" t="s">
        <v>853</v>
      </c>
      <c r="D497" s="200" t="s">
        <v>118</v>
      </c>
      <c r="E497" s="201" t="s">
        <v>854</v>
      </c>
      <c r="F497" s="202" t="s">
        <v>855</v>
      </c>
      <c r="G497" s="203" t="s">
        <v>184</v>
      </c>
      <c r="H497" s="204">
        <v>1</v>
      </c>
      <c r="I497" s="205"/>
      <c r="J497" s="206">
        <f>ROUND(I497*H497,2)</f>
        <v>0</v>
      </c>
      <c r="K497" s="202" t="s">
        <v>122</v>
      </c>
      <c r="L497" s="36"/>
      <c r="M497" s="207" t="s">
        <v>1</v>
      </c>
      <c r="N497" s="208" t="s">
        <v>42</v>
      </c>
      <c r="O497" s="68"/>
      <c r="P497" s="209">
        <f>O497*H497</f>
        <v>0</v>
      </c>
      <c r="Q497" s="209">
        <v>0</v>
      </c>
      <c r="R497" s="209">
        <f>Q497*H497</f>
        <v>0</v>
      </c>
      <c r="S497" s="209">
        <v>0</v>
      </c>
      <c r="T497" s="210">
        <f>S497*H497</f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211" t="s">
        <v>123</v>
      </c>
      <c r="AT497" s="211" t="s">
        <v>118</v>
      </c>
      <c r="AU497" s="211" t="s">
        <v>86</v>
      </c>
      <c r="AY497" s="14" t="s">
        <v>115</v>
      </c>
      <c r="BE497" s="212">
        <f>IF(N497="základní",J497,0)</f>
        <v>0</v>
      </c>
      <c r="BF497" s="212">
        <f>IF(N497="snížená",J497,0)</f>
        <v>0</v>
      </c>
      <c r="BG497" s="212">
        <f>IF(N497="zákl. přenesená",J497,0)</f>
        <v>0</v>
      </c>
      <c r="BH497" s="212">
        <f>IF(N497="sníž. přenesená",J497,0)</f>
        <v>0</v>
      </c>
      <c r="BI497" s="212">
        <f>IF(N497="nulová",J497,0)</f>
        <v>0</v>
      </c>
      <c r="BJ497" s="14" t="s">
        <v>84</v>
      </c>
      <c r="BK497" s="212">
        <f>ROUND(I497*H497,2)</f>
        <v>0</v>
      </c>
      <c r="BL497" s="14" t="s">
        <v>123</v>
      </c>
      <c r="BM497" s="211" t="s">
        <v>856</v>
      </c>
    </row>
    <row r="498" spans="1:65" s="2" customFormat="1" ht="29.25">
      <c r="A498" s="31"/>
      <c r="B498" s="32"/>
      <c r="C498" s="33"/>
      <c r="D498" s="213" t="s">
        <v>125</v>
      </c>
      <c r="E498" s="33"/>
      <c r="F498" s="214" t="s">
        <v>857</v>
      </c>
      <c r="G498" s="33"/>
      <c r="H498" s="33"/>
      <c r="I498" s="112"/>
      <c r="J498" s="33"/>
      <c r="K498" s="33"/>
      <c r="L498" s="36"/>
      <c r="M498" s="215"/>
      <c r="N498" s="216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125</v>
      </c>
      <c r="AU498" s="14" t="s">
        <v>86</v>
      </c>
    </row>
    <row r="499" spans="1:65" s="2" customFormat="1" ht="19.5">
      <c r="A499" s="31"/>
      <c r="B499" s="32"/>
      <c r="C499" s="33"/>
      <c r="D499" s="213" t="s">
        <v>127</v>
      </c>
      <c r="E499" s="33"/>
      <c r="F499" s="217" t="s">
        <v>741</v>
      </c>
      <c r="G499" s="33"/>
      <c r="H499" s="33"/>
      <c r="I499" s="112"/>
      <c r="J499" s="33"/>
      <c r="K499" s="33"/>
      <c r="L499" s="36"/>
      <c r="M499" s="215"/>
      <c r="N499" s="216"/>
      <c r="O499" s="68"/>
      <c r="P499" s="68"/>
      <c r="Q499" s="68"/>
      <c r="R499" s="68"/>
      <c r="S499" s="68"/>
      <c r="T499" s="69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T499" s="14" t="s">
        <v>127</v>
      </c>
      <c r="AU499" s="14" t="s">
        <v>86</v>
      </c>
    </row>
    <row r="500" spans="1:65" s="2" customFormat="1" ht="21.75" customHeight="1">
      <c r="A500" s="31"/>
      <c r="B500" s="32"/>
      <c r="C500" s="200" t="s">
        <v>858</v>
      </c>
      <c r="D500" s="200" t="s">
        <v>118</v>
      </c>
      <c r="E500" s="201" t="s">
        <v>859</v>
      </c>
      <c r="F500" s="202" t="s">
        <v>860</v>
      </c>
      <c r="G500" s="203" t="s">
        <v>184</v>
      </c>
      <c r="H500" s="204">
        <v>1</v>
      </c>
      <c r="I500" s="205"/>
      <c r="J500" s="206">
        <f>ROUND(I500*H500,2)</f>
        <v>0</v>
      </c>
      <c r="K500" s="202" t="s">
        <v>122</v>
      </c>
      <c r="L500" s="36"/>
      <c r="M500" s="207" t="s">
        <v>1</v>
      </c>
      <c r="N500" s="208" t="s">
        <v>42</v>
      </c>
      <c r="O500" s="68"/>
      <c r="P500" s="209">
        <f>O500*H500</f>
        <v>0</v>
      </c>
      <c r="Q500" s="209">
        <v>0</v>
      </c>
      <c r="R500" s="209">
        <f>Q500*H500</f>
        <v>0</v>
      </c>
      <c r="S500" s="209">
        <v>0</v>
      </c>
      <c r="T500" s="210">
        <f>S500*H500</f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211" t="s">
        <v>123</v>
      </c>
      <c r="AT500" s="211" t="s">
        <v>118</v>
      </c>
      <c r="AU500" s="211" t="s">
        <v>86</v>
      </c>
      <c r="AY500" s="14" t="s">
        <v>115</v>
      </c>
      <c r="BE500" s="212">
        <f>IF(N500="základní",J500,0)</f>
        <v>0</v>
      </c>
      <c r="BF500" s="212">
        <f>IF(N500="snížená",J500,0)</f>
        <v>0</v>
      </c>
      <c r="BG500" s="212">
        <f>IF(N500="zákl. přenesená",J500,0)</f>
        <v>0</v>
      </c>
      <c r="BH500" s="212">
        <f>IF(N500="sníž. přenesená",J500,0)</f>
        <v>0</v>
      </c>
      <c r="BI500" s="212">
        <f>IF(N500="nulová",J500,0)</f>
        <v>0</v>
      </c>
      <c r="BJ500" s="14" t="s">
        <v>84</v>
      </c>
      <c r="BK500" s="212">
        <f>ROUND(I500*H500,2)</f>
        <v>0</v>
      </c>
      <c r="BL500" s="14" t="s">
        <v>123</v>
      </c>
      <c r="BM500" s="211" t="s">
        <v>861</v>
      </c>
    </row>
    <row r="501" spans="1:65" s="2" customFormat="1" ht="29.25">
      <c r="A501" s="31"/>
      <c r="B501" s="32"/>
      <c r="C501" s="33"/>
      <c r="D501" s="213" t="s">
        <v>125</v>
      </c>
      <c r="E501" s="33"/>
      <c r="F501" s="214" t="s">
        <v>862</v>
      </c>
      <c r="G501" s="33"/>
      <c r="H501" s="33"/>
      <c r="I501" s="112"/>
      <c r="J501" s="33"/>
      <c r="K501" s="33"/>
      <c r="L501" s="36"/>
      <c r="M501" s="215"/>
      <c r="N501" s="216"/>
      <c r="O501" s="68"/>
      <c r="P501" s="68"/>
      <c r="Q501" s="68"/>
      <c r="R501" s="68"/>
      <c r="S501" s="68"/>
      <c r="T501" s="69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4" t="s">
        <v>125</v>
      </c>
      <c r="AU501" s="14" t="s">
        <v>86</v>
      </c>
    </row>
    <row r="502" spans="1:65" s="2" customFormat="1" ht="19.5">
      <c r="A502" s="31"/>
      <c r="B502" s="32"/>
      <c r="C502" s="33"/>
      <c r="D502" s="213" t="s">
        <v>127</v>
      </c>
      <c r="E502" s="33"/>
      <c r="F502" s="217" t="s">
        <v>741</v>
      </c>
      <c r="G502" s="33"/>
      <c r="H502" s="33"/>
      <c r="I502" s="112"/>
      <c r="J502" s="33"/>
      <c r="K502" s="33"/>
      <c r="L502" s="36"/>
      <c r="M502" s="215"/>
      <c r="N502" s="216"/>
      <c r="O502" s="68"/>
      <c r="P502" s="68"/>
      <c r="Q502" s="68"/>
      <c r="R502" s="68"/>
      <c r="S502" s="68"/>
      <c r="T502" s="69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T502" s="14" t="s">
        <v>127</v>
      </c>
      <c r="AU502" s="14" t="s">
        <v>86</v>
      </c>
    </row>
    <row r="503" spans="1:65" s="2" customFormat="1" ht="21.75" customHeight="1">
      <c r="A503" s="31"/>
      <c r="B503" s="32"/>
      <c r="C503" s="200" t="s">
        <v>863</v>
      </c>
      <c r="D503" s="200" t="s">
        <v>118</v>
      </c>
      <c r="E503" s="201" t="s">
        <v>864</v>
      </c>
      <c r="F503" s="202" t="s">
        <v>865</v>
      </c>
      <c r="G503" s="203" t="s">
        <v>184</v>
      </c>
      <c r="H503" s="204">
        <v>1</v>
      </c>
      <c r="I503" s="205"/>
      <c r="J503" s="206">
        <f>ROUND(I503*H503,2)</f>
        <v>0</v>
      </c>
      <c r="K503" s="202" t="s">
        <v>122</v>
      </c>
      <c r="L503" s="36"/>
      <c r="M503" s="207" t="s">
        <v>1</v>
      </c>
      <c r="N503" s="208" t="s">
        <v>42</v>
      </c>
      <c r="O503" s="68"/>
      <c r="P503" s="209">
        <f>O503*H503</f>
        <v>0</v>
      </c>
      <c r="Q503" s="209">
        <v>0</v>
      </c>
      <c r="R503" s="209">
        <f>Q503*H503</f>
        <v>0</v>
      </c>
      <c r="S503" s="209">
        <v>0</v>
      </c>
      <c r="T503" s="210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211" t="s">
        <v>123</v>
      </c>
      <c r="AT503" s="211" t="s">
        <v>118</v>
      </c>
      <c r="AU503" s="211" t="s">
        <v>86</v>
      </c>
      <c r="AY503" s="14" t="s">
        <v>115</v>
      </c>
      <c r="BE503" s="212">
        <f>IF(N503="základní",J503,0)</f>
        <v>0</v>
      </c>
      <c r="BF503" s="212">
        <f>IF(N503="snížená",J503,0)</f>
        <v>0</v>
      </c>
      <c r="BG503" s="212">
        <f>IF(N503="zákl. přenesená",J503,0)</f>
        <v>0</v>
      </c>
      <c r="BH503" s="212">
        <f>IF(N503="sníž. přenesená",J503,0)</f>
        <v>0</v>
      </c>
      <c r="BI503" s="212">
        <f>IF(N503="nulová",J503,0)</f>
        <v>0</v>
      </c>
      <c r="BJ503" s="14" t="s">
        <v>84</v>
      </c>
      <c r="BK503" s="212">
        <f>ROUND(I503*H503,2)</f>
        <v>0</v>
      </c>
      <c r="BL503" s="14" t="s">
        <v>123</v>
      </c>
      <c r="BM503" s="211" t="s">
        <v>866</v>
      </c>
    </row>
    <row r="504" spans="1:65" s="2" customFormat="1" ht="29.25">
      <c r="A504" s="31"/>
      <c r="B504" s="32"/>
      <c r="C504" s="33"/>
      <c r="D504" s="213" t="s">
        <v>125</v>
      </c>
      <c r="E504" s="33"/>
      <c r="F504" s="214" t="s">
        <v>867</v>
      </c>
      <c r="G504" s="33"/>
      <c r="H504" s="33"/>
      <c r="I504" s="112"/>
      <c r="J504" s="33"/>
      <c r="K504" s="33"/>
      <c r="L504" s="36"/>
      <c r="M504" s="215"/>
      <c r="N504" s="216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125</v>
      </c>
      <c r="AU504" s="14" t="s">
        <v>86</v>
      </c>
    </row>
    <row r="505" spans="1:65" s="2" customFormat="1" ht="19.5">
      <c r="A505" s="31"/>
      <c r="B505" s="32"/>
      <c r="C505" s="33"/>
      <c r="D505" s="213" t="s">
        <v>127</v>
      </c>
      <c r="E505" s="33"/>
      <c r="F505" s="217" t="s">
        <v>741</v>
      </c>
      <c r="G505" s="33"/>
      <c r="H505" s="33"/>
      <c r="I505" s="112"/>
      <c r="J505" s="33"/>
      <c r="K505" s="33"/>
      <c r="L505" s="36"/>
      <c r="M505" s="215"/>
      <c r="N505" s="216"/>
      <c r="O505" s="68"/>
      <c r="P505" s="68"/>
      <c r="Q505" s="68"/>
      <c r="R505" s="68"/>
      <c r="S505" s="68"/>
      <c r="T505" s="69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T505" s="14" t="s">
        <v>127</v>
      </c>
      <c r="AU505" s="14" t="s">
        <v>86</v>
      </c>
    </row>
    <row r="506" spans="1:65" s="2" customFormat="1" ht="21.75" customHeight="1">
      <c r="A506" s="31"/>
      <c r="B506" s="32"/>
      <c r="C506" s="200" t="s">
        <v>868</v>
      </c>
      <c r="D506" s="200" t="s">
        <v>118</v>
      </c>
      <c r="E506" s="201" t="s">
        <v>869</v>
      </c>
      <c r="F506" s="202" t="s">
        <v>870</v>
      </c>
      <c r="G506" s="203" t="s">
        <v>184</v>
      </c>
      <c r="H506" s="204">
        <v>2</v>
      </c>
      <c r="I506" s="205"/>
      <c r="J506" s="206">
        <f>ROUND(I506*H506,2)</f>
        <v>0</v>
      </c>
      <c r="K506" s="202" t="s">
        <v>122</v>
      </c>
      <c r="L506" s="36"/>
      <c r="M506" s="207" t="s">
        <v>1</v>
      </c>
      <c r="N506" s="208" t="s">
        <v>42</v>
      </c>
      <c r="O506" s="68"/>
      <c r="P506" s="209">
        <f>O506*H506</f>
        <v>0</v>
      </c>
      <c r="Q506" s="209">
        <v>0</v>
      </c>
      <c r="R506" s="209">
        <f>Q506*H506</f>
        <v>0</v>
      </c>
      <c r="S506" s="209">
        <v>0</v>
      </c>
      <c r="T506" s="210">
        <f>S506*H506</f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211" t="s">
        <v>123</v>
      </c>
      <c r="AT506" s="211" t="s">
        <v>118</v>
      </c>
      <c r="AU506" s="211" t="s">
        <v>86</v>
      </c>
      <c r="AY506" s="14" t="s">
        <v>115</v>
      </c>
      <c r="BE506" s="212">
        <f>IF(N506="základní",J506,0)</f>
        <v>0</v>
      </c>
      <c r="BF506" s="212">
        <f>IF(N506="snížená",J506,0)</f>
        <v>0</v>
      </c>
      <c r="BG506" s="212">
        <f>IF(N506="zákl. přenesená",J506,0)</f>
        <v>0</v>
      </c>
      <c r="BH506" s="212">
        <f>IF(N506="sníž. přenesená",J506,0)</f>
        <v>0</v>
      </c>
      <c r="BI506" s="212">
        <f>IF(N506="nulová",J506,0)</f>
        <v>0</v>
      </c>
      <c r="BJ506" s="14" t="s">
        <v>84</v>
      </c>
      <c r="BK506" s="212">
        <f>ROUND(I506*H506,2)</f>
        <v>0</v>
      </c>
      <c r="BL506" s="14" t="s">
        <v>123</v>
      </c>
      <c r="BM506" s="211" t="s">
        <v>871</v>
      </c>
    </row>
    <row r="507" spans="1:65" s="2" customFormat="1" ht="29.25">
      <c r="A507" s="31"/>
      <c r="B507" s="32"/>
      <c r="C507" s="33"/>
      <c r="D507" s="213" t="s">
        <v>125</v>
      </c>
      <c r="E507" s="33"/>
      <c r="F507" s="214" t="s">
        <v>872</v>
      </c>
      <c r="G507" s="33"/>
      <c r="H507" s="33"/>
      <c r="I507" s="112"/>
      <c r="J507" s="33"/>
      <c r="K507" s="33"/>
      <c r="L507" s="36"/>
      <c r="M507" s="215"/>
      <c r="N507" s="216"/>
      <c r="O507" s="68"/>
      <c r="P507" s="68"/>
      <c r="Q507" s="68"/>
      <c r="R507" s="68"/>
      <c r="S507" s="68"/>
      <c r="T507" s="69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4" t="s">
        <v>125</v>
      </c>
      <c r="AU507" s="14" t="s">
        <v>86</v>
      </c>
    </row>
    <row r="508" spans="1:65" s="2" customFormat="1" ht="19.5">
      <c r="A508" s="31"/>
      <c r="B508" s="32"/>
      <c r="C508" s="33"/>
      <c r="D508" s="213" t="s">
        <v>127</v>
      </c>
      <c r="E508" s="33"/>
      <c r="F508" s="217" t="s">
        <v>741</v>
      </c>
      <c r="G508" s="33"/>
      <c r="H508" s="33"/>
      <c r="I508" s="112"/>
      <c r="J508" s="33"/>
      <c r="K508" s="33"/>
      <c r="L508" s="36"/>
      <c r="M508" s="215"/>
      <c r="N508" s="216"/>
      <c r="O508" s="68"/>
      <c r="P508" s="68"/>
      <c r="Q508" s="68"/>
      <c r="R508" s="68"/>
      <c r="S508" s="68"/>
      <c r="T508" s="69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4" t="s">
        <v>127</v>
      </c>
      <c r="AU508" s="14" t="s">
        <v>86</v>
      </c>
    </row>
    <row r="509" spans="1:65" s="2" customFormat="1" ht="21.75" customHeight="1">
      <c r="A509" s="31"/>
      <c r="B509" s="32"/>
      <c r="C509" s="200" t="s">
        <v>873</v>
      </c>
      <c r="D509" s="200" t="s">
        <v>118</v>
      </c>
      <c r="E509" s="201" t="s">
        <v>874</v>
      </c>
      <c r="F509" s="202" t="s">
        <v>875</v>
      </c>
      <c r="G509" s="203" t="s">
        <v>184</v>
      </c>
      <c r="H509" s="204">
        <v>2</v>
      </c>
      <c r="I509" s="205"/>
      <c r="J509" s="206">
        <f>ROUND(I509*H509,2)</f>
        <v>0</v>
      </c>
      <c r="K509" s="202" t="s">
        <v>122</v>
      </c>
      <c r="L509" s="36"/>
      <c r="M509" s="207" t="s">
        <v>1</v>
      </c>
      <c r="N509" s="208" t="s">
        <v>42</v>
      </c>
      <c r="O509" s="68"/>
      <c r="P509" s="209">
        <f>O509*H509</f>
        <v>0</v>
      </c>
      <c r="Q509" s="209">
        <v>0</v>
      </c>
      <c r="R509" s="209">
        <f>Q509*H509</f>
        <v>0</v>
      </c>
      <c r="S509" s="209">
        <v>0</v>
      </c>
      <c r="T509" s="210">
        <f>S509*H509</f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211" t="s">
        <v>123</v>
      </c>
      <c r="AT509" s="211" t="s">
        <v>118</v>
      </c>
      <c r="AU509" s="211" t="s">
        <v>86</v>
      </c>
      <c r="AY509" s="14" t="s">
        <v>115</v>
      </c>
      <c r="BE509" s="212">
        <f>IF(N509="základní",J509,0)</f>
        <v>0</v>
      </c>
      <c r="BF509" s="212">
        <f>IF(N509="snížená",J509,0)</f>
        <v>0</v>
      </c>
      <c r="BG509" s="212">
        <f>IF(N509="zákl. přenesená",J509,0)</f>
        <v>0</v>
      </c>
      <c r="BH509" s="212">
        <f>IF(N509="sníž. přenesená",J509,0)</f>
        <v>0</v>
      </c>
      <c r="BI509" s="212">
        <f>IF(N509="nulová",J509,0)</f>
        <v>0</v>
      </c>
      <c r="BJ509" s="14" t="s">
        <v>84</v>
      </c>
      <c r="BK509" s="212">
        <f>ROUND(I509*H509,2)</f>
        <v>0</v>
      </c>
      <c r="BL509" s="14" t="s">
        <v>123</v>
      </c>
      <c r="BM509" s="211" t="s">
        <v>876</v>
      </c>
    </row>
    <row r="510" spans="1:65" s="2" customFormat="1" ht="29.25">
      <c r="A510" s="31"/>
      <c r="B510" s="32"/>
      <c r="C510" s="33"/>
      <c r="D510" s="213" t="s">
        <v>125</v>
      </c>
      <c r="E510" s="33"/>
      <c r="F510" s="214" t="s">
        <v>877</v>
      </c>
      <c r="G510" s="33"/>
      <c r="H510" s="33"/>
      <c r="I510" s="112"/>
      <c r="J510" s="33"/>
      <c r="K510" s="33"/>
      <c r="L510" s="36"/>
      <c r="M510" s="215"/>
      <c r="N510" s="216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125</v>
      </c>
      <c r="AU510" s="14" t="s">
        <v>86</v>
      </c>
    </row>
    <row r="511" spans="1:65" s="2" customFormat="1" ht="19.5">
      <c r="A511" s="31"/>
      <c r="B511" s="32"/>
      <c r="C511" s="33"/>
      <c r="D511" s="213" t="s">
        <v>127</v>
      </c>
      <c r="E511" s="33"/>
      <c r="F511" s="217" t="s">
        <v>741</v>
      </c>
      <c r="G511" s="33"/>
      <c r="H511" s="33"/>
      <c r="I511" s="112"/>
      <c r="J511" s="33"/>
      <c r="K511" s="33"/>
      <c r="L511" s="36"/>
      <c r="M511" s="215"/>
      <c r="N511" s="216"/>
      <c r="O511" s="68"/>
      <c r="P511" s="68"/>
      <c r="Q511" s="68"/>
      <c r="R511" s="68"/>
      <c r="S511" s="68"/>
      <c r="T511" s="69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T511" s="14" t="s">
        <v>127</v>
      </c>
      <c r="AU511" s="14" t="s">
        <v>86</v>
      </c>
    </row>
    <row r="512" spans="1:65" s="2" customFormat="1" ht="21.75" customHeight="1">
      <c r="A512" s="31"/>
      <c r="B512" s="32"/>
      <c r="C512" s="200" t="s">
        <v>878</v>
      </c>
      <c r="D512" s="200" t="s">
        <v>118</v>
      </c>
      <c r="E512" s="201" t="s">
        <v>879</v>
      </c>
      <c r="F512" s="202" t="s">
        <v>880</v>
      </c>
      <c r="G512" s="203" t="s">
        <v>184</v>
      </c>
      <c r="H512" s="204">
        <v>1</v>
      </c>
      <c r="I512" s="205"/>
      <c r="J512" s="206">
        <f>ROUND(I512*H512,2)</f>
        <v>0</v>
      </c>
      <c r="K512" s="202" t="s">
        <v>122</v>
      </c>
      <c r="L512" s="36"/>
      <c r="M512" s="207" t="s">
        <v>1</v>
      </c>
      <c r="N512" s="208" t="s">
        <v>42</v>
      </c>
      <c r="O512" s="68"/>
      <c r="P512" s="209">
        <f>O512*H512</f>
        <v>0</v>
      </c>
      <c r="Q512" s="209">
        <v>0</v>
      </c>
      <c r="R512" s="209">
        <f>Q512*H512</f>
        <v>0</v>
      </c>
      <c r="S512" s="209">
        <v>0</v>
      </c>
      <c r="T512" s="210">
        <f>S512*H512</f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211" t="s">
        <v>123</v>
      </c>
      <c r="AT512" s="211" t="s">
        <v>118</v>
      </c>
      <c r="AU512" s="211" t="s">
        <v>86</v>
      </c>
      <c r="AY512" s="14" t="s">
        <v>115</v>
      </c>
      <c r="BE512" s="212">
        <f>IF(N512="základní",J512,0)</f>
        <v>0</v>
      </c>
      <c r="BF512" s="212">
        <f>IF(N512="snížená",J512,0)</f>
        <v>0</v>
      </c>
      <c r="BG512" s="212">
        <f>IF(N512="zákl. přenesená",J512,0)</f>
        <v>0</v>
      </c>
      <c r="BH512" s="212">
        <f>IF(N512="sníž. přenesená",J512,0)</f>
        <v>0</v>
      </c>
      <c r="BI512" s="212">
        <f>IF(N512="nulová",J512,0)</f>
        <v>0</v>
      </c>
      <c r="BJ512" s="14" t="s">
        <v>84</v>
      </c>
      <c r="BK512" s="212">
        <f>ROUND(I512*H512,2)</f>
        <v>0</v>
      </c>
      <c r="BL512" s="14" t="s">
        <v>123</v>
      </c>
      <c r="BM512" s="211" t="s">
        <v>881</v>
      </c>
    </row>
    <row r="513" spans="1:65" s="2" customFormat="1" ht="29.25">
      <c r="A513" s="31"/>
      <c r="B513" s="32"/>
      <c r="C513" s="33"/>
      <c r="D513" s="213" t="s">
        <v>125</v>
      </c>
      <c r="E513" s="33"/>
      <c r="F513" s="214" t="s">
        <v>882</v>
      </c>
      <c r="G513" s="33"/>
      <c r="H513" s="33"/>
      <c r="I513" s="112"/>
      <c r="J513" s="33"/>
      <c r="K513" s="33"/>
      <c r="L513" s="36"/>
      <c r="M513" s="215"/>
      <c r="N513" s="216"/>
      <c r="O513" s="68"/>
      <c r="P513" s="68"/>
      <c r="Q513" s="68"/>
      <c r="R513" s="68"/>
      <c r="S513" s="68"/>
      <c r="T513" s="69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4" t="s">
        <v>125</v>
      </c>
      <c r="AU513" s="14" t="s">
        <v>86</v>
      </c>
    </row>
    <row r="514" spans="1:65" s="2" customFormat="1" ht="19.5">
      <c r="A514" s="31"/>
      <c r="B514" s="32"/>
      <c r="C514" s="33"/>
      <c r="D514" s="213" t="s">
        <v>127</v>
      </c>
      <c r="E514" s="33"/>
      <c r="F514" s="217" t="s">
        <v>741</v>
      </c>
      <c r="G514" s="33"/>
      <c r="H514" s="33"/>
      <c r="I514" s="112"/>
      <c r="J514" s="33"/>
      <c r="K514" s="33"/>
      <c r="L514" s="36"/>
      <c r="M514" s="215"/>
      <c r="N514" s="216"/>
      <c r="O514" s="68"/>
      <c r="P514" s="68"/>
      <c r="Q514" s="68"/>
      <c r="R514" s="68"/>
      <c r="S514" s="68"/>
      <c r="T514" s="69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T514" s="14" t="s">
        <v>127</v>
      </c>
      <c r="AU514" s="14" t="s">
        <v>86</v>
      </c>
    </row>
    <row r="515" spans="1:65" s="2" customFormat="1" ht="21.75" customHeight="1">
      <c r="A515" s="31"/>
      <c r="B515" s="32"/>
      <c r="C515" s="200" t="s">
        <v>883</v>
      </c>
      <c r="D515" s="200" t="s">
        <v>118</v>
      </c>
      <c r="E515" s="201" t="s">
        <v>884</v>
      </c>
      <c r="F515" s="202" t="s">
        <v>885</v>
      </c>
      <c r="G515" s="203" t="s">
        <v>184</v>
      </c>
      <c r="H515" s="204">
        <v>1</v>
      </c>
      <c r="I515" s="205"/>
      <c r="J515" s="206">
        <f>ROUND(I515*H515,2)</f>
        <v>0</v>
      </c>
      <c r="K515" s="202" t="s">
        <v>122</v>
      </c>
      <c r="L515" s="36"/>
      <c r="M515" s="207" t="s">
        <v>1</v>
      </c>
      <c r="N515" s="208" t="s">
        <v>42</v>
      </c>
      <c r="O515" s="68"/>
      <c r="P515" s="209">
        <f>O515*H515</f>
        <v>0</v>
      </c>
      <c r="Q515" s="209">
        <v>0</v>
      </c>
      <c r="R515" s="209">
        <f>Q515*H515</f>
        <v>0</v>
      </c>
      <c r="S515" s="209">
        <v>0</v>
      </c>
      <c r="T515" s="210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211" t="s">
        <v>123</v>
      </c>
      <c r="AT515" s="211" t="s">
        <v>118</v>
      </c>
      <c r="AU515" s="211" t="s">
        <v>86</v>
      </c>
      <c r="AY515" s="14" t="s">
        <v>115</v>
      </c>
      <c r="BE515" s="212">
        <f>IF(N515="základní",J515,0)</f>
        <v>0</v>
      </c>
      <c r="BF515" s="212">
        <f>IF(N515="snížená",J515,0)</f>
        <v>0</v>
      </c>
      <c r="BG515" s="212">
        <f>IF(N515="zákl. přenesená",J515,0)</f>
        <v>0</v>
      </c>
      <c r="BH515" s="212">
        <f>IF(N515="sníž. přenesená",J515,0)</f>
        <v>0</v>
      </c>
      <c r="BI515" s="212">
        <f>IF(N515="nulová",J515,0)</f>
        <v>0</v>
      </c>
      <c r="BJ515" s="14" t="s">
        <v>84</v>
      </c>
      <c r="BK515" s="212">
        <f>ROUND(I515*H515,2)</f>
        <v>0</v>
      </c>
      <c r="BL515" s="14" t="s">
        <v>123</v>
      </c>
      <c r="BM515" s="211" t="s">
        <v>886</v>
      </c>
    </row>
    <row r="516" spans="1:65" s="2" customFormat="1" ht="29.25">
      <c r="A516" s="31"/>
      <c r="B516" s="32"/>
      <c r="C516" s="33"/>
      <c r="D516" s="213" t="s">
        <v>125</v>
      </c>
      <c r="E516" s="33"/>
      <c r="F516" s="214" t="s">
        <v>887</v>
      </c>
      <c r="G516" s="33"/>
      <c r="H516" s="33"/>
      <c r="I516" s="112"/>
      <c r="J516" s="33"/>
      <c r="K516" s="33"/>
      <c r="L516" s="36"/>
      <c r="M516" s="215"/>
      <c r="N516" s="216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125</v>
      </c>
      <c r="AU516" s="14" t="s">
        <v>86</v>
      </c>
    </row>
    <row r="517" spans="1:65" s="2" customFormat="1" ht="19.5">
      <c r="A517" s="31"/>
      <c r="B517" s="32"/>
      <c r="C517" s="33"/>
      <c r="D517" s="213" t="s">
        <v>127</v>
      </c>
      <c r="E517" s="33"/>
      <c r="F517" s="217" t="s">
        <v>741</v>
      </c>
      <c r="G517" s="33"/>
      <c r="H517" s="33"/>
      <c r="I517" s="112"/>
      <c r="J517" s="33"/>
      <c r="K517" s="33"/>
      <c r="L517" s="36"/>
      <c r="M517" s="215"/>
      <c r="N517" s="216"/>
      <c r="O517" s="68"/>
      <c r="P517" s="68"/>
      <c r="Q517" s="68"/>
      <c r="R517" s="68"/>
      <c r="S517" s="68"/>
      <c r="T517" s="69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127</v>
      </c>
      <c r="AU517" s="14" t="s">
        <v>86</v>
      </c>
    </row>
    <row r="518" spans="1:65" s="2" customFormat="1" ht="21.75" customHeight="1">
      <c r="A518" s="31"/>
      <c r="B518" s="32"/>
      <c r="C518" s="200" t="s">
        <v>888</v>
      </c>
      <c r="D518" s="200" t="s">
        <v>118</v>
      </c>
      <c r="E518" s="201" t="s">
        <v>889</v>
      </c>
      <c r="F518" s="202" t="s">
        <v>890</v>
      </c>
      <c r="G518" s="203" t="s">
        <v>184</v>
      </c>
      <c r="H518" s="204">
        <v>1</v>
      </c>
      <c r="I518" s="205"/>
      <c r="J518" s="206">
        <f>ROUND(I518*H518,2)</f>
        <v>0</v>
      </c>
      <c r="K518" s="202" t="s">
        <v>122</v>
      </c>
      <c r="L518" s="36"/>
      <c r="M518" s="207" t="s">
        <v>1</v>
      </c>
      <c r="N518" s="208" t="s">
        <v>42</v>
      </c>
      <c r="O518" s="68"/>
      <c r="P518" s="209">
        <f>O518*H518</f>
        <v>0</v>
      </c>
      <c r="Q518" s="209">
        <v>0</v>
      </c>
      <c r="R518" s="209">
        <f>Q518*H518</f>
        <v>0</v>
      </c>
      <c r="S518" s="209">
        <v>0</v>
      </c>
      <c r="T518" s="210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211" t="s">
        <v>123</v>
      </c>
      <c r="AT518" s="211" t="s">
        <v>118</v>
      </c>
      <c r="AU518" s="211" t="s">
        <v>86</v>
      </c>
      <c r="AY518" s="14" t="s">
        <v>115</v>
      </c>
      <c r="BE518" s="212">
        <f>IF(N518="základní",J518,0)</f>
        <v>0</v>
      </c>
      <c r="BF518" s="212">
        <f>IF(N518="snížená",J518,0)</f>
        <v>0</v>
      </c>
      <c r="BG518" s="212">
        <f>IF(N518="zákl. přenesená",J518,0)</f>
        <v>0</v>
      </c>
      <c r="BH518" s="212">
        <f>IF(N518="sníž. přenesená",J518,0)</f>
        <v>0</v>
      </c>
      <c r="BI518" s="212">
        <f>IF(N518="nulová",J518,0)</f>
        <v>0</v>
      </c>
      <c r="BJ518" s="14" t="s">
        <v>84</v>
      </c>
      <c r="BK518" s="212">
        <f>ROUND(I518*H518,2)</f>
        <v>0</v>
      </c>
      <c r="BL518" s="14" t="s">
        <v>123</v>
      </c>
      <c r="BM518" s="211" t="s">
        <v>891</v>
      </c>
    </row>
    <row r="519" spans="1:65" s="2" customFormat="1" ht="29.25">
      <c r="A519" s="31"/>
      <c r="B519" s="32"/>
      <c r="C519" s="33"/>
      <c r="D519" s="213" t="s">
        <v>125</v>
      </c>
      <c r="E519" s="33"/>
      <c r="F519" s="214" t="s">
        <v>892</v>
      </c>
      <c r="G519" s="33"/>
      <c r="H519" s="33"/>
      <c r="I519" s="112"/>
      <c r="J519" s="33"/>
      <c r="K519" s="33"/>
      <c r="L519" s="36"/>
      <c r="M519" s="215"/>
      <c r="N519" s="216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125</v>
      </c>
      <c r="AU519" s="14" t="s">
        <v>86</v>
      </c>
    </row>
    <row r="520" spans="1:65" s="2" customFormat="1" ht="19.5">
      <c r="A520" s="31"/>
      <c r="B520" s="32"/>
      <c r="C520" s="33"/>
      <c r="D520" s="213" t="s">
        <v>127</v>
      </c>
      <c r="E520" s="33"/>
      <c r="F520" s="217" t="s">
        <v>741</v>
      </c>
      <c r="G520" s="33"/>
      <c r="H520" s="33"/>
      <c r="I520" s="112"/>
      <c r="J520" s="33"/>
      <c r="K520" s="33"/>
      <c r="L520" s="36"/>
      <c r="M520" s="215"/>
      <c r="N520" s="216"/>
      <c r="O520" s="68"/>
      <c r="P520" s="68"/>
      <c r="Q520" s="68"/>
      <c r="R520" s="68"/>
      <c r="S520" s="68"/>
      <c r="T520" s="69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4" t="s">
        <v>127</v>
      </c>
      <c r="AU520" s="14" t="s">
        <v>86</v>
      </c>
    </row>
    <row r="521" spans="1:65" s="2" customFormat="1" ht="21.75" customHeight="1">
      <c r="A521" s="31"/>
      <c r="B521" s="32"/>
      <c r="C521" s="200" t="s">
        <v>893</v>
      </c>
      <c r="D521" s="200" t="s">
        <v>118</v>
      </c>
      <c r="E521" s="201" t="s">
        <v>894</v>
      </c>
      <c r="F521" s="202" t="s">
        <v>895</v>
      </c>
      <c r="G521" s="203" t="s">
        <v>184</v>
      </c>
      <c r="H521" s="204">
        <v>1</v>
      </c>
      <c r="I521" s="205"/>
      <c r="J521" s="206">
        <f>ROUND(I521*H521,2)</f>
        <v>0</v>
      </c>
      <c r="K521" s="202" t="s">
        <v>122</v>
      </c>
      <c r="L521" s="36"/>
      <c r="M521" s="207" t="s">
        <v>1</v>
      </c>
      <c r="N521" s="208" t="s">
        <v>42</v>
      </c>
      <c r="O521" s="68"/>
      <c r="P521" s="209">
        <f>O521*H521</f>
        <v>0</v>
      </c>
      <c r="Q521" s="209">
        <v>0</v>
      </c>
      <c r="R521" s="209">
        <f>Q521*H521</f>
        <v>0</v>
      </c>
      <c r="S521" s="209">
        <v>0</v>
      </c>
      <c r="T521" s="210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211" t="s">
        <v>123</v>
      </c>
      <c r="AT521" s="211" t="s">
        <v>118</v>
      </c>
      <c r="AU521" s="211" t="s">
        <v>86</v>
      </c>
      <c r="AY521" s="14" t="s">
        <v>115</v>
      </c>
      <c r="BE521" s="212">
        <f>IF(N521="základní",J521,0)</f>
        <v>0</v>
      </c>
      <c r="BF521" s="212">
        <f>IF(N521="snížená",J521,0)</f>
        <v>0</v>
      </c>
      <c r="BG521" s="212">
        <f>IF(N521="zákl. přenesená",J521,0)</f>
        <v>0</v>
      </c>
      <c r="BH521" s="212">
        <f>IF(N521="sníž. přenesená",J521,0)</f>
        <v>0</v>
      </c>
      <c r="BI521" s="212">
        <f>IF(N521="nulová",J521,0)</f>
        <v>0</v>
      </c>
      <c r="BJ521" s="14" t="s">
        <v>84</v>
      </c>
      <c r="BK521" s="212">
        <f>ROUND(I521*H521,2)</f>
        <v>0</v>
      </c>
      <c r="BL521" s="14" t="s">
        <v>123</v>
      </c>
      <c r="BM521" s="211" t="s">
        <v>896</v>
      </c>
    </row>
    <row r="522" spans="1:65" s="2" customFormat="1" ht="29.25">
      <c r="A522" s="31"/>
      <c r="B522" s="32"/>
      <c r="C522" s="33"/>
      <c r="D522" s="213" t="s">
        <v>125</v>
      </c>
      <c r="E522" s="33"/>
      <c r="F522" s="214" t="s">
        <v>897</v>
      </c>
      <c r="G522" s="33"/>
      <c r="H522" s="33"/>
      <c r="I522" s="112"/>
      <c r="J522" s="33"/>
      <c r="K522" s="33"/>
      <c r="L522" s="36"/>
      <c r="M522" s="215"/>
      <c r="N522" s="216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125</v>
      </c>
      <c r="AU522" s="14" t="s">
        <v>86</v>
      </c>
    </row>
    <row r="523" spans="1:65" s="2" customFormat="1" ht="19.5">
      <c r="A523" s="31"/>
      <c r="B523" s="32"/>
      <c r="C523" s="33"/>
      <c r="D523" s="213" t="s">
        <v>127</v>
      </c>
      <c r="E523" s="33"/>
      <c r="F523" s="217" t="s">
        <v>741</v>
      </c>
      <c r="G523" s="33"/>
      <c r="H523" s="33"/>
      <c r="I523" s="112"/>
      <c r="J523" s="33"/>
      <c r="K523" s="33"/>
      <c r="L523" s="36"/>
      <c r="M523" s="215"/>
      <c r="N523" s="216"/>
      <c r="O523" s="68"/>
      <c r="P523" s="68"/>
      <c r="Q523" s="68"/>
      <c r="R523" s="68"/>
      <c r="S523" s="68"/>
      <c r="T523" s="69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4" t="s">
        <v>127</v>
      </c>
      <c r="AU523" s="14" t="s">
        <v>86</v>
      </c>
    </row>
    <row r="524" spans="1:65" s="2" customFormat="1" ht="21.75" customHeight="1">
      <c r="A524" s="31"/>
      <c r="B524" s="32"/>
      <c r="C524" s="200" t="s">
        <v>898</v>
      </c>
      <c r="D524" s="200" t="s">
        <v>118</v>
      </c>
      <c r="E524" s="201" t="s">
        <v>899</v>
      </c>
      <c r="F524" s="202" t="s">
        <v>900</v>
      </c>
      <c r="G524" s="203" t="s">
        <v>184</v>
      </c>
      <c r="H524" s="204">
        <v>5</v>
      </c>
      <c r="I524" s="205"/>
      <c r="J524" s="206">
        <f>ROUND(I524*H524,2)</f>
        <v>0</v>
      </c>
      <c r="K524" s="202" t="s">
        <v>122</v>
      </c>
      <c r="L524" s="36"/>
      <c r="M524" s="207" t="s">
        <v>1</v>
      </c>
      <c r="N524" s="208" t="s">
        <v>42</v>
      </c>
      <c r="O524" s="68"/>
      <c r="P524" s="209">
        <f>O524*H524</f>
        <v>0</v>
      </c>
      <c r="Q524" s="209">
        <v>0</v>
      </c>
      <c r="R524" s="209">
        <f>Q524*H524</f>
        <v>0</v>
      </c>
      <c r="S524" s="209">
        <v>0</v>
      </c>
      <c r="T524" s="210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211" t="s">
        <v>123</v>
      </c>
      <c r="AT524" s="211" t="s">
        <v>118</v>
      </c>
      <c r="AU524" s="211" t="s">
        <v>86</v>
      </c>
      <c r="AY524" s="14" t="s">
        <v>115</v>
      </c>
      <c r="BE524" s="212">
        <f>IF(N524="základní",J524,0)</f>
        <v>0</v>
      </c>
      <c r="BF524" s="212">
        <f>IF(N524="snížená",J524,0)</f>
        <v>0</v>
      </c>
      <c r="BG524" s="212">
        <f>IF(N524="zákl. přenesená",J524,0)</f>
        <v>0</v>
      </c>
      <c r="BH524" s="212">
        <f>IF(N524="sníž. přenesená",J524,0)</f>
        <v>0</v>
      </c>
      <c r="BI524" s="212">
        <f>IF(N524="nulová",J524,0)</f>
        <v>0</v>
      </c>
      <c r="BJ524" s="14" t="s">
        <v>84</v>
      </c>
      <c r="BK524" s="212">
        <f>ROUND(I524*H524,2)</f>
        <v>0</v>
      </c>
      <c r="BL524" s="14" t="s">
        <v>123</v>
      </c>
      <c r="BM524" s="211" t="s">
        <v>901</v>
      </c>
    </row>
    <row r="525" spans="1:65" s="2" customFormat="1" ht="29.25">
      <c r="A525" s="31"/>
      <c r="B525" s="32"/>
      <c r="C525" s="33"/>
      <c r="D525" s="213" t="s">
        <v>125</v>
      </c>
      <c r="E525" s="33"/>
      <c r="F525" s="214" t="s">
        <v>902</v>
      </c>
      <c r="G525" s="33"/>
      <c r="H525" s="33"/>
      <c r="I525" s="112"/>
      <c r="J525" s="33"/>
      <c r="K525" s="33"/>
      <c r="L525" s="36"/>
      <c r="M525" s="215"/>
      <c r="N525" s="216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125</v>
      </c>
      <c r="AU525" s="14" t="s">
        <v>86</v>
      </c>
    </row>
    <row r="526" spans="1:65" s="2" customFormat="1" ht="19.5">
      <c r="A526" s="31"/>
      <c r="B526" s="32"/>
      <c r="C526" s="33"/>
      <c r="D526" s="213" t="s">
        <v>127</v>
      </c>
      <c r="E526" s="33"/>
      <c r="F526" s="217" t="s">
        <v>741</v>
      </c>
      <c r="G526" s="33"/>
      <c r="H526" s="33"/>
      <c r="I526" s="112"/>
      <c r="J526" s="33"/>
      <c r="K526" s="33"/>
      <c r="L526" s="36"/>
      <c r="M526" s="215"/>
      <c r="N526" s="216"/>
      <c r="O526" s="68"/>
      <c r="P526" s="68"/>
      <c r="Q526" s="68"/>
      <c r="R526" s="68"/>
      <c r="S526" s="68"/>
      <c r="T526" s="69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4" t="s">
        <v>127</v>
      </c>
      <c r="AU526" s="14" t="s">
        <v>86</v>
      </c>
    </row>
    <row r="527" spans="1:65" s="2" customFormat="1" ht="21.75" customHeight="1">
      <c r="A527" s="31"/>
      <c r="B527" s="32"/>
      <c r="C527" s="200" t="s">
        <v>903</v>
      </c>
      <c r="D527" s="200" t="s">
        <v>118</v>
      </c>
      <c r="E527" s="201" t="s">
        <v>904</v>
      </c>
      <c r="F527" s="202" t="s">
        <v>905</v>
      </c>
      <c r="G527" s="203" t="s">
        <v>184</v>
      </c>
      <c r="H527" s="204">
        <v>5</v>
      </c>
      <c r="I527" s="205"/>
      <c r="J527" s="206">
        <f>ROUND(I527*H527,2)</f>
        <v>0</v>
      </c>
      <c r="K527" s="202" t="s">
        <v>122</v>
      </c>
      <c r="L527" s="36"/>
      <c r="M527" s="207" t="s">
        <v>1</v>
      </c>
      <c r="N527" s="208" t="s">
        <v>42</v>
      </c>
      <c r="O527" s="68"/>
      <c r="P527" s="209">
        <f>O527*H527</f>
        <v>0</v>
      </c>
      <c r="Q527" s="209">
        <v>0</v>
      </c>
      <c r="R527" s="209">
        <f>Q527*H527</f>
        <v>0</v>
      </c>
      <c r="S527" s="209">
        <v>0</v>
      </c>
      <c r="T527" s="210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211" t="s">
        <v>123</v>
      </c>
      <c r="AT527" s="211" t="s">
        <v>118</v>
      </c>
      <c r="AU527" s="211" t="s">
        <v>86</v>
      </c>
      <c r="AY527" s="14" t="s">
        <v>115</v>
      </c>
      <c r="BE527" s="212">
        <f>IF(N527="základní",J527,0)</f>
        <v>0</v>
      </c>
      <c r="BF527" s="212">
        <f>IF(N527="snížená",J527,0)</f>
        <v>0</v>
      </c>
      <c r="BG527" s="212">
        <f>IF(N527="zákl. přenesená",J527,0)</f>
        <v>0</v>
      </c>
      <c r="BH527" s="212">
        <f>IF(N527="sníž. přenesená",J527,0)</f>
        <v>0</v>
      </c>
      <c r="BI527" s="212">
        <f>IF(N527="nulová",J527,0)</f>
        <v>0</v>
      </c>
      <c r="BJ527" s="14" t="s">
        <v>84</v>
      </c>
      <c r="BK527" s="212">
        <f>ROUND(I527*H527,2)</f>
        <v>0</v>
      </c>
      <c r="BL527" s="14" t="s">
        <v>123</v>
      </c>
      <c r="BM527" s="211" t="s">
        <v>906</v>
      </c>
    </row>
    <row r="528" spans="1:65" s="2" customFormat="1" ht="29.25">
      <c r="A528" s="31"/>
      <c r="B528" s="32"/>
      <c r="C528" s="33"/>
      <c r="D528" s="213" t="s">
        <v>125</v>
      </c>
      <c r="E528" s="33"/>
      <c r="F528" s="214" t="s">
        <v>907</v>
      </c>
      <c r="G528" s="33"/>
      <c r="H528" s="33"/>
      <c r="I528" s="112"/>
      <c r="J528" s="33"/>
      <c r="K528" s="33"/>
      <c r="L528" s="36"/>
      <c r="M528" s="215"/>
      <c r="N528" s="216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125</v>
      </c>
      <c r="AU528" s="14" t="s">
        <v>86</v>
      </c>
    </row>
    <row r="529" spans="1:65" s="2" customFormat="1" ht="19.5">
      <c r="A529" s="31"/>
      <c r="B529" s="32"/>
      <c r="C529" s="33"/>
      <c r="D529" s="213" t="s">
        <v>127</v>
      </c>
      <c r="E529" s="33"/>
      <c r="F529" s="217" t="s">
        <v>741</v>
      </c>
      <c r="G529" s="33"/>
      <c r="H529" s="33"/>
      <c r="I529" s="112"/>
      <c r="J529" s="33"/>
      <c r="K529" s="33"/>
      <c r="L529" s="36"/>
      <c r="M529" s="215"/>
      <c r="N529" s="216"/>
      <c r="O529" s="68"/>
      <c r="P529" s="68"/>
      <c r="Q529" s="68"/>
      <c r="R529" s="68"/>
      <c r="S529" s="68"/>
      <c r="T529" s="69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127</v>
      </c>
      <c r="AU529" s="14" t="s">
        <v>86</v>
      </c>
    </row>
    <row r="530" spans="1:65" s="2" customFormat="1" ht="21.75" customHeight="1">
      <c r="A530" s="31"/>
      <c r="B530" s="32"/>
      <c r="C530" s="200" t="s">
        <v>908</v>
      </c>
      <c r="D530" s="200" t="s">
        <v>118</v>
      </c>
      <c r="E530" s="201" t="s">
        <v>909</v>
      </c>
      <c r="F530" s="202" t="s">
        <v>910</v>
      </c>
      <c r="G530" s="203" t="s">
        <v>184</v>
      </c>
      <c r="H530" s="204">
        <v>2</v>
      </c>
      <c r="I530" s="205"/>
      <c r="J530" s="206">
        <f>ROUND(I530*H530,2)</f>
        <v>0</v>
      </c>
      <c r="K530" s="202" t="s">
        <v>122</v>
      </c>
      <c r="L530" s="36"/>
      <c r="M530" s="207" t="s">
        <v>1</v>
      </c>
      <c r="N530" s="208" t="s">
        <v>42</v>
      </c>
      <c r="O530" s="68"/>
      <c r="P530" s="209">
        <f>O530*H530</f>
        <v>0</v>
      </c>
      <c r="Q530" s="209">
        <v>0</v>
      </c>
      <c r="R530" s="209">
        <f>Q530*H530</f>
        <v>0</v>
      </c>
      <c r="S530" s="209">
        <v>0</v>
      </c>
      <c r="T530" s="210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211" t="s">
        <v>123</v>
      </c>
      <c r="AT530" s="211" t="s">
        <v>118</v>
      </c>
      <c r="AU530" s="211" t="s">
        <v>86</v>
      </c>
      <c r="AY530" s="14" t="s">
        <v>115</v>
      </c>
      <c r="BE530" s="212">
        <f>IF(N530="základní",J530,0)</f>
        <v>0</v>
      </c>
      <c r="BF530" s="212">
        <f>IF(N530="snížená",J530,0)</f>
        <v>0</v>
      </c>
      <c r="BG530" s="212">
        <f>IF(N530="zákl. přenesená",J530,0)</f>
        <v>0</v>
      </c>
      <c r="BH530" s="212">
        <f>IF(N530="sníž. přenesená",J530,0)</f>
        <v>0</v>
      </c>
      <c r="BI530" s="212">
        <f>IF(N530="nulová",J530,0)</f>
        <v>0</v>
      </c>
      <c r="BJ530" s="14" t="s">
        <v>84</v>
      </c>
      <c r="BK530" s="212">
        <f>ROUND(I530*H530,2)</f>
        <v>0</v>
      </c>
      <c r="BL530" s="14" t="s">
        <v>123</v>
      </c>
      <c r="BM530" s="211" t="s">
        <v>911</v>
      </c>
    </row>
    <row r="531" spans="1:65" s="2" customFormat="1" ht="29.25">
      <c r="A531" s="31"/>
      <c r="B531" s="32"/>
      <c r="C531" s="33"/>
      <c r="D531" s="213" t="s">
        <v>125</v>
      </c>
      <c r="E531" s="33"/>
      <c r="F531" s="214" t="s">
        <v>912</v>
      </c>
      <c r="G531" s="33"/>
      <c r="H531" s="33"/>
      <c r="I531" s="112"/>
      <c r="J531" s="33"/>
      <c r="K531" s="33"/>
      <c r="L531" s="36"/>
      <c r="M531" s="215"/>
      <c r="N531" s="216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125</v>
      </c>
      <c r="AU531" s="14" t="s">
        <v>86</v>
      </c>
    </row>
    <row r="532" spans="1:65" s="2" customFormat="1" ht="19.5">
      <c r="A532" s="31"/>
      <c r="B532" s="32"/>
      <c r="C532" s="33"/>
      <c r="D532" s="213" t="s">
        <v>127</v>
      </c>
      <c r="E532" s="33"/>
      <c r="F532" s="217" t="s">
        <v>741</v>
      </c>
      <c r="G532" s="33"/>
      <c r="H532" s="33"/>
      <c r="I532" s="112"/>
      <c r="J532" s="33"/>
      <c r="K532" s="33"/>
      <c r="L532" s="36"/>
      <c r="M532" s="215"/>
      <c r="N532" s="216"/>
      <c r="O532" s="68"/>
      <c r="P532" s="68"/>
      <c r="Q532" s="68"/>
      <c r="R532" s="68"/>
      <c r="S532" s="68"/>
      <c r="T532" s="69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4" t="s">
        <v>127</v>
      </c>
      <c r="AU532" s="14" t="s">
        <v>86</v>
      </c>
    </row>
    <row r="533" spans="1:65" s="2" customFormat="1" ht="21.75" customHeight="1">
      <c r="A533" s="31"/>
      <c r="B533" s="32"/>
      <c r="C533" s="200" t="s">
        <v>913</v>
      </c>
      <c r="D533" s="200" t="s">
        <v>118</v>
      </c>
      <c r="E533" s="201" t="s">
        <v>914</v>
      </c>
      <c r="F533" s="202" t="s">
        <v>915</v>
      </c>
      <c r="G533" s="203" t="s">
        <v>184</v>
      </c>
      <c r="H533" s="204">
        <v>5</v>
      </c>
      <c r="I533" s="205"/>
      <c r="J533" s="206">
        <f>ROUND(I533*H533,2)</f>
        <v>0</v>
      </c>
      <c r="K533" s="202" t="s">
        <v>122</v>
      </c>
      <c r="L533" s="36"/>
      <c r="M533" s="207" t="s">
        <v>1</v>
      </c>
      <c r="N533" s="208" t="s">
        <v>42</v>
      </c>
      <c r="O533" s="68"/>
      <c r="P533" s="209">
        <f>O533*H533</f>
        <v>0</v>
      </c>
      <c r="Q533" s="209">
        <v>0</v>
      </c>
      <c r="R533" s="209">
        <f>Q533*H533</f>
        <v>0</v>
      </c>
      <c r="S533" s="209">
        <v>0</v>
      </c>
      <c r="T533" s="210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211" t="s">
        <v>123</v>
      </c>
      <c r="AT533" s="211" t="s">
        <v>118</v>
      </c>
      <c r="AU533" s="211" t="s">
        <v>86</v>
      </c>
      <c r="AY533" s="14" t="s">
        <v>115</v>
      </c>
      <c r="BE533" s="212">
        <f>IF(N533="základní",J533,0)</f>
        <v>0</v>
      </c>
      <c r="BF533" s="212">
        <f>IF(N533="snížená",J533,0)</f>
        <v>0</v>
      </c>
      <c r="BG533" s="212">
        <f>IF(N533="zákl. přenesená",J533,0)</f>
        <v>0</v>
      </c>
      <c r="BH533" s="212">
        <f>IF(N533="sníž. přenesená",J533,0)</f>
        <v>0</v>
      </c>
      <c r="BI533" s="212">
        <f>IF(N533="nulová",J533,0)</f>
        <v>0</v>
      </c>
      <c r="BJ533" s="14" t="s">
        <v>84</v>
      </c>
      <c r="BK533" s="212">
        <f>ROUND(I533*H533,2)</f>
        <v>0</v>
      </c>
      <c r="BL533" s="14" t="s">
        <v>123</v>
      </c>
      <c r="BM533" s="211" t="s">
        <v>916</v>
      </c>
    </row>
    <row r="534" spans="1:65" s="2" customFormat="1" ht="29.25">
      <c r="A534" s="31"/>
      <c r="B534" s="32"/>
      <c r="C534" s="33"/>
      <c r="D534" s="213" t="s">
        <v>125</v>
      </c>
      <c r="E534" s="33"/>
      <c r="F534" s="214" t="s">
        <v>917</v>
      </c>
      <c r="G534" s="33"/>
      <c r="H534" s="33"/>
      <c r="I534" s="112"/>
      <c r="J534" s="33"/>
      <c r="K534" s="33"/>
      <c r="L534" s="36"/>
      <c r="M534" s="215"/>
      <c r="N534" s="216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125</v>
      </c>
      <c r="AU534" s="14" t="s">
        <v>86</v>
      </c>
    </row>
    <row r="535" spans="1:65" s="2" customFormat="1" ht="19.5">
      <c r="A535" s="31"/>
      <c r="B535" s="32"/>
      <c r="C535" s="33"/>
      <c r="D535" s="213" t="s">
        <v>127</v>
      </c>
      <c r="E535" s="33"/>
      <c r="F535" s="217" t="s">
        <v>741</v>
      </c>
      <c r="G535" s="33"/>
      <c r="H535" s="33"/>
      <c r="I535" s="112"/>
      <c r="J535" s="33"/>
      <c r="K535" s="33"/>
      <c r="L535" s="36"/>
      <c r="M535" s="215"/>
      <c r="N535" s="216"/>
      <c r="O535" s="68"/>
      <c r="P535" s="68"/>
      <c r="Q535" s="68"/>
      <c r="R535" s="68"/>
      <c r="S535" s="68"/>
      <c r="T535" s="69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4" t="s">
        <v>127</v>
      </c>
      <c r="AU535" s="14" t="s">
        <v>86</v>
      </c>
    </row>
    <row r="536" spans="1:65" s="2" customFormat="1" ht="21.75" customHeight="1">
      <c r="A536" s="31"/>
      <c r="B536" s="32"/>
      <c r="C536" s="200" t="s">
        <v>918</v>
      </c>
      <c r="D536" s="200" t="s">
        <v>118</v>
      </c>
      <c r="E536" s="201" t="s">
        <v>919</v>
      </c>
      <c r="F536" s="202" t="s">
        <v>920</v>
      </c>
      <c r="G536" s="203" t="s">
        <v>184</v>
      </c>
      <c r="H536" s="204">
        <v>2</v>
      </c>
      <c r="I536" s="205"/>
      <c r="J536" s="206">
        <f>ROUND(I536*H536,2)</f>
        <v>0</v>
      </c>
      <c r="K536" s="202" t="s">
        <v>122</v>
      </c>
      <c r="L536" s="36"/>
      <c r="M536" s="207" t="s">
        <v>1</v>
      </c>
      <c r="N536" s="208" t="s">
        <v>42</v>
      </c>
      <c r="O536" s="68"/>
      <c r="P536" s="209">
        <f>O536*H536</f>
        <v>0</v>
      </c>
      <c r="Q536" s="209">
        <v>0</v>
      </c>
      <c r="R536" s="209">
        <f>Q536*H536</f>
        <v>0</v>
      </c>
      <c r="S536" s="209">
        <v>0</v>
      </c>
      <c r="T536" s="210">
        <f>S536*H536</f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211" t="s">
        <v>123</v>
      </c>
      <c r="AT536" s="211" t="s">
        <v>118</v>
      </c>
      <c r="AU536" s="211" t="s">
        <v>86</v>
      </c>
      <c r="AY536" s="14" t="s">
        <v>115</v>
      </c>
      <c r="BE536" s="212">
        <f>IF(N536="základní",J536,0)</f>
        <v>0</v>
      </c>
      <c r="BF536" s="212">
        <f>IF(N536="snížená",J536,0)</f>
        <v>0</v>
      </c>
      <c r="BG536" s="212">
        <f>IF(N536="zákl. přenesená",J536,0)</f>
        <v>0</v>
      </c>
      <c r="BH536" s="212">
        <f>IF(N536="sníž. přenesená",J536,0)</f>
        <v>0</v>
      </c>
      <c r="BI536" s="212">
        <f>IF(N536="nulová",J536,0)</f>
        <v>0</v>
      </c>
      <c r="BJ536" s="14" t="s">
        <v>84</v>
      </c>
      <c r="BK536" s="212">
        <f>ROUND(I536*H536,2)</f>
        <v>0</v>
      </c>
      <c r="BL536" s="14" t="s">
        <v>123</v>
      </c>
      <c r="BM536" s="211" t="s">
        <v>921</v>
      </c>
    </row>
    <row r="537" spans="1:65" s="2" customFormat="1" ht="29.25">
      <c r="A537" s="31"/>
      <c r="B537" s="32"/>
      <c r="C537" s="33"/>
      <c r="D537" s="213" t="s">
        <v>125</v>
      </c>
      <c r="E537" s="33"/>
      <c r="F537" s="214" t="s">
        <v>922</v>
      </c>
      <c r="G537" s="33"/>
      <c r="H537" s="33"/>
      <c r="I537" s="112"/>
      <c r="J537" s="33"/>
      <c r="K537" s="33"/>
      <c r="L537" s="36"/>
      <c r="M537" s="215"/>
      <c r="N537" s="216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125</v>
      </c>
      <c r="AU537" s="14" t="s">
        <v>86</v>
      </c>
    </row>
    <row r="538" spans="1:65" s="2" customFormat="1" ht="19.5">
      <c r="A538" s="31"/>
      <c r="B538" s="32"/>
      <c r="C538" s="33"/>
      <c r="D538" s="213" t="s">
        <v>127</v>
      </c>
      <c r="E538" s="33"/>
      <c r="F538" s="217" t="s">
        <v>741</v>
      </c>
      <c r="G538" s="33"/>
      <c r="H538" s="33"/>
      <c r="I538" s="112"/>
      <c r="J538" s="33"/>
      <c r="K538" s="33"/>
      <c r="L538" s="36"/>
      <c r="M538" s="215"/>
      <c r="N538" s="216"/>
      <c r="O538" s="68"/>
      <c r="P538" s="68"/>
      <c r="Q538" s="68"/>
      <c r="R538" s="68"/>
      <c r="S538" s="68"/>
      <c r="T538" s="69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4" t="s">
        <v>127</v>
      </c>
      <c r="AU538" s="14" t="s">
        <v>86</v>
      </c>
    </row>
    <row r="539" spans="1:65" s="2" customFormat="1" ht="21.75" customHeight="1">
      <c r="A539" s="31"/>
      <c r="B539" s="32"/>
      <c r="C539" s="200" t="s">
        <v>923</v>
      </c>
      <c r="D539" s="200" t="s">
        <v>118</v>
      </c>
      <c r="E539" s="201" t="s">
        <v>924</v>
      </c>
      <c r="F539" s="202" t="s">
        <v>925</v>
      </c>
      <c r="G539" s="203" t="s">
        <v>184</v>
      </c>
      <c r="H539" s="204">
        <v>1</v>
      </c>
      <c r="I539" s="205"/>
      <c r="J539" s="206">
        <f>ROUND(I539*H539,2)</f>
        <v>0</v>
      </c>
      <c r="K539" s="202" t="s">
        <v>122</v>
      </c>
      <c r="L539" s="36"/>
      <c r="M539" s="207" t="s">
        <v>1</v>
      </c>
      <c r="N539" s="208" t="s">
        <v>42</v>
      </c>
      <c r="O539" s="68"/>
      <c r="P539" s="209">
        <f>O539*H539</f>
        <v>0</v>
      </c>
      <c r="Q539" s="209">
        <v>0</v>
      </c>
      <c r="R539" s="209">
        <f>Q539*H539</f>
        <v>0</v>
      </c>
      <c r="S539" s="209">
        <v>0</v>
      </c>
      <c r="T539" s="210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211" t="s">
        <v>123</v>
      </c>
      <c r="AT539" s="211" t="s">
        <v>118</v>
      </c>
      <c r="AU539" s="211" t="s">
        <v>86</v>
      </c>
      <c r="AY539" s="14" t="s">
        <v>115</v>
      </c>
      <c r="BE539" s="212">
        <f>IF(N539="základní",J539,0)</f>
        <v>0</v>
      </c>
      <c r="BF539" s="212">
        <f>IF(N539="snížená",J539,0)</f>
        <v>0</v>
      </c>
      <c r="BG539" s="212">
        <f>IF(N539="zákl. přenesená",J539,0)</f>
        <v>0</v>
      </c>
      <c r="BH539" s="212">
        <f>IF(N539="sníž. přenesená",J539,0)</f>
        <v>0</v>
      </c>
      <c r="BI539" s="212">
        <f>IF(N539="nulová",J539,0)</f>
        <v>0</v>
      </c>
      <c r="BJ539" s="14" t="s">
        <v>84</v>
      </c>
      <c r="BK539" s="212">
        <f>ROUND(I539*H539,2)</f>
        <v>0</v>
      </c>
      <c r="BL539" s="14" t="s">
        <v>123</v>
      </c>
      <c r="BM539" s="211" t="s">
        <v>926</v>
      </c>
    </row>
    <row r="540" spans="1:65" s="2" customFormat="1" ht="29.25">
      <c r="A540" s="31"/>
      <c r="B540" s="32"/>
      <c r="C540" s="33"/>
      <c r="D540" s="213" t="s">
        <v>125</v>
      </c>
      <c r="E540" s="33"/>
      <c r="F540" s="214" t="s">
        <v>927</v>
      </c>
      <c r="G540" s="33"/>
      <c r="H540" s="33"/>
      <c r="I540" s="112"/>
      <c r="J540" s="33"/>
      <c r="K540" s="33"/>
      <c r="L540" s="36"/>
      <c r="M540" s="215"/>
      <c r="N540" s="216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125</v>
      </c>
      <c r="AU540" s="14" t="s">
        <v>86</v>
      </c>
    </row>
    <row r="541" spans="1:65" s="2" customFormat="1" ht="19.5">
      <c r="A541" s="31"/>
      <c r="B541" s="32"/>
      <c r="C541" s="33"/>
      <c r="D541" s="213" t="s">
        <v>127</v>
      </c>
      <c r="E541" s="33"/>
      <c r="F541" s="217" t="s">
        <v>741</v>
      </c>
      <c r="G541" s="33"/>
      <c r="H541" s="33"/>
      <c r="I541" s="112"/>
      <c r="J541" s="33"/>
      <c r="K541" s="33"/>
      <c r="L541" s="36"/>
      <c r="M541" s="215"/>
      <c r="N541" s="216"/>
      <c r="O541" s="68"/>
      <c r="P541" s="68"/>
      <c r="Q541" s="68"/>
      <c r="R541" s="68"/>
      <c r="S541" s="68"/>
      <c r="T541" s="69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4" t="s">
        <v>127</v>
      </c>
      <c r="AU541" s="14" t="s">
        <v>86</v>
      </c>
    </row>
    <row r="542" spans="1:65" s="2" customFormat="1" ht="21.75" customHeight="1">
      <c r="A542" s="31"/>
      <c r="B542" s="32"/>
      <c r="C542" s="200" t="s">
        <v>928</v>
      </c>
      <c r="D542" s="200" t="s">
        <v>118</v>
      </c>
      <c r="E542" s="201" t="s">
        <v>929</v>
      </c>
      <c r="F542" s="202" t="s">
        <v>930</v>
      </c>
      <c r="G542" s="203" t="s">
        <v>184</v>
      </c>
      <c r="H542" s="204">
        <v>1</v>
      </c>
      <c r="I542" s="205"/>
      <c r="J542" s="206">
        <f>ROUND(I542*H542,2)</f>
        <v>0</v>
      </c>
      <c r="K542" s="202" t="s">
        <v>122</v>
      </c>
      <c r="L542" s="36"/>
      <c r="M542" s="207" t="s">
        <v>1</v>
      </c>
      <c r="N542" s="208" t="s">
        <v>42</v>
      </c>
      <c r="O542" s="68"/>
      <c r="P542" s="209">
        <f>O542*H542</f>
        <v>0</v>
      </c>
      <c r="Q542" s="209">
        <v>0</v>
      </c>
      <c r="R542" s="209">
        <f>Q542*H542</f>
        <v>0</v>
      </c>
      <c r="S542" s="209">
        <v>0</v>
      </c>
      <c r="T542" s="210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211" t="s">
        <v>123</v>
      </c>
      <c r="AT542" s="211" t="s">
        <v>118</v>
      </c>
      <c r="AU542" s="211" t="s">
        <v>86</v>
      </c>
      <c r="AY542" s="14" t="s">
        <v>115</v>
      </c>
      <c r="BE542" s="212">
        <f>IF(N542="základní",J542,0)</f>
        <v>0</v>
      </c>
      <c r="BF542" s="212">
        <f>IF(N542="snížená",J542,0)</f>
        <v>0</v>
      </c>
      <c r="BG542" s="212">
        <f>IF(N542="zákl. přenesená",J542,0)</f>
        <v>0</v>
      </c>
      <c r="BH542" s="212">
        <f>IF(N542="sníž. přenesená",J542,0)</f>
        <v>0</v>
      </c>
      <c r="BI542" s="212">
        <f>IF(N542="nulová",J542,0)</f>
        <v>0</v>
      </c>
      <c r="BJ542" s="14" t="s">
        <v>84</v>
      </c>
      <c r="BK542" s="212">
        <f>ROUND(I542*H542,2)</f>
        <v>0</v>
      </c>
      <c r="BL542" s="14" t="s">
        <v>123</v>
      </c>
      <c r="BM542" s="211" t="s">
        <v>931</v>
      </c>
    </row>
    <row r="543" spans="1:65" s="2" customFormat="1" ht="29.25">
      <c r="A543" s="31"/>
      <c r="B543" s="32"/>
      <c r="C543" s="33"/>
      <c r="D543" s="213" t="s">
        <v>125</v>
      </c>
      <c r="E543" s="33"/>
      <c r="F543" s="214" t="s">
        <v>932</v>
      </c>
      <c r="G543" s="33"/>
      <c r="H543" s="33"/>
      <c r="I543" s="112"/>
      <c r="J543" s="33"/>
      <c r="K543" s="33"/>
      <c r="L543" s="36"/>
      <c r="M543" s="215"/>
      <c r="N543" s="216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125</v>
      </c>
      <c r="AU543" s="14" t="s">
        <v>86</v>
      </c>
    </row>
    <row r="544" spans="1:65" s="2" customFormat="1" ht="19.5">
      <c r="A544" s="31"/>
      <c r="B544" s="32"/>
      <c r="C544" s="33"/>
      <c r="D544" s="213" t="s">
        <v>127</v>
      </c>
      <c r="E544" s="33"/>
      <c r="F544" s="217" t="s">
        <v>741</v>
      </c>
      <c r="G544" s="33"/>
      <c r="H544" s="33"/>
      <c r="I544" s="112"/>
      <c r="J544" s="33"/>
      <c r="K544" s="33"/>
      <c r="L544" s="36"/>
      <c r="M544" s="215"/>
      <c r="N544" s="216"/>
      <c r="O544" s="68"/>
      <c r="P544" s="68"/>
      <c r="Q544" s="68"/>
      <c r="R544" s="68"/>
      <c r="S544" s="68"/>
      <c r="T544" s="69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4" t="s">
        <v>127</v>
      </c>
      <c r="AU544" s="14" t="s">
        <v>86</v>
      </c>
    </row>
    <row r="545" spans="1:65" s="2" customFormat="1" ht="21.75" customHeight="1">
      <c r="A545" s="31"/>
      <c r="B545" s="32"/>
      <c r="C545" s="200" t="s">
        <v>933</v>
      </c>
      <c r="D545" s="200" t="s">
        <v>118</v>
      </c>
      <c r="E545" s="201" t="s">
        <v>934</v>
      </c>
      <c r="F545" s="202" t="s">
        <v>935</v>
      </c>
      <c r="G545" s="203" t="s">
        <v>184</v>
      </c>
      <c r="H545" s="204">
        <v>1</v>
      </c>
      <c r="I545" s="205"/>
      <c r="J545" s="206">
        <f>ROUND(I545*H545,2)</f>
        <v>0</v>
      </c>
      <c r="K545" s="202" t="s">
        <v>122</v>
      </c>
      <c r="L545" s="36"/>
      <c r="M545" s="207" t="s">
        <v>1</v>
      </c>
      <c r="N545" s="208" t="s">
        <v>42</v>
      </c>
      <c r="O545" s="68"/>
      <c r="P545" s="209">
        <f>O545*H545</f>
        <v>0</v>
      </c>
      <c r="Q545" s="209">
        <v>0</v>
      </c>
      <c r="R545" s="209">
        <f>Q545*H545</f>
        <v>0</v>
      </c>
      <c r="S545" s="209">
        <v>0</v>
      </c>
      <c r="T545" s="210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211" t="s">
        <v>123</v>
      </c>
      <c r="AT545" s="211" t="s">
        <v>118</v>
      </c>
      <c r="AU545" s="211" t="s">
        <v>86</v>
      </c>
      <c r="AY545" s="14" t="s">
        <v>115</v>
      </c>
      <c r="BE545" s="212">
        <f>IF(N545="základní",J545,0)</f>
        <v>0</v>
      </c>
      <c r="BF545" s="212">
        <f>IF(N545="snížená",J545,0)</f>
        <v>0</v>
      </c>
      <c r="BG545" s="212">
        <f>IF(N545="zákl. přenesená",J545,0)</f>
        <v>0</v>
      </c>
      <c r="BH545" s="212">
        <f>IF(N545="sníž. přenesená",J545,0)</f>
        <v>0</v>
      </c>
      <c r="BI545" s="212">
        <f>IF(N545="nulová",J545,0)</f>
        <v>0</v>
      </c>
      <c r="BJ545" s="14" t="s">
        <v>84</v>
      </c>
      <c r="BK545" s="212">
        <f>ROUND(I545*H545,2)</f>
        <v>0</v>
      </c>
      <c r="BL545" s="14" t="s">
        <v>123</v>
      </c>
      <c r="BM545" s="211" t="s">
        <v>936</v>
      </c>
    </row>
    <row r="546" spans="1:65" s="2" customFormat="1" ht="29.25">
      <c r="A546" s="31"/>
      <c r="B546" s="32"/>
      <c r="C546" s="33"/>
      <c r="D546" s="213" t="s">
        <v>125</v>
      </c>
      <c r="E546" s="33"/>
      <c r="F546" s="214" t="s">
        <v>937</v>
      </c>
      <c r="G546" s="33"/>
      <c r="H546" s="33"/>
      <c r="I546" s="112"/>
      <c r="J546" s="33"/>
      <c r="K546" s="33"/>
      <c r="L546" s="36"/>
      <c r="M546" s="215"/>
      <c r="N546" s="216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125</v>
      </c>
      <c r="AU546" s="14" t="s">
        <v>86</v>
      </c>
    </row>
    <row r="547" spans="1:65" s="2" customFormat="1" ht="19.5">
      <c r="A547" s="31"/>
      <c r="B547" s="32"/>
      <c r="C547" s="33"/>
      <c r="D547" s="213" t="s">
        <v>127</v>
      </c>
      <c r="E547" s="33"/>
      <c r="F547" s="217" t="s">
        <v>741</v>
      </c>
      <c r="G547" s="33"/>
      <c r="H547" s="33"/>
      <c r="I547" s="112"/>
      <c r="J547" s="33"/>
      <c r="K547" s="33"/>
      <c r="L547" s="36"/>
      <c r="M547" s="215"/>
      <c r="N547" s="216"/>
      <c r="O547" s="68"/>
      <c r="P547" s="68"/>
      <c r="Q547" s="68"/>
      <c r="R547" s="68"/>
      <c r="S547" s="68"/>
      <c r="T547" s="69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4" t="s">
        <v>127</v>
      </c>
      <c r="AU547" s="14" t="s">
        <v>86</v>
      </c>
    </row>
    <row r="548" spans="1:65" s="2" customFormat="1" ht="21.75" customHeight="1">
      <c r="A548" s="31"/>
      <c r="B548" s="32"/>
      <c r="C548" s="200" t="s">
        <v>938</v>
      </c>
      <c r="D548" s="200" t="s">
        <v>118</v>
      </c>
      <c r="E548" s="201" t="s">
        <v>939</v>
      </c>
      <c r="F548" s="202" t="s">
        <v>940</v>
      </c>
      <c r="G548" s="203" t="s">
        <v>184</v>
      </c>
      <c r="H548" s="204">
        <v>1</v>
      </c>
      <c r="I548" s="205"/>
      <c r="J548" s="206">
        <f>ROUND(I548*H548,2)</f>
        <v>0</v>
      </c>
      <c r="K548" s="202" t="s">
        <v>122</v>
      </c>
      <c r="L548" s="36"/>
      <c r="M548" s="207" t="s">
        <v>1</v>
      </c>
      <c r="N548" s="208" t="s">
        <v>42</v>
      </c>
      <c r="O548" s="68"/>
      <c r="P548" s="209">
        <f>O548*H548</f>
        <v>0</v>
      </c>
      <c r="Q548" s="209">
        <v>0</v>
      </c>
      <c r="R548" s="209">
        <f>Q548*H548</f>
        <v>0</v>
      </c>
      <c r="S548" s="209">
        <v>0</v>
      </c>
      <c r="T548" s="210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211" t="s">
        <v>123</v>
      </c>
      <c r="AT548" s="211" t="s">
        <v>118</v>
      </c>
      <c r="AU548" s="211" t="s">
        <v>86</v>
      </c>
      <c r="AY548" s="14" t="s">
        <v>115</v>
      </c>
      <c r="BE548" s="212">
        <f>IF(N548="základní",J548,0)</f>
        <v>0</v>
      </c>
      <c r="BF548" s="212">
        <f>IF(N548="snížená",J548,0)</f>
        <v>0</v>
      </c>
      <c r="BG548" s="212">
        <f>IF(N548="zákl. přenesená",J548,0)</f>
        <v>0</v>
      </c>
      <c r="BH548" s="212">
        <f>IF(N548="sníž. přenesená",J548,0)</f>
        <v>0</v>
      </c>
      <c r="BI548" s="212">
        <f>IF(N548="nulová",J548,0)</f>
        <v>0</v>
      </c>
      <c r="BJ548" s="14" t="s">
        <v>84</v>
      </c>
      <c r="BK548" s="212">
        <f>ROUND(I548*H548,2)</f>
        <v>0</v>
      </c>
      <c r="BL548" s="14" t="s">
        <v>123</v>
      </c>
      <c r="BM548" s="211" t="s">
        <v>941</v>
      </c>
    </row>
    <row r="549" spans="1:65" s="2" customFormat="1" ht="29.25">
      <c r="A549" s="31"/>
      <c r="B549" s="32"/>
      <c r="C549" s="33"/>
      <c r="D549" s="213" t="s">
        <v>125</v>
      </c>
      <c r="E549" s="33"/>
      <c r="F549" s="214" t="s">
        <v>942</v>
      </c>
      <c r="G549" s="33"/>
      <c r="H549" s="33"/>
      <c r="I549" s="112"/>
      <c r="J549" s="33"/>
      <c r="K549" s="33"/>
      <c r="L549" s="36"/>
      <c r="M549" s="215"/>
      <c r="N549" s="216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125</v>
      </c>
      <c r="AU549" s="14" t="s">
        <v>86</v>
      </c>
    </row>
    <row r="550" spans="1:65" s="2" customFormat="1" ht="19.5">
      <c r="A550" s="31"/>
      <c r="B550" s="32"/>
      <c r="C550" s="33"/>
      <c r="D550" s="213" t="s">
        <v>127</v>
      </c>
      <c r="E550" s="33"/>
      <c r="F550" s="217" t="s">
        <v>741</v>
      </c>
      <c r="G550" s="33"/>
      <c r="H550" s="33"/>
      <c r="I550" s="112"/>
      <c r="J550" s="33"/>
      <c r="K550" s="33"/>
      <c r="L550" s="36"/>
      <c r="M550" s="215"/>
      <c r="N550" s="216"/>
      <c r="O550" s="68"/>
      <c r="P550" s="68"/>
      <c r="Q550" s="68"/>
      <c r="R550" s="68"/>
      <c r="S550" s="68"/>
      <c r="T550" s="69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4" t="s">
        <v>127</v>
      </c>
      <c r="AU550" s="14" t="s">
        <v>86</v>
      </c>
    </row>
    <row r="551" spans="1:65" s="2" customFormat="1" ht="21.75" customHeight="1">
      <c r="A551" s="31"/>
      <c r="B551" s="32"/>
      <c r="C551" s="200" t="s">
        <v>943</v>
      </c>
      <c r="D551" s="200" t="s">
        <v>118</v>
      </c>
      <c r="E551" s="201" t="s">
        <v>944</v>
      </c>
      <c r="F551" s="202" t="s">
        <v>945</v>
      </c>
      <c r="G551" s="203" t="s">
        <v>184</v>
      </c>
      <c r="H551" s="204">
        <v>5</v>
      </c>
      <c r="I551" s="205"/>
      <c r="J551" s="206">
        <f>ROUND(I551*H551,2)</f>
        <v>0</v>
      </c>
      <c r="K551" s="202" t="s">
        <v>122</v>
      </c>
      <c r="L551" s="36"/>
      <c r="M551" s="207" t="s">
        <v>1</v>
      </c>
      <c r="N551" s="208" t="s">
        <v>42</v>
      </c>
      <c r="O551" s="68"/>
      <c r="P551" s="209">
        <f>O551*H551</f>
        <v>0</v>
      </c>
      <c r="Q551" s="209">
        <v>0</v>
      </c>
      <c r="R551" s="209">
        <f>Q551*H551</f>
        <v>0</v>
      </c>
      <c r="S551" s="209">
        <v>0</v>
      </c>
      <c r="T551" s="210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211" t="s">
        <v>123</v>
      </c>
      <c r="AT551" s="211" t="s">
        <v>118</v>
      </c>
      <c r="AU551" s="211" t="s">
        <v>86</v>
      </c>
      <c r="AY551" s="14" t="s">
        <v>115</v>
      </c>
      <c r="BE551" s="212">
        <f>IF(N551="základní",J551,0)</f>
        <v>0</v>
      </c>
      <c r="BF551" s="212">
        <f>IF(N551="snížená",J551,0)</f>
        <v>0</v>
      </c>
      <c r="BG551" s="212">
        <f>IF(N551="zákl. přenesená",J551,0)</f>
        <v>0</v>
      </c>
      <c r="BH551" s="212">
        <f>IF(N551="sníž. přenesená",J551,0)</f>
        <v>0</v>
      </c>
      <c r="BI551" s="212">
        <f>IF(N551="nulová",J551,0)</f>
        <v>0</v>
      </c>
      <c r="BJ551" s="14" t="s">
        <v>84</v>
      </c>
      <c r="BK551" s="212">
        <f>ROUND(I551*H551,2)</f>
        <v>0</v>
      </c>
      <c r="BL551" s="14" t="s">
        <v>123</v>
      </c>
      <c r="BM551" s="211" t="s">
        <v>946</v>
      </c>
    </row>
    <row r="552" spans="1:65" s="2" customFormat="1" ht="29.25">
      <c r="A552" s="31"/>
      <c r="B552" s="32"/>
      <c r="C552" s="33"/>
      <c r="D552" s="213" t="s">
        <v>125</v>
      </c>
      <c r="E552" s="33"/>
      <c r="F552" s="214" t="s">
        <v>947</v>
      </c>
      <c r="G552" s="33"/>
      <c r="H552" s="33"/>
      <c r="I552" s="112"/>
      <c r="J552" s="33"/>
      <c r="K552" s="33"/>
      <c r="L552" s="36"/>
      <c r="M552" s="215"/>
      <c r="N552" s="216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125</v>
      </c>
      <c r="AU552" s="14" t="s">
        <v>86</v>
      </c>
    </row>
    <row r="553" spans="1:65" s="2" customFormat="1" ht="19.5">
      <c r="A553" s="31"/>
      <c r="B553" s="32"/>
      <c r="C553" s="33"/>
      <c r="D553" s="213" t="s">
        <v>127</v>
      </c>
      <c r="E553" s="33"/>
      <c r="F553" s="217" t="s">
        <v>741</v>
      </c>
      <c r="G553" s="33"/>
      <c r="H553" s="33"/>
      <c r="I553" s="112"/>
      <c r="J553" s="33"/>
      <c r="K553" s="33"/>
      <c r="L553" s="36"/>
      <c r="M553" s="215"/>
      <c r="N553" s="216"/>
      <c r="O553" s="68"/>
      <c r="P553" s="68"/>
      <c r="Q553" s="68"/>
      <c r="R553" s="68"/>
      <c r="S553" s="68"/>
      <c r="T553" s="69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4" t="s">
        <v>127</v>
      </c>
      <c r="AU553" s="14" t="s">
        <v>86</v>
      </c>
    </row>
    <row r="554" spans="1:65" s="2" customFormat="1" ht="21.75" customHeight="1">
      <c r="A554" s="31"/>
      <c r="B554" s="32"/>
      <c r="C554" s="200" t="s">
        <v>948</v>
      </c>
      <c r="D554" s="200" t="s">
        <v>118</v>
      </c>
      <c r="E554" s="201" t="s">
        <v>949</v>
      </c>
      <c r="F554" s="202" t="s">
        <v>950</v>
      </c>
      <c r="G554" s="203" t="s">
        <v>184</v>
      </c>
      <c r="H554" s="204">
        <v>5</v>
      </c>
      <c r="I554" s="205"/>
      <c r="J554" s="206">
        <f>ROUND(I554*H554,2)</f>
        <v>0</v>
      </c>
      <c r="K554" s="202" t="s">
        <v>122</v>
      </c>
      <c r="L554" s="36"/>
      <c r="M554" s="207" t="s">
        <v>1</v>
      </c>
      <c r="N554" s="208" t="s">
        <v>42</v>
      </c>
      <c r="O554" s="68"/>
      <c r="P554" s="209">
        <f>O554*H554</f>
        <v>0</v>
      </c>
      <c r="Q554" s="209">
        <v>0</v>
      </c>
      <c r="R554" s="209">
        <f>Q554*H554</f>
        <v>0</v>
      </c>
      <c r="S554" s="209">
        <v>0</v>
      </c>
      <c r="T554" s="210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211" t="s">
        <v>123</v>
      </c>
      <c r="AT554" s="211" t="s">
        <v>118</v>
      </c>
      <c r="AU554" s="211" t="s">
        <v>86</v>
      </c>
      <c r="AY554" s="14" t="s">
        <v>115</v>
      </c>
      <c r="BE554" s="212">
        <f>IF(N554="základní",J554,0)</f>
        <v>0</v>
      </c>
      <c r="BF554" s="212">
        <f>IF(N554="snížená",J554,0)</f>
        <v>0</v>
      </c>
      <c r="BG554" s="212">
        <f>IF(N554="zákl. přenesená",J554,0)</f>
        <v>0</v>
      </c>
      <c r="BH554" s="212">
        <f>IF(N554="sníž. přenesená",J554,0)</f>
        <v>0</v>
      </c>
      <c r="BI554" s="212">
        <f>IF(N554="nulová",J554,0)</f>
        <v>0</v>
      </c>
      <c r="BJ554" s="14" t="s">
        <v>84</v>
      </c>
      <c r="BK554" s="212">
        <f>ROUND(I554*H554,2)</f>
        <v>0</v>
      </c>
      <c r="BL554" s="14" t="s">
        <v>123</v>
      </c>
      <c r="BM554" s="211" t="s">
        <v>951</v>
      </c>
    </row>
    <row r="555" spans="1:65" s="2" customFormat="1" ht="29.25">
      <c r="A555" s="31"/>
      <c r="B555" s="32"/>
      <c r="C555" s="33"/>
      <c r="D555" s="213" t="s">
        <v>125</v>
      </c>
      <c r="E555" s="33"/>
      <c r="F555" s="214" t="s">
        <v>952</v>
      </c>
      <c r="G555" s="33"/>
      <c r="H555" s="33"/>
      <c r="I555" s="112"/>
      <c r="J555" s="33"/>
      <c r="K555" s="33"/>
      <c r="L555" s="36"/>
      <c r="M555" s="215"/>
      <c r="N555" s="216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125</v>
      </c>
      <c r="AU555" s="14" t="s">
        <v>86</v>
      </c>
    </row>
    <row r="556" spans="1:65" s="2" customFormat="1" ht="19.5">
      <c r="A556" s="31"/>
      <c r="B556" s="32"/>
      <c r="C556" s="33"/>
      <c r="D556" s="213" t="s">
        <v>127</v>
      </c>
      <c r="E556" s="33"/>
      <c r="F556" s="217" t="s">
        <v>741</v>
      </c>
      <c r="G556" s="33"/>
      <c r="H556" s="33"/>
      <c r="I556" s="112"/>
      <c r="J556" s="33"/>
      <c r="K556" s="33"/>
      <c r="L556" s="36"/>
      <c r="M556" s="215"/>
      <c r="N556" s="216"/>
      <c r="O556" s="68"/>
      <c r="P556" s="68"/>
      <c r="Q556" s="68"/>
      <c r="R556" s="68"/>
      <c r="S556" s="68"/>
      <c r="T556" s="69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4" t="s">
        <v>127</v>
      </c>
      <c r="AU556" s="14" t="s">
        <v>86</v>
      </c>
    </row>
    <row r="557" spans="1:65" s="2" customFormat="1" ht="21.75" customHeight="1">
      <c r="A557" s="31"/>
      <c r="B557" s="32"/>
      <c r="C557" s="200" t="s">
        <v>953</v>
      </c>
      <c r="D557" s="200" t="s">
        <v>118</v>
      </c>
      <c r="E557" s="201" t="s">
        <v>954</v>
      </c>
      <c r="F557" s="202" t="s">
        <v>955</v>
      </c>
      <c r="G557" s="203" t="s">
        <v>184</v>
      </c>
      <c r="H557" s="204">
        <v>3</v>
      </c>
      <c r="I557" s="205"/>
      <c r="J557" s="206">
        <f>ROUND(I557*H557,2)</f>
        <v>0</v>
      </c>
      <c r="K557" s="202" t="s">
        <v>122</v>
      </c>
      <c r="L557" s="36"/>
      <c r="M557" s="207" t="s">
        <v>1</v>
      </c>
      <c r="N557" s="208" t="s">
        <v>42</v>
      </c>
      <c r="O557" s="68"/>
      <c r="P557" s="209">
        <f>O557*H557</f>
        <v>0</v>
      </c>
      <c r="Q557" s="209">
        <v>0</v>
      </c>
      <c r="R557" s="209">
        <f>Q557*H557</f>
        <v>0</v>
      </c>
      <c r="S557" s="209">
        <v>0</v>
      </c>
      <c r="T557" s="210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211" t="s">
        <v>123</v>
      </c>
      <c r="AT557" s="211" t="s">
        <v>118</v>
      </c>
      <c r="AU557" s="211" t="s">
        <v>86</v>
      </c>
      <c r="AY557" s="14" t="s">
        <v>115</v>
      </c>
      <c r="BE557" s="212">
        <f>IF(N557="základní",J557,0)</f>
        <v>0</v>
      </c>
      <c r="BF557" s="212">
        <f>IF(N557="snížená",J557,0)</f>
        <v>0</v>
      </c>
      <c r="BG557" s="212">
        <f>IF(N557="zákl. přenesená",J557,0)</f>
        <v>0</v>
      </c>
      <c r="BH557" s="212">
        <f>IF(N557="sníž. přenesená",J557,0)</f>
        <v>0</v>
      </c>
      <c r="BI557" s="212">
        <f>IF(N557="nulová",J557,0)</f>
        <v>0</v>
      </c>
      <c r="BJ557" s="14" t="s">
        <v>84</v>
      </c>
      <c r="BK557" s="212">
        <f>ROUND(I557*H557,2)</f>
        <v>0</v>
      </c>
      <c r="BL557" s="14" t="s">
        <v>123</v>
      </c>
      <c r="BM557" s="211" t="s">
        <v>956</v>
      </c>
    </row>
    <row r="558" spans="1:65" s="2" customFormat="1" ht="29.25">
      <c r="A558" s="31"/>
      <c r="B558" s="32"/>
      <c r="C558" s="33"/>
      <c r="D558" s="213" t="s">
        <v>125</v>
      </c>
      <c r="E558" s="33"/>
      <c r="F558" s="214" t="s">
        <v>957</v>
      </c>
      <c r="G558" s="33"/>
      <c r="H558" s="33"/>
      <c r="I558" s="112"/>
      <c r="J558" s="33"/>
      <c r="K558" s="33"/>
      <c r="L558" s="36"/>
      <c r="M558" s="215"/>
      <c r="N558" s="216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125</v>
      </c>
      <c r="AU558" s="14" t="s">
        <v>86</v>
      </c>
    </row>
    <row r="559" spans="1:65" s="2" customFormat="1" ht="19.5">
      <c r="A559" s="31"/>
      <c r="B559" s="32"/>
      <c r="C559" s="33"/>
      <c r="D559" s="213" t="s">
        <v>127</v>
      </c>
      <c r="E559" s="33"/>
      <c r="F559" s="217" t="s">
        <v>741</v>
      </c>
      <c r="G559" s="33"/>
      <c r="H559" s="33"/>
      <c r="I559" s="112"/>
      <c r="J559" s="33"/>
      <c r="K559" s="33"/>
      <c r="L559" s="36"/>
      <c r="M559" s="215"/>
      <c r="N559" s="216"/>
      <c r="O559" s="68"/>
      <c r="P559" s="68"/>
      <c r="Q559" s="68"/>
      <c r="R559" s="68"/>
      <c r="S559" s="68"/>
      <c r="T559" s="69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4" t="s">
        <v>127</v>
      </c>
      <c r="AU559" s="14" t="s">
        <v>86</v>
      </c>
    </row>
    <row r="560" spans="1:65" s="2" customFormat="1" ht="21.75" customHeight="1">
      <c r="A560" s="31"/>
      <c r="B560" s="32"/>
      <c r="C560" s="200" t="s">
        <v>958</v>
      </c>
      <c r="D560" s="200" t="s">
        <v>118</v>
      </c>
      <c r="E560" s="201" t="s">
        <v>959</v>
      </c>
      <c r="F560" s="202" t="s">
        <v>960</v>
      </c>
      <c r="G560" s="203" t="s">
        <v>184</v>
      </c>
      <c r="H560" s="204">
        <v>3</v>
      </c>
      <c r="I560" s="205"/>
      <c r="J560" s="206">
        <f>ROUND(I560*H560,2)</f>
        <v>0</v>
      </c>
      <c r="K560" s="202" t="s">
        <v>122</v>
      </c>
      <c r="L560" s="36"/>
      <c r="M560" s="207" t="s">
        <v>1</v>
      </c>
      <c r="N560" s="208" t="s">
        <v>42</v>
      </c>
      <c r="O560" s="68"/>
      <c r="P560" s="209">
        <f>O560*H560</f>
        <v>0</v>
      </c>
      <c r="Q560" s="209">
        <v>0</v>
      </c>
      <c r="R560" s="209">
        <f>Q560*H560</f>
        <v>0</v>
      </c>
      <c r="S560" s="209">
        <v>0</v>
      </c>
      <c r="T560" s="210">
        <f>S560*H560</f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211" t="s">
        <v>123</v>
      </c>
      <c r="AT560" s="211" t="s">
        <v>118</v>
      </c>
      <c r="AU560" s="211" t="s">
        <v>86</v>
      </c>
      <c r="AY560" s="14" t="s">
        <v>115</v>
      </c>
      <c r="BE560" s="212">
        <f>IF(N560="základní",J560,0)</f>
        <v>0</v>
      </c>
      <c r="BF560" s="212">
        <f>IF(N560="snížená",J560,0)</f>
        <v>0</v>
      </c>
      <c r="BG560" s="212">
        <f>IF(N560="zákl. přenesená",J560,0)</f>
        <v>0</v>
      </c>
      <c r="BH560" s="212">
        <f>IF(N560="sníž. přenesená",J560,0)</f>
        <v>0</v>
      </c>
      <c r="BI560" s="212">
        <f>IF(N560="nulová",J560,0)</f>
        <v>0</v>
      </c>
      <c r="BJ560" s="14" t="s">
        <v>84</v>
      </c>
      <c r="BK560" s="212">
        <f>ROUND(I560*H560,2)</f>
        <v>0</v>
      </c>
      <c r="BL560" s="14" t="s">
        <v>123</v>
      </c>
      <c r="BM560" s="211" t="s">
        <v>961</v>
      </c>
    </row>
    <row r="561" spans="1:65" s="2" customFormat="1" ht="29.25">
      <c r="A561" s="31"/>
      <c r="B561" s="32"/>
      <c r="C561" s="33"/>
      <c r="D561" s="213" t="s">
        <v>125</v>
      </c>
      <c r="E561" s="33"/>
      <c r="F561" s="214" t="s">
        <v>962</v>
      </c>
      <c r="G561" s="33"/>
      <c r="H561" s="33"/>
      <c r="I561" s="112"/>
      <c r="J561" s="33"/>
      <c r="K561" s="33"/>
      <c r="L561" s="36"/>
      <c r="M561" s="215"/>
      <c r="N561" s="216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125</v>
      </c>
      <c r="AU561" s="14" t="s">
        <v>86</v>
      </c>
    </row>
    <row r="562" spans="1:65" s="2" customFormat="1" ht="19.5">
      <c r="A562" s="31"/>
      <c r="B562" s="32"/>
      <c r="C562" s="33"/>
      <c r="D562" s="213" t="s">
        <v>127</v>
      </c>
      <c r="E562" s="33"/>
      <c r="F562" s="217" t="s">
        <v>741</v>
      </c>
      <c r="G562" s="33"/>
      <c r="H562" s="33"/>
      <c r="I562" s="112"/>
      <c r="J562" s="33"/>
      <c r="K562" s="33"/>
      <c r="L562" s="36"/>
      <c r="M562" s="215"/>
      <c r="N562" s="216"/>
      <c r="O562" s="68"/>
      <c r="P562" s="68"/>
      <c r="Q562" s="68"/>
      <c r="R562" s="68"/>
      <c r="S562" s="68"/>
      <c r="T562" s="69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4" t="s">
        <v>127</v>
      </c>
      <c r="AU562" s="14" t="s">
        <v>86</v>
      </c>
    </row>
    <row r="563" spans="1:65" s="2" customFormat="1" ht="21.75" customHeight="1">
      <c r="A563" s="31"/>
      <c r="B563" s="32"/>
      <c r="C563" s="200" t="s">
        <v>963</v>
      </c>
      <c r="D563" s="200" t="s">
        <v>118</v>
      </c>
      <c r="E563" s="201" t="s">
        <v>964</v>
      </c>
      <c r="F563" s="202" t="s">
        <v>965</v>
      </c>
      <c r="G563" s="203" t="s">
        <v>184</v>
      </c>
      <c r="H563" s="204">
        <v>3</v>
      </c>
      <c r="I563" s="205"/>
      <c r="J563" s="206">
        <f>ROUND(I563*H563,2)</f>
        <v>0</v>
      </c>
      <c r="K563" s="202" t="s">
        <v>122</v>
      </c>
      <c r="L563" s="36"/>
      <c r="M563" s="207" t="s">
        <v>1</v>
      </c>
      <c r="N563" s="208" t="s">
        <v>42</v>
      </c>
      <c r="O563" s="68"/>
      <c r="P563" s="209">
        <f>O563*H563</f>
        <v>0</v>
      </c>
      <c r="Q563" s="209">
        <v>0</v>
      </c>
      <c r="R563" s="209">
        <f>Q563*H563</f>
        <v>0</v>
      </c>
      <c r="S563" s="209">
        <v>0</v>
      </c>
      <c r="T563" s="210">
        <f>S563*H563</f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211" t="s">
        <v>123</v>
      </c>
      <c r="AT563" s="211" t="s">
        <v>118</v>
      </c>
      <c r="AU563" s="211" t="s">
        <v>86</v>
      </c>
      <c r="AY563" s="14" t="s">
        <v>115</v>
      </c>
      <c r="BE563" s="212">
        <f>IF(N563="základní",J563,0)</f>
        <v>0</v>
      </c>
      <c r="BF563" s="212">
        <f>IF(N563="snížená",J563,0)</f>
        <v>0</v>
      </c>
      <c r="BG563" s="212">
        <f>IF(N563="zákl. přenesená",J563,0)</f>
        <v>0</v>
      </c>
      <c r="BH563" s="212">
        <f>IF(N563="sníž. přenesená",J563,0)</f>
        <v>0</v>
      </c>
      <c r="BI563" s="212">
        <f>IF(N563="nulová",J563,0)</f>
        <v>0</v>
      </c>
      <c r="BJ563" s="14" t="s">
        <v>84</v>
      </c>
      <c r="BK563" s="212">
        <f>ROUND(I563*H563,2)</f>
        <v>0</v>
      </c>
      <c r="BL563" s="14" t="s">
        <v>123</v>
      </c>
      <c r="BM563" s="211" t="s">
        <v>966</v>
      </c>
    </row>
    <row r="564" spans="1:65" s="2" customFormat="1" ht="29.25">
      <c r="A564" s="31"/>
      <c r="B564" s="32"/>
      <c r="C564" s="33"/>
      <c r="D564" s="213" t="s">
        <v>125</v>
      </c>
      <c r="E564" s="33"/>
      <c r="F564" s="214" t="s">
        <v>967</v>
      </c>
      <c r="G564" s="33"/>
      <c r="H564" s="33"/>
      <c r="I564" s="112"/>
      <c r="J564" s="33"/>
      <c r="K564" s="33"/>
      <c r="L564" s="36"/>
      <c r="M564" s="215"/>
      <c r="N564" s="216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125</v>
      </c>
      <c r="AU564" s="14" t="s">
        <v>86</v>
      </c>
    </row>
    <row r="565" spans="1:65" s="2" customFormat="1" ht="19.5">
      <c r="A565" s="31"/>
      <c r="B565" s="32"/>
      <c r="C565" s="33"/>
      <c r="D565" s="213" t="s">
        <v>127</v>
      </c>
      <c r="E565" s="33"/>
      <c r="F565" s="217" t="s">
        <v>741</v>
      </c>
      <c r="G565" s="33"/>
      <c r="H565" s="33"/>
      <c r="I565" s="112"/>
      <c r="J565" s="33"/>
      <c r="K565" s="33"/>
      <c r="L565" s="36"/>
      <c r="M565" s="215"/>
      <c r="N565" s="216"/>
      <c r="O565" s="68"/>
      <c r="P565" s="68"/>
      <c r="Q565" s="68"/>
      <c r="R565" s="68"/>
      <c r="S565" s="68"/>
      <c r="T565" s="69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T565" s="14" t="s">
        <v>127</v>
      </c>
      <c r="AU565" s="14" t="s">
        <v>86</v>
      </c>
    </row>
    <row r="566" spans="1:65" s="2" customFormat="1" ht="21.75" customHeight="1">
      <c r="A566" s="31"/>
      <c r="B566" s="32"/>
      <c r="C566" s="200" t="s">
        <v>968</v>
      </c>
      <c r="D566" s="200" t="s">
        <v>118</v>
      </c>
      <c r="E566" s="201" t="s">
        <v>969</v>
      </c>
      <c r="F566" s="202" t="s">
        <v>970</v>
      </c>
      <c r="G566" s="203" t="s">
        <v>184</v>
      </c>
      <c r="H566" s="204">
        <v>3</v>
      </c>
      <c r="I566" s="205"/>
      <c r="J566" s="206">
        <f>ROUND(I566*H566,2)</f>
        <v>0</v>
      </c>
      <c r="K566" s="202" t="s">
        <v>122</v>
      </c>
      <c r="L566" s="36"/>
      <c r="M566" s="207" t="s">
        <v>1</v>
      </c>
      <c r="N566" s="208" t="s">
        <v>42</v>
      </c>
      <c r="O566" s="68"/>
      <c r="P566" s="209">
        <f>O566*H566</f>
        <v>0</v>
      </c>
      <c r="Q566" s="209">
        <v>0</v>
      </c>
      <c r="R566" s="209">
        <f>Q566*H566</f>
        <v>0</v>
      </c>
      <c r="S566" s="209">
        <v>0</v>
      </c>
      <c r="T566" s="210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211" t="s">
        <v>123</v>
      </c>
      <c r="AT566" s="211" t="s">
        <v>118</v>
      </c>
      <c r="AU566" s="211" t="s">
        <v>86</v>
      </c>
      <c r="AY566" s="14" t="s">
        <v>115</v>
      </c>
      <c r="BE566" s="212">
        <f>IF(N566="základní",J566,0)</f>
        <v>0</v>
      </c>
      <c r="BF566" s="212">
        <f>IF(N566="snížená",J566,0)</f>
        <v>0</v>
      </c>
      <c r="BG566" s="212">
        <f>IF(N566="zákl. přenesená",J566,0)</f>
        <v>0</v>
      </c>
      <c r="BH566" s="212">
        <f>IF(N566="sníž. přenesená",J566,0)</f>
        <v>0</v>
      </c>
      <c r="BI566" s="212">
        <f>IF(N566="nulová",J566,0)</f>
        <v>0</v>
      </c>
      <c r="BJ566" s="14" t="s">
        <v>84</v>
      </c>
      <c r="BK566" s="212">
        <f>ROUND(I566*H566,2)</f>
        <v>0</v>
      </c>
      <c r="BL566" s="14" t="s">
        <v>123</v>
      </c>
      <c r="BM566" s="211" t="s">
        <v>971</v>
      </c>
    </row>
    <row r="567" spans="1:65" s="2" customFormat="1" ht="29.25">
      <c r="A567" s="31"/>
      <c r="B567" s="32"/>
      <c r="C567" s="33"/>
      <c r="D567" s="213" t="s">
        <v>125</v>
      </c>
      <c r="E567" s="33"/>
      <c r="F567" s="214" t="s">
        <v>972</v>
      </c>
      <c r="G567" s="33"/>
      <c r="H567" s="33"/>
      <c r="I567" s="112"/>
      <c r="J567" s="33"/>
      <c r="K567" s="33"/>
      <c r="L567" s="36"/>
      <c r="M567" s="215"/>
      <c r="N567" s="216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125</v>
      </c>
      <c r="AU567" s="14" t="s">
        <v>86</v>
      </c>
    </row>
    <row r="568" spans="1:65" s="2" customFormat="1" ht="19.5">
      <c r="A568" s="31"/>
      <c r="B568" s="32"/>
      <c r="C568" s="33"/>
      <c r="D568" s="213" t="s">
        <v>127</v>
      </c>
      <c r="E568" s="33"/>
      <c r="F568" s="217" t="s">
        <v>741</v>
      </c>
      <c r="G568" s="33"/>
      <c r="H568" s="33"/>
      <c r="I568" s="112"/>
      <c r="J568" s="33"/>
      <c r="K568" s="33"/>
      <c r="L568" s="36"/>
      <c r="M568" s="215"/>
      <c r="N568" s="216"/>
      <c r="O568" s="68"/>
      <c r="P568" s="68"/>
      <c r="Q568" s="68"/>
      <c r="R568" s="68"/>
      <c r="S568" s="68"/>
      <c r="T568" s="69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T568" s="14" t="s">
        <v>127</v>
      </c>
      <c r="AU568" s="14" t="s">
        <v>86</v>
      </c>
    </row>
    <row r="569" spans="1:65" s="2" customFormat="1" ht="21.75" customHeight="1">
      <c r="A569" s="31"/>
      <c r="B569" s="32"/>
      <c r="C569" s="200" t="s">
        <v>973</v>
      </c>
      <c r="D569" s="200" t="s">
        <v>118</v>
      </c>
      <c r="E569" s="201" t="s">
        <v>974</v>
      </c>
      <c r="F569" s="202" t="s">
        <v>975</v>
      </c>
      <c r="G569" s="203" t="s">
        <v>184</v>
      </c>
      <c r="H569" s="204">
        <v>1</v>
      </c>
      <c r="I569" s="205"/>
      <c r="J569" s="206">
        <f>ROUND(I569*H569,2)</f>
        <v>0</v>
      </c>
      <c r="K569" s="202" t="s">
        <v>122</v>
      </c>
      <c r="L569" s="36"/>
      <c r="M569" s="207" t="s">
        <v>1</v>
      </c>
      <c r="N569" s="208" t="s">
        <v>42</v>
      </c>
      <c r="O569" s="68"/>
      <c r="P569" s="209">
        <f>O569*H569</f>
        <v>0</v>
      </c>
      <c r="Q569" s="209">
        <v>0</v>
      </c>
      <c r="R569" s="209">
        <f>Q569*H569</f>
        <v>0</v>
      </c>
      <c r="S569" s="209">
        <v>0</v>
      </c>
      <c r="T569" s="210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211" t="s">
        <v>123</v>
      </c>
      <c r="AT569" s="211" t="s">
        <v>118</v>
      </c>
      <c r="AU569" s="211" t="s">
        <v>86</v>
      </c>
      <c r="AY569" s="14" t="s">
        <v>115</v>
      </c>
      <c r="BE569" s="212">
        <f>IF(N569="základní",J569,0)</f>
        <v>0</v>
      </c>
      <c r="BF569" s="212">
        <f>IF(N569="snížená",J569,0)</f>
        <v>0</v>
      </c>
      <c r="BG569" s="212">
        <f>IF(N569="zákl. přenesená",J569,0)</f>
        <v>0</v>
      </c>
      <c r="BH569" s="212">
        <f>IF(N569="sníž. přenesená",J569,0)</f>
        <v>0</v>
      </c>
      <c r="BI569" s="212">
        <f>IF(N569="nulová",J569,0)</f>
        <v>0</v>
      </c>
      <c r="BJ569" s="14" t="s">
        <v>84</v>
      </c>
      <c r="BK569" s="212">
        <f>ROUND(I569*H569,2)</f>
        <v>0</v>
      </c>
      <c r="BL569" s="14" t="s">
        <v>123</v>
      </c>
      <c r="BM569" s="211" t="s">
        <v>976</v>
      </c>
    </row>
    <row r="570" spans="1:65" s="2" customFormat="1" ht="29.25">
      <c r="A570" s="31"/>
      <c r="B570" s="32"/>
      <c r="C570" s="33"/>
      <c r="D570" s="213" t="s">
        <v>125</v>
      </c>
      <c r="E570" s="33"/>
      <c r="F570" s="214" t="s">
        <v>977</v>
      </c>
      <c r="G570" s="33"/>
      <c r="H570" s="33"/>
      <c r="I570" s="112"/>
      <c r="J570" s="33"/>
      <c r="K570" s="33"/>
      <c r="L570" s="36"/>
      <c r="M570" s="215"/>
      <c r="N570" s="216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125</v>
      </c>
      <c r="AU570" s="14" t="s">
        <v>86</v>
      </c>
    </row>
    <row r="571" spans="1:65" s="2" customFormat="1" ht="19.5">
      <c r="A571" s="31"/>
      <c r="B571" s="32"/>
      <c r="C571" s="33"/>
      <c r="D571" s="213" t="s">
        <v>127</v>
      </c>
      <c r="E571" s="33"/>
      <c r="F571" s="217" t="s">
        <v>741</v>
      </c>
      <c r="G571" s="33"/>
      <c r="H571" s="33"/>
      <c r="I571" s="112"/>
      <c r="J571" s="33"/>
      <c r="K571" s="33"/>
      <c r="L571" s="36"/>
      <c r="M571" s="215"/>
      <c r="N571" s="216"/>
      <c r="O571" s="68"/>
      <c r="P571" s="68"/>
      <c r="Q571" s="68"/>
      <c r="R571" s="68"/>
      <c r="S571" s="68"/>
      <c r="T571" s="69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4" t="s">
        <v>127</v>
      </c>
      <c r="AU571" s="14" t="s">
        <v>86</v>
      </c>
    </row>
    <row r="572" spans="1:65" s="2" customFormat="1" ht="21.75" customHeight="1">
      <c r="A572" s="31"/>
      <c r="B572" s="32"/>
      <c r="C572" s="200" t="s">
        <v>978</v>
      </c>
      <c r="D572" s="200" t="s">
        <v>118</v>
      </c>
      <c r="E572" s="201" t="s">
        <v>979</v>
      </c>
      <c r="F572" s="202" t="s">
        <v>980</v>
      </c>
      <c r="G572" s="203" t="s">
        <v>184</v>
      </c>
      <c r="H572" s="204">
        <v>1</v>
      </c>
      <c r="I572" s="205"/>
      <c r="J572" s="206">
        <f>ROUND(I572*H572,2)</f>
        <v>0</v>
      </c>
      <c r="K572" s="202" t="s">
        <v>122</v>
      </c>
      <c r="L572" s="36"/>
      <c r="M572" s="207" t="s">
        <v>1</v>
      </c>
      <c r="N572" s="208" t="s">
        <v>42</v>
      </c>
      <c r="O572" s="68"/>
      <c r="P572" s="209">
        <f>O572*H572</f>
        <v>0</v>
      </c>
      <c r="Q572" s="209">
        <v>0</v>
      </c>
      <c r="R572" s="209">
        <f>Q572*H572</f>
        <v>0</v>
      </c>
      <c r="S572" s="209">
        <v>0</v>
      </c>
      <c r="T572" s="210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211" t="s">
        <v>123</v>
      </c>
      <c r="AT572" s="211" t="s">
        <v>118</v>
      </c>
      <c r="AU572" s="211" t="s">
        <v>86</v>
      </c>
      <c r="AY572" s="14" t="s">
        <v>115</v>
      </c>
      <c r="BE572" s="212">
        <f>IF(N572="základní",J572,0)</f>
        <v>0</v>
      </c>
      <c r="BF572" s="212">
        <f>IF(N572="snížená",J572,0)</f>
        <v>0</v>
      </c>
      <c r="BG572" s="212">
        <f>IF(N572="zákl. přenesená",J572,0)</f>
        <v>0</v>
      </c>
      <c r="BH572" s="212">
        <f>IF(N572="sníž. přenesená",J572,0)</f>
        <v>0</v>
      </c>
      <c r="BI572" s="212">
        <f>IF(N572="nulová",J572,0)</f>
        <v>0</v>
      </c>
      <c r="BJ572" s="14" t="s">
        <v>84</v>
      </c>
      <c r="BK572" s="212">
        <f>ROUND(I572*H572,2)</f>
        <v>0</v>
      </c>
      <c r="BL572" s="14" t="s">
        <v>123</v>
      </c>
      <c r="BM572" s="211" t="s">
        <v>981</v>
      </c>
    </row>
    <row r="573" spans="1:65" s="2" customFormat="1" ht="29.25">
      <c r="A573" s="31"/>
      <c r="B573" s="32"/>
      <c r="C573" s="33"/>
      <c r="D573" s="213" t="s">
        <v>125</v>
      </c>
      <c r="E573" s="33"/>
      <c r="F573" s="214" t="s">
        <v>982</v>
      </c>
      <c r="G573" s="33"/>
      <c r="H573" s="33"/>
      <c r="I573" s="112"/>
      <c r="J573" s="33"/>
      <c r="K573" s="33"/>
      <c r="L573" s="36"/>
      <c r="M573" s="215"/>
      <c r="N573" s="216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125</v>
      </c>
      <c r="AU573" s="14" t="s">
        <v>86</v>
      </c>
    </row>
    <row r="574" spans="1:65" s="2" customFormat="1" ht="19.5">
      <c r="A574" s="31"/>
      <c r="B574" s="32"/>
      <c r="C574" s="33"/>
      <c r="D574" s="213" t="s">
        <v>127</v>
      </c>
      <c r="E574" s="33"/>
      <c r="F574" s="217" t="s">
        <v>741</v>
      </c>
      <c r="G574" s="33"/>
      <c r="H574" s="33"/>
      <c r="I574" s="112"/>
      <c r="J574" s="33"/>
      <c r="K574" s="33"/>
      <c r="L574" s="36"/>
      <c r="M574" s="215"/>
      <c r="N574" s="216"/>
      <c r="O574" s="68"/>
      <c r="P574" s="68"/>
      <c r="Q574" s="68"/>
      <c r="R574" s="68"/>
      <c r="S574" s="68"/>
      <c r="T574" s="69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T574" s="14" t="s">
        <v>127</v>
      </c>
      <c r="AU574" s="14" t="s">
        <v>86</v>
      </c>
    </row>
    <row r="575" spans="1:65" s="2" customFormat="1" ht="21.75" customHeight="1">
      <c r="A575" s="31"/>
      <c r="B575" s="32"/>
      <c r="C575" s="200" t="s">
        <v>983</v>
      </c>
      <c r="D575" s="200" t="s">
        <v>118</v>
      </c>
      <c r="E575" s="201" t="s">
        <v>984</v>
      </c>
      <c r="F575" s="202" t="s">
        <v>985</v>
      </c>
      <c r="G575" s="203" t="s">
        <v>184</v>
      </c>
      <c r="H575" s="204">
        <v>1</v>
      </c>
      <c r="I575" s="205"/>
      <c r="J575" s="206">
        <f>ROUND(I575*H575,2)</f>
        <v>0</v>
      </c>
      <c r="K575" s="202" t="s">
        <v>122</v>
      </c>
      <c r="L575" s="36"/>
      <c r="M575" s="207" t="s">
        <v>1</v>
      </c>
      <c r="N575" s="208" t="s">
        <v>42</v>
      </c>
      <c r="O575" s="68"/>
      <c r="P575" s="209">
        <f>O575*H575</f>
        <v>0</v>
      </c>
      <c r="Q575" s="209">
        <v>0</v>
      </c>
      <c r="R575" s="209">
        <f>Q575*H575</f>
        <v>0</v>
      </c>
      <c r="S575" s="209">
        <v>0</v>
      </c>
      <c r="T575" s="210">
        <f>S575*H575</f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211" t="s">
        <v>123</v>
      </c>
      <c r="AT575" s="211" t="s">
        <v>118</v>
      </c>
      <c r="AU575" s="211" t="s">
        <v>86</v>
      </c>
      <c r="AY575" s="14" t="s">
        <v>115</v>
      </c>
      <c r="BE575" s="212">
        <f>IF(N575="základní",J575,0)</f>
        <v>0</v>
      </c>
      <c r="BF575" s="212">
        <f>IF(N575="snížená",J575,0)</f>
        <v>0</v>
      </c>
      <c r="BG575" s="212">
        <f>IF(N575="zákl. přenesená",J575,0)</f>
        <v>0</v>
      </c>
      <c r="BH575" s="212">
        <f>IF(N575="sníž. přenesená",J575,0)</f>
        <v>0</v>
      </c>
      <c r="BI575" s="212">
        <f>IF(N575="nulová",J575,0)</f>
        <v>0</v>
      </c>
      <c r="BJ575" s="14" t="s">
        <v>84</v>
      </c>
      <c r="BK575" s="212">
        <f>ROUND(I575*H575,2)</f>
        <v>0</v>
      </c>
      <c r="BL575" s="14" t="s">
        <v>123</v>
      </c>
      <c r="BM575" s="211" t="s">
        <v>986</v>
      </c>
    </row>
    <row r="576" spans="1:65" s="2" customFormat="1" ht="29.25">
      <c r="A576" s="31"/>
      <c r="B576" s="32"/>
      <c r="C576" s="33"/>
      <c r="D576" s="213" t="s">
        <v>125</v>
      </c>
      <c r="E576" s="33"/>
      <c r="F576" s="214" t="s">
        <v>987</v>
      </c>
      <c r="G576" s="33"/>
      <c r="H576" s="33"/>
      <c r="I576" s="112"/>
      <c r="J576" s="33"/>
      <c r="K576" s="33"/>
      <c r="L576" s="36"/>
      <c r="M576" s="215"/>
      <c r="N576" s="216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125</v>
      </c>
      <c r="AU576" s="14" t="s">
        <v>86</v>
      </c>
    </row>
    <row r="577" spans="1:65" s="2" customFormat="1" ht="19.5">
      <c r="A577" s="31"/>
      <c r="B577" s="32"/>
      <c r="C577" s="33"/>
      <c r="D577" s="213" t="s">
        <v>127</v>
      </c>
      <c r="E577" s="33"/>
      <c r="F577" s="217" t="s">
        <v>741</v>
      </c>
      <c r="G577" s="33"/>
      <c r="H577" s="33"/>
      <c r="I577" s="112"/>
      <c r="J577" s="33"/>
      <c r="K577" s="33"/>
      <c r="L577" s="36"/>
      <c r="M577" s="215"/>
      <c r="N577" s="216"/>
      <c r="O577" s="68"/>
      <c r="P577" s="68"/>
      <c r="Q577" s="68"/>
      <c r="R577" s="68"/>
      <c r="S577" s="68"/>
      <c r="T577" s="69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4" t="s">
        <v>127</v>
      </c>
      <c r="AU577" s="14" t="s">
        <v>86</v>
      </c>
    </row>
    <row r="578" spans="1:65" s="2" customFormat="1" ht="21.75" customHeight="1">
      <c r="A578" s="31"/>
      <c r="B578" s="32"/>
      <c r="C578" s="200" t="s">
        <v>988</v>
      </c>
      <c r="D578" s="200" t="s">
        <v>118</v>
      </c>
      <c r="E578" s="201" t="s">
        <v>989</v>
      </c>
      <c r="F578" s="202" t="s">
        <v>990</v>
      </c>
      <c r="G578" s="203" t="s">
        <v>184</v>
      </c>
      <c r="H578" s="204">
        <v>1</v>
      </c>
      <c r="I578" s="205"/>
      <c r="J578" s="206">
        <f>ROUND(I578*H578,2)</f>
        <v>0</v>
      </c>
      <c r="K578" s="202" t="s">
        <v>122</v>
      </c>
      <c r="L578" s="36"/>
      <c r="M578" s="207" t="s">
        <v>1</v>
      </c>
      <c r="N578" s="208" t="s">
        <v>42</v>
      </c>
      <c r="O578" s="68"/>
      <c r="P578" s="209">
        <f>O578*H578</f>
        <v>0</v>
      </c>
      <c r="Q578" s="209">
        <v>0</v>
      </c>
      <c r="R578" s="209">
        <f>Q578*H578</f>
        <v>0</v>
      </c>
      <c r="S578" s="209">
        <v>0</v>
      </c>
      <c r="T578" s="210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211" t="s">
        <v>123</v>
      </c>
      <c r="AT578" s="211" t="s">
        <v>118</v>
      </c>
      <c r="AU578" s="211" t="s">
        <v>86</v>
      </c>
      <c r="AY578" s="14" t="s">
        <v>115</v>
      </c>
      <c r="BE578" s="212">
        <f>IF(N578="základní",J578,0)</f>
        <v>0</v>
      </c>
      <c r="BF578" s="212">
        <f>IF(N578="snížená",J578,0)</f>
        <v>0</v>
      </c>
      <c r="BG578" s="212">
        <f>IF(N578="zákl. přenesená",J578,0)</f>
        <v>0</v>
      </c>
      <c r="BH578" s="212">
        <f>IF(N578="sníž. přenesená",J578,0)</f>
        <v>0</v>
      </c>
      <c r="BI578" s="212">
        <f>IF(N578="nulová",J578,0)</f>
        <v>0</v>
      </c>
      <c r="BJ578" s="14" t="s">
        <v>84</v>
      </c>
      <c r="BK578" s="212">
        <f>ROUND(I578*H578,2)</f>
        <v>0</v>
      </c>
      <c r="BL578" s="14" t="s">
        <v>123</v>
      </c>
      <c r="BM578" s="211" t="s">
        <v>991</v>
      </c>
    </row>
    <row r="579" spans="1:65" s="2" customFormat="1" ht="29.25">
      <c r="A579" s="31"/>
      <c r="B579" s="32"/>
      <c r="C579" s="33"/>
      <c r="D579" s="213" t="s">
        <v>125</v>
      </c>
      <c r="E579" s="33"/>
      <c r="F579" s="214" t="s">
        <v>992</v>
      </c>
      <c r="G579" s="33"/>
      <c r="H579" s="33"/>
      <c r="I579" s="112"/>
      <c r="J579" s="33"/>
      <c r="K579" s="33"/>
      <c r="L579" s="36"/>
      <c r="M579" s="215"/>
      <c r="N579" s="216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125</v>
      </c>
      <c r="AU579" s="14" t="s">
        <v>86</v>
      </c>
    </row>
    <row r="580" spans="1:65" s="2" customFormat="1" ht="21.75" customHeight="1">
      <c r="A580" s="31"/>
      <c r="B580" s="32"/>
      <c r="C580" s="200" t="s">
        <v>993</v>
      </c>
      <c r="D580" s="200" t="s">
        <v>118</v>
      </c>
      <c r="E580" s="201" t="s">
        <v>994</v>
      </c>
      <c r="F580" s="202" t="s">
        <v>995</v>
      </c>
      <c r="G580" s="203" t="s">
        <v>184</v>
      </c>
      <c r="H580" s="204">
        <v>1</v>
      </c>
      <c r="I580" s="205"/>
      <c r="J580" s="206">
        <f>ROUND(I580*H580,2)</f>
        <v>0</v>
      </c>
      <c r="K580" s="202" t="s">
        <v>122</v>
      </c>
      <c r="L580" s="36"/>
      <c r="M580" s="207" t="s">
        <v>1</v>
      </c>
      <c r="N580" s="208" t="s">
        <v>42</v>
      </c>
      <c r="O580" s="68"/>
      <c r="P580" s="209">
        <f>O580*H580</f>
        <v>0</v>
      </c>
      <c r="Q580" s="209">
        <v>0</v>
      </c>
      <c r="R580" s="209">
        <f>Q580*H580</f>
        <v>0</v>
      </c>
      <c r="S580" s="209">
        <v>0</v>
      </c>
      <c r="T580" s="210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211" t="s">
        <v>123</v>
      </c>
      <c r="AT580" s="211" t="s">
        <v>118</v>
      </c>
      <c r="AU580" s="211" t="s">
        <v>86</v>
      </c>
      <c r="AY580" s="14" t="s">
        <v>115</v>
      </c>
      <c r="BE580" s="212">
        <f>IF(N580="základní",J580,0)</f>
        <v>0</v>
      </c>
      <c r="BF580" s="212">
        <f>IF(N580="snížená",J580,0)</f>
        <v>0</v>
      </c>
      <c r="BG580" s="212">
        <f>IF(N580="zákl. přenesená",J580,0)</f>
        <v>0</v>
      </c>
      <c r="BH580" s="212">
        <f>IF(N580="sníž. přenesená",J580,0)</f>
        <v>0</v>
      </c>
      <c r="BI580" s="212">
        <f>IF(N580="nulová",J580,0)</f>
        <v>0</v>
      </c>
      <c r="BJ580" s="14" t="s">
        <v>84</v>
      </c>
      <c r="BK580" s="212">
        <f>ROUND(I580*H580,2)</f>
        <v>0</v>
      </c>
      <c r="BL580" s="14" t="s">
        <v>123</v>
      </c>
      <c r="BM580" s="211" t="s">
        <v>996</v>
      </c>
    </row>
    <row r="581" spans="1:65" s="2" customFormat="1" ht="29.25">
      <c r="A581" s="31"/>
      <c r="B581" s="32"/>
      <c r="C581" s="33"/>
      <c r="D581" s="213" t="s">
        <v>125</v>
      </c>
      <c r="E581" s="33"/>
      <c r="F581" s="214" t="s">
        <v>997</v>
      </c>
      <c r="G581" s="33"/>
      <c r="H581" s="33"/>
      <c r="I581" s="112"/>
      <c r="J581" s="33"/>
      <c r="K581" s="33"/>
      <c r="L581" s="36"/>
      <c r="M581" s="215"/>
      <c r="N581" s="216"/>
      <c r="O581" s="68"/>
      <c r="P581" s="68"/>
      <c r="Q581" s="68"/>
      <c r="R581" s="68"/>
      <c r="S581" s="68"/>
      <c r="T581" s="69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4" t="s">
        <v>125</v>
      </c>
      <c r="AU581" s="14" t="s">
        <v>86</v>
      </c>
    </row>
    <row r="582" spans="1:65" s="2" customFormat="1" ht="21.75" customHeight="1">
      <c r="A582" s="31"/>
      <c r="B582" s="32"/>
      <c r="C582" s="200" t="s">
        <v>998</v>
      </c>
      <c r="D582" s="200" t="s">
        <v>118</v>
      </c>
      <c r="E582" s="201" t="s">
        <v>999</v>
      </c>
      <c r="F582" s="202" t="s">
        <v>1000</v>
      </c>
      <c r="G582" s="203" t="s">
        <v>184</v>
      </c>
      <c r="H582" s="204">
        <v>1</v>
      </c>
      <c r="I582" s="205"/>
      <c r="J582" s="206">
        <f>ROUND(I582*H582,2)</f>
        <v>0</v>
      </c>
      <c r="K582" s="202" t="s">
        <v>122</v>
      </c>
      <c r="L582" s="36"/>
      <c r="M582" s="207" t="s">
        <v>1</v>
      </c>
      <c r="N582" s="208" t="s">
        <v>42</v>
      </c>
      <c r="O582" s="68"/>
      <c r="P582" s="209">
        <f>O582*H582</f>
        <v>0</v>
      </c>
      <c r="Q582" s="209">
        <v>0</v>
      </c>
      <c r="R582" s="209">
        <f>Q582*H582</f>
        <v>0</v>
      </c>
      <c r="S582" s="209">
        <v>0</v>
      </c>
      <c r="T582" s="210">
        <f>S582*H582</f>
        <v>0</v>
      </c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R582" s="211" t="s">
        <v>123</v>
      </c>
      <c r="AT582" s="211" t="s">
        <v>118</v>
      </c>
      <c r="AU582" s="211" t="s">
        <v>86</v>
      </c>
      <c r="AY582" s="14" t="s">
        <v>115</v>
      </c>
      <c r="BE582" s="212">
        <f>IF(N582="základní",J582,0)</f>
        <v>0</v>
      </c>
      <c r="BF582" s="212">
        <f>IF(N582="snížená",J582,0)</f>
        <v>0</v>
      </c>
      <c r="BG582" s="212">
        <f>IF(N582="zákl. přenesená",J582,0)</f>
        <v>0</v>
      </c>
      <c r="BH582" s="212">
        <f>IF(N582="sníž. přenesená",J582,0)</f>
        <v>0</v>
      </c>
      <c r="BI582" s="212">
        <f>IF(N582="nulová",J582,0)</f>
        <v>0</v>
      </c>
      <c r="BJ582" s="14" t="s">
        <v>84</v>
      </c>
      <c r="BK582" s="212">
        <f>ROUND(I582*H582,2)</f>
        <v>0</v>
      </c>
      <c r="BL582" s="14" t="s">
        <v>123</v>
      </c>
      <c r="BM582" s="211" t="s">
        <v>1001</v>
      </c>
    </row>
    <row r="583" spans="1:65" s="2" customFormat="1" ht="29.25">
      <c r="A583" s="31"/>
      <c r="B583" s="32"/>
      <c r="C583" s="33"/>
      <c r="D583" s="213" t="s">
        <v>125</v>
      </c>
      <c r="E583" s="33"/>
      <c r="F583" s="214" t="s">
        <v>1002</v>
      </c>
      <c r="G583" s="33"/>
      <c r="H583" s="33"/>
      <c r="I583" s="112"/>
      <c r="J583" s="33"/>
      <c r="K583" s="33"/>
      <c r="L583" s="36"/>
      <c r="M583" s="215"/>
      <c r="N583" s="216"/>
      <c r="O583" s="68"/>
      <c r="P583" s="68"/>
      <c r="Q583" s="68"/>
      <c r="R583" s="68"/>
      <c r="S583" s="68"/>
      <c r="T583" s="69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4" t="s">
        <v>125</v>
      </c>
      <c r="AU583" s="14" t="s">
        <v>86</v>
      </c>
    </row>
    <row r="584" spans="1:65" s="2" customFormat="1" ht="21.75" customHeight="1">
      <c r="A584" s="31"/>
      <c r="B584" s="32"/>
      <c r="C584" s="200" t="s">
        <v>1003</v>
      </c>
      <c r="D584" s="200" t="s">
        <v>118</v>
      </c>
      <c r="E584" s="201" t="s">
        <v>1004</v>
      </c>
      <c r="F584" s="202" t="s">
        <v>1005</v>
      </c>
      <c r="G584" s="203" t="s">
        <v>184</v>
      </c>
      <c r="H584" s="204">
        <v>1</v>
      </c>
      <c r="I584" s="205"/>
      <c r="J584" s="206">
        <f>ROUND(I584*H584,2)</f>
        <v>0</v>
      </c>
      <c r="K584" s="202" t="s">
        <v>122</v>
      </c>
      <c r="L584" s="36"/>
      <c r="M584" s="207" t="s">
        <v>1</v>
      </c>
      <c r="N584" s="208" t="s">
        <v>42</v>
      </c>
      <c r="O584" s="68"/>
      <c r="P584" s="209">
        <f>O584*H584</f>
        <v>0</v>
      </c>
      <c r="Q584" s="209">
        <v>0</v>
      </c>
      <c r="R584" s="209">
        <f>Q584*H584</f>
        <v>0</v>
      </c>
      <c r="S584" s="209">
        <v>0</v>
      </c>
      <c r="T584" s="210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211" t="s">
        <v>123</v>
      </c>
      <c r="AT584" s="211" t="s">
        <v>118</v>
      </c>
      <c r="AU584" s="211" t="s">
        <v>86</v>
      </c>
      <c r="AY584" s="14" t="s">
        <v>115</v>
      </c>
      <c r="BE584" s="212">
        <f>IF(N584="základní",J584,0)</f>
        <v>0</v>
      </c>
      <c r="BF584" s="212">
        <f>IF(N584="snížená",J584,0)</f>
        <v>0</v>
      </c>
      <c r="BG584" s="212">
        <f>IF(N584="zákl. přenesená",J584,0)</f>
        <v>0</v>
      </c>
      <c r="BH584" s="212">
        <f>IF(N584="sníž. přenesená",J584,0)</f>
        <v>0</v>
      </c>
      <c r="BI584" s="212">
        <f>IF(N584="nulová",J584,0)</f>
        <v>0</v>
      </c>
      <c r="BJ584" s="14" t="s">
        <v>84</v>
      </c>
      <c r="BK584" s="212">
        <f>ROUND(I584*H584,2)</f>
        <v>0</v>
      </c>
      <c r="BL584" s="14" t="s">
        <v>123</v>
      </c>
      <c r="BM584" s="211" t="s">
        <v>1006</v>
      </c>
    </row>
    <row r="585" spans="1:65" s="2" customFormat="1" ht="19.5">
      <c r="A585" s="31"/>
      <c r="B585" s="32"/>
      <c r="C585" s="33"/>
      <c r="D585" s="213" t="s">
        <v>125</v>
      </c>
      <c r="E585" s="33"/>
      <c r="F585" s="214" t="s">
        <v>1007</v>
      </c>
      <c r="G585" s="33"/>
      <c r="H585" s="33"/>
      <c r="I585" s="112"/>
      <c r="J585" s="33"/>
      <c r="K585" s="33"/>
      <c r="L585" s="36"/>
      <c r="M585" s="215"/>
      <c r="N585" s="216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125</v>
      </c>
      <c r="AU585" s="14" t="s">
        <v>86</v>
      </c>
    </row>
    <row r="586" spans="1:65" s="2" customFormat="1" ht="21.75" customHeight="1">
      <c r="A586" s="31"/>
      <c r="B586" s="32"/>
      <c r="C586" s="200" t="s">
        <v>1008</v>
      </c>
      <c r="D586" s="200" t="s">
        <v>118</v>
      </c>
      <c r="E586" s="201" t="s">
        <v>1009</v>
      </c>
      <c r="F586" s="202" t="s">
        <v>1010</v>
      </c>
      <c r="G586" s="203" t="s">
        <v>790</v>
      </c>
      <c r="H586" s="204">
        <v>498</v>
      </c>
      <c r="I586" s="205"/>
      <c r="J586" s="206">
        <f>ROUND(I586*H586,2)</f>
        <v>0</v>
      </c>
      <c r="K586" s="202" t="s">
        <v>122</v>
      </c>
      <c r="L586" s="36"/>
      <c r="M586" s="207" t="s">
        <v>1</v>
      </c>
      <c r="N586" s="208" t="s">
        <v>42</v>
      </c>
      <c r="O586" s="68"/>
      <c r="P586" s="209">
        <f>O586*H586</f>
        <v>0</v>
      </c>
      <c r="Q586" s="209">
        <v>0</v>
      </c>
      <c r="R586" s="209">
        <f>Q586*H586</f>
        <v>0</v>
      </c>
      <c r="S586" s="209">
        <v>0</v>
      </c>
      <c r="T586" s="210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211" t="s">
        <v>123</v>
      </c>
      <c r="AT586" s="211" t="s">
        <v>118</v>
      </c>
      <c r="AU586" s="211" t="s">
        <v>86</v>
      </c>
      <c r="AY586" s="14" t="s">
        <v>115</v>
      </c>
      <c r="BE586" s="212">
        <f>IF(N586="základní",J586,0)</f>
        <v>0</v>
      </c>
      <c r="BF586" s="212">
        <f>IF(N586="snížená",J586,0)</f>
        <v>0</v>
      </c>
      <c r="BG586" s="212">
        <f>IF(N586="zákl. přenesená",J586,0)</f>
        <v>0</v>
      </c>
      <c r="BH586" s="212">
        <f>IF(N586="sníž. přenesená",J586,0)</f>
        <v>0</v>
      </c>
      <c r="BI586" s="212">
        <f>IF(N586="nulová",J586,0)</f>
        <v>0</v>
      </c>
      <c r="BJ586" s="14" t="s">
        <v>84</v>
      </c>
      <c r="BK586" s="212">
        <f>ROUND(I586*H586,2)</f>
        <v>0</v>
      </c>
      <c r="BL586" s="14" t="s">
        <v>123</v>
      </c>
      <c r="BM586" s="211" t="s">
        <v>1011</v>
      </c>
    </row>
    <row r="587" spans="1:65" s="2" customFormat="1" ht="29.25">
      <c r="A587" s="31"/>
      <c r="B587" s="32"/>
      <c r="C587" s="33"/>
      <c r="D587" s="213" t="s">
        <v>125</v>
      </c>
      <c r="E587" s="33"/>
      <c r="F587" s="214" t="s">
        <v>1012</v>
      </c>
      <c r="G587" s="33"/>
      <c r="H587" s="33"/>
      <c r="I587" s="112"/>
      <c r="J587" s="33"/>
      <c r="K587" s="33"/>
      <c r="L587" s="36"/>
      <c r="M587" s="215"/>
      <c r="N587" s="216"/>
      <c r="O587" s="68"/>
      <c r="P587" s="68"/>
      <c r="Q587" s="68"/>
      <c r="R587" s="68"/>
      <c r="S587" s="68"/>
      <c r="T587" s="69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4" t="s">
        <v>125</v>
      </c>
      <c r="AU587" s="14" t="s">
        <v>86</v>
      </c>
    </row>
    <row r="588" spans="1:65" s="2" customFormat="1" ht="21.75" customHeight="1">
      <c r="A588" s="31"/>
      <c r="B588" s="32"/>
      <c r="C588" s="200" t="s">
        <v>1013</v>
      </c>
      <c r="D588" s="200" t="s">
        <v>118</v>
      </c>
      <c r="E588" s="201" t="s">
        <v>1014</v>
      </c>
      <c r="F588" s="202" t="s">
        <v>1015</v>
      </c>
      <c r="G588" s="203" t="s">
        <v>790</v>
      </c>
      <c r="H588" s="204">
        <v>500</v>
      </c>
      <c r="I588" s="205"/>
      <c r="J588" s="206">
        <f>ROUND(I588*H588,2)</f>
        <v>0</v>
      </c>
      <c r="K588" s="202" t="s">
        <v>122</v>
      </c>
      <c r="L588" s="36"/>
      <c r="M588" s="207" t="s">
        <v>1</v>
      </c>
      <c r="N588" s="208" t="s">
        <v>42</v>
      </c>
      <c r="O588" s="68"/>
      <c r="P588" s="209">
        <f>O588*H588</f>
        <v>0</v>
      </c>
      <c r="Q588" s="209">
        <v>0</v>
      </c>
      <c r="R588" s="209">
        <f>Q588*H588</f>
        <v>0</v>
      </c>
      <c r="S588" s="209">
        <v>0</v>
      </c>
      <c r="T588" s="210">
        <f>S588*H588</f>
        <v>0</v>
      </c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R588" s="211" t="s">
        <v>123</v>
      </c>
      <c r="AT588" s="211" t="s">
        <v>118</v>
      </c>
      <c r="AU588" s="211" t="s">
        <v>86</v>
      </c>
      <c r="AY588" s="14" t="s">
        <v>115</v>
      </c>
      <c r="BE588" s="212">
        <f>IF(N588="základní",J588,0)</f>
        <v>0</v>
      </c>
      <c r="BF588" s="212">
        <f>IF(N588="snížená",J588,0)</f>
        <v>0</v>
      </c>
      <c r="BG588" s="212">
        <f>IF(N588="zákl. přenesená",J588,0)</f>
        <v>0</v>
      </c>
      <c r="BH588" s="212">
        <f>IF(N588="sníž. přenesená",J588,0)</f>
        <v>0</v>
      </c>
      <c r="BI588" s="212">
        <f>IF(N588="nulová",J588,0)</f>
        <v>0</v>
      </c>
      <c r="BJ588" s="14" t="s">
        <v>84</v>
      </c>
      <c r="BK588" s="212">
        <f>ROUND(I588*H588,2)</f>
        <v>0</v>
      </c>
      <c r="BL588" s="14" t="s">
        <v>123</v>
      </c>
      <c r="BM588" s="211" t="s">
        <v>1016</v>
      </c>
    </row>
    <row r="589" spans="1:65" s="2" customFormat="1" ht="29.25">
      <c r="A589" s="31"/>
      <c r="B589" s="32"/>
      <c r="C589" s="33"/>
      <c r="D589" s="213" t="s">
        <v>125</v>
      </c>
      <c r="E589" s="33"/>
      <c r="F589" s="214" t="s">
        <v>1017</v>
      </c>
      <c r="G589" s="33"/>
      <c r="H589" s="33"/>
      <c r="I589" s="112"/>
      <c r="J589" s="33"/>
      <c r="K589" s="33"/>
      <c r="L589" s="36"/>
      <c r="M589" s="215"/>
      <c r="N589" s="216"/>
      <c r="O589" s="68"/>
      <c r="P589" s="68"/>
      <c r="Q589" s="68"/>
      <c r="R589" s="68"/>
      <c r="S589" s="68"/>
      <c r="T589" s="69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T589" s="14" t="s">
        <v>125</v>
      </c>
      <c r="AU589" s="14" t="s">
        <v>86</v>
      </c>
    </row>
    <row r="590" spans="1:65" s="2" customFormat="1" ht="21.75" customHeight="1">
      <c r="A590" s="31"/>
      <c r="B590" s="32"/>
      <c r="C590" s="200" t="s">
        <v>1018</v>
      </c>
      <c r="D590" s="200" t="s">
        <v>118</v>
      </c>
      <c r="E590" s="201" t="s">
        <v>1019</v>
      </c>
      <c r="F590" s="202" t="s">
        <v>1020</v>
      </c>
      <c r="G590" s="203" t="s">
        <v>121</v>
      </c>
      <c r="H590" s="204">
        <v>10</v>
      </c>
      <c r="I590" s="205"/>
      <c r="J590" s="206">
        <f>ROUND(I590*H590,2)</f>
        <v>0</v>
      </c>
      <c r="K590" s="202" t="s">
        <v>122</v>
      </c>
      <c r="L590" s="36"/>
      <c r="M590" s="207" t="s">
        <v>1</v>
      </c>
      <c r="N590" s="208" t="s">
        <v>42</v>
      </c>
      <c r="O590" s="68"/>
      <c r="P590" s="209">
        <f>O590*H590</f>
        <v>0</v>
      </c>
      <c r="Q590" s="209">
        <v>0</v>
      </c>
      <c r="R590" s="209">
        <f>Q590*H590</f>
        <v>0</v>
      </c>
      <c r="S590" s="209">
        <v>0</v>
      </c>
      <c r="T590" s="210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211" t="s">
        <v>123</v>
      </c>
      <c r="AT590" s="211" t="s">
        <v>118</v>
      </c>
      <c r="AU590" s="211" t="s">
        <v>86</v>
      </c>
      <c r="AY590" s="14" t="s">
        <v>115</v>
      </c>
      <c r="BE590" s="212">
        <f>IF(N590="základní",J590,0)</f>
        <v>0</v>
      </c>
      <c r="BF590" s="212">
        <f>IF(N590="snížená",J590,0)</f>
        <v>0</v>
      </c>
      <c r="BG590" s="212">
        <f>IF(N590="zákl. přenesená",J590,0)</f>
        <v>0</v>
      </c>
      <c r="BH590" s="212">
        <f>IF(N590="sníž. přenesená",J590,0)</f>
        <v>0</v>
      </c>
      <c r="BI590" s="212">
        <f>IF(N590="nulová",J590,0)</f>
        <v>0</v>
      </c>
      <c r="BJ590" s="14" t="s">
        <v>84</v>
      </c>
      <c r="BK590" s="212">
        <f>ROUND(I590*H590,2)</f>
        <v>0</v>
      </c>
      <c r="BL590" s="14" t="s">
        <v>123</v>
      </c>
      <c r="BM590" s="211" t="s">
        <v>1021</v>
      </c>
    </row>
    <row r="591" spans="1:65" s="2" customFormat="1" ht="19.5">
      <c r="A591" s="31"/>
      <c r="B591" s="32"/>
      <c r="C591" s="33"/>
      <c r="D591" s="213" t="s">
        <v>125</v>
      </c>
      <c r="E591" s="33"/>
      <c r="F591" s="214" t="s">
        <v>1022</v>
      </c>
      <c r="G591" s="33"/>
      <c r="H591" s="33"/>
      <c r="I591" s="112"/>
      <c r="J591" s="33"/>
      <c r="K591" s="33"/>
      <c r="L591" s="36"/>
      <c r="M591" s="215"/>
      <c r="N591" s="216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125</v>
      </c>
      <c r="AU591" s="14" t="s">
        <v>86</v>
      </c>
    </row>
    <row r="592" spans="1:65" s="2" customFormat="1" ht="21.75" customHeight="1">
      <c r="A592" s="31"/>
      <c r="B592" s="32"/>
      <c r="C592" s="200" t="s">
        <v>1023</v>
      </c>
      <c r="D592" s="200" t="s">
        <v>118</v>
      </c>
      <c r="E592" s="201" t="s">
        <v>1024</v>
      </c>
      <c r="F592" s="202" t="s">
        <v>1025</v>
      </c>
      <c r="G592" s="203" t="s">
        <v>121</v>
      </c>
      <c r="H592" s="204">
        <v>10</v>
      </c>
      <c r="I592" s="205"/>
      <c r="J592" s="206">
        <f>ROUND(I592*H592,2)</f>
        <v>0</v>
      </c>
      <c r="K592" s="202" t="s">
        <v>122</v>
      </c>
      <c r="L592" s="36"/>
      <c r="M592" s="207" t="s">
        <v>1</v>
      </c>
      <c r="N592" s="208" t="s">
        <v>42</v>
      </c>
      <c r="O592" s="68"/>
      <c r="P592" s="209">
        <f>O592*H592</f>
        <v>0</v>
      </c>
      <c r="Q592" s="209">
        <v>0</v>
      </c>
      <c r="R592" s="209">
        <f>Q592*H592</f>
        <v>0</v>
      </c>
      <c r="S592" s="209">
        <v>0</v>
      </c>
      <c r="T592" s="210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211" t="s">
        <v>123</v>
      </c>
      <c r="AT592" s="211" t="s">
        <v>118</v>
      </c>
      <c r="AU592" s="211" t="s">
        <v>86</v>
      </c>
      <c r="AY592" s="14" t="s">
        <v>115</v>
      </c>
      <c r="BE592" s="212">
        <f>IF(N592="základní",J592,0)</f>
        <v>0</v>
      </c>
      <c r="BF592" s="212">
        <f>IF(N592="snížená",J592,0)</f>
        <v>0</v>
      </c>
      <c r="BG592" s="212">
        <f>IF(N592="zákl. přenesená",J592,0)</f>
        <v>0</v>
      </c>
      <c r="BH592" s="212">
        <f>IF(N592="sníž. přenesená",J592,0)</f>
        <v>0</v>
      </c>
      <c r="BI592" s="212">
        <f>IF(N592="nulová",J592,0)</f>
        <v>0</v>
      </c>
      <c r="BJ592" s="14" t="s">
        <v>84</v>
      </c>
      <c r="BK592" s="212">
        <f>ROUND(I592*H592,2)</f>
        <v>0</v>
      </c>
      <c r="BL592" s="14" t="s">
        <v>123</v>
      </c>
      <c r="BM592" s="211" t="s">
        <v>1026</v>
      </c>
    </row>
    <row r="593" spans="1:65" s="2" customFormat="1" ht="19.5">
      <c r="A593" s="31"/>
      <c r="B593" s="32"/>
      <c r="C593" s="33"/>
      <c r="D593" s="213" t="s">
        <v>125</v>
      </c>
      <c r="E593" s="33"/>
      <c r="F593" s="214" t="s">
        <v>1027</v>
      </c>
      <c r="G593" s="33"/>
      <c r="H593" s="33"/>
      <c r="I593" s="112"/>
      <c r="J593" s="33"/>
      <c r="K593" s="33"/>
      <c r="L593" s="36"/>
      <c r="M593" s="215"/>
      <c r="N593" s="216"/>
      <c r="O593" s="68"/>
      <c r="P593" s="68"/>
      <c r="Q593" s="68"/>
      <c r="R593" s="68"/>
      <c r="S593" s="68"/>
      <c r="T593" s="69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4" t="s">
        <v>125</v>
      </c>
      <c r="AU593" s="14" t="s">
        <v>86</v>
      </c>
    </row>
    <row r="594" spans="1:65" s="2" customFormat="1" ht="21.75" customHeight="1">
      <c r="A594" s="31"/>
      <c r="B594" s="32"/>
      <c r="C594" s="200" t="s">
        <v>1028</v>
      </c>
      <c r="D594" s="200" t="s">
        <v>118</v>
      </c>
      <c r="E594" s="201" t="s">
        <v>1029</v>
      </c>
      <c r="F594" s="202" t="s">
        <v>1030</v>
      </c>
      <c r="G594" s="203" t="s">
        <v>121</v>
      </c>
      <c r="H594" s="204">
        <v>10</v>
      </c>
      <c r="I594" s="205"/>
      <c r="J594" s="206">
        <f>ROUND(I594*H594,2)</f>
        <v>0</v>
      </c>
      <c r="K594" s="202" t="s">
        <v>122</v>
      </c>
      <c r="L594" s="36"/>
      <c r="M594" s="207" t="s">
        <v>1</v>
      </c>
      <c r="N594" s="208" t="s">
        <v>42</v>
      </c>
      <c r="O594" s="68"/>
      <c r="P594" s="209">
        <f>O594*H594</f>
        <v>0</v>
      </c>
      <c r="Q594" s="209">
        <v>0</v>
      </c>
      <c r="R594" s="209">
        <f>Q594*H594</f>
        <v>0</v>
      </c>
      <c r="S594" s="209">
        <v>0</v>
      </c>
      <c r="T594" s="210">
        <f>S594*H594</f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211" t="s">
        <v>123</v>
      </c>
      <c r="AT594" s="211" t="s">
        <v>118</v>
      </c>
      <c r="AU594" s="211" t="s">
        <v>86</v>
      </c>
      <c r="AY594" s="14" t="s">
        <v>115</v>
      </c>
      <c r="BE594" s="212">
        <f>IF(N594="základní",J594,0)</f>
        <v>0</v>
      </c>
      <c r="BF594" s="212">
        <f>IF(N594="snížená",J594,0)</f>
        <v>0</v>
      </c>
      <c r="BG594" s="212">
        <f>IF(N594="zákl. přenesená",J594,0)</f>
        <v>0</v>
      </c>
      <c r="BH594" s="212">
        <f>IF(N594="sníž. přenesená",J594,0)</f>
        <v>0</v>
      </c>
      <c r="BI594" s="212">
        <f>IF(N594="nulová",J594,0)</f>
        <v>0</v>
      </c>
      <c r="BJ594" s="14" t="s">
        <v>84</v>
      </c>
      <c r="BK594" s="212">
        <f>ROUND(I594*H594,2)</f>
        <v>0</v>
      </c>
      <c r="BL594" s="14" t="s">
        <v>123</v>
      </c>
      <c r="BM594" s="211" t="s">
        <v>1031</v>
      </c>
    </row>
    <row r="595" spans="1:65" s="2" customFormat="1" ht="19.5">
      <c r="A595" s="31"/>
      <c r="B595" s="32"/>
      <c r="C595" s="33"/>
      <c r="D595" s="213" t="s">
        <v>125</v>
      </c>
      <c r="E595" s="33"/>
      <c r="F595" s="214" t="s">
        <v>1032</v>
      </c>
      <c r="G595" s="33"/>
      <c r="H595" s="33"/>
      <c r="I595" s="112"/>
      <c r="J595" s="33"/>
      <c r="K595" s="33"/>
      <c r="L595" s="36"/>
      <c r="M595" s="215"/>
      <c r="N595" s="216"/>
      <c r="O595" s="68"/>
      <c r="P595" s="68"/>
      <c r="Q595" s="68"/>
      <c r="R595" s="68"/>
      <c r="S595" s="68"/>
      <c r="T595" s="69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4" t="s">
        <v>125</v>
      </c>
      <c r="AU595" s="14" t="s">
        <v>86</v>
      </c>
    </row>
    <row r="596" spans="1:65" s="2" customFormat="1" ht="21.75" customHeight="1">
      <c r="A596" s="31"/>
      <c r="B596" s="32"/>
      <c r="C596" s="200" t="s">
        <v>1033</v>
      </c>
      <c r="D596" s="200" t="s">
        <v>118</v>
      </c>
      <c r="E596" s="201" t="s">
        <v>1034</v>
      </c>
      <c r="F596" s="202" t="s">
        <v>1035</v>
      </c>
      <c r="G596" s="203" t="s">
        <v>121</v>
      </c>
      <c r="H596" s="204">
        <v>10</v>
      </c>
      <c r="I596" s="205"/>
      <c r="J596" s="206">
        <f>ROUND(I596*H596,2)</f>
        <v>0</v>
      </c>
      <c r="K596" s="202" t="s">
        <v>122</v>
      </c>
      <c r="L596" s="36"/>
      <c r="M596" s="207" t="s">
        <v>1</v>
      </c>
      <c r="N596" s="208" t="s">
        <v>42</v>
      </c>
      <c r="O596" s="68"/>
      <c r="P596" s="209">
        <f>O596*H596</f>
        <v>0</v>
      </c>
      <c r="Q596" s="209">
        <v>0</v>
      </c>
      <c r="R596" s="209">
        <f>Q596*H596</f>
        <v>0</v>
      </c>
      <c r="S596" s="209">
        <v>0</v>
      </c>
      <c r="T596" s="210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211" t="s">
        <v>123</v>
      </c>
      <c r="AT596" s="211" t="s">
        <v>118</v>
      </c>
      <c r="AU596" s="211" t="s">
        <v>86</v>
      </c>
      <c r="AY596" s="14" t="s">
        <v>115</v>
      </c>
      <c r="BE596" s="212">
        <f>IF(N596="základní",J596,0)</f>
        <v>0</v>
      </c>
      <c r="BF596" s="212">
        <f>IF(N596="snížená",J596,0)</f>
        <v>0</v>
      </c>
      <c r="BG596" s="212">
        <f>IF(N596="zákl. přenesená",J596,0)</f>
        <v>0</v>
      </c>
      <c r="BH596" s="212">
        <f>IF(N596="sníž. přenesená",J596,0)</f>
        <v>0</v>
      </c>
      <c r="BI596" s="212">
        <f>IF(N596="nulová",J596,0)</f>
        <v>0</v>
      </c>
      <c r="BJ596" s="14" t="s">
        <v>84</v>
      </c>
      <c r="BK596" s="212">
        <f>ROUND(I596*H596,2)</f>
        <v>0</v>
      </c>
      <c r="BL596" s="14" t="s">
        <v>123</v>
      </c>
      <c r="BM596" s="211" t="s">
        <v>1036</v>
      </c>
    </row>
    <row r="597" spans="1:65" s="2" customFormat="1" ht="29.25">
      <c r="A597" s="31"/>
      <c r="B597" s="32"/>
      <c r="C597" s="33"/>
      <c r="D597" s="213" t="s">
        <v>125</v>
      </c>
      <c r="E597" s="33"/>
      <c r="F597" s="214" t="s">
        <v>1037</v>
      </c>
      <c r="G597" s="33"/>
      <c r="H597" s="33"/>
      <c r="I597" s="112"/>
      <c r="J597" s="33"/>
      <c r="K597" s="33"/>
      <c r="L597" s="36"/>
      <c r="M597" s="215"/>
      <c r="N597" s="216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125</v>
      </c>
      <c r="AU597" s="14" t="s">
        <v>86</v>
      </c>
    </row>
    <row r="598" spans="1:65" s="2" customFormat="1" ht="21.75" customHeight="1">
      <c r="A598" s="31"/>
      <c r="B598" s="32"/>
      <c r="C598" s="200" t="s">
        <v>1038</v>
      </c>
      <c r="D598" s="200" t="s">
        <v>118</v>
      </c>
      <c r="E598" s="201" t="s">
        <v>1039</v>
      </c>
      <c r="F598" s="202" t="s">
        <v>1040</v>
      </c>
      <c r="G598" s="203" t="s">
        <v>121</v>
      </c>
      <c r="H598" s="204">
        <v>10</v>
      </c>
      <c r="I598" s="205"/>
      <c r="J598" s="206">
        <f>ROUND(I598*H598,2)</f>
        <v>0</v>
      </c>
      <c r="K598" s="202" t="s">
        <v>122</v>
      </c>
      <c r="L598" s="36"/>
      <c r="M598" s="207" t="s">
        <v>1</v>
      </c>
      <c r="N598" s="208" t="s">
        <v>42</v>
      </c>
      <c r="O598" s="68"/>
      <c r="P598" s="209">
        <f>O598*H598</f>
        <v>0</v>
      </c>
      <c r="Q598" s="209">
        <v>0</v>
      </c>
      <c r="R598" s="209">
        <f>Q598*H598</f>
        <v>0</v>
      </c>
      <c r="S598" s="209">
        <v>0</v>
      </c>
      <c r="T598" s="210">
        <f>S598*H598</f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211" t="s">
        <v>123</v>
      </c>
      <c r="AT598" s="211" t="s">
        <v>118</v>
      </c>
      <c r="AU598" s="211" t="s">
        <v>86</v>
      </c>
      <c r="AY598" s="14" t="s">
        <v>115</v>
      </c>
      <c r="BE598" s="212">
        <f>IF(N598="základní",J598,0)</f>
        <v>0</v>
      </c>
      <c r="BF598" s="212">
        <f>IF(N598="snížená",J598,0)</f>
        <v>0</v>
      </c>
      <c r="BG598" s="212">
        <f>IF(N598="zákl. přenesená",J598,0)</f>
        <v>0</v>
      </c>
      <c r="BH598" s="212">
        <f>IF(N598="sníž. přenesená",J598,0)</f>
        <v>0</v>
      </c>
      <c r="BI598" s="212">
        <f>IF(N598="nulová",J598,0)</f>
        <v>0</v>
      </c>
      <c r="BJ598" s="14" t="s">
        <v>84</v>
      </c>
      <c r="BK598" s="212">
        <f>ROUND(I598*H598,2)</f>
        <v>0</v>
      </c>
      <c r="BL598" s="14" t="s">
        <v>123</v>
      </c>
      <c r="BM598" s="211" t="s">
        <v>1041</v>
      </c>
    </row>
    <row r="599" spans="1:65" s="2" customFormat="1" ht="29.25">
      <c r="A599" s="31"/>
      <c r="B599" s="32"/>
      <c r="C599" s="33"/>
      <c r="D599" s="213" t="s">
        <v>125</v>
      </c>
      <c r="E599" s="33"/>
      <c r="F599" s="214" t="s">
        <v>1042</v>
      </c>
      <c r="G599" s="33"/>
      <c r="H599" s="33"/>
      <c r="I599" s="112"/>
      <c r="J599" s="33"/>
      <c r="K599" s="33"/>
      <c r="L599" s="36"/>
      <c r="M599" s="215"/>
      <c r="N599" s="216"/>
      <c r="O599" s="68"/>
      <c r="P599" s="68"/>
      <c r="Q599" s="68"/>
      <c r="R599" s="68"/>
      <c r="S599" s="68"/>
      <c r="T599" s="69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4" t="s">
        <v>125</v>
      </c>
      <c r="AU599" s="14" t="s">
        <v>86</v>
      </c>
    </row>
    <row r="600" spans="1:65" s="2" customFormat="1" ht="21.75" customHeight="1">
      <c r="A600" s="31"/>
      <c r="B600" s="32"/>
      <c r="C600" s="200" t="s">
        <v>1043</v>
      </c>
      <c r="D600" s="200" t="s">
        <v>118</v>
      </c>
      <c r="E600" s="201" t="s">
        <v>1044</v>
      </c>
      <c r="F600" s="202" t="s">
        <v>1045</v>
      </c>
      <c r="G600" s="203" t="s">
        <v>184</v>
      </c>
      <c r="H600" s="204">
        <v>10</v>
      </c>
      <c r="I600" s="205"/>
      <c r="J600" s="206">
        <f>ROUND(I600*H600,2)</f>
        <v>0</v>
      </c>
      <c r="K600" s="202" t="s">
        <v>122</v>
      </c>
      <c r="L600" s="36"/>
      <c r="M600" s="207" t="s">
        <v>1</v>
      </c>
      <c r="N600" s="208" t="s">
        <v>42</v>
      </c>
      <c r="O600" s="68"/>
      <c r="P600" s="209">
        <f>O600*H600</f>
        <v>0</v>
      </c>
      <c r="Q600" s="209">
        <v>0</v>
      </c>
      <c r="R600" s="209">
        <f>Q600*H600</f>
        <v>0</v>
      </c>
      <c r="S600" s="209">
        <v>0</v>
      </c>
      <c r="T600" s="210">
        <f>S600*H600</f>
        <v>0</v>
      </c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R600" s="211" t="s">
        <v>123</v>
      </c>
      <c r="AT600" s="211" t="s">
        <v>118</v>
      </c>
      <c r="AU600" s="211" t="s">
        <v>86</v>
      </c>
      <c r="AY600" s="14" t="s">
        <v>115</v>
      </c>
      <c r="BE600" s="212">
        <f>IF(N600="základní",J600,0)</f>
        <v>0</v>
      </c>
      <c r="BF600" s="212">
        <f>IF(N600="snížená",J600,0)</f>
        <v>0</v>
      </c>
      <c r="BG600" s="212">
        <f>IF(N600="zákl. přenesená",J600,0)</f>
        <v>0</v>
      </c>
      <c r="BH600" s="212">
        <f>IF(N600="sníž. přenesená",J600,0)</f>
        <v>0</v>
      </c>
      <c r="BI600" s="212">
        <f>IF(N600="nulová",J600,0)</f>
        <v>0</v>
      </c>
      <c r="BJ600" s="14" t="s">
        <v>84</v>
      </c>
      <c r="BK600" s="212">
        <f>ROUND(I600*H600,2)</f>
        <v>0</v>
      </c>
      <c r="BL600" s="14" t="s">
        <v>123</v>
      </c>
      <c r="BM600" s="211" t="s">
        <v>1046</v>
      </c>
    </row>
    <row r="601" spans="1:65" s="2" customFormat="1" ht="19.5">
      <c r="A601" s="31"/>
      <c r="B601" s="32"/>
      <c r="C601" s="33"/>
      <c r="D601" s="213" t="s">
        <v>125</v>
      </c>
      <c r="E601" s="33"/>
      <c r="F601" s="214" t="s">
        <v>1047</v>
      </c>
      <c r="G601" s="33"/>
      <c r="H601" s="33"/>
      <c r="I601" s="112"/>
      <c r="J601" s="33"/>
      <c r="K601" s="33"/>
      <c r="L601" s="36"/>
      <c r="M601" s="215"/>
      <c r="N601" s="216"/>
      <c r="O601" s="68"/>
      <c r="P601" s="68"/>
      <c r="Q601" s="68"/>
      <c r="R601" s="68"/>
      <c r="S601" s="68"/>
      <c r="T601" s="69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T601" s="14" t="s">
        <v>125</v>
      </c>
      <c r="AU601" s="14" t="s">
        <v>86</v>
      </c>
    </row>
    <row r="602" spans="1:65" s="2" customFormat="1" ht="21.75" customHeight="1">
      <c r="A602" s="31"/>
      <c r="B602" s="32"/>
      <c r="C602" s="200" t="s">
        <v>1048</v>
      </c>
      <c r="D602" s="200" t="s">
        <v>118</v>
      </c>
      <c r="E602" s="201" t="s">
        <v>1049</v>
      </c>
      <c r="F602" s="202" t="s">
        <v>1050</v>
      </c>
      <c r="G602" s="203" t="s">
        <v>184</v>
      </c>
      <c r="H602" s="204">
        <v>10</v>
      </c>
      <c r="I602" s="205"/>
      <c r="J602" s="206">
        <f>ROUND(I602*H602,2)</f>
        <v>0</v>
      </c>
      <c r="K602" s="202" t="s">
        <v>122</v>
      </c>
      <c r="L602" s="36"/>
      <c r="M602" s="207" t="s">
        <v>1</v>
      </c>
      <c r="N602" s="208" t="s">
        <v>42</v>
      </c>
      <c r="O602" s="68"/>
      <c r="P602" s="209">
        <f>O602*H602</f>
        <v>0</v>
      </c>
      <c r="Q602" s="209">
        <v>0</v>
      </c>
      <c r="R602" s="209">
        <f>Q602*H602</f>
        <v>0</v>
      </c>
      <c r="S602" s="209">
        <v>0</v>
      </c>
      <c r="T602" s="210">
        <f>S602*H602</f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211" t="s">
        <v>123</v>
      </c>
      <c r="AT602" s="211" t="s">
        <v>118</v>
      </c>
      <c r="AU602" s="211" t="s">
        <v>86</v>
      </c>
      <c r="AY602" s="14" t="s">
        <v>115</v>
      </c>
      <c r="BE602" s="212">
        <f>IF(N602="základní",J602,0)</f>
        <v>0</v>
      </c>
      <c r="BF602" s="212">
        <f>IF(N602="snížená",J602,0)</f>
        <v>0</v>
      </c>
      <c r="BG602" s="212">
        <f>IF(N602="zákl. přenesená",J602,0)</f>
        <v>0</v>
      </c>
      <c r="BH602" s="212">
        <f>IF(N602="sníž. přenesená",J602,0)</f>
        <v>0</v>
      </c>
      <c r="BI602" s="212">
        <f>IF(N602="nulová",J602,0)</f>
        <v>0</v>
      </c>
      <c r="BJ602" s="14" t="s">
        <v>84</v>
      </c>
      <c r="BK602" s="212">
        <f>ROUND(I602*H602,2)</f>
        <v>0</v>
      </c>
      <c r="BL602" s="14" t="s">
        <v>123</v>
      </c>
      <c r="BM602" s="211" t="s">
        <v>1051</v>
      </c>
    </row>
    <row r="603" spans="1:65" s="2" customFormat="1" ht="19.5">
      <c r="A603" s="31"/>
      <c r="B603" s="32"/>
      <c r="C603" s="33"/>
      <c r="D603" s="213" t="s">
        <v>125</v>
      </c>
      <c r="E603" s="33"/>
      <c r="F603" s="214" t="s">
        <v>1052</v>
      </c>
      <c r="G603" s="33"/>
      <c r="H603" s="33"/>
      <c r="I603" s="112"/>
      <c r="J603" s="33"/>
      <c r="K603" s="33"/>
      <c r="L603" s="36"/>
      <c r="M603" s="215"/>
      <c r="N603" s="216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125</v>
      </c>
      <c r="AU603" s="14" t="s">
        <v>86</v>
      </c>
    </row>
    <row r="604" spans="1:65" s="2" customFormat="1" ht="21.75" customHeight="1">
      <c r="A604" s="31"/>
      <c r="B604" s="32"/>
      <c r="C604" s="200" t="s">
        <v>1053</v>
      </c>
      <c r="D604" s="200" t="s">
        <v>118</v>
      </c>
      <c r="E604" s="201" t="s">
        <v>1054</v>
      </c>
      <c r="F604" s="202" t="s">
        <v>1055</v>
      </c>
      <c r="G604" s="203" t="s">
        <v>121</v>
      </c>
      <c r="H604" s="204">
        <v>50</v>
      </c>
      <c r="I604" s="205"/>
      <c r="J604" s="206">
        <f>ROUND(I604*H604,2)</f>
        <v>0</v>
      </c>
      <c r="K604" s="202" t="s">
        <v>122</v>
      </c>
      <c r="L604" s="36"/>
      <c r="M604" s="207" t="s">
        <v>1</v>
      </c>
      <c r="N604" s="208" t="s">
        <v>42</v>
      </c>
      <c r="O604" s="68"/>
      <c r="P604" s="209">
        <f>O604*H604</f>
        <v>0</v>
      </c>
      <c r="Q604" s="209">
        <v>0</v>
      </c>
      <c r="R604" s="209">
        <f>Q604*H604</f>
        <v>0</v>
      </c>
      <c r="S604" s="209">
        <v>0</v>
      </c>
      <c r="T604" s="210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211" t="s">
        <v>123</v>
      </c>
      <c r="AT604" s="211" t="s">
        <v>118</v>
      </c>
      <c r="AU604" s="211" t="s">
        <v>86</v>
      </c>
      <c r="AY604" s="14" t="s">
        <v>115</v>
      </c>
      <c r="BE604" s="212">
        <f>IF(N604="základní",J604,0)</f>
        <v>0</v>
      </c>
      <c r="BF604" s="212">
        <f>IF(N604="snížená",J604,0)</f>
        <v>0</v>
      </c>
      <c r="BG604" s="212">
        <f>IF(N604="zákl. přenesená",J604,0)</f>
        <v>0</v>
      </c>
      <c r="BH604" s="212">
        <f>IF(N604="sníž. přenesená",J604,0)</f>
        <v>0</v>
      </c>
      <c r="BI604" s="212">
        <f>IF(N604="nulová",J604,0)</f>
        <v>0</v>
      </c>
      <c r="BJ604" s="14" t="s">
        <v>84</v>
      </c>
      <c r="BK604" s="212">
        <f>ROUND(I604*H604,2)</f>
        <v>0</v>
      </c>
      <c r="BL604" s="14" t="s">
        <v>123</v>
      </c>
      <c r="BM604" s="211" t="s">
        <v>1056</v>
      </c>
    </row>
    <row r="605" spans="1:65" s="2" customFormat="1" ht="29.25">
      <c r="A605" s="31"/>
      <c r="B605" s="32"/>
      <c r="C605" s="33"/>
      <c r="D605" s="213" t="s">
        <v>125</v>
      </c>
      <c r="E605" s="33"/>
      <c r="F605" s="214" t="s">
        <v>1057</v>
      </c>
      <c r="G605" s="33"/>
      <c r="H605" s="33"/>
      <c r="I605" s="112"/>
      <c r="J605" s="33"/>
      <c r="K605" s="33"/>
      <c r="L605" s="36"/>
      <c r="M605" s="215"/>
      <c r="N605" s="216"/>
      <c r="O605" s="68"/>
      <c r="P605" s="68"/>
      <c r="Q605" s="68"/>
      <c r="R605" s="68"/>
      <c r="S605" s="68"/>
      <c r="T605" s="69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4" t="s">
        <v>125</v>
      </c>
      <c r="AU605" s="14" t="s">
        <v>86</v>
      </c>
    </row>
    <row r="606" spans="1:65" s="2" customFormat="1" ht="21.75" customHeight="1">
      <c r="A606" s="31"/>
      <c r="B606" s="32"/>
      <c r="C606" s="200" t="s">
        <v>1058</v>
      </c>
      <c r="D606" s="200" t="s">
        <v>118</v>
      </c>
      <c r="E606" s="201" t="s">
        <v>1059</v>
      </c>
      <c r="F606" s="202" t="s">
        <v>1060</v>
      </c>
      <c r="G606" s="203" t="s">
        <v>121</v>
      </c>
      <c r="H606" s="204">
        <v>50</v>
      </c>
      <c r="I606" s="205"/>
      <c r="J606" s="206">
        <f>ROUND(I606*H606,2)</f>
        <v>0</v>
      </c>
      <c r="K606" s="202" t="s">
        <v>122</v>
      </c>
      <c r="L606" s="36"/>
      <c r="M606" s="207" t="s">
        <v>1</v>
      </c>
      <c r="N606" s="208" t="s">
        <v>42</v>
      </c>
      <c r="O606" s="68"/>
      <c r="P606" s="209">
        <f>O606*H606</f>
        <v>0</v>
      </c>
      <c r="Q606" s="209">
        <v>0</v>
      </c>
      <c r="R606" s="209">
        <f>Q606*H606</f>
        <v>0</v>
      </c>
      <c r="S606" s="209">
        <v>0</v>
      </c>
      <c r="T606" s="210">
        <f>S606*H606</f>
        <v>0</v>
      </c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R606" s="211" t="s">
        <v>123</v>
      </c>
      <c r="AT606" s="211" t="s">
        <v>118</v>
      </c>
      <c r="AU606" s="211" t="s">
        <v>86</v>
      </c>
      <c r="AY606" s="14" t="s">
        <v>115</v>
      </c>
      <c r="BE606" s="212">
        <f>IF(N606="základní",J606,0)</f>
        <v>0</v>
      </c>
      <c r="BF606" s="212">
        <f>IF(N606="snížená",J606,0)</f>
        <v>0</v>
      </c>
      <c r="BG606" s="212">
        <f>IF(N606="zákl. přenesená",J606,0)</f>
        <v>0</v>
      </c>
      <c r="BH606" s="212">
        <f>IF(N606="sníž. přenesená",J606,0)</f>
        <v>0</v>
      </c>
      <c r="BI606" s="212">
        <f>IF(N606="nulová",J606,0)</f>
        <v>0</v>
      </c>
      <c r="BJ606" s="14" t="s">
        <v>84</v>
      </c>
      <c r="BK606" s="212">
        <f>ROUND(I606*H606,2)</f>
        <v>0</v>
      </c>
      <c r="BL606" s="14" t="s">
        <v>123</v>
      </c>
      <c r="BM606" s="211" t="s">
        <v>1061</v>
      </c>
    </row>
    <row r="607" spans="1:65" s="2" customFormat="1" ht="29.25">
      <c r="A607" s="31"/>
      <c r="B607" s="32"/>
      <c r="C607" s="33"/>
      <c r="D607" s="213" t="s">
        <v>125</v>
      </c>
      <c r="E607" s="33"/>
      <c r="F607" s="214" t="s">
        <v>1062</v>
      </c>
      <c r="G607" s="33"/>
      <c r="H607" s="33"/>
      <c r="I607" s="112"/>
      <c r="J607" s="33"/>
      <c r="K607" s="33"/>
      <c r="L607" s="36"/>
      <c r="M607" s="215"/>
      <c r="N607" s="216"/>
      <c r="O607" s="68"/>
      <c r="P607" s="68"/>
      <c r="Q607" s="68"/>
      <c r="R607" s="68"/>
      <c r="S607" s="68"/>
      <c r="T607" s="69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4" t="s">
        <v>125</v>
      </c>
      <c r="AU607" s="14" t="s">
        <v>86</v>
      </c>
    </row>
    <row r="608" spans="1:65" s="2" customFormat="1" ht="21.75" customHeight="1">
      <c r="A608" s="31"/>
      <c r="B608" s="32"/>
      <c r="C608" s="200" t="s">
        <v>1063</v>
      </c>
      <c r="D608" s="200" t="s">
        <v>118</v>
      </c>
      <c r="E608" s="201" t="s">
        <v>1064</v>
      </c>
      <c r="F608" s="202" t="s">
        <v>1065</v>
      </c>
      <c r="G608" s="203" t="s">
        <v>121</v>
      </c>
      <c r="H608" s="204">
        <v>50</v>
      </c>
      <c r="I608" s="205"/>
      <c r="J608" s="206">
        <f>ROUND(I608*H608,2)</f>
        <v>0</v>
      </c>
      <c r="K608" s="202" t="s">
        <v>122</v>
      </c>
      <c r="L608" s="36"/>
      <c r="M608" s="207" t="s">
        <v>1</v>
      </c>
      <c r="N608" s="208" t="s">
        <v>42</v>
      </c>
      <c r="O608" s="68"/>
      <c r="P608" s="209">
        <f>O608*H608</f>
        <v>0</v>
      </c>
      <c r="Q608" s="209">
        <v>0</v>
      </c>
      <c r="R608" s="209">
        <f>Q608*H608</f>
        <v>0</v>
      </c>
      <c r="S608" s="209">
        <v>0</v>
      </c>
      <c r="T608" s="210">
        <f>S608*H608</f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211" t="s">
        <v>123</v>
      </c>
      <c r="AT608" s="211" t="s">
        <v>118</v>
      </c>
      <c r="AU608" s="211" t="s">
        <v>86</v>
      </c>
      <c r="AY608" s="14" t="s">
        <v>115</v>
      </c>
      <c r="BE608" s="212">
        <f>IF(N608="základní",J608,0)</f>
        <v>0</v>
      </c>
      <c r="BF608" s="212">
        <f>IF(N608="snížená",J608,0)</f>
        <v>0</v>
      </c>
      <c r="BG608" s="212">
        <f>IF(N608="zákl. přenesená",J608,0)</f>
        <v>0</v>
      </c>
      <c r="BH608" s="212">
        <f>IF(N608="sníž. přenesená",J608,0)</f>
        <v>0</v>
      </c>
      <c r="BI608" s="212">
        <f>IF(N608="nulová",J608,0)</f>
        <v>0</v>
      </c>
      <c r="BJ608" s="14" t="s">
        <v>84</v>
      </c>
      <c r="BK608" s="212">
        <f>ROUND(I608*H608,2)</f>
        <v>0</v>
      </c>
      <c r="BL608" s="14" t="s">
        <v>123</v>
      </c>
      <c r="BM608" s="211" t="s">
        <v>1066</v>
      </c>
    </row>
    <row r="609" spans="1:65" s="2" customFormat="1" ht="29.25">
      <c r="A609" s="31"/>
      <c r="B609" s="32"/>
      <c r="C609" s="33"/>
      <c r="D609" s="213" t="s">
        <v>125</v>
      </c>
      <c r="E609" s="33"/>
      <c r="F609" s="214" t="s">
        <v>1067</v>
      </c>
      <c r="G609" s="33"/>
      <c r="H609" s="33"/>
      <c r="I609" s="112"/>
      <c r="J609" s="33"/>
      <c r="K609" s="33"/>
      <c r="L609" s="36"/>
      <c r="M609" s="215"/>
      <c r="N609" s="216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125</v>
      </c>
      <c r="AU609" s="14" t="s">
        <v>86</v>
      </c>
    </row>
    <row r="610" spans="1:65" s="2" customFormat="1" ht="21.75" customHeight="1">
      <c r="A610" s="31"/>
      <c r="B610" s="32"/>
      <c r="C610" s="200" t="s">
        <v>1068</v>
      </c>
      <c r="D610" s="200" t="s">
        <v>118</v>
      </c>
      <c r="E610" s="201" t="s">
        <v>1069</v>
      </c>
      <c r="F610" s="202" t="s">
        <v>1070</v>
      </c>
      <c r="G610" s="203" t="s">
        <v>184</v>
      </c>
      <c r="H610" s="204">
        <v>30</v>
      </c>
      <c r="I610" s="205"/>
      <c r="J610" s="206">
        <f>ROUND(I610*H610,2)</f>
        <v>0</v>
      </c>
      <c r="K610" s="202" t="s">
        <v>122</v>
      </c>
      <c r="L610" s="36"/>
      <c r="M610" s="207" t="s">
        <v>1</v>
      </c>
      <c r="N610" s="208" t="s">
        <v>42</v>
      </c>
      <c r="O610" s="68"/>
      <c r="P610" s="209">
        <f>O610*H610</f>
        <v>0</v>
      </c>
      <c r="Q610" s="209">
        <v>0</v>
      </c>
      <c r="R610" s="209">
        <f>Q610*H610</f>
        <v>0</v>
      </c>
      <c r="S610" s="209">
        <v>0</v>
      </c>
      <c r="T610" s="210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211" t="s">
        <v>123</v>
      </c>
      <c r="AT610" s="211" t="s">
        <v>118</v>
      </c>
      <c r="AU610" s="211" t="s">
        <v>86</v>
      </c>
      <c r="AY610" s="14" t="s">
        <v>115</v>
      </c>
      <c r="BE610" s="212">
        <f>IF(N610="základní",J610,0)</f>
        <v>0</v>
      </c>
      <c r="BF610" s="212">
        <f>IF(N610="snížená",J610,0)</f>
        <v>0</v>
      </c>
      <c r="BG610" s="212">
        <f>IF(N610="zákl. přenesená",J610,0)</f>
        <v>0</v>
      </c>
      <c r="BH610" s="212">
        <f>IF(N610="sníž. přenesená",J610,0)</f>
        <v>0</v>
      </c>
      <c r="BI610" s="212">
        <f>IF(N610="nulová",J610,0)</f>
        <v>0</v>
      </c>
      <c r="BJ610" s="14" t="s">
        <v>84</v>
      </c>
      <c r="BK610" s="212">
        <f>ROUND(I610*H610,2)</f>
        <v>0</v>
      </c>
      <c r="BL610" s="14" t="s">
        <v>123</v>
      </c>
      <c r="BM610" s="211" t="s">
        <v>1071</v>
      </c>
    </row>
    <row r="611" spans="1:65" s="2" customFormat="1" ht="19.5">
      <c r="A611" s="31"/>
      <c r="B611" s="32"/>
      <c r="C611" s="33"/>
      <c r="D611" s="213" t="s">
        <v>125</v>
      </c>
      <c r="E611" s="33"/>
      <c r="F611" s="214" t="s">
        <v>1072</v>
      </c>
      <c r="G611" s="33"/>
      <c r="H611" s="33"/>
      <c r="I611" s="112"/>
      <c r="J611" s="33"/>
      <c r="K611" s="33"/>
      <c r="L611" s="36"/>
      <c r="M611" s="215"/>
      <c r="N611" s="216"/>
      <c r="O611" s="68"/>
      <c r="P611" s="68"/>
      <c r="Q611" s="68"/>
      <c r="R611" s="68"/>
      <c r="S611" s="68"/>
      <c r="T611" s="69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4" t="s">
        <v>125</v>
      </c>
      <c r="AU611" s="14" t="s">
        <v>86</v>
      </c>
    </row>
    <row r="612" spans="1:65" s="2" customFormat="1" ht="21.75" customHeight="1">
      <c r="A612" s="31"/>
      <c r="B612" s="32"/>
      <c r="C612" s="200" t="s">
        <v>1073</v>
      </c>
      <c r="D612" s="200" t="s">
        <v>118</v>
      </c>
      <c r="E612" s="201" t="s">
        <v>1074</v>
      </c>
      <c r="F612" s="202" t="s">
        <v>1075</v>
      </c>
      <c r="G612" s="203" t="s">
        <v>184</v>
      </c>
      <c r="H612" s="204">
        <v>20</v>
      </c>
      <c r="I612" s="205"/>
      <c r="J612" s="206">
        <f>ROUND(I612*H612,2)</f>
        <v>0</v>
      </c>
      <c r="K612" s="202" t="s">
        <v>122</v>
      </c>
      <c r="L612" s="36"/>
      <c r="M612" s="207" t="s">
        <v>1</v>
      </c>
      <c r="N612" s="208" t="s">
        <v>42</v>
      </c>
      <c r="O612" s="68"/>
      <c r="P612" s="209">
        <f>O612*H612</f>
        <v>0</v>
      </c>
      <c r="Q612" s="209">
        <v>0</v>
      </c>
      <c r="R612" s="209">
        <f>Q612*H612</f>
        <v>0</v>
      </c>
      <c r="S612" s="209">
        <v>0</v>
      </c>
      <c r="T612" s="210">
        <f>S612*H612</f>
        <v>0</v>
      </c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R612" s="211" t="s">
        <v>123</v>
      </c>
      <c r="AT612" s="211" t="s">
        <v>118</v>
      </c>
      <c r="AU612" s="211" t="s">
        <v>86</v>
      </c>
      <c r="AY612" s="14" t="s">
        <v>115</v>
      </c>
      <c r="BE612" s="212">
        <f>IF(N612="základní",J612,0)</f>
        <v>0</v>
      </c>
      <c r="BF612" s="212">
        <f>IF(N612="snížená",J612,0)</f>
        <v>0</v>
      </c>
      <c r="BG612" s="212">
        <f>IF(N612="zákl. přenesená",J612,0)</f>
        <v>0</v>
      </c>
      <c r="BH612" s="212">
        <f>IF(N612="sníž. přenesená",J612,0)</f>
        <v>0</v>
      </c>
      <c r="BI612" s="212">
        <f>IF(N612="nulová",J612,0)</f>
        <v>0</v>
      </c>
      <c r="BJ612" s="14" t="s">
        <v>84</v>
      </c>
      <c r="BK612" s="212">
        <f>ROUND(I612*H612,2)</f>
        <v>0</v>
      </c>
      <c r="BL612" s="14" t="s">
        <v>123</v>
      </c>
      <c r="BM612" s="211" t="s">
        <v>1076</v>
      </c>
    </row>
    <row r="613" spans="1:65" s="2" customFormat="1" ht="19.5">
      <c r="A613" s="31"/>
      <c r="B613" s="32"/>
      <c r="C613" s="33"/>
      <c r="D613" s="213" t="s">
        <v>125</v>
      </c>
      <c r="E613" s="33"/>
      <c r="F613" s="214" t="s">
        <v>1077</v>
      </c>
      <c r="G613" s="33"/>
      <c r="H613" s="33"/>
      <c r="I613" s="112"/>
      <c r="J613" s="33"/>
      <c r="K613" s="33"/>
      <c r="L613" s="36"/>
      <c r="M613" s="215"/>
      <c r="N613" s="216"/>
      <c r="O613" s="68"/>
      <c r="P613" s="68"/>
      <c r="Q613" s="68"/>
      <c r="R613" s="68"/>
      <c r="S613" s="68"/>
      <c r="T613" s="69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T613" s="14" t="s">
        <v>125</v>
      </c>
      <c r="AU613" s="14" t="s">
        <v>86</v>
      </c>
    </row>
    <row r="614" spans="1:65" s="2" customFormat="1" ht="21.75" customHeight="1">
      <c r="A614" s="31"/>
      <c r="B614" s="32"/>
      <c r="C614" s="200" t="s">
        <v>1078</v>
      </c>
      <c r="D614" s="200" t="s">
        <v>118</v>
      </c>
      <c r="E614" s="201" t="s">
        <v>1079</v>
      </c>
      <c r="F614" s="202" t="s">
        <v>1080</v>
      </c>
      <c r="G614" s="203" t="s">
        <v>184</v>
      </c>
      <c r="H614" s="204">
        <v>20</v>
      </c>
      <c r="I614" s="205"/>
      <c r="J614" s="206">
        <f>ROUND(I614*H614,2)</f>
        <v>0</v>
      </c>
      <c r="K614" s="202" t="s">
        <v>122</v>
      </c>
      <c r="L614" s="36"/>
      <c r="M614" s="207" t="s">
        <v>1</v>
      </c>
      <c r="N614" s="208" t="s">
        <v>42</v>
      </c>
      <c r="O614" s="68"/>
      <c r="P614" s="209">
        <f>O614*H614</f>
        <v>0</v>
      </c>
      <c r="Q614" s="209">
        <v>0</v>
      </c>
      <c r="R614" s="209">
        <f>Q614*H614</f>
        <v>0</v>
      </c>
      <c r="S614" s="209">
        <v>0</v>
      </c>
      <c r="T614" s="210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211" t="s">
        <v>123</v>
      </c>
      <c r="AT614" s="211" t="s">
        <v>118</v>
      </c>
      <c r="AU614" s="211" t="s">
        <v>86</v>
      </c>
      <c r="AY614" s="14" t="s">
        <v>115</v>
      </c>
      <c r="BE614" s="212">
        <f>IF(N614="základní",J614,0)</f>
        <v>0</v>
      </c>
      <c r="BF614" s="212">
        <f>IF(N614="snížená",J614,0)</f>
        <v>0</v>
      </c>
      <c r="BG614" s="212">
        <f>IF(N614="zákl. přenesená",J614,0)</f>
        <v>0</v>
      </c>
      <c r="BH614" s="212">
        <f>IF(N614="sníž. přenesená",J614,0)</f>
        <v>0</v>
      </c>
      <c r="BI614" s="212">
        <f>IF(N614="nulová",J614,0)</f>
        <v>0</v>
      </c>
      <c r="BJ614" s="14" t="s">
        <v>84</v>
      </c>
      <c r="BK614" s="212">
        <f>ROUND(I614*H614,2)</f>
        <v>0</v>
      </c>
      <c r="BL614" s="14" t="s">
        <v>123</v>
      </c>
      <c r="BM614" s="211" t="s">
        <v>1081</v>
      </c>
    </row>
    <row r="615" spans="1:65" s="2" customFormat="1" ht="19.5">
      <c r="A615" s="31"/>
      <c r="B615" s="32"/>
      <c r="C615" s="33"/>
      <c r="D615" s="213" t="s">
        <v>125</v>
      </c>
      <c r="E615" s="33"/>
      <c r="F615" s="214" t="s">
        <v>1082</v>
      </c>
      <c r="G615" s="33"/>
      <c r="H615" s="33"/>
      <c r="I615" s="112"/>
      <c r="J615" s="33"/>
      <c r="K615" s="33"/>
      <c r="L615" s="36"/>
      <c r="M615" s="215"/>
      <c r="N615" s="216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125</v>
      </c>
      <c r="AU615" s="14" t="s">
        <v>86</v>
      </c>
    </row>
    <row r="616" spans="1:65" s="2" customFormat="1" ht="21.75" customHeight="1">
      <c r="A616" s="31"/>
      <c r="B616" s="32"/>
      <c r="C616" s="200" t="s">
        <v>1083</v>
      </c>
      <c r="D616" s="200" t="s">
        <v>118</v>
      </c>
      <c r="E616" s="201" t="s">
        <v>1084</v>
      </c>
      <c r="F616" s="202" t="s">
        <v>1085</v>
      </c>
      <c r="G616" s="203" t="s">
        <v>184</v>
      </c>
      <c r="H616" s="204">
        <v>20</v>
      </c>
      <c r="I616" s="205"/>
      <c r="J616" s="206">
        <f>ROUND(I616*H616,2)</f>
        <v>0</v>
      </c>
      <c r="K616" s="202" t="s">
        <v>122</v>
      </c>
      <c r="L616" s="36"/>
      <c r="M616" s="207" t="s">
        <v>1</v>
      </c>
      <c r="N616" s="208" t="s">
        <v>42</v>
      </c>
      <c r="O616" s="68"/>
      <c r="P616" s="209">
        <f>O616*H616</f>
        <v>0</v>
      </c>
      <c r="Q616" s="209">
        <v>0</v>
      </c>
      <c r="R616" s="209">
        <f>Q616*H616</f>
        <v>0</v>
      </c>
      <c r="S616" s="209">
        <v>0</v>
      </c>
      <c r="T616" s="210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211" t="s">
        <v>123</v>
      </c>
      <c r="AT616" s="211" t="s">
        <v>118</v>
      </c>
      <c r="AU616" s="211" t="s">
        <v>86</v>
      </c>
      <c r="AY616" s="14" t="s">
        <v>115</v>
      </c>
      <c r="BE616" s="212">
        <f>IF(N616="základní",J616,0)</f>
        <v>0</v>
      </c>
      <c r="BF616" s="212">
        <f>IF(N616="snížená",J616,0)</f>
        <v>0</v>
      </c>
      <c r="BG616" s="212">
        <f>IF(N616="zákl. přenesená",J616,0)</f>
        <v>0</v>
      </c>
      <c r="BH616" s="212">
        <f>IF(N616="sníž. přenesená",J616,0)</f>
        <v>0</v>
      </c>
      <c r="BI616" s="212">
        <f>IF(N616="nulová",J616,0)</f>
        <v>0</v>
      </c>
      <c r="BJ616" s="14" t="s">
        <v>84</v>
      </c>
      <c r="BK616" s="212">
        <f>ROUND(I616*H616,2)</f>
        <v>0</v>
      </c>
      <c r="BL616" s="14" t="s">
        <v>123</v>
      </c>
      <c r="BM616" s="211" t="s">
        <v>1086</v>
      </c>
    </row>
    <row r="617" spans="1:65" s="2" customFormat="1" ht="19.5">
      <c r="A617" s="31"/>
      <c r="B617" s="32"/>
      <c r="C617" s="33"/>
      <c r="D617" s="213" t="s">
        <v>125</v>
      </c>
      <c r="E617" s="33"/>
      <c r="F617" s="214" t="s">
        <v>1087</v>
      </c>
      <c r="G617" s="33"/>
      <c r="H617" s="33"/>
      <c r="I617" s="112"/>
      <c r="J617" s="33"/>
      <c r="K617" s="33"/>
      <c r="L617" s="36"/>
      <c r="M617" s="215"/>
      <c r="N617" s="216"/>
      <c r="O617" s="68"/>
      <c r="P617" s="68"/>
      <c r="Q617" s="68"/>
      <c r="R617" s="68"/>
      <c r="S617" s="68"/>
      <c r="T617" s="69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4" t="s">
        <v>125</v>
      </c>
      <c r="AU617" s="14" t="s">
        <v>86</v>
      </c>
    </row>
    <row r="618" spans="1:65" s="2" customFormat="1" ht="21.75" customHeight="1">
      <c r="A618" s="31"/>
      <c r="B618" s="32"/>
      <c r="C618" s="200" t="s">
        <v>1088</v>
      </c>
      <c r="D618" s="200" t="s">
        <v>118</v>
      </c>
      <c r="E618" s="201" t="s">
        <v>1089</v>
      </c>
      <c r="F618" s="202" t="s">
        <v>1090</v>
      </c>
      <c r="G618" s="203" t="s">
        <v>184</v>
      </c>
      <c r="H618" s="204">
        <v>30</v>
      </c>
      <c r="I618" s="205"/>
      <c r="J618" s="206">
        <f>ROUND(I618*H618,2)</f>
        <v>0</v>
      </c>
      <c r="K618" s="202" t="s">
        <v>122</v>
      </c>
      <c r="L618" s="36"/>
      <c r="M618" s="207" t="s">
        <v>1</v>
      </c>
      <c r="N618" s="208" t="s">
        <v>42</v>
      </c>
      <c r="O618" s="68"/>
      <c r="P618" s="209">
        <f>O618*H618</f>
        <v>0</v>
      </c>
      <c r="Q618" s="209">
        <v>0</v>
      </c>
      <c r="R618" s="209">
        <f>Q618*H618</f>
        <v>0</v>
      </c>
      <c r="S618" s="209">
        <v>0</v>
      </c>
      <c r="T618" s="210">
        <f>S618*H618</f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211" t="s">
        <v>123</v>
      </c>
      <c r="AT618" s="211" t="s">
        <v>118</v>
      </c>
      <c r="AU618" s="211" t="s">
        <v>86</v>
      </c>
      <c r="AY618" s="14" t="s">
        <v>115</v>
      </c>
      <c r="BE618" s="212">
        <f>IF(N618="základní",J618,0)</f>
        <v>0</v>
      </c>
      <c r="BF618" s="212">
        <f>IF(N618="snížená",J618,0)</f>
        <v>0</v>
      </c>
      <c r="BG618" s="212">
        <f>IF(N618="zákl. přenesená",J618,0)</f>
        <v>0</v>
      </c>
      <c r="BH618" s="212">
        <f>IF(N618="sníž. přenesená",J618,0)</f>
        <v>0</v>
      </c>
      <c r="BI618" s="212">
        <f>IF(N618="nulová",J618,0)</f>
        <v>0</v>
      </c>
      <c r="BJ618" s="14" t="s">
        <v>84</v>
      </c>
      <c r="BK618" s="212">
        <f>ROUND(I618*H618,2)</f>
        <v>0</v>
      </c>
      <c r="BL618" s="14" t="s">
        <v>123</v>
      </c>
      <c r="BM618" s="211" t="s">
        <v>1091</v>
      </c>
    </row>
    <row r="619" spans="1:65" s="2" customFormat="1" ht="19.5">
      <c r="A619" s="31"/>
      <c r="B619" s="32"/>
      <c r="C619" s="33"/>
      <c r="D619" s="213" t="s">
        <v>125</v>
      </c>
      <c r="E619" s="33"/>
      <c r="F619" s="214" t="s">
        <v>1092</v>
      </c>
      <c r="G619" s="33"/>
      <c r="H619" s="33"/>
      <c r="I619" s="112"/>
      <c r="J619" s="33"/>
      <c r="K619" s="33"/>
      <c r="L619" s="36"/>
      <c r="M619" s="215"/>
      <c r="N619" s="216"/>
      <c r="O619" s="68"/>
      <c r="P619" s="68"/>
      <c r="Q619" s="68"/>
      <c r="R619" s="68"/>
      <c r="S619" s="68"/>
      <c r="T619" s="69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4" t="s">
        <v>125</v>
      </c>
      <c r="AU619" s="14" t="s">
        <v>86</v>
      </c>
    </row>
    <row r="620" spans="1:65" s="2" customFormat="1" ht="21.75" customHeight="1">
      <c r="A620" s="31"/>
      <c r="B620" s="32"/>
      <c r="C620" s="200" t="s">
        <v>1093</v>
      </c>
      <c r="D620" s="200" t="s">
        <v>118</v>
      </c>
      <c r="E620" s="201" t="s">
        <v>1094</v>
      </c>
      <c r="F620" s="202" t="s">
        <v>1095</v>
      </c>
      <c r="G620" s="203" t="s">
        <v>184</v>
      </c>
      <c r="H620" s="204">
        <v>30</v>
      </c>
      <c r="I620" s="205"/>
      <c r="J620" s="206">
        <f>ROUND(I620*H620,2)</f>
        <v>0</v>
      </c>
      <c r="K620" s="202" t="s">
        <v>122</v>
      </c>
      <c r="L620" s="36"/>
      <c r="M620" s="207" t="s">
        <v>1</v>
      </c>
      <c r="N620" s="208" t="s">
        <v>42</v>
      </c>
      <c r="O620" s="68"/>
      <c r="P620" s="209">
        <f>O620*H620</f>
        <v>0</v>
      </c>
      <c r="Q620" s="209">
        <v>0</v>
      </c>
      <c r="R620" s="209">
        <f>Q620*H620</f>
        <v>0</v>
      </c>
      <c r="S620" s="209">
        <v>0</v>
      </c>
      <c r="T620" s="210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211" t="s">
        <v>123</v>
      </c>
      <c r="AT620" s="211" t="s">
        <v>118</v>
      </c>
      <c r="AU620" s="211" t="s">
        <v>86</v>
      </c>
      <c r="AY620" s="14" t="s">
        <v>115</v>
      </c>
      <c r="BE620" s="212">
        <f>IF(N620="základní",J620,0)</f>
        <v>0</v>
      </c>
      <c r="BF620" s="212">
        <f>IF(N620="snížená",J620,0)</f>
        <v>0</v>
      </c>
      <c r="BG620" s="212">
        <f>IF(N620="zákl. přenesená",J620,0)</f>
        <v>0</v>
      </c>
      <c r="BH620" s="212">
        <f>IF(N620="sníž. přenesená",J620,0)</f>
        <v>0</v>
      </c>
      <c r="BI620" s="212">
        <f>IF(N620="nulová",J620,0)</f>
        <v>0</v>
      </c>
      <c r="BJ620" s="14" t="s">
        <v>84</v>
      </c>
      <c r="BK620" s="212">
        <f>ROUND(I620*H620,2)</f>
        <v>0</v>
      </c>
      <c r="BL620" s="14" t="s">
        <v>123</v>
      </c>
      <c r="BM620" s="211" t="s">
        <v>1096</v>
      </c>
    </row>
    <row r="621" spans="1:65" s="2" customFormat="1" ht="19.5">
      <c r="A621" s="31"/>
      <c r="B621" s="32"/>
      <c r="C621" s="33"/>
      <c r="D621" s="213" t="s">
        <v>125</v>
      </c>
      <c r="E621" s="33"/>
      <c r="F621" s="214" t="s">
        <v>1097</v>
      </c>
      <c r="G621" s="33"/>
      <c r="H621" s="33"/>
      <c r="I621" s="112"/>
      <c r="J621" s="33"/>
      <c r="K621" s="33"/>
      <c r="L621" s="36"/>
      <c r="M621" s="215"/>
      <c r="N621" s="216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125</v>
      </c>
      <c r="AU621" s="14" t="s">
        <v>86</v>
      </c>
    </row>
    <row r="622" spans="1:65" s="2" customFormat="1" ht="21.75" customHeight="1">
      <c r="A622" s="31"/>
      <c r="B622" s="32"/>
      <c r="C622" s="200" t="s">
        <v>1098</v>
      </c>
      <c r="D622" s="200" t="s">
        <v>118</v>
      </c>
      <c r="E622" s="201" t="s">
        <v>1099</v>
      </c>
      <c r="F622" s="202" t="s">
        <v>1100</v>
      </c>
      <c r="G622" s="203" t="s">
        <v>184</v>
      </c>
      <c r="H622" s="204">
        <v>100</v>
      </c>
      <c r="I622" s="205"/>
      <c r="J622" s="206">
        <f>ROUND(I622*H622,2)</f>
        <v>0</v>
      </c>
      <c r="K622" s="202" t="s">
        <v>122</v>
      </c>
      <c r="L622" s="36"/>
      <c r="M622" s="207" t="s">
        <v>1</v>
      </c>
      <c r="N622" s="208" t="s">
        <v>42</v>
      </c>
      <c r="O622" s="68"/>
      <c r="P622" s="209">
        <f>O622*H622</f>
        <v>0</v>
      </c>
      <c r="Q622" s="209">
        <v>0</v>
      </c>
      <c r="R622" s="209">
        <f>Q622*H622</f>
        <v>0</v>
      </c>
      <c r="S622" s="209">
        <v>0</v>
      </c>
      <c r="T622" s="210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211" t="s">
        <v>123</v>
      </c>
      <c r="AT622" s="211" t="s">
        <v>118</v>
      </c>
      <c r="AU622" s="211" t="s">
        <v>86</v>
      </c>
      <c r="AY622" s="14" t="s">
        <v>115</v>
      </c>
      <c r="BE622" s="212">
        <f>IF(N622="základní",J622,0)</f>
        <v>0</v>
      </c>
      <c r="BF622" s="212">
        <f>IF(N622="snížená",J622,0)</f>
        <v>0</v>
      </c>
      <c r="BG622" s="212">
        <f>IF(N622="zákl. přenesená",J622,0)</f>
        <v>0</v>
      </c>
      <c r="BH622" s="212">
        <f>IF(N622="sníž. přenesená",J622,0)</f>
        <v>0</v>
      </c>
      <c r="BI622" s="212">
        <f>IF(N622="nulová",J622,0)</f>
        <v>0</v>
      </c>
      <c r="BJ622" s="14" t="s">
        <v>84</v>
      </c>
      <c r="BK622" s="212">
        <f>ROUND(I622*H622,2)</f>
        <v>0</v>
      </c>
      <c r="BL622" s="14" t="s">
        <v>123</v>
      </c>
      <c r="BM622" s="211" t="s">
        <v>1101</v>
      </c>
    </row>
    <row r="623" spans="1:65" s="2" customFormat="1" ht="19.5">
      <c r="A623" s="31"/>
      <c r="B623" s="32"/>
      <c r="C623" s="33"/>
      <c r="D623" s="213" t="s">
        <v>125</v>
      </c>
      <c r="E623" s="33"/>
      <c r="F623" s="214" t="s">
        <v>1102</v>
      </c>
      <c r="G623" s="33"/>
      <c r="H623" s="33"/>
      <c r="I623" s="112"/>
      <c r="J623" s="33"/>
      <c r="K623" s="33"/>
      <c r="L623" s="36"/>
      <c r="M623" s="215"/>
      <c r="N623" s="216"/>
      <c r="O623" s="68"/>
      <c r="P623" s="68"/>
      <c r="Q623" s="68"/>
      <c r="R623" s="68"/>
      <c r="S623" s="68"/>
      <c r="T623" s="69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4" t="s">
        <v>125</v>
      </c>
      <c r="AU623" s="14" t="s">
        <v>86</v>
      </c>
    </row>
    <row r="624" spans="1:65" s="2" customFormat="1" ht="21.75" customHeight="1">
      <c r="A624" s="31"/>
      <c r="B624" s="32"/>
      <c r="C624" s="200" t="s">
        <v>1103</v>
      </c>
      <c r="D624" s="200" t="s">
        <v>118</v>
      </c>
      <c r="E624" s="201" t="s">
        <v>1104</v>
      </c>
      <c r="F624" s="202" t="s">
        <v>1105</v>
      </c>
      <c r="G624" s="203" t="s">
        <v>184</v>
      </c>
      <c r="H624" s="204">
        <v>50</v>
      </c>
      <c r="I624" s="205"/>
      <c r="J624" s="206">
        <f>ROUND(I624*H624,2)</f>
        <v>0</v>
      </c>
      <c r="K624" s="202" t="s">
        <v>122</v>
      </c>
      <c r="L624" s="36"/>
      <c r="M624" s="207" t="s">
        <v>1</v>
      </c>
      <c r="N624" s="208" t="s">
        <v>42</v>
      </c>
      <c r="O624" s="68"/>
      <c r="P624" s="209">
        <f>O624*H624</f>
        <v>0</v>
      </c>
      <c r="Q624" s="209">
        <v>0</v>
      </c>
      <c r="R624" s="209">
        <f>Q624*H624</f>
        <v>0</v>
      </c>
      <c r="S624" s="209">
        <v>0</v>
      </c>
      <c r="T624" s="210">
        <f>S624*H624</f>
        <v>0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211" t="s">
        <v>123</v>
      </c>
      <c r="AT624" s="211" t="s">
        <v>118</v>
      </c>
      <c r="AU624" s="211" t="s">
        <v>86</v>
      </c>
      <c r="AY624" s="14" t="s">
        <v>115</v>
      </c>
      <c r="BE624" s="212">
        <f>IF(N624="základní",J624,0)</f>
        <v>0</v>
      </c>
      <c r="BF624" s="212">
        <f>IF(N624="snížená",J624,0)</f>
        <v>0</v>
      </c>
      <c r="BG624" s="212">
        <f>IF(N624="zákl. přenesená",J624,0)</f>
        <v>0</v>
      </c>
      <c r="BH624" s="212">
        <f>IF(N624="sníž. přenesená",J624,0)</f>
        <v>0</v>
      </c>
      <c r="BI624" s="212">
        <f>IF(N624="nulová",J624,0)</f>
        <v>0</v>
      </c>
      <c r="BJ624" s="14" t="s">
        <v>84</v>
      </c>
      <c r="BK624" s="212">
        <f>ROUND(I624*H624,2)</f>
        <v>0</v>
      </c>
      <c r="BL624" s="14" t="s">
        <v>123</v>
      </c>
      <c r="BM624" s="211" t="s">
        <v>1106</v>
      </c>
    </row>
    <row r="625" spans="1:65" s="2" customFormat="1" ht="19.5">
      <c r="A625" s="31"/>
      <c r="B625" s="32"/>
      <c r="C625" s="33"/>
      <c r="D625" s="213" t="s">
        <v>125</v>
      </c>
      <c r="E625" s="33"/>
      <c r="F625" s="214" t="s">
        <v>1107</v>
      </c>
      <c r="G625" s="33"/>
      <c r="H625" s="33"/>
      <c r="I625" s="112"/>
      <c r="J625" s="33"/>
      <c r="K625" s="33"/>
      <c r="L625" s="36"/>
      <c r="M625" s="215"/>
      <c r="N625" s="216"/>
      <c r="O625" s="68"/>
      <c r="P625" s="68"/>
      <c r="Q625" s="68"/>
      <c r="R625" s="68"/>
      <c r="S625" s="68"/>
      <c r="T625" s="69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4" t="s">
        <v>125</v>
      </c>
      <c r="AU625" s="14" t="s">
        <v>86</v>
      </c>
    </row>
    <row r="626" spans="1:65" s="2" customFormat="1" ht="21.75" customHeight="1">
      <c r="A626" s="31"/>
      <c r="B626" s="32"/>
      <c r="C626" s="200" t="s">
        <v>1108</v>
      </c>
      <c r="D626" s="200" t="s">
        <v>118</v>
      </c>
      <c r="E626" s="201" t="s">
        <v>1109</v>
      </c>
      <c r="F626" s="202" t="s">
        <v>1110</v>
      </c>
      <c r="G626" s="203" t="s">
        <v>184</v>
      </c>
      <c r="H626" s="204">
        <v>10</v>
      </c>
      <c r="I626" s="205"/>
      <c r="J626" s="206">
        <f>ROUND(I626*H626,2)</f>
        <v>0</v>
      </c>
      <c r="K626" s="202" t="s">
        <v>122</v>
      </c>
      <c r="L626" s="36"/>
      <c r="M626" s="207" t="s">
        <v>1</v>
      </c>
      <c r="N626" s="208" t="s">
        <v>42</v>
      </c>
      <c r="O626" s="68"/>
      <c r="P626" s="209">
        <f>O626*H626</f>
        <v>0</v>
      </c>
      <c r="Q626" s="209">
        <v>0</v>
      </c>
      <c r="R626" s="209">
        <f>Q626*H626</f>
        <v>0</v>
      </c>
      <c r="S626" s="209">
        <v>0</v>
      </c>
      <c r="T626" s="210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211" t="s">
        <v>123</v>
      </c>
      <c r="AT626" s="211" t="s">
        <v>118</v>
      </c>
      <c r="AU626" s="211" t="s">
        <v>86</v>
      </c>
      <c r="AY626" s="14" t="s">
        <v>115</v>
      </c>
      <c r="BE626" s="212">
        <f>IF(N626="základní",J626,0)</f>
        <v>0</v>
      </c>
      <c r="BF626" s="212">
        <f>IF(N626="snížená",J626,0)</f>
        <v>0</v>
      </c>
      <c r="BG626" s="212">
        <f>IF(N626="zákl. přenesená",J626,0)</f>
        <v>0</v>
      </c>
      <c r="BH626" s="212">
        <f>IF(N626="sníž. přenesená",J626,0)</f>
        <v>0</v>
      </c>
      <c r="BI626" s="212">
        <f>IF(N626="nulová",J626,0)</f>
        <v>0</v>
      </c>
      <c r="BJ626" s="14" t="s">
        <v>84</v>
      </c>
      <c r="BK626" s="212">
        <f>ROUND(I626*H626,2)</f>
        <v>0</v>
      </c>
      <c r="BL626" s="14" t="s">
        <v>123</v>
      </c>
      <c r="BM626" s="211" t="s">
        <v>1111</v>
      </c>
    </row>
    <row r="627" spans="1:65" s="2" customFormat="1" ht="29.25">
      <c r="A627" s="31"/>
      <c r="B627" s="32"/>
      <c r="C627" s="33"/>
      <c r="D627" s="213" t="s">
        <v>125</v>
      </c>
      <c r="E627" s="33"/>
      <c r="F627" s="214" t="s">
        <v>1112</v>
      </c>
      <c r="G627" s="33"/>
      <c r="H627" s="33"/>
      <c r="I627" s="112"/>
      <c r="J627" s="33"/>
      <c r="K627" s="33"/>
      <c r="L627" s="36"/>
      <c r="M627" s="215"/>
      <c r="N627" s="216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125</v>
      </c>
      <c r="AU627" s="14" t="s">
        <v>86</v>
      </c>
    </row>
    <row r="628" spans="1:65" s="2" customFormat="1" ht="21.75" customHeight="1">
      <c r="A628" s="31"/>
      <c r="B628" s="32"/>
      <c r="C628" s="200" t="s">
        <v>1113</v>
      </c>
      <c r="D628" s="200" t="s">
        <v>118</v>
      </c>
      <c r="E628" s="201" t="s">
        <v>1114</v>
      </c>
      <c r="F628" s="202" t="s">
        <v>1115</v>
      </c>
      <c r="G628" s="203" t="s">
        <v>184</v>
      </c>
      <c r="H628" s="204">
        <v>10</v>
      </c>
      <c r="I628" s="205"/>
      <c r="J628" s="206">
        <f>ROUND(I628*H628,2)</f>
        <v>0</v>
      </c>
      <c r="K628" s="202" t="s">
        <v>122</v>
      </c>
      <c r="L628" s="36"/>
      <c r="M628" s="207" t="s">
        <v>1</v>
      </c>
      <c r="N628" s="208" t="s">
        <v>42</v>
      </c>
      <c r="O628" s="68"/>
      <c r="P628" s="209">
        <f>O628*H628</f>
        <v>0</v>
      </c>
      <c r="Q628" s="209">
        <v>0</v>
      </c>
      <c r="R628" s="209">
        <f>Q628*H628</f>
        <v>0</v>
      </c>
      <c r="S628" s="209">
        <v>0</v>
      </c>
      <c r="T628" s="210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211" t="s">
        <v>123</v>
      </c>
      <c r="AT628" s="211" t="s">
        <v>118</v>
      </c>
      <c r="AU628" s="211" t="s">
        <v>86</v>
      </c>
      <c r="AY628" s="14" t="s">
        <v>115</v>
      </c>
      <c r="BE628" s="212">
        <f>IF(N628="základní",J628,0)</f>
        <v>0</v>
      </c>
      <c r="BF628" s="212">
        <f>IF(N628="snížená",J628,0)</f>
        <v>0</v>
      </c>
      <c r="BG628" s="212">
        <f>IF(N628="zákl. přenesená",J628,0)</f>
        <v>0</v>
      </c>
      <c r="BH628" s="212">
        <f>IF(N628="sníž. přenesená",J628,0)</f>
        <v>0</v>
      </c>
      <c r="BI628" s="212">
        <f>IF(N628="nulová",J628,0)</f>
        <v>0</v>
      </c>
      <c r="BJ628" s="14" t="s">
        <v>84</v>
      </c>
      <c r="BK628" s="212">
        <f>ROUND(I628*H628,2)</f>
        <v>0</v>
      </c>
      <c r="BL628" s="14" t="s">
        <v>123</v>
      </c>
      <c r="BM628" s="211" t="s">
        <v>1116</v>
      </c>
    </row>
    <row r="629" spans="1:65" s="2" customFormat="1" ht="29.25">
      <c r="A629" s="31"/>
      <c r="B629" s="32"/>
      <c r="C629" s="33"/>
      <c r="D629" s="213" t="s">
        <v>125</v>
      </c>
      <c r="E629" s="33"/>
      <c r="F629" s="214" t="s">
        <v>1117</v>
      </c>
      <c r="G629" s="33"/>
      <c r="H629" s="33"/>
      <c r="I629" s="112"/>
      <c r="J629" s="33"/>
      <c r="K629" s="33"/>
      <c r="L629" s="36"/>
      <c r="M629" s="215"/>
      <c r="N629" s="216"/>
      <c r="O629" s="68"/>
      <c r="P629" s="68"/>
      <c r="Q629" s="68"/>
      <c r="R629" s="68"/>
      <c r="S629" s="68"/>
      <c r="T629" s="69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T629" s="14" t="s">
        <v>125</v>
      </c>
      <c r="AU629" s="14" t="s">
        <v>86</v>
      </c>
    </row>
    <row r="630" spans="1:65" s="2" customFormat="1" ht="21.75" customHeight="1">
      <c r="A630" s="31"/>
      <c r="B630" s="32"/>
      <c r="C630" s="200" t="s">
        <v>1118</v>
      </c>
      <c r="D630" s="200" t="s">
        <v>118</v>
      </c>
      <c r="E630" s="201" t="s">
        <v>1119</v>
      </c>
      <c r="F630" s="202" t="s">
        <v>1120</v>
      </c>
      <c r="G630" s="203" t="s">
        <v>184</v>
      </c>
      <c r="H630" s="204">
        <v>10</v>
      </c>
      <c r="I630" s="205"/>
      <c r="J630" s="206">
        <f>ROUND(I630*H630,2)</f>
        <v>0</v>
      </c>
      <c r="K630" s="202" t="s">
        <v>122</v>
      </c>
      <c r="L630" s="36"/>
      <c r="M630" s="207" t="s">
        <v>1</v>
      </c>
      <c r="N630" s="208" t="s">
        <v>42</v>
      </c>
      <c r="O630" s="68"/>
      <c r="P630" s="209">
        <f>O630*H630</f>
        <v>0</v>
      </c>
      <c r="Q630" s="209">
        <v>0</v>
      </c>
      <c r="R630" s="209">
        <f>Q630*H630</f>
        <v>0</v>
      </c>
      <c r="S630" s="209">
        <v>0</v>
      </c>
      <c r="T630" s="210">
        <f>S630*H630</f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211" t="s">
        <v>123</v>
      </c>
      <c r="AT630" s="211" t="s">
        <v>118</v>
      </c>
      <c r="AU630" s="211" t="s">
        <v>86</v>
      </c>
      <c r="AY630" s="14" t="s">
        <v>115</v>
      </c>
      <c r="BE630" s="212">
        <f>IF(N630="základní",J630,0)</f>
        <v>0</v>
      </c>
      <c r="BF630" s="212">
        <f>IF(N630="snížená",J630,0)</f>
        <v>0</v>
      </c>
      <c r="BG630" s="212">
        <f>IF(N630="zákl. přenesená",J630,0)</f>
        <v>0</v>
      </c>
      <c r="BH630" s="212">
        <f>IF(N630="sníž. přenesená",J630,0)</f>
        <v>0</v>
      </c>
      <c r="BI630" s="212">
        <f>IF(N630="nulová",J630,0)</f>
        <v>0</v>
      </c>
      <c r="BJ630" s="14" t="s">
        <v>84</v>
      </c>
      <c r="BK630" s="212">
        <f>ROUND(I630*H630,2)</f>
        <v>0</v>
      </c>
      <c r="BL630" s="14" t="s">
        <v>123</v>
      </c>
      <c r="BM630" s="211" t="s">
        <v>1121</v>
      </c>
    </row>
    <row r="631" spans="1:65" s="2" customFormat="1" ht="19.5">
      <c r="A631" s="31"/>
      <c r="B631" s="32"/>
      <c r="C631" s="33"/>
      <c r="D631" s="213" t="s">
        <v>125</v>
      </c>
      <c r="E631" s="33"/>
      <c r="F631" s="214" t="s">
        <v>1122</v>
      </c>
      <c r="G631" s="33"/>
      <c r="H631" s="33"/>
      <c r="I631" s="112"/>
      <c r="J631" s="33"/>
      <c r="K631" s="33"/>
      <c r="L631" s="36"/>
      <c r="M631" s="215"/>
      <c r="N631" s="216"/>
      <c r="O631" s="68"/>
      <c r="P631" s="68"/>
      <c r="Q631" s="68"/>
      <c r="R631" s="68"/>
      <c r="S631" s="68"/>
      <c r="T631" s="69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4" t="s">
        <v>125</v>
      </c>
      <c r="AU631" s="14" t="s">
        <v>86</v>
      </c>
    </row>
    <row r="632" spans="1:65" s="2" customFormat="1" ht="21.75" customHeight="1">
      <c r="A632" s="31"/>
      <c r="B632" s="32"/>
      <c r="C632" s="200" t="s">
        <v>1123</v>
      </c>
      <c r="D632" s="200" t="s">
        <v>118</v>
      </c>
      <c r="E632" s="201" t="s">
        <v>1124</v>
      </c>
      <c r="F632" s="202" t="s">
        <v>1125</v>
      </c>
      <c r="G632" s="203" t="s">
        <v>184</v>
      </c>
      <c r="H632" s="204">
        <v>10</v>
      </c>
      <c r="I632" s="205"/>
      <c r="J632" s="206">
        <f>ROUND(I632*H632,2)</f>
        <v>0</v>
      </c>
      <c r="K632" s="202" t="s">
        <v>122</v>
      </c>
      <c r="L632" s="36"/>
      <c r="M632" s="207" t="s">
        <v>1</v>
      </c>
      <c r="N632" s="208" t="s">
        <v>42</v>
      </c>
      <c r="O632" s="68"/>
      <c r="P632" s="209">
        <f>O632*H632</f>
        <v>0</v>
      </c>
      <c r="Q632" s="209">
        <v>0</v>
      </c>
      <c r="R632" s="209">
        <f>Q632*H632</f>
        <v>0</v>
      </c>
      <c r="S632" s="209">
        <v>0</v>
      </c>
      <c r="T632" s="210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211" t="s">
        <v>123</v>
      </c>
      <c r="AT632" s="211" t="s">
        <v>118</v>
      </c>
      <c r="AU632" s="211" t="s">
        <v>86</v>
      </c>
      <c r="AY632" s="14" t="s">
        <v>115</v>
      </c>
      <c r="BE632" s="212">
        <f>IF(N632="základní",J632,0)</f>
        <v>0</v>
      </c>
      <c r="BF632" s="212">
        <f>IF(N632="snížená",J632,0)</f>
        <v>0</v>
      </c>
      <c r="BG632" s="212">
        <f>IF(N632="zákl. přenesená",J632,0)</f>
        <v>0</v>
      </c>
      <c r="BH632" s="212">
        <f>IF(N632="sníž. přenesená",J632,0)</f>
        <v>0</v>
      </c>
      <c r="BI632" s="212">
        <f>IF(N632="nulová",J632,0)</f>
        <v>0</v>
      </c>
      <c r="BJ632" s="14" t="s">
        <v>84</v>
      </c>
      <c r="BK632" s="212">
        <f>ROUND(I632*H632,2)</f>
        <v>0</v>
      </c>
      <c r="BL632" s="14" t="s">
        <v>123</v>
      </c>
      <c r="BM632" s="211" t="s">
        <v>1126</v>
      </c>
    </row>
    <row r="633" spans="1:65" s="2" customFormat="1" ht="19.5">
      <c r="A633" s="31"/>
      <c r="B633" s="32"/>
      <c r="C633" s="33"/>
      <c r="D633" s="213" t="s">
        <v>125</v>
      </c>
      <c r="E633" s="33"/>
      <c r="F633" s="214" t="s">
        <v>1127</v>
      </c>
      <c r="G633" s="33"/>
      <c r="H633" s="33"/>
      <c r="I633" s="112"/>
      <c r="J633" s="33"/>
      <c r="K633" s="33"/>
      <c r="L633" s="36"/>
      <c r="M633" s="215"/>
      <c r="N633" s="216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125</v>
      </c>
      <c r="AU633" s="14" t="s">
        <v>86</v>
      </c>
    </row>
    <row r="634" spans="1:65" s="2" customFormat="1" ht="21.75" customHeight="1">
      <c r="A634" s="31"/>
      <c r="B634" s="32"/>
      <c r="C634" s="200" t="s">
        <v>1128</v>
      </c>
      <c r="D634" s="200" t="s">
        <v>118</v>
      </c>
      <c r="E634" s="201" t="s">
        <v>1129</v>
      </c>
      <c r="F634" s="202" t="s">
        <v>1130</v>
      </c>
      <c r="G634" s="203" t="s">
        <v>184</v>
      </c>
      <c r="H634" s="204">
        <v>10</v>
      </c>
      <c r="I634" s="205"/>
      <c r="J634" s="206">
        <f>ROUND(I634*H634,2)</f>
        <v>0</v>
      </c>
      <c r="K634" s="202" t="s">
        <v>122</v>
      </c>
      <c r="L634" s="36"/>
      <c r="M634" s="207" t="s">
        <v>1</v>
      </c>
      <c r="N634" s="208" t="s">
        <v>42</v>
      </c>
      <c r="O634" s="68"/>
      <c r="P634" s="209">
        <f>O634*H634</f>
        <v>0</v>
      </c>
      <c r="Q634" s="209">
        <v>0</v>
      </c>
      <c r="R634" s="209">
        <f>Q634*H634</f>
        <v>0</v>
      </c>
      <c r="S634" s="209">
        <v>0</v>
      </c>
      <c r="T634" s="210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211" t="s">
        <v>123</v>
      </c>
      <c r="AT634" s="211" t="s">
        <v>118</v>
      </c>
      <c r="AU634" s="211" t="s">
        <v>86</v>
      </c>
      <c r="AY634" s="14" t="s">
        <v>115</v>
      </c>
      <c r="BE634" s="212">
        <f>IF(N634="základní",J634,0)</f>
        <v>0</v>
      </c>
      <c r="BF634" s="212">
        <f>IF(N634="snížená",J634,0)</f>
        <v>0</v>
      </c>
      <c r="BG634" s="212">
        <f>IF(N634="zákl. přenesená",J634,0)</f>
        <v>0</v>
      </c>
      <c r="BH634" s="212">
        <f>IF(N634="sníž. přenesená",J634,0)</f>
        <v>0</v>
      </c>
      <c r="BI634" s="212">
        <f>IF(N634="nulová",J634,0)</f>
        <v>0</v>
      </c>
      <c r="BJ634" s="14" t="s">
        <v>84</v>
      </c>
      <c r="BK634" s="212">
        <f>ROUND(I634*H634,2)</f>
        <v>0</v>
      </c>
      <c r="BL634" s="14" t="s">
        <v>123</v>
      </c>
      <c r="BM634" s="211" t="s">
        <v>1131</v>
      </c>
    </row>
    <row r="635" spans="1:65" s="2" customFormat="1" ht="19.5">
      <c r="A635" s="31"/>
      <c r="B635" s="32"/>
      <c r="C635" s="33"/>
      <c r="D635" s="213" t="s">
        <v>125</v>
      </c>
      <c r="E635" s="33"/>
      <c r="F635" s="214" t="s">
        <v>1132</v>
      </c>
      <c r="G635" s="33"/>
      <c r="H635" s="33"/>
      <c r="I635" s="112"/>
      <c r="J635" s="33"/>
      <c r="K635" s="33"/>
      <c r="L635" s="36"/>
      <c r="M635" s="215"/>
      <c r="N635" s="216"/>
      <c r="O635" s="68"/>
      <c r="P635" s="68"/>
      <c r="Q635" s="68"/>
      <c r="R635" s="68"/>
      <c r="S635" s="68"/>
      <c r="T635" s="69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4" t="s">
        <v>125</v>
      </c>
      <c r="AU635" s="14" t="s">
        <v>86</v>
      </c>
    </row>
    <row r="636" spans="1:65" s="2" customFormat="1" ht="21.75" customHeight="1">
      <c r="A636" s="31"/>
      <c r="B636" s="32"/>
      <c r="C636" s="200" t="s">
        <v>1133</v>
      </c>
      <c r="D636" s="200" t="s">
        <v>118</v>
      </c>
      <c r="E636" s="201" t="s">
        <v>1134</v>
      </c>
      <c r="F636" s="202" t="s">
        <v>1135</v>
      </c>
      <c r="G636" s="203" t="s">
        <v>121</v>
      </c>
      <c r="H636" s="204">
        <v>50</v>
      </c>
      <c r="I636" s="205"/>
      <c r="J636" s="206">
        <f>ROUND(I636*H636,2)</f>
        <v>0</v>
      </c>
      <c r="K636" s="202" t="s">
        <v>122</v>
      </c>
      <c r="L636" s="36"/>
      <c r="M636" s="207" t="s">
        <v>1</v>
      </c>
      <c r="N636" s="208" t="s">
        <v>42</v>
      </c>
      <c r="O636" s="68"/>
      <c r="P636" s="209">
        <f>O636*H636</f>
        <v>0</v>
      </c>
      <c r="Q636" s="209">
        <v>0</v>
      </c>
      <c r="R636" s="209">
        <f>Q636*H636</f>
        <v>0</v>
      </c>
      <c r="S636" s="209">
        <v>0</v>
      </c>
      <c r="T636" s="210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211" t="s">
        <v>123</v>
      </c>
      <c r="AT636" s="211" t="s">
        <v>118</v>
      </c>
      <c r="AU636" s="211" t="s">
        <v>86</v>
      </c>
      <c r="AY636" s="14" t="s">
        <v>115</v>
      </c>
      <c r="BE636" s="212">
        <f>IF(N636="základní",J636,0)</f>
        <v>0</v>
      </c>
      <c r="BF636" s="212">
        <f>IF(N636="snížená",J636,0)</f>
        <v>0</v>
      </c>
      <c r="BG636" s="212">
        <f>IF(N636="zákl. přenesená",J636,0)</f>
        <v>0</v>
      </c>
      <c r="BH636" s="212">
        <f>IF(N636="sníž. přenesená",J636,0)</f>
        <v>0</v>
      </c>
      <c r="BI636" s="212">
        <f>IF(N636="nulová",J636,0)</f>
        <v>0</v>
      </c>
      <c r="BJ636" s="14" t="s">
        <v>84</v>
      </c>
      <c r="BK636" s="212">
        <f>ROUND(I636*H636,2)</f>
        <v>0</v>
      </c>
      <c r="BL636" s="14" t="s">
        <v>123</v>
      </c>
      <c r="BM636" s="211" t="s">
        <v>1136</v>
      </c>
    </row>
    <row r="637" spans="1:65" s="2" customFormat="1" ht="39">
      <c r="A637" s="31"/>
      <c r="B637" s="32"/>
      <c r="C637" s="33"/>
      <c r="D637" s="213" t="s">
        <v>125</v>
      </c>
      <c r="E637" s="33"/>
      <c r="F637" s="214" t="s">
        <v>1137</v>
      </c>
      <c r="G637" s="33"/>
      <c r="H637" s="33"/>
      <c r="I637" s="112"/>
      <c r="J637" s="33"/>
      <c r="K637" s="33"/>
      <c r="L637" s="36"/>
      <c r="M637" s="215"/>
      <c r="N637" s="216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125</v>
      </c>
      <c r="AU637" s="14" t="s">
        <v>86</v>
      </c>
    </row>
    <row r="638" spans="1:65" s="2" customFormat="1" ht="21.75" customHeight="1">
      <c r="A638" s="31"/>
      <c r="B638" s="32"/>
      <c r="C638" s="200" t="s">
        <v>1138</v>
      </c>
      <c r="D638" s="200" t="s">
        <v>118</v>
      </c>
      <c r="E638" s="201" t="s">
        <v>1139</v>
      </c>
      <c r="F638" s="202" t="s">
        <v>1140</v>
      </c>
      <c r="G638" s="203" t="s">
        <v>121</v>
      </c>
      <c r="H638" s="204">
        <v>50</v>
      </c>
      <c r="I638" s="205"/>
      <c r="J638" s="206">
        <f>ROUND(I638*H638,2)</f>
        <v>0</v>
      </c>
      <c r="K638" s="202" t="s">
        <v>122</v>
      </c>
      <c r="L638" s="36"/>
      <c r="M638" s="207" t="s">
        <v>1</v>
      </c>
      <c r="N638" s="208" t="s">
        <v>42</v>
      </c>
      <c r="O638" s="68"/>
      <c r="P638" s="209">
        <f>O638*H638</f>
        <v>0</v>
      </c>
      <c r="Q638" s="209">
        <v>0</v>
      </c>
      <c r="R638" s="209">
        <f>Q638*H638</f>
        <v>0</v>
      </c>
      <c r="S638" s="209">
        <v>0</v>
      </c>
      <c r="T638" s="210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211" t="s">
        <v>123</v>
      </c>
      <c r="AT638" s="211" t="s">
        <v>118</v>
      </c>
      <c r="AU638" s="211" t="s">
        <v>86</v>
      </c>
      <c r="AY638" s="14" t="s">
        <v>115</v>
      </c>
      <c r="BE638" s="212">
        <f>IF(N638="základní",J638,0)</f>
        <v>0</v>
      </c>
      <c r="BF638" s="212">
        <f>IF(N638="snížená",J638,0)</f>
        <v>0</v>
      </c>
      <c r="BG638" s="212">
        <f>IF(N638="zákl. přenesená",J638,0)</f>
        <v>0</v>
      </c>
      <c r="BH638" s="212">
        <f>IF(N638="sníž. přenesená",J638,0)</f>
        <v>0</v>
      </c>
      <c r="BI638" s="212">
        <f>IF(N638="nulová",J638,0)</f>
        <v>0</v>
      </c>
      <c r="BJ638" s="14" t="s">
        <v>84</v>
      </c>
      <c r="BK638" s="212">
        <f>ROUND(I638*H638,2)</f>
        <v>0</v>
      </c>
      <c r="BL638" s="14" t="s">
        <v>123</v>
      </c>
      <c r="BM638" s="211" t="s">
        <v>1141</v>
      </c>
    </row>
    <row r="639" spans="1:65" s="2" customFormat="1" ht="39">
      <c r="A639" s="31"/>
      <c r="B639" s="32"/>
      <c r="C639" s="33"/>
      <c r="D639" s="213" t="s">
        <v>125</v>
      </c>
      <c r="E639" s="33"/>
      <c r="F639" s="214" t="s">
        <v>1142</v>
      </c>
      <c r="G639" s="33"/>
      <c r="H639" s="33"/>
      <c r="I639" s="112"/>
      <c r="J639" s="33"/>
      <c r="K639" s="33"/>
      <c r="L639" s="36"/>
      <c r="M639" s="215"/>
      <c r="N639" s="216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125</v>
      </c>
      <c r="AU639" s="14" t="s">
        <v>86</v>
      </c>
    </row>
    <row r="640" spans="1:65" s="2" customFormat="1" ht="21.75" customHeight="1">
      <c r="A640" s="31"/>
      <c r="B640" s="32"/>
      <c r="C640" s="200" t="s">
        <v>1143</v>
      </c>
      <c r="D640" s="200" t="s">
        <v>118</v>
      </c>
      <c r="E640" s="201" t="s">
        <v>1144</v>
      </c>
      <c r="F640" s="202" t="s">
        <v>1145</v>
      </c>
      <c r="G640" s="203" t="s">
        <v>121</v>
      </c>
      <c r="H640" s="204">
        <v>50</v>
      </c>
      <c r="I640" s="205"/>
      <c r="J640" s="206">
        <f>ROUND(I640*H640,2)</f>
        <v>0</v>
      </c>
      <c r="K640" s="202" t="s">
        <v>122</v>
      </c>
      <c r="L640" s="36"/>
      <c r="M640" s="207" t="s">
        <v>1</v>
      </c>
      <c r="N640" s="208" t="s">
        <v>42</v>
      </c>
      <c r="O640" s="68"/>
      <c r="P640" s="209">
        <f>O640*H640</f>
        <v>0</v>
      </c>
      <c r="Q640" s="209">
        <v>0</v>
      </c>
      <c r="R640" s="209">
        <f>Q640*H640</f>
        <v>0</v>
      </c>
      <c r="S640" s="209">
        <v>0</v>
      </c>
      <c r="T640" s="210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211" t="s">
        <v>123</v>
      </c>
      <c r="AT640" s="211" t="s">
        <v>118</v>
      </c>
      <c r="AU640" s="211" t="s">
        <v>86</v>
      </c>
      <c r="AY640" s="14" t="s">
        <v>115</v>
      </c>
      <c r="BE640" s="212">
        <f>IF(N640="základní",J640,0)</f>
        <v>0</v>
      </c>
      <c r="BF640" s="212">
        <f>IF(N640="snížená",J640,0)</f>
        <v>0</v>
      </c>
      <c r="BG640" s="212">
        <f>IF(N640="zákl. přenesená",J640,0)</f>
        <v>0</v>
      </c>
      <c r="BH640" s="212">
        <f>IF(N640="sníž. přenesená",J640,0)</f>
        <v>0</v>
      </c>
      <c r="BI640" s="212">
        <f>IF(N640="nulová",J640,0)</f>
        <v>0</v>
      </c>
      <c r="BJ640" s="14" t="s">
        <v>84</v>
      </c>
      <c r="BK640" s="212">
        <f>ROUND(I640*H640,2)</f>
        <v>0</v>
      </c>
      <c r="BL640" s="14" t="s">
        <v>123</v>
      </c>
      <c r="BM640" s="211" t="s">
        <v>1146</v>
      </c>
    </row>
    <row r="641" spans="1:65" s="2" customFormat="1" ht="39">
      <c r="A641" s="31"/>
      <c r="B641" s="32"/>
      <c r="C641" s="33"/>
      <c r="D641" s="213" t="s">
        <v>125</v>
      </c>
      <c r="E641" s="33"/>
      <c r="F641" s="214" t="s">
        <v>1147</v>
      </c>
      <c r="G641" s="33"/>
      <c r="H641" s="33"/>
      <c r="I641" s="112"/>
      <c r="J641" s="33"/>
      <c r="K641" s="33"/>
      <c r="L641" s="36"/>
      <c r="M641" s="215"/>
      <c r="N641" s="216"/>
      <c r="O641" s="68"/>
      <c r="P641" s="68"/>
      <c r="Q641" s="68"/>
      <c r="R641" s="68"/>
      <c r="S641" s="68"/>
      <c r="T641" s="69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T641" s="14" t="s">
        <v>125</v>
      </c>
      <c r="AU641" s="14" t="s">
        <v>86</v>
      </c>
    </row>
    <row r="642" spans="1:65" s="2" customFormat="1" ht="21.75" customHeight="1">
      <c r="A642" s="31"/>
      <c r="B642" s="32"/>
      <c r="C642" s="200" t="s">
        <v>1148</v>
      </c>
      <c r="D642" s="200" t="s">
        <v>118</v>
      </c>
      <c r="E642" s="201" t="s">
        <v>1149</v>
      </c>
      <c r="F642" s="202" t="s">
        <v>1150</v>
      </c>
      <c r="G642" s="203" t="s">
        <v>121</v>
      </c>
      <c r="H642" s="204">
        <v>50</v>
      </c>
      <c r="I642" s="205"/>
      <c r="J642" s="206">
        <f>ROUND(I642*H642,2)</f>
        <v>0</v>
      </c>
      <c r="K642" s="202" t="s">
        <v>122</v>
      </c>
      <c r="L642" s="36"/>
      <c r="M642" s="207" t="s">
        <v>1</v>
      </c>
      <c r="N642" s="208" t="s">
        <v>42</v>
      </c>
      <c r="O642" s="68"/>
      <c r="P642" s="209">
        <f>O642*H642</f>
        <v>0</v>
      </c>
      <c r="Q642" s="209">
        <v>0</v>
      </c>
      <c r="R642" s="209">
        <f>Q642*H642</f>
        <v>0</v>
      </c>
      <c r="S642" s="209">
        <v>0</v>
      </c>
      <c r="T642" s="210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211" t="s">
        <v>123</v>
      </c>
      <c r="AT642" s="211" t="s">
        <v>118</v>
      </c>
      <c r="AU642" s="211" t="s">
        <v>86</v>
      </c>
      <c r="AY642" s="14" t="s">
        <v>115</v>
      </c>
      <c r="BE642" s="212">
        <f>IF(N642="základní",J642,0)</f>
        <v>0</v>
      </c>
      <c r="BF642" s="212">
        <f>IF(N642="snížená",J642,0)</f>
        <v>0</v>
      </c>
      <c r="BG642" s="212">
        <f>IF(N642="zákl. přenesená",J642,0)</f>
        <v>0</v>
      </c>
      <c r="BH642" s="212">
        <f>IF(N642="sníž. přenesená",J642,0)</f>
        <v>0</v>
      </c>
      <c r="BI642" s="212">
        <f>IF(N642="nulová",J642,0)</f>
        <v>0</v>
      </c>
      <c r="BJ642" s="14" t="s">
        <v>84</v>
      </c>
      <c r="BK642" s="212">
        <f>ROUND(I642*H642,2)</f>
        <v>0</v>
      </c>
      <c r="BL642" s="14" t="s">
        <v>123</v>
      </c>
      <c r="BM642" s="211" t="s">
        <v>1151</v>
      </c>
    </row>
    <row r="643" spans="1:65" s="2" customFormat="1" ht="29.25">
      <c r="A643" s="31"/>
      <c r="B643" s="32"/>
      <c r="C643" s="33"/>
      <c r="D643" s="213" t="s">
        <v>125</v>
      </c>
      <c r="E643" s="33"/>
      <c r="F643" s="214" t="s">
        <v>1152</v>
      </c>
      <c r="G643" s="33"/>
      <c r="H643" s="33"/>
      <c r="I643" s="112"/>
      <c r="J643" s="33"/>
      <c r="K643" s="33"/>
      <c r="L643" s="36"/>
      <c r="M643" s="215"/>
      <c r="N643" s="216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125</v>
      </c>
      <c r="AU643" s="14" t="s">
        <v>86</v>
      </c>
    </row>
    <row r="644" spans="1:65" s="2" customFormat="1" ht="19.5">
      <c r="A644" s="31"/>
      <c r="B644" s="32"/>
      <c r="C644" s="33"/>
      <c r="D644" s="213" t="s">
        <v>127</v>
      </c>
      <c r="E644" s="33"/>
      <c r="F644" s="217" t="s">
        <v>1153</v>
      </c>
      <c r="G644" s="33"/>
      <c r="H644" s="33"/>
      <c r="I644" s="112"/>
      <c r="J644" s="33"/>
      <c r="K644" s="33"/>
      <c r="L644" s="36"/>
      <c r="M644" s="215"/>
      <c r="N644" s="216"/>
      <c r="O644" s="68"/>
      <c r="P644" s="68"/>
      <c r="Q644" s="68"/>
      <c r="R644" s="68"/>
      <c r="S644" s="68"/>
      <c r="T644" s="69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T644" s="14" t="s">
        <v>127</v>
      </c>
      <c r="AU644" s="14" t="s">
        <v>86</v>
      </c>
    </row>
    <row r="645" spans="1:65" s="2" customFormat="1" ht="21.75" customHeight="1">
      <c r="A645" s="31"/>
      <c r="B645" s="32"/>
      <c r="C645" s="200" t="s">
        <v>1154</v>
      </c>
      <c r="D645" s="200" t="s">
        <v>118</v>
      </c>
      <c r="E645" s="201" t="s">
        <v>1155</v>
      </c>
      <c r="F645" s="202" t="s">
        <v>1156</v>
      </c>
      <c r="G645" s="203" t="s">
        <v>121</v>
      </c>
      <c r="H645" s="204">
        <v>50</v>
      </c>
      <c r="I645" s="205"/>
      <c r="J645" s="206">
        <f>ROUND(I645*H645,2)</f>
        <v>0</v>
      </c>
      <c r="K645" s="202" t="s">
        <v>122</v>
      </c>
      <c r="L645" s="36"/>
      <c r="M645" s="207" t="s">
        <v>1</v>
      </c>
      <c r="N645" s="208" t="s">
        <v>42</v>
      </c>
      <c r="O645" s="68"/>
      <c r="P645" s="209">
        <f>O645*H645</f>
        <v>0</v>
      </c>
      <c r="Q645" s="209">
        <v>0</v>
      </c>
      <c r="R645" s="209">
        <f>Q645*H645</f>
        <v>0</v>
      </c>
      <c r="S645" s="209">
        <v>0</v>
      </c>
      <c r="T645" s="210">
        <f>S645*H645</f>
        <v>0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211" t="s">
        <v>123</v>
      </c>
      <c r="AT645" s="211" t="s">
        <v>118</v>
      </c>
      <c r="AU645" s="211" t="s">
        <v>86</v>
      </c>
      <c r="AY645" s="14" t="s">
        <v>115</v>
      </c>
      <c r="BE645" s="212">
        <f>IF(N645="základní",J645,0)</f>
        <v>0</v>
      </c>
      <c r="BF645" s="212">
        <f>IF(N645="snížená",J645,0)</f>
        <v>0</v>
      </c>
      <c r="BG645" s="212">
        <f>IF(N645="zákl. přenesená",J645,0)</f>
        <v>0</v>
      </c>
      <c r="BH645" s="212">
        <f>IF(N645="sníž. přenesená",J645,0)</f>
        <v>0</v>
      </c>
      <c r="BI645" s="212">
        <f>IF(N645="nulová",J645,0)</f>
        <v>0</v>
      </c>
      <c r="BJ645" s="14" t="s">
        <v>84</v>
      </c>
      <c r="BK645" s="212">
        <f>ROUND(I645*H645,2)</f>
        <v>0</v>
      </c>
      <c r="BL645" s="14" t="s">
        <v>123</v>
      </c>
      <c r="BM645" s="211" t="s">
        <v>1157</v>
      </c>
    </row>
    <row r="646" spans="1:65" s="2" customFormat="1" ht="29.25">
      <c r="A646" s="31"/>
      <c r="B646" s="32"/>
      <c r="C646" s="33"/>
      <c r="D646" s="213" t="s">
        <v>125</v>
      </c>
      <c r="E646" s="33"/>
      <c r="F646" s="214" t="s">
        <v>1158</v>
      </c>
      <c r="G646" s="33"/>
      <c r="H646" s="33"/>
      <c r="I646" s="112"/>
      <c r="J646" s="33"/>
      <c r="K646" s="33"/>
      <c r="L646" s="36"/>
      <c r="M646" s="215"/>
      <c r="N646" s="216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125</v>
      </c>
      <c r="AU646" s="14" t="s">
        <v>86</v>
      </c>
    </row>
    <row r="647" spans="1:65" s="2" customFormat="1" ht="19.5">
      <c r="A647" s="31"/>
      <c r="B647" s="32"/>
      <c r="C647" s="33"/>
      <c r="D647" s="213" t="s">
        <v>127</v>
      </c>
      <c r="E647" s="33"/>
      <c r="F647" s="217" t="s">
        <v>1153</v>
      </c>
      <c r="G647" s="33"/>
      <c r="H647" s="33"/>
      <c r="I647" s="112"/>
      <c r="J647" s="33"/>
      <c r="K647" s="33"/>
      <c r="L647" s="36"/>
      <c r="M647" s="215"/>
      <c r="N647" s="216"/>
      <c r="O647" s="68"/>
      <c r="P647" s="68"/>
      <c r="Q647" s="68"/>
      <c r="R647" s="68"/>
      <c r="S647" s="68"/>
      <c r="T647" s="69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T647" s="14" t="s">
        <v>127</v>
      </c>
      <c r="AU647" s="14" t="s">
        <v>86</v>
      </c>
    </row>
    <row r="648" spans="1:65" s="2" customFormat="1" ht="21.75" customHeight="1">
      <c r="A648" s="31"/>
      <c r="B648" s="32"/>
      <c r="C648" s="200" t="s">
        <v>1159</v>
      </c>
      <c r="D648" s="200" t="s">
        <v>118</v>
      </c>
      <c r="E648" s="201" t="s">
        <v>1160</v>
      </c>
      <c r="F648" s="202" t="s">
        <v>1161</v>
      </c>
      <c r="G648" s="203" t="s">
        <v>121</v>
      </c>
      <c r="H648" s="204">
        <v>50</v>
      </c>
      <c r="I648" s="205"/>
      <c r="J648" s="206">
        <f>ROUND(I648*H648,2)</f>
        <v>0</v>
      </c>
      <c r="K648" s="202" t="s">
        <v>122</v>
      </c>
      <c r="L648" s="36"/>
      <c r="M648" s="207" t="s">
        <v>1</v>
      </c>
      <c r="N648" s="208" t="s">
        <v>42</v>
      </c>
      <c r="O648" s="68"/>
      <c r="P648" s="209">
        <f>O648*H648</f>
        <v>0</v>
      </c>
      <c r="Q648" s="209">
        <v>0</v>
      </c>
      <c r="R648" s="209">
        <f>Q648*H648</f>
        <v>0</v>
      </c>
      <c r="S648" s="209">
        <v>0</v>
      </c>
      <c r="T648" s="210">
        <f>S648*H648</f>
        <v>0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211" t="s">
        <v>123</v>
      </c>
      <c r="AT648" s="211" t="s">
        <v>118</v>
      </c>
      <c r="AU648" s="211" t="s">
        <v>86</v>
      </c>
      <c r="AY648" s="14" t="s">
        <v>115</v>
      </c>
      <c r="BE648" s="212">
        <f>IF(N648="základní",J648,0)</f>
        <v>0</v>
      </c>
      <c r="BF648" s="212">
        <f>IF(N648="snížená",J648,0)</f>
        <v>0</v>
      </c>
      <c r="BG648" s="212">
        <f>IF(N648="zákl. přenesená",J648,0)</f>
        <v>0</v>
      </c>
      <c r="BH648" s="212">
        <f>IF(N648="sníž. přenesená",J648,0)</f>
        <v>0</v>
      </c>
      <c r="BI648" s="212">
        <f>IF(N648="nulová",J648,0)</f>
        <v>0</v>
      </c>
      <c r="BJ648" s="14" t="s">
        <v>84</v>
      </c>
      <c r="BK648" s="212">
        <f>ROUND(I648*H648,2)</f>
        <v>0</v>
      </c>
      <c r="BL648" s="14" t="s">
        <v>123</v>
      </c>
      <c r="BM648" s="211" t="s">
        <v>1162</v>
      </c>
    </row>
    <row r="649" spans="1:65" s="2" customFormat="1" ht="29.25">
      <c r="A649" s="31"/>
      <c r="B649" s="32"/>
      <c r="C649" s="33"/>
      <c r="D649" s="213" t="s">
        <v>125</v>
      </c>
      <c r="E649" s="33"/>
      <c r="F649" s="214" t="s">
        <v>1163</v>
      </c>
      <c r="G649" s="33"/>
      <c r="H649" s="33"/>
      <c r="I649" s="112"/>
      <c r="J649" s="33"/>
      <c r="K649" s="33"/>
      <c r="L649" s="36"/>
      <c r="M649" s="215"/>
      <c r="N649" s="216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125</v>
      </c>
      <c r="AU649" s="14" t="s">
        <v>86</v>
      </c>
    </row>
    <row r="650" spans="1:65" s="2" customFormat="1" ht="19.5">
      <c r="A650" s="31"/>
      <c r="B650" s="32"/>
      <c r="C650" s="33"/>
      <c r="D650" s="213" t="s">
        <v>127</v>
      </c>
      <c r="E650" s="33"/>
      <c r="F650" s="217" t="s">
        <v>1153</v>
      </c>
      <c r="G650" s="33"/>
      <c r="H650" s="33"/>
      <c r="I650" s="112"/>
      <c r="J650" s="33"/>
      <c r="K650" s="33"/>
      <c r="L650" s="36"/>
      <c r="M650" s="215"/>
      <c r="N650" s="216"/>
      <c r="O650" s="68"/>
      <c r="P650" s="68"/>
      <c r="Q650" s="68"/>
      <c r="R650" s="68"/>
      <c r="S650" s="68"/>
      <c r="T650" s="69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T650" s="14" t="s">
        <v>127</v>
      </c>
      <c r="AU650" s="14" t="s">
        <v>86</v>
      </c>
    </row>
    <row r="651" spans="1:65" s="2" customFormat="1" ht="21.75" customHeight="1">
      <c r="A651" s="31"/>
      <c r="B651" s="32"/>
      <c r="C651" s="200" t="s">
        <v>1164</v>
      </c>
      <c r="D651" s="200" t="s">
        <v>118</v>
      </c>
      <c r="E651" s="201" t="s">
        <v>1165</v>
      </c>
      <c r="F651" s="202" t="s">
        <v>1166</v>
      </c>
      <c r="G651" s="203" t="s">
        <v>121</v>
      </c>
      <c r="H651" s="204">
        <v>50</v>
      </c>
      <c r="I651" s="205"/>
      <c r="J651" s="206">
        <f>ROUND(I651*H651,2)</f>
        <v>0</v>
      </c>
      <c r="K651" s="202" t="s">
        <v>122</v>
      </c>
      <c r="L651" s="36"/>
      <c r="M651" s="207" t="s">
        <v>1</v>
      </c>
      <c r="N651" s="208" t="s">
        <v>42</v>
      </c>
      <c r="O651" s="68"/>
      <c r="P651" s="209">
        <f>O651*H651</f>
        <v>0</v>
      </c>
      <c r="Q651" s="209">
        <v>0</v>
      </c>
      <c r="R651" s="209">
        <f>Q651*H651</f>
        <v>0</v>
      </c>
      <c r="S651" s="209">
        <v>0</v>
      </c>
      <c r="T651" s="210">
        <f>S651*H651</f>
        <v>0</v>
      </c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R651" s="211" t="s">
        <v>123</v>
      </c>
      <c r="AT651" s="211" t="s">
        <v>118</v>
      </c>
      <c r="AU651" s="211" t="s">
        <v>86</v>
      </c>
      <c r="AY651" s="14" t="s">
        <v>115</v>
      </c>
      <c r="BE651" s="212">
        <f>IF(N651="základní",J651,0)</f>
        <v>0</v>
      </c>
      <c r="BF651" s="212">
        <f>IF(N651="snížená",J651,0)</f>
        <v>0</v>
      </c>
      <c r="BG651" s="212">
        <f>IF(N651="zákl. přenesená",J651,0)</f>
        <v>0</v>
      </c>
      <c r="BH651" s="212">
        <f>IF(N651="sníž. přenesená",J651,0)</f>
        <v>0</v>
      </c>
      <c r="BI651" s="212">
        <f>IF(N651="nulová",J651,0)</f>
        <v>0</v>
      </c>
      <c r="BJ651" s="14" t="s">
        <v>84</v>
      </c>
      <c r="BK651" s="212">
        <f>ROUND(I651*H651,2)</f>
        <v>0</v>
      </c>
      <c r="BL651" s="14" t="s">
        <v>123</v>
      </c>
      <c r="BM651" s="211" t="s">
        <v>1167</v>
      </c>
    </row>
    <row r="652" spans="1:65" s="2" customFormat="1" ht="29.25">
      <c r="A652" s="31"/>
      <c r="B652" s="32"/>
      <c r="C652" s="33"/>
      <c r="D652" s="213" t="s">
        <v>125</v>
      </c>
      <c r="E652" s="33"/>
      <c r="F652" s="214" t="s">
        <v>1168</v>
      </c>
      <c r="G652" s="33"/>
      <c r="H652" s="33"/>
      <c r="I652" s="112"/>
      <c r="J652" s="33"/>
      <c r="K652" s="33"/>
      <c r="L652" s="36"/>
      <c r="M652" s="215"/>
      <c r="N652" s="216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125</v>
      </c>
      <c r="AU652" s="14" t="s">
        <v>86</v>
      </c>
    </row>
    <row r="653" spans="1:65" s="2" customFormat="1" ht="19.5">
      <c r="A653" s="31"/>
      <c r="B653" s="32"/>
      <c r="C653" s="33"/>
      <c r="D653" s="213" t="s">
        <v>127</v>
      </c>
      <c r="E653" s="33"/>
      <c r="F653" s="217" t="s">
        <v>1153</v>
      </c>
      <c r="G653" s="33"/>
      <c r="H653" s="33"/>
      <c r="I653" s="112"/>
      <c r="J653" s="33"/>
      <c r="K653" s="33"/>
      <c r="L653" s="36"/>
      <c r="M653" s="215"/>
      <c r="N653" s="216"/>
      <c r="O653" s="68"/>
      <c r="P653" s="68"/>
      <c r="Q653" s="68"/>
      <c r="R653" s="68"/>
      <c r="S653" s="68"/>
      <c r="T653" s="69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T653" s="14" t="s">
        <v>127</v>
      </c>
      <c r="AU653" s="14" t="s">
        <v>86</v>
      </c>
    </row>
    <row r="654" spans="1:65" s="2" customFormat="1" ht="21.75" customHeight="1">
      <c r="A654" s="31"/>
      <c r="B654" s="32"/>
      <c r="C654" s="200" t="s">
        <v>1169</v>
      </c>
      <c r="D654" s="200" t="s">
        <v>118</v>
      </c>
      <c r="E654" s="201" t="s">
        <v>1170</v>
      </c>
      <c r="F654" s="202" t="s">
        <v>1171</v>
      </c>
      <c r="G654" s="203" t="s">
        <v>121</v>
      </c>
      <c r="H654" s="204">
        <v>50</v>
      </c>
      <c r="I654" s="205"/>
      <c r="J654" s="206">
        <f>ROUND(I654*H654,2)</f>
        <v>0</v>
      </c>
      <c r="K654" s="202" t="s">
        <v>122</v>
      </c>
      <c r="L654" s="36"/>
      <c r="M654" s="207" t="s">
        <v>1</v>
      </c>
      <c r="N654" s="208" t="s">
        <v>42</v>
      </c>
      <c r="O654" s="68"/>
      <c r="P654" s="209">
        <f>O654*H654</f>
        <v>0</v>
      </c>
      <c r="Q654" s="209">
        <v>0</v>
      </c>
      <c r="R654" s="209">
        <f>Q654*H654</f>
        <v>0</v>
      </c>
      <c r="S654" s="209">
        <v>0</v>
      </c>
      <c r="T654" s="210">
        <f>S654*H654</f>
        <v>0</v>
      </c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R654" s="211" t="s">
        <v>123</v>
      </c>
      <c r="AT654" s="211" t="s">
        <v>118</v>
      </c>
      <c r="AU654" s="211" t="s">
        <v>86</v>
      </c>
      <c r="AY654" s="14" t="s">
        <v>115</v>
      </c>
      <c r="BE654" s="212">
        <f>IF(N654="základní",J654,0)</f>
        <v>0</v>
      </c>
      <c r="BF654" s="212">
        <f>IF(N654="snížená",J654,0)</f>
        <v>0</v>
      </c>
      <c r="BG654" s="212">
        <f>IF(N654="zákl. přenesená",J654,0)</f>
        <v>0</v>
      </c>
      <c r="BH654" s="212">
        <f>IF(N654="sníž. přenesená",J654,0)</f>
        <v>0</v>
      </c>
      <c r="BI654" s="212">
        <f>IF(N654="nulová",J654,0)</f>
        <v>0</v>
      </c>
      <c r="BJ654" s="14" t="s">
        <v>84</v>
      </c>
      <c r="BK654" s="212">
        <f>ROUND(I654*H654,2)</f>
        <v>0</v>
      </c>
      <c r="BL654" s="14" t="s">
        <v>123</v>
      </c>
      <c r="BM654" s="211" t="s">
        <v>1172</v>
      </c>
    </row>
    <row r="655" spans="1:65" s="2" customFormat="1" ht="29.25">
      <c r="A655" s="31"/>
      <c r="B655" s="32"/>
      <c r="C655" s="33"/>
      <c r="D655" s="213" t="s">
        <v>125</v>
      </c>
      <c r="E655" s="33"/>
      <c r="F655" s="214" t="s">
        <v>1173</v>
      </c>
      <c r="G655" s="33"/>
      <c r="H655" s="33"/>
      <c r="I655" s="112"/>
      <c r="J655" s="33"/>
      <c r="K655" s="33"/>
      <c r="L655" s="36"/>
      <c r="M655" s="215"/>
      <c r="N655" s="216"/>
      <c r="O655" s="68"/>
      <c r="P655" s="68"/>
      <c r="Q655" s="68"/>
      <c r="R655" s="68"/>
      <c r="S655" s="68"/>
      <c r="T655" s="69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T655" s="14" t="s">
        <v>125</v>
      </c>
      <c r="AU655" s="14" t="s">
        <v>86</v>
      </c>
    </row>
    <row r="656" spans="1:65" s="2" customFormat="1" ht="19.5">
      <c r="A656" s="31"/>
      <c r="B656" s="32"/>
      <c r="C656" s="33"/>
      <c r="D656" s="213" t="s">
        <v>127</v>
      </c>
      <c r="E656" s="33"/>
      <c r="F656" s="217" t="s">
        <v>1153</v>
      </c>
      <c r="G656" s="33"/>
      <c r="H656" s="33"/>
      <c r="I656" s="112"/>
      <c r="J656" s="33"/>
      <c r="K656" s="33"/>
      <c r="L656" s="36"/>
      <c r="M656" s="215"/>
      <c r="N656" s="216"/>
      <c r="O656" s="68"/>
      <c r="P656" s="68"/>
      <c r="Q656" s="68"/>
      <c r="R656" s="68"/>
      <c r="S656" s="68"/>
      <c r="T656" s="69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4" t="s">
        <v>127</v>
      </c>
      <c r="AU656" s="14" t="s">
        <v>86</v>
      </c>
    </row>
    <row r="657" spans="1:65" s="2" customFormat="1" ht="21.75" customHeight="1">
      <c r="A657" s="31"/>
      <c r="B657" s="32"/>
      <c r="C657" s="200" t="s">
        <v>1174</v>
      </c>
      <c r="D657" s="200" t="s">
        <v>118</v>
      </c>
      <c r="E657" s="201" t="s">
        <v>1175</v>
      </c>
      <c r="F657" s="202" t="s">
        <v>1176</v>
      </c>
      <c r="G657" s="203" t="s">
        <v>121</v>
      </c>
      <c r="H657" s="204">
        <v>50</v>
      </c>
      <c r="I657" s="205"/>
      <c r="J657" s="206">
        <f>ROUND(I657*H657,2)</f>
        <v>0</v>
      </c>
      <c r="K657" s="202" t="s">
        <v>122</v>
      </c>
      <c r="L657" s="36"/>
      <c r="M657" s="207" t="s">
        <v>1</v>
      </c>
      <c r="N657" s="208" t="s">
        <v>42</v>
      </c>
      <c r="O657" s="68"/>
      <c r="P657" s="209">
        <f>O657*H657</f>
        <v>0</v>
      </c>
      <c r="Q657" s="209">
        <v>0</v>
      </c>
      <c r="R657" s="209">
        <f>Q657*H657</f>
        <v>0</v>
      </c>
      <c r="S657" s="209">
        <v>0</v>
      </c>
      <c r="T657" s="210">
        <f>S657*H657</f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211" t="s">
        <v>123</v>
      </c>
      <c r="AT657" s="211" t="s">
        <v>118</v>
      </c>
      <c r="AU657" s="211" t="s">
        <v>86</v>
      </c>
      <c r="AY657" s="14" t="s">
        <v>115</v>
      </c>
      <c r="BE657" s="212">
        <f>IF(N657="základní",J657,0)</f>
        <v>0</v>
      </c>
      <c r="BF657" s="212">
        <f>IF(N657="snížená",J657,0)</f>
        <v>0</v>
      </c>
      <c r="BG657" s="212">
        <f>IF(N657="zákl. přenesená",J657,0)</f>
        <v>0</v>
      </c>
      <c r="BH657" s="212">
        <f>IF(N657="sníž. přenesená",J657,0)</f>
        <v>0</v>
      </c>
      <c r="BI657" s="212">
        <f>IF(N657="nulová",J657,0)</f>
        <v>0</v>
      </c>
      <c r="BJ657" s="14" t="s">
        <v>84</v>
      </c>
      <c r="BK657" s="212">
        <f>ROUND(I657*H657,2)</f>
        <v>0</v>
      </c>
      <c r="BL657" s="14" t="s">
        <v>123</v>
      </c>
      <c r="BM657" s="211" t="s">
        <v>1177</v>
      </c>
    </row>
    <row r="658" spans="1:65" s="2" customFormat="1" ht="29.25">
      <c r="A658" s="31"/>
      <c r="B658" s="32"/>
      <c r="C658" s="33"/>
      <c r="D658" s="213" t="s">
        <v>125</v>
      </c>
      <c r="E658" s="33"/>
      <c r="F658" s="214" t="s">
        <v>1178</v>
      </c>
      <c r="G658" s="33"/>
      <c r="H658" s="33"/>
      <c r="I658" s="112"/>
      <c r="J658" s="33"/>
      <c r="K658" s="33"/>
      <c r="L658" s="36"/>
      <c r="M658" s="215"/>
      <c r="N658" s="216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125</v>
      </c>
      <c r="AU658" s="14" t="s">
        <v>86</v>
      </c>
    </row>
    <row r="659" spans="1:65" s="2" customFormat="1" ht="19.5">
      <c r="A659" s="31"/>
      <c r="B659" s="32"/>
      <c r="C659" s="33"/>
      <c r="D659" s="213" t="s">
        <v>127</v>
      </c>
      <c r="E659" s="33"/>
      <c r="F659" s="217" t="s">
        <v>1153</v>
      </c>
      <c r="G659" s="33"/>
      <c r="H659" s="33"/>
      <c r="I659" s="112"/>
      <c r="J659" s="33"/>
      <c r="K659" s="33"/>
      <c r="L659" s="36"/>
      <c r="M659" s="215"/>
      <c r="N659" s="216"/>
      <c r="O659" s="68"/>
      <c r="P659" s="68"/>
      <c r="Q659" s="68"/>
      <c r="R659" s="68"/>
      <c r="S659" s="68"/>
      <c r="T659" s="69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T659" s="14" t="s">
        <v>127</v>
      </c>
      <c r="AU659" s="14" t="s">
        <v>86</v>
      </c>
    </row>
    <row r="660" spans="1:65" s="2" customFormat="1" ht="21.75" customHeight="1">
      <c r="A660" s="31"/>
      <c r="B660" s="32"/>
      <c r="C660" s="200" t="s">
        <v>1179</v>
      </c>
      <c r="D660" s="200" t="s">
        <v>118</v>
      </c>
      <c r="E660" s="201" t="s">
        <v>1180</v>
      </c>
      <c r="F660" s="202" t="s">
        <v>1181</v>
      </c>
      <c r="G660" s="203" t="s">
        <v>1182</v>
      </c>
      <c r="H660" s="204">
        <v>10</v>
      </c>
      <c r="I660" s="205"/>
      <c r="J660" s="206">
        <f>ROUND(I660*H660,2)</f>
        <v>0</v>
      </c>
      <c r="K660" s="202" t="s">
        <v>122</v>
      </c>
      <c r="L660" s="36"/>
      <c r="M660" s="207" t="s">
        <v>1</v>
      </c>
      <c r="N660" s="208" t="s">
        <v>42</v>
      </c>
      <c r="O660" s="68"/>
      <c r="P660" s="209">
        <f>O660*H660</f>
        <v>0</v>
      </c>
      <c r="Q660" s="209">
        <v>0</v>
      </c>
      <c r="R660" s="209">
        <f>Q660*H660</f>
        <v>0</v>
      </c>
      <c r="S660" s="209">
        <v>0</v>
      </c>
      <c r="T660" s="210">
        <f>S660*H660</f>
        <v>0</v>
      </c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R660" s="211" t="s">
        <v>123</v>
      </c>
      <c r="AT660" s="211" t="s">
        <v>118</v>
      </c>
      <c r="AU660" s="211" t="s">
        <v>86</v>
      </c>
      <c r="AY660" s="14" t="s">
        <v>115</v>
      </c>
      <c r="BE660" s="212">
        <f>IF(N660="základní",J660,0)</f>
        <v>0</v>
      </c>
      <c r="BF660" s="212">
        <f>IF(N660="snížená",J660,0)</f>
        <v>0</v>
      </c>
      <c r="BG660" s="212">
        <f>IF(N660="zákl. přenesená",J660,0)</f>
        <v>0</v>
      </c>
      <c r="BH660" s="212">
        <f>IF(N660="sníž. přenesená",J660,0)</f>
        <v>0</v>
      </c>
      <c r="BI660" s="212">
        <f>IF(N660="nulová",J660,0)</f>
        <v>0</v>
      </c>
      <c r="BJ660" s="14" t="s">
        <v>84</v>
      </c>
      <c r="BK660" s="212">
        <f>ROUND(I660*H660,2)</f>
        <v>0</v>
      </c>
      <c r="BL660" s="14" t="s">
        <v>123</v>
      </c>
      <c r="BM660" s="211" t="s">
        <v>1183</v>
      </c>
    </row>
    <row r="661" spans="1:65" s="2" customFormat="1" ht="29.25">
      <c r="A661" s="31"/>
      <c r="B661" s="32"/>
      <c r="C661" s="33"/>
      <c r="D661" s="213" t="s">
        <v>125</v>
      </c>
      <c r="E661" s="33"/>
      <c r="F661" s="214" t="s">
        <v>1184</v>
      </c>
      <c r="G661" s="33"/>
      <c r="H661" s="33"/>
      <c r="I661" s="112"/>
      <c r="J661" s="33"/>
      <c r="K661" s="33"/>
      <c r="L661" s="36"/>
      <c r="M661" s="215"/>
      <c r="N661" s="216"/>
      <c r="O661" s="68"/>
      <c r="P661" s="68"/>
      <c r="Q661" s="68"/>
      <c r="R661" s="68"/>
      <c r="S661" s="68"/>
      <c r="T661" s="69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T661" s="14" t="s">
        <v>125</v>
      </c>
      <c r="AU661" s="14" t="s">
        <v>86</v>
      </c>
    </row>
    <row r="662" spans="1:65" s="2" customFormat="1" ht="19.5">
      <c r="A662" s="31"/>
      <c r="B662" s="32"/>
      <c r="C662" s="33"/>
      <c r="D662" s="213" t="s">
        <v>127</v>
      </c>
      <c r="E662" s="33"/>
      <c r="F662" s="217" t="s">
        <v>1185</v>
      </c>
      <c r="G662" s="33"/>
      <c r="H662" s="33"/>
      <c r="I662" s="112"/>
      <c r="J662" s="33"/>
      <c r="K662" s="33"/>
      <c r="L662" s="36"/>
      <c r="M662" s="215"/>
      <c r="N662" s="216"/>
      <c r="O662" s="68"/>
      <c r="P662" s="68"/>
      <c r="Q662" s="68"/>
      <c r="R662" s="68"/>
      <c r="S662" s="68"/>
      <c r="T662" s="69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4" t="s">
        <v>127</v>
      </c>
      <c r="AU662" s="14" t="s">
        <v>86</v>
      </c>
    </row>
    <row r="663" spans="1:65" s="2" customFormat="1" ht="21.75" customHeight="1">
      <c r="A663" s="31"/>
      <c r="B663" s="32"/>
      <c r="C663" s="200" t="s">
        <v>1186</v>
      </c>
      <c r="D663" s="200" t="s">
        <v>118</v>
      </c>
      <c r="E663" s="201" t="s">
        <v>1187</v>
      </c>
      <c r="F663" s="202" t="s">
        <v>1188</v>
      </c>
      <c r="G663" s="203" t="s">
        <v>1182</v>
      </c>
      <c r="H663" s="204">
        <v>10</v>
      </c>
      <c r="I663" s="205"/>
      <c r="J663" s="206">
        <f>ROUND(I663*H663,2)</f>
        <v>0</v>
      </c>
      <c r="K663" s="202" t="s">
        <v>122</v>
      </c>
      <c r="L663" s="36"/>
      <c r="M663" s="207" t="s">
        <v>1</v>
      </c>
      <c r="N663" s="208" t="s">
        <v>42</v>
      </c>
      <c r="O663" s="68"/>
      <c r="P663" s="209">
        <f>O663*H663</f>
        <v>0</v>
      </c>
      <c r="Q663" s="209">
        <v>0</v>
      </c>
      <c r="R663" s="209">
        <f>Q663*H663</f>
        <v>0</v>
      </c>
      <c r="S663" s="209">
        <v>0</v>
      </c>
      <c r="T663" s="210">
        <f>S663*H663</f>
        <v>0</v>
      </c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211" t="s">
        <v>123</v>
      </c>
      <c r="AT663" s="211" t="s">
        <v>118</v>
      </c>
      <c r="AU663" s="211" t="s">
        <v>86</v>
      </c>
      <c r="AY663" s="14" t="s">
        <v>115</v>
      </c>
      <c r="BE663" s="212">
        <f>IF(N663="základní",J663,0)</f>
        <v>0</v>
      </c>
      <c r="BF663" s="212">
        <f>IF(N663="snížená",J663,0)</f>
        <v>0</v>
      </c>
      <c r="BG663" s="212">
        <f>IF(N663="zákl. přenesená",J663,0)</f>
        <v>0</v>
      </c>
      <c r="BH663" s="212">
        <f>IF(N663="sníž. přenesená",J663,0)</f>
        <v>0</v>
      </c>
      <c r="BI663" s="212">
        <f>IF(N663="nulová",J663,0)</f>
        <v>0</v>
      </c>
      <c r="BJ663" s="14" t="s">
        <v>84</v>
      </c>
      <c r="BK663" s="212">
        <f>ROUND(I663*H663,2)</f>
        <v>0</v>
      </c>
      <c r="BL663" s="14" t="s">
        <v>123</v>
      </c>
      <c r="BM663" s="211" t="s">
        <v>1189</v>
      </c>
    </row>
    <row r="664" spans="1:65" s="2" customFormat="1" ht="29.25">
      <c r="A664" s="31"/>
      <c r="B664" s="32"/>
      <c r="C664" s="33"/>
      <c r="D664" s="213" t="s">
        <v>125</v>
      </c>
      <c r="E664" s="33"/>
      <c r="F664" s="214" t="s">
        <v>1190</v>
      </c>
      <c r="G664" s="33"/>
      <c r="H664" s="33"/>
      <c r="I664" s="112"/>
      <c r="J664" s="33"/>
      <c r="K664" s="33"/>
      <c r="L664" s="36"/>
      <c r="M664" s="215"/>
      <c r="N664" s="216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125</v>
      </c>
      <c r="AU664" s="14" t="s">
        <v>86</v>
      </c>
    </row>
    <row r="665" spans="1:65" s="2" customFormat="1" ht="19.5">
      <c r="A665" s="31"/>
      <c r="B665" s="32"/>
      <c r="C665" s="33"/>
      <c r="D665" s="213" t="s">
        <v>127</v>
      </c>
      <c r="E665" s="33"/>
      <c r="F665" s="217" t="s">
        <v>1185</v>
      </c>
      <c r="G665" s="33"/>
      <c r="H665" s="33"/>
      <c r="I665" s="112"/>
      <c r="J665" s="33"/>
      <c r="K665" s="33"/>
      <c r="L665" s="36"/>
      <c r="M665" s="215"/>
      <c r="N665" s="216"/>
      <c r="O665" s="68"/>
      <c r="P665" s="68"/>
      <c r="Q665" s="68"/>
      <c r="R665" s="68"/>
      <c r="S665" s="68"/>
      <c r="T665" s="69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T665" s="14" t="s">
        <v>127</v>
      </c>
      <c r="AU665" s="14" t="s">
        <v>86</v>
      </c>
    </row>
    <row r="666" spans="1:65" s="2" customFormat="1" ht="21.75" customHeight="1">
      <c r="A666" s="31"/>
      <c r="B666" s="32"/>
      <c r="C666" s="200" t="s">
        <v>1191</v>
      </c>
      <c r="D666" s="200" t="s">
        <v>118</v>
      </c>
      <c r="E666" s="201" t="s">
        <v>1192</v>
      </c>
      <c r="F666" s="202" t="s">
        <v>1193</v>
      </c>
      <c r="G666" s="203" t="s">
        <v>1182</v>
      </c>
      <c r="H666" s="204">
        <v>5</v>
      </c>
      <c r="I666" s="205"/>
      <c r="J666" s="206">
        <f>ROUND(I666*H666,2)</f>
        <v>0</v>
      </c>
      <c r="K666" s="202" t="s">
        <v>122</v>
      </c>
      <c r="L666" s="36"/>
      <c r="M666" s="207" t="s">
        <v>1</v>
      </c>
      <c r="N666" s="208" t="s">
        <v>42</v>
      </c>
      <c r="O666" s="68"/>
      <c r="P666" s="209">
        <f>O666*H666</f>
        <v>0</v>
      </c>
      <c r="Q666" s="209">
        <v>0</v>
      </c>
      <c r="R666" s="209">
        <f>Q666*H666</f>
        <v>0</v>
      </c>
      <c r="S666" s="209">
        <v>0</v>
      </c>
      <c r="T666" s="210">
        <f>S666*H666</f>
        <v>0</v>
      </c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R666" s="211" t="s">
        <v>123</v>
      </c>
      <c r="AT666" s="211" t="s">
        <v>118</v>
      </c>
      <c r="AU666" s="211" t="s">
        <v>86</v>
      </c>
      <c r="AY666" s="14" t="s">
        <v>115</v>
      </c>
      <c r="BE666" s="212">
        <f>IF(N666="základní",J666,0)</f>
        <v>0</v>
      </c>
      <c r="BF666" s="212">
        <f>IF(N666="snížená",J666,0)</f>
        <v>0</v>
      </c>
      <c r="BG666" s="212">
        <f>IF(N666="zákl. přenesená",J666,0)</f>
        <v>0</v>
      </c>
      <c r="BH666" s="212">
        <f>IF(N666="sníž. přenesená",J666,0)</f>
        <v>0</v>
      </c>
      <c r="BI666" s="212">
        <f>IF(N666="nulová",J666,0)</f>
        <v>0</v>
      </c>
      <c r="BJ666" s="14" t="s">
        <v>84</v>
      </c>
      <c r="BK666" s="212">
        <f>ROUND(I666*H666,2)</f>
        <v>0</v>
      </c>
      <c r="BL666" s="14" t="s">
        <v>123</v>
      </c>
      <c r="BM666" s="211" t="s">
        <v>1194</v>
      </c>
    </row>
    <row r="667" spans="1:65" s="2" customFormat="1" ht="29.25">
      <c r="A667" s="31"/>
      <c r="B667" s="32"/>
      <c r="C667" s="33"/>
      <c r="D667" s="213" t="s">
        <v>125</v>
      </c>
      <c r="E667" s="33"/>
      <c r="F667" s="214" t="s">
        <v>1195</v>
      </c>
      <c r="G667" s="33"/>
      <c r="H667" s="33"/>
      <c r="I667" s="112"/>
      <c r="J667" s="33"/>
      <c r="K667" s="33"/>
      <c r="L667" s="36"/>
      <c r="M667" s="215"/>
      <c r="N667" s="216"/>
      <c r="O667" s="68"/>
      <c r="P667" s="68"/>
      <c r="Q667" s="68"/>
      <c r="R667" s="68"/>
      <c r="S667" s="68"/>
      <c r="T667" s="69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T667" s="14" t="s">
        <v>125</v>
      </c>
      <c r="AU667" s="14" t="s">
        <v>86</v>
      </c>
    </row>
    <row r="668" spans="1:65" s="2" customFormat="1" ht="19.5">
      <c r="A668" s="31"/>
      <c r="B668" s="32"/>
      <c r="C668" s="33"/>
      <c r="D668" s="213" t="s">
        <v>127</v>
      </c>
      <c r="E668" s="33"/>
      <c r="F668" s="217" t="s">
        <v>1185</v>
      </c>
      <c r="G668" s="33"/>
      <c r="H668" s="33"/>
      <c r="I668" s="112"/>
      <c r="J668" s="33"/>
      <c r="K668" s="33"/>
      <c r="L668" s="36"/>
      <c r="M668" s="215"/>
      <c r="N668" s="216"/>
      <c r="O668" s="68"/>
      <c r="P668" s="68"/>
      <c r="Q668" s="68"/>
      <c r="R668" s="68"/>
      <c r="S668" s="68"/>
      <c r="T668" s="69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T668" s="14" t="s">
        <v>127</v>
      </c>
      <c r="AU668" s="14" t="s">
        <v>86</v>
      </c>
    </row>
    <row r="669" spans="1:65" s="2" customFormat="1" ht="21.75" customHeight="1">
      <c r="A669" s="31"/>
      <c r="B669" s="32"/>
      <c r="C669" s="200" t="s">
        <v>1196</v>
      </c>
      <c r="D669" s="200" t="s">
        <v>118</v>
      </c>
      <c r="E669" s="201" t="s">
        <v>1197</v>
      </c>
      <c r="F669" s="202" t="s">
        <v>1198</v>
      </c>
      <c r="G669" s="203" t="s">
        <v>1182</v>
      </c>
      <c r="H669" s="204">
        <v>5</v>
      </c>
      <c r="I669" s="205"/>
      <c r="J669" s="206">
        <f>ROUND(I669*H669,2)</f>
        <v>0</v>
      </c>
      <c r="K669" s="202" t="s">
        <v>122</v>
      </c>
      <c r="L669" s="36"/>
      <c r="M669" s="207" t="s">
        <v>1</v>
      </c>
      <c r="N669" s="208" t="s">
        <v>42</v>
      </c>
      <c r="O669" s="68"/>
      <c r="P669" s="209">
        <f>O669*H669</f>
        <v>0</v>
      </c>
      <c r="Q669" s="209">
        <v>0</v>
      </c>
      <c r="R669" s="209">
        <f>Q669*H669</f>
        <v>0</v>
      </c>
      <c r="S669" s="209">
        <v>0</v>
      </c>
      <c r="T669" s="210">
        <f>S669*H669</f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211" t="s">
        <v>123</v>
      </c>
      <c r="AT669" s="211" t="s">
        <v>118</v>
      </c>
      <c r="AU669" s="211" t="s">
        <v>86</v>
      </c>
      <c r="AY669" s="14" t="s">
        <v>115</v>
      </c>
      <c r="BE669" s="212">
        <f>IF(N669="základní",J669,0)</f>
        <v>0</v>
      </c>
      <c r="BF669" s="212">
        <f>IF(N669="snížená",J669,0)</f>
        <v>0</v>
      </c>
      <c r="BG669" s="212">
        <f>IF(N669="zákl. přenesená",J669,0)</f>
        <v>0</v>
      </c>
      <c r="BH669" s="212">
        <f>IF(N669="sníž. přenesená",J669,0)</f>
        <v>0</v>
      </c>
      <c r="BI669" s="212">
        <f>IF(N669="nulová",J669,0)</f>
        <v>0</v>
      </c>
      <c r="BJ669" s="14" t="s">
        <v>84</v>
      </c>
      <c r="BK669" s="212">
        <f>ROUND(I669*H669,2)</f>
        <v>0</v>
      </c>
      <c r="BL669" s="14" t="s">
        <v>123</v>
      </c>
      <c r="BM669" s="211" t="s">
        <v>1199</v>
      </c>
    </row>
    <row r="670" spans="1:65" s="2" customFormat="1" ht="29.25">
      <c r="A670" s="31"/>
      <c r="B670" s="32"/>
      <c r="C670" s="33"/>
      <c r="D670" s="213" t="s">
        <v>125</v>
      </c>
      <c r="E670" s="33"/>
      <c r="F670" s="214" t="s">
        <v>1200</v>
      </c>
      <c r="G670" s="33"/>
      <c r="H670" s="33"/>
      <c r="I670" s="112"/>
      <c r="J670" s="33"/>
      <c r="K670" s="33"/>
      <c r="L670" s="36"/>
      <c r="M670" s="215"/>
      <c r="N670" s="216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125</v>
      </c>
      <c r="AU670" s="14" t="s">
        <v>86</v>
      </c>
    </row>
    <row r="671" spans="1:65" s="2" customFormat="1" ht="19.5">
      <c r="A671" s="31"/>
      <c r="B671" s="32"/>
      <c r="C671" s="33"/>
      <c r="D671" s="213" t="s">
        <v>127</v>
      </c>
      <c r="E671" s="33"/>
      <c r="F671" s="217" t="s">
        <v>1185</v>
      </c>
      <c r="G671" s="33"/>
      <c r="H671" s="33"/>
      <c r="I671" s="112"/>
      <c r="J671" s="33"/>
      <c r="K671" s="33"/>
      <c r="L671" s="36"/>
      <c r="M671" s="215"/>
      <c r="N671" s="216"/>
      <c r="O671" s="68"/>
      <c r="P671" s="68"/>
      <c r="Q671" s="68"/>
      <c r="R671" s="68"/>
      <c r="S671" s="68"/>
      <c r="T671" s="69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T671" s="14" t="s">
        <v>127</v>
      </c>
      <c r="AU671" s="14" t="s">
        <v>86</v>
      </c>
    </row>
    <row r="672" spans="1:65" s="2" customFormat="1" ht="21.75" customHeight="1">
      <c r="A672" s="31"/>
      <c r="B672" s="32"/>
      <c r="C672" s="200" t="s">
        <v>1201</v>
      </c>
      <c r="D672" s="200" t="s">
        <v>118</v>
      </c>
      <c r="E672" s="201" t="s">
        <v>1202</v>
      </c>
      <c r="F672" s="202" t="s">
        <v>1203</v>
      </c>
      <c r="G672" s="203" t="s">
        <v>1182</v>
      </c>
      <c r="H672" s="204">
        <v>4</v>
      </c>
      <c r="I672" s="205"/>
      <c r="J672" s="206">
        <f>ROUND(I672*H672,2)</f>
        <v>0</v>
      </c>
      <c r="K672" s="202" t="s">
        <v>122</v>
      </c>
      <c r="L672" s="36"/>
      <c r="M672" s="207" t="s">
        <v>1</v>
      </c>
      <c r="N672" s="208" t="s">
        <v>42</v>
      </c>
      <c r="O672" s="68"/>
      <c r="P672" s="209">
        <f>O672*H672</f>
        <v>0</v>
      </c>
      <c r="Q672" s="209">
        <v>0</v>
      </c>
      <c r="R672" s="209">
        <f>Q672*H672</f>
        <v>0</v>
      </c>
      <c r="S672" s="209">
        <v>0</v>
      </c>
      <c r="T672" s="210">
        <f>S672*H672</f>
        <v>0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211" t="s">
        <v>123</v>
      </c>
      <c r="AT672" s="211" t="s">
        <v>118</v>
      </c>
      <c r="AU672" s="211" t="s">
        <v>86</v>
      </c>
      <c r="AY672" s="14" t="s">
        <v>115</v>
      </c>
      <c r="BE672" s="212">
        <f>IF(N672="základní",J672,0)</f>
        <v>0</v>
      </c>
      <c r="BF672" s="212">
        <f>IF(N672="snížená",J672,0)</f>
        <v>0</v>
      </c>
      <c r="BG672" s="212">
        <f>IF(N672="zákl. přenesená",J672,0)</f>
        <v>0</v>
      </c>
      <c r="BH672" s="212">
        <f>IF(N672="sníž. přenesená",J672,0)</f>
        <v>0</v>
      </c>
      <c r="BI672" s="212">
        <f>IF(N672="nulová",J672,0)</f>
        <v>0</v>
      </c>
      <c r="BJ672" s="14" t="s">
        <v>84</v>
      </c>
      <c r="BK672" s="212">
        <f>ROUND(I672*H672,2)</f>
        <v>0</v>
      </c>
      <c r="BL672" s="14" t="s">
        <v>123</v>
      </c>
      <c r="BM672" s="211" t="s">
        <v>1204</v>
      </c>
    </row>
    <row r="673" spans="1:65" s="2" customFormat="1" ht="29.25">
      <c r="A673" s="31"/>
      <c r="B673" s="32"/>
      <c r="C673" s="33"/>
      <c r="D673" s="213" t="s">
        <v>125</v>
      </c>
      <c r="E673" s="33"/>
      <c r="F673" s="214" t="s">
        <v>1205</v>
      </c>
      <c r="G673" s="33"/>
      <c r="H673" s="33"/>
      <c r="I673" s="112"/>
      <c r="J673" s="33"/>
      <c r="K673" s="33"/>
      <c r="L673" s="36"/>
      <c r="M673" s="215"/>
      <c r="N673" s="216"/>
      <c r="O673" s="68"/>
      <c r="P673" s="68"/>
      <c r="Q673" s="68"/>
      <c r="R673" s="68"/>
      <c r="S673" s="68"/>
      <c r="T673" s="69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4" t="s">
        <v>125</v>
      </c>
      <c r="AU673" s="14" t="s">
        <v>86</v>
      </c>
    </row>
    <row r="674" spans="1:65" s="2" customFormat="1" ht="19.5">
      <c r="A674" s="31"/>
      <c r="B674" s="32"/>
      <c r="C674" s="33"/>
      <c r="D674" s="213" t="s">
        <v>127</v>
      </c>
      <c r="E674" s="33"/>
      <c r="F674" s="217" t="s">
        <v>1185</v>
      </c>
      <c r="G674" s="33"/>
      <c r="H674" s="33"/>
      <c r="I674" s="112"/>
      <c r="J674" s="33"/>
      <c r="K674" s="33"/>
      <c r="L674" s="36"/>
      <c r="M674" s="215"/>
      <c r="N674" s="216"/>
      <c r="O674" s="68"/>
      <c r="P674" s="68"/>
      <c r="Q674" s="68"/>
      <c r="R674" s="68"/>
      <c r="S674" s="68"/>
      <c r="T674" s="69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T674" s="14" t="s">
        <v>127</v>
      </c>
      <c r="AU674" s="14" t="s">
        <v>86</v>
      </c>
    </row>
    <row r="675" spans="1:65" s="2" customFormat="1" ht="21.75" customHeight="1">
      <c r="A675" s="31"/>
      <c r="B675" s="32"/>
      <c r="C675" s="200" t="s">
        <v>1206</v>
      </c>
      <c r="D675" s="200" t="s">
        <v>118</v>
      </c>
      <c r="E675" s="201" t="s">
        <v>1207</v>
      </c>
      <c r="F675" s="202" t="s">
        <v>1208</v>
      </c>
      <c r="G675" s="203" t="s">
        <v>1182</v>
      </c>
      <c r="H675" s="204">
        <v>4</v>
      </c>
      <c r="I675" s="205"/>
      <c r="J675" s="206">
        <f>ROUND(I675*H675,2)</f>
        <v>0</v>
      </c>
      <c r="K675" s="202" t="s">
        <v>122</v>
      </c>
      <c r="L675" s="36"/>
      <c r="M675" s="207" t="s">
        <v>1</v>
      </c>
      <c r="N675" s="208" t="s">
        <v>42</v>
      </c>
      <c r="O675" s="68"/>
      <c r="P675" s="209">
        <f>O675*H675</f>
        <v>0</v>
      </c>
      <c r="Q675" s="209">
        <v>0</v>
      </c>
      <c r="R675" s="209">
        <f>Q675*H675</f>
        <v>0</v>
      </c>
      <c r="S675" s="209">
        <v>0</v>
      </c>
      <c r="T675" s="210">
        <f>S675*H675</f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211" t="s">
        <v>123</v>
      </c>
      <c r="AT675" s="211" t="s">
        <v>118</v>
      </c>
      <c r="AU675" s="211" t="s">
        <v>86</v>
      </c>
      <c r="AY675" s="14" t="s">
        <v>115</v>
      </c>
      <c r="BE675" s="212">
        <f>IF(N675="základní",J675,0)</f>
        <v>0</v>
      </c>
      <c r="BF675" s="212">
        <f>IF(N675="snížená",J675,0)</f>
        <v>0</v>
      </c>
      <c r="BG675" s="212">
        <f>IF(N675="zákl. přenesená",J675,0)</f>
        <v>0</v>
      </c>
      <c r="BH675" s="212">
        <f>IF(N675="sníž. přenesená",J675,0)</f>
        <v>0</v>
      </c>
      <c r="BI675" s="212">
        <f>IF(N675="nulová",J675,0)</f>
        <v>0</v>
      </c>
      <c r="BJ675" s="14" t="s">
        <v>84</v>
      </c>
      <c r="BK675" s="212">
        <f>ROUND(I675*H675,2)</f>
        <v>0</v>
      </c>
      <c r="BL675" s="14" t="s">
        <v>123</v>
      </c>
      <c r="BM675" s="211" t="s">
        <v>1209</v>
      </c>
    </row>
    <row r="676" spans="1:65" s="2" customFormat="1" ht="29.25">
      <c r="A676" s="31"/>
      <c r="B676" s="32"/>
      <c r="C676" s="33"/>
      <c r="D676" s="213" t="s">
        <v>125</v>
      </c>
      <c r="E676" s="33"/>
      <c r="F676" s="214" t="s">
        <v>1210</v>
      </c>
      <c r="G676" s="33"/>
      <c r="H676" s="33"/>
      <c r="I676" s="112"/>
      <c r="J676" s="33"/>
      <c r="K676" s="33"/>
      <c r="L676" s="36"/>
      <c r="M676" s="215"/>
      <c r="N676" s="216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125</v>
      </c>
      <c r="AU676" s="14" t="s">
        <v>86</v>
      </c>
    </row>
    <row r="677" spans="1:65" s="2" customFormat="1" ht="19.5">
      <c r="A677" s="31"/>
      <c r="B677" s="32"/>
      <c r="C677" s="33"/>
      <c r="D677" s="213" t="s">
        <v>127</v>
      </c>
      <c r="E677" s="33"/>
      <c r="F677" s="217" t="s">
        <v>1185</v>
      </c>
      <c r="G677" s="33"/>
      <c r="H677" s="33"/>
      <c r="I677" s="112"/>
      <c r="J677" s="33"/>
      <c r="K677" s="33"/>
      <c r="L677" s="36"/>
      <c r="M677" s="215"/>
      <c r="N677" s="216"/>
      <c r="O677" s="68"/>
      <c r="P677" s="68"/>
      <c r="Q677" s="68"/>
      <c r="R677" s="68"/>
      <c r="S677" s="68"/>
      <c r="T677" s="69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T677" s="14" t="s">
        <v>127</v>
      </c>
      <c r="AU677" s="14" t="s">
        <v>86</v>
      </c>
    </row>
    <row r="678" spans="1:65" s="2" customFormat="1" ht="21.75" customHeight="1">
      <c r="A678" s="31"/>
      <c r="B678" s="32"/>
      <c r="C678" s="200" t="s">
        <v>1211</v>
      </c>
      <c r="D678" s="200" t="s">
        <v>118</v>
      </c>
      <c r="E678" s="201" t="s">
        <v>1212</v>
      </c>
      <c r="F678" s="202" t="s">
        <v>1213</v>
      </c>
      <c r="G678" s="203" t="s">
        <v>1182</v>
      </c>
      <c r="H678" s="204">
        <v>5</v>
      </c>
      <c r="I678" s="205"/>
      <c r="J678" s="206">
        <f>ROUND(I678*H678,2)</f>
        <v>0</v>
      </c>
      <c r="K678" s="202" t="s">
        <v>122</v>
      </c>
      <c r="L678" s="36"/>
      <c r="M678" s="207" t="s">
        <v>1</v>
      </c>
      <c r="N678" s="208" t="s">
        <v>42</v>
      </c>
      <c r="O678" s="68"/>
      <c r="P678" s="209">
        <f>O678*H678</f>
        <v>0</v>
      </c>
      <c r="Q678" s="209">
        <v>0</v>
      </c>
      <c r="R678" s="209">
        <f>Q678*H678</f>
        <v>0</v>
      </c>
      <c r="S678" s="209">
        <v>0</v>
      </c>
      <c r="T678" s="210">
        <f>S678*H678</f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211" t="s">
        <v>123</v>
      </c>
      <c r="AT678" s="211" t="s">
        <v>118</v>
      </c>
      <c r="AU678" s="211" t="s">
        <v>86</v>
      </c>
      <c r="AY678" s="14" t="s">
        <v>115</v>
      </c>
      <c r="BE678" s="212">
        <f>IF(N678="základní",J678,0)</f>
        <v>0</v>
      </c>
      <c r="BF678" s="212">
        <f>IF(N678="snížená",J678,0)</f>
        <v>0</v>
      </c>
      <c r="BG678" s="212">
        <f>IF(N678="zákl. přenesená",J678,0)</f>
        <v>0</v>
      </c>
      <c r="BH678" s="212">
        <f>IF(N678="sníž. přenesená",J678,0)</f>
        <v>0</v>
      </c>
      <c r="BI678" s="212">
        <f>IF(N678="nulová",J678,0)</f>
        <v>0</v>
      </c>
      <c r="BJ678" s="14" t="s">
        <v>84</v>
      </c>
      <c r="BK678" s="212">
        <f>ROUND(I678*H678,2)</f>
        <v>0</v>
      </c>
      <c r="BL678" s="14" t="s">
        <v>123</v>
      </c>
      <c r="BM678" s="211" t="s">
        <v>1214</v>
      </c>
    </row>
    <row r="679" spans="1:65" s="2" customFormat="1" ht="29.25">
      <c r="A679" s="31"/>
      <c r="B679" s="32"/>
      <c r="C679" s="33"/>
      <c r="D679" s="213" t="s">
        <v>125</v>
      </c>
      <c r="E679" s="33"/>
      <c r="F679" s="214" t="s">
        <v>1215</v>
      </c>
      <c r="G679" s="33"/>
      <c r="H679" s="33"/>
      <c r="I679" s="112"/>
      <c r="J679" s="33"/>
      <c r="K679" s="33"/>
      <c r="L679" s="36"/>
      <c r="M679" s="215"/>
      <c r="N679" s="216"/>
      <c r="O679" s="68"/>
      <c r="P679" s="68"/>
      <c r="Q679" s="68"/>
      <c r="R679" s="68"/>
      <c r="S679" s="68"/>
      <c r="T679" s="69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4" t="s">
        <v>125</v>
      </c>
      <c r="AU679" s="14" t="s">
        <v>86</v>
      </c>
    </row>
    <row r="680" spans="1:65" s="2" customFormat="1" ht="19.5">
      <c r="A680" s="31"/>
      <c r="B680" s="32"/>
      <c r="C680" s="33"/>
      <c r="D680" s="213" t="s">
        <v>127</v>
      </c>
      <c r="E680" s="33"/>
      <c r="F680" s="217" t="s">
        <v>1185</v>
      </c>
      <c r="G680" s="33"/>
      <c r="H680" s="33"/>
      <c r="I680" s="112"/>
      <c r="J680" s="33"/>
      <c r="K680" s="33"/>
      <c r="L680" s="36"/>
      <c r="M680" s="215"/>
      <c r="N680" s="216"/>
      <c r="O680" s="68"/>
      <c r="P680" s="68"/>
      <c r="Q680" s="68"/>
      <c r="R680" s="68"/>
      <c r="S680" s="68"/>
      <c r="T680" s="69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T680" s="14" t="s">
        <v>127</v>
      </c>
      <c r="AU680" s="14" t="s">
        <v>86</v>
      </c>
    </row>
    <row r="681" spans="1:65" s="2" customFormat="1" ht="21.75" customHeight="1">
      <c r="A681" s="31"/>
      <c r="B681" s="32"/>
      <c r="C681" s="200" t="s">
        <v>1216</v>
      </c>
      <c r="D681" s="200" t="s">
        <v>118</v>
      </c>
      <c r="E681" s="201" t="s">
        <v>1217</v>
      </c>
      <c r="F681" s="202" t="s">
        <v>1218</v>
      </c>
      <c r="G681" s="203" t="s">
        <v>1182</v>
      </c>
      <c r="H681" s="204">
        <v>5</v>
      </c>
      <c r="I681" s="205"/>
      <c r="J681" s="206">
        <f>ROUND(I681*H681,2)</f>
        <v>0</v>
      </c>
      <c r="K681" s="202" t="s">
        <v>122</v>
      </c>
      <c r="L681" s="36"/>
      <c r="M681" s="207" t="s">
        <v>1</v>
      </c>
      <c r="N681" s="208" t="s">
        <v>42</v>
      </c>
      <c r="O681" s="68"/>
      <c r="P681" s="209">
        <f>O681*H681</f>
        <v>0</v>
      </c>
      <c r="Q681" s="209">
        <v>0</v>
      </c>
      <c r="R681" s="209">
        <f>Q681*H681</f>
        <v>0</v>
      </c>
      <c r="S681" s="209">
        <v>0</v>
      </c>
      <c r="T681" s="210">
        <f>S681*H681</f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211" t="s">
        <v>123</v>
      </c>
      <c r="AT681" s="211" t="s">
        <v>118</v>
      </c>
      <c r="AU681" s="211" t="s">
        <v>86</v>
      </c>
      <c r="AY681" s="14" t="s">
        <v>115</v>
      </c>
      <c r="BE681" s="212">
        <f>IF(N681="základní",J681,0)</f>
        <v>0</v>
      </c>
      <c r="BF681" s="212">
        <f>IF(N681="snížená",J681,0)</f>
        <v>0</v>
      </c>
      <c r="BG681" s="212">
        <f>IF(N681="zákl. přenesená",J681,0)</f>
        <v>0</v>
      </c>
      <c r="BH681" s="212">
        <f>IF(N681="sníž. přenesená",J681,0)</f>
        <v>0</v>
      </c>
      <c r="BI681" s="212">
        <f>IF(N681="nulová",J681,0)</f>
        <v>0</v>
      </c>
      <c r="BJ681" s="14" t="s">
        <v>84</v>
      </c>
      <c r="BK681" s="212">
        <f>ROUND(I681*H681,2)</f>
        <v>0</v>
      </c>
      <c r="BL681" s="14" t="s">
        <v>123</v>
      </c>
      <c r="BM681" s="211" t="s">
        <v>1219</v>
      </c>
    </row>
    <row r="682" spans="1:65" s="2" customFormat="1" ht="29.25">
      <c r="A682" s="31"/>
      <c r="B682" s="32"/>
      <c r="C682" s="33"/>
      <c r="D682" s="213" t="s">
        <v>125</v>
      </c>
      <c r="E682" s="33"/>
      <c r="F682" s="214" t="s">
        <v>1220</v>
      </c>
      <c r="G682" s="33"/>
      <c r="H682" s="33"/>
      <c r="I682" s="112"/>
      <c r="J682" s="33"/>
      <c r="K682" s="33"/>
      <c r="L682" s="36"/>
      <c r="M682" s="215"/>
      <c r="N682" s="216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125</v>
      </c>
      <c r="AU682" s="14" t="s">
        <v>86</v>
      </c>
    </row>
    <row r="683" spans="1:65" s="2" customFormat="1" ht="19.5">
      <c r="A683" s="31"/>
      <c r="B683" s="32"/>
      <c r="C683" s="33"/>
      <c r="D683" s="213" t="s">
        <v>127</v>
      </c>
      <c r="E683" s="33"/>
      <c r="F683" s="217" t="s">
        <v>1185</v>
      </c>
      <c r="G683" s="33"/>
      <c r="H683" s="33"/>
      <c r="I683" s="112"/>
      <c r="J683" s="33"/>
      <c r="K683" s="33"/>
      <c r="L683" s="36"/>
      <c r="M683" s="215"/>
      <c r="N683" s="216"/>
      <c r="O683" s="68"/>
      <c r="P683" s="68"/>
      <c r="Q683" s="68"/>
      <c r="R683" s="68"/>
      <c r="S683" s="68"/>
      <c r="T683" s="69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T683" s="14" t="s">
        <v>127</v>
      </c>
      <c r="AU683" s="14" t="s">
        <v>86</v>
      </c>
    </row>
    <row r="684" spans="1:65" s="2" customFormat="1" ht="21.75" customHeight="1">
      <c r="A684" s="31"/>
      <c r="B684" s="32"/>
      <c r="C684" s="200" t="s">
        <v>1221</v>
      </c>
      <c r="D684" s="200" t="s">
        <v>118</v>
      </c>
      <c r="E684" s="201" t="s">
        <v>1222</v>
      </c>
      <c r="F684" s="202" t="s">
        <v>1223</v>
      </c>
      <c r="G684" s="203" t="s">
        <v>1182</v>
      </c>
      <c r="H684" s="204">
        <v>5</v>
      </c>
      <c r="I684" s="205"/>
      <c r="J684" s="206">
        <f>ROUND(I684*H684,2)</f>
        <v>0</v>
      </c>
      <c r="K684" s="202" t="s">
        <v>122</v>
      </c>
      <c r="L684" s="36"/>
      <c r="M684" s="207" t="s">
        <v>1</v>
      </c>
      <c r="N684" s="208" t="s">
        <v>42</v>
      </c>
      <c r="O684" s="68"/>
      <c r="P684" s="209">
        <f>O684*H684</f>
        <v>0</v>
      </c>
      <c r="Q684" s="209">
        <v>0</v>
      </c>
      <c r="R684" s="209">
        <f>Q684*H684</f>
        <v>0</v>
      </c>
      <c r="S684" s="209">
        <v>0</v>
      </c>
      <c r="T684" s="210">
        <f>S684*H684</f>
        <v>0</v>
      </c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R684" s="211" t="s">
        <v>123</v>
      </c>
      <c r="AT684" s="211" t="s">
        <v>118</v>
      </c>
      <c r="AU684" s="211" t="s">
        <v>86</v>
      </c>
      <c r="AY684" s="14" t="s">
        <v>115</v>
      </c>
      <c r="BE684" s="212">
        <f>IF(N684="základní",J684,0)</f>
        <v>0</v>
      </c>
      <c r="BF684" s="212">
        <f>IF(N684="snížená",J684,0)</f>
        <v>0</v>
      </c>
      <c r="BG684" s="212">
        <f>IF(N684="zákl. přenesená",J684,0)</f>
        <v>0</v>
      </c>
      <c r="BH684" s="212">
        <f>IF(N684="sníž. přenesená",J684,0)</f>
        <v>0</v>
      </c>
      <c r="BI684" s="212">
        <f>IF(N684="nulová",J684,0)</f>
        <v>0</v>
      </c>
      <c r="BJ684" s="14" t="s">
        <v>84</v>
      </c>
      <c r="BK684" s="212">
        <f>ROUND(I684*H684,2)</f>
        <v>0</v>
      </c>
      <c r="BL684" s="14" t="s">
        <v>123</v>
      </c>
      <c r="BM684" s="211" t="s">
        <v>1224</v>
      </c>
    </row>
    <row r="685" spans="1:65" s="2" customFormat="1" ht="39">
      <c r="A685" s="31"/>
      <c r="B685" s="32"/>
      <c r="C685" s="33"/>
      <c r="D685" s="213" t="s">
        <v>125</v>
      </c>
      <c r="E685" s="33"/>
      <c r="F685" s="214" t="s">
        <v>1225</v>
      </c>
      <c r="G685" s="33"/>
      <c r="H685" s="33"/>
      <c r="I685" s="112"/>
      <c r="J685" s="33"/>
      <c r="K685" s="33"/>
      <c r="L685" s="36"/>
      <c r="M685" s="215"/>
      <c r="N685" s="216"/>
      <c r="O685" s="68"/>
      <c r="P685" s="68"/>
      <c r="Q685" s="68"/>
      <c r="R685" s="68"/>
      <c r="S685" s="68"/>
      <c r="T685" s="69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4" t="s">
        <v>125</v>
      </c>
      <c r="AU685" s="14" t="s">
        <v>86</v>
      </c>
    </row>
    <row r="686" spans="1:65" s="2" customFormat="1" ht="19.5">
      <c r="A686" s="31"/>
      <c r="B686" s="32"/>
      <c r="C686" s="33"/>
      <c r="D686" s="213" t="s">
        <v>127</v>
      </c>
      <c r="E686" s="33"/>
      <c r="F686" s="217" t="s">
        <v>1185</v>
      </c>
      <c r="G686" s="33"/>
      <c r="H686" s="33"/>
      <c r="I686" s="112"/>
      <c r="J686" s="33"/>
      <c r="K686" s="33"/>
      <c r="L686" s="36"/>
      <c r="M686" s="215"/>
      <c r="N686" s="216"/>
      <c r="O686" s="68"/>
      <c r="P686" s="68"/>
      <c r="Q686" s="68"/>
      <c r="R686" s="68"/>
      <c r="S686" s="68"/>
      <c r="T686" s="69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T686" s="14" t="s">
        <v>127</v>
      </c>
      <c r="AU686" s="14" t="s">
        <v>86</v>
      </c>
    </row>
    <row r="687" spans="1:65" s="2" customFormat="1" ht="21.75" customHeight="1">
      <c r="A687" s="31"/>
      <c r="B687" s="32"/>
      <c r="C687" s="218" t="s">
        <v>1226</v>
      </c>
      <c r="D687" s="218" t="s">
        <v>1227</v>
      </c>
      <c r="E687" s="219" t="s">
        <v>1228</v>
      </c>
      <c r="F687" s="220" t="s">
        <v>1229</v>
      </c>
      <c r="G687" s="221" t="s">
        <v>184</v>
      </c>
      <c r="H687" s="222">
        <v>2</v>
      </c>
      <c r="I687" s="223"/>
      <c r="J687" s="224">
        <f>ROUND(I687*H687,2)</f>
        <v>0</v>
      </c>
      <c r="K687" s="220" t="s">
        <v>122</v>
      </c>
      <c r="L687" s="225"/>
      <c r="M687" s="226" t="s">
        <v>1</v>
      </c>
      <c r="N687" s="227" t="s">
        <v>42</v>
      </c>
      <c r="O687" s="68"/>
      <c r="P687" s="209">
        <f>O687*H687</f>
        <v>0</v>
      </c>
      <c r="Q687" s="209">
        <v>0</v>
      </c>
      <c r="R687" s="209">
        <f>Q687*H687</f>
        <v>0</v>
      </c>
      <c r="S687" s="209">
        <v>0</v>
      </c>
      <c r="T687" s="210">
        <f>S687*H687</f>
        <v>0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211" t="s">
        <v>156</v>
      </c>
      <c r="AT687" s="211" t="s">
        <v>1227</v>
      </c>
      <c r="AU687" s="211" t="s">
        <v>86</v>
      </c>
      <c r="AY687" s="14" t="s">
        <v>115</v>
      </c>
      <c r="BE687" s="212">
        <f>IF(N687="základní",J687,0)</f>
        <v>0</v>
      </c>
      <c r="BF687" s="212">
        <f>IF(N687="snížená",J687,0)</f>
        <v>0</v>
      </c>
      <c r="BG687" s="212">
        <f>IF(N687="zákl. přenesená",J687,0)</f>
        <v>0</v>
      </c>
      <c r="BH687" s="212">
        <f>IF(N687="sníž. přenesená",J687,0)</f>
        <v>0</v>
      </c>
      <c r="BI687" s="212">
        <f>IF(N687="nulová",J687,0)</f>
        <v>0</v>
      </c>
      <c r="BJ687" s="14" t="s">
        <v>84</v>
      </c>
      <c r="BK687" s="212">
        <f>ROUND(I687*H687,2)</f>
        <v>0</v>
      </c>
      <c r="BL687" s="14" t="s">
        <v>123</v>
      </c>
      <c r="BM687" s="211" t="s">
        <v>1230</v>
      </c>
    </row>
    <row r="688" spans="1:65" s="2" customFormat="1">
      <c r="A688" s="31"/>
      <c r="B688" s="32"/>
      <c r="C688" s="33"/>
      <c r="D688" s="213" t="s">
        <v>125</v>
      </c>
      <c r="E688" s="33"/>
      <c r="F688" s="214" t="s">
        <v>1229</v>
      </c>
      <c r="G688" s="33"/>
      <c r="H688" s="33"/>
      <c r="I688" s="112"/>
      <c r="J688" s="33"/>
      <c r="K688" s="33"/>
      <c r="L688" s="36"/>
      <c r="M688" s="215"/>
      <c r="N688" s="216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125</v>
      </c>
      <c r="AU688" s="14" t="s">
        <v>86</v>
      </c>
    </row>
    <row r="689" spans="1:65" s="2" customFormat="1" ht="21.75" customHeight="1">
      <c r="A689" s="31"/>
      <c r="B689" s="32"/>
      <c r="C689" s="218" t="s">
        <v>1231</v>
      </c>
      <c r="D689" s="218" t="s">
        <v>1227</v>
      </c>
      <c r="E689" s="219" t="s">
        <v>1232</v>
      </c>
      <c r="F689" s="220" t="s">
        <v>1233</v>
      </c>
      <c r="G689" s="221" t="s">
        <v>184</v>
      </c>
      <c r="H689" s="222">
        <v>2</v>
      </c>
      <c r="I689" s="223"/>
      <c r="J689" s="224">
        <f>ROUND(I689*H689,2)</f>
        <v>0</v>
      </c>
      <c r="K689" s="220" t="s">
        <v>122</v>
      </c>
      <c r="L689" s="225"/>
      <c r="M689" s="226" t="s">
        <v>1</v>
      </c>
      <c r="N689" s="227" t="s">
        <v>42</v>
      </c>
      <c r="O689" s="68"/>
      <c r="P689" s="209">
        <f>O689*H689</f>
        <v>0</v>
      </c>
      <c r="Q689" s="209">
        <v>0</v>
      </c>
      <c r="R689" s="209">
        <f>Q689*H689</f>
        <v>0</v>
      </c>
      <c r="S689" s="209">
        <v>0</v>
      </c>
      <c r="T689" s="210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211" t="s">
        <v>156</v>
      </c>
      <c r="AT689" s="211" t="s">
        <v>1227</v>
      </c>
      <c r="AU689" s="211" t="s">
        <v>86</v>
      </c>
      <c r="AY689" s="14" t="s">
        <v>115</v>
      </c>
      <c r="BE689" s="212">
        <f>IF(N689="základní",J689,0)</f>
        <v>0</v>
      </c>
      <c r="BF689" s="212">
        <f>IF(N689="snížená",J689,0)</f>
        <v>0</v>
      </c>
      <c r="BG689" s="212">
        <f>IF(N689="zákl. přenesená",J689,0)</f>
        <v>0</v>
      </c>
      <c r="BH689" s="212">
        <f>IF(N689="sníž. přenesená",J689,0)</f>
        <v>0</v>
      </c>
      <c r="BI689" s="212">
        <f>IF(N689="nulová",J689,0)</f>
        <v>0</v>
      </c>
      <c r="BJ689" s="14" t="s">
        <v>84</v>
      </c>
      <c r="BK689" s="212">
        <f>ROUND(I689*H689,2)</f>
        <v>0</v>
      </c>
      <c r="BL689" s="14" t="s">
        <v>123</v>
      </c>
      <c r="BM689" s="211" t="s">
        <v>1234</v>
      </c>
    </row>
    <row r="690" spans="1:65" s="2" customFormat="1">
      <c r="A690" s="31"/>
      <c r="B690" s="32"/>
      <c r="C690" s="33"/>
      <c r="D690" s="213" t="s">
        <v>125</v>
      </c>
      <c r="E690" s="33"/>
      <c r="F690" s="214" t="s">
        <v>1233</v>
      </c>
      <c r="G690" s="33"/>
      <c r="H690" s="33"/>
      <c r="I690" s="112"/>
      <c r="J690" s="33"/>
      <c r="K690" s="33"/>
      <c r="L690" s="36"/>
      <c r="M690" s="215"/>
      <c r="N690" s="216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125</v>
      </c>
      <c r="AU690" s="14" t="s">
        <v>86</v>
      </c>
    </row>
    <row r="691" spans="1:65" s="2" customFormat="1" ht="21.75" customHeight="1">
      <c r="A691" s="31"/>
      <c r="B691" s="32"/>
      <c r="C691" s="218" t="s">
        <v>1235</v>
      </c>
      <c r="D691" s="218" t="s">
        <v>1227</v>
      </c>
      <c r="E691" s="219" t="s">
        <v>1236</v>
      </c>
      <c r="F691" s="220" t="s">
        <v>1237</v>
      </c>
      <c r="G691" s="221" t="s">
        <v>184</v>
      </c>
      <c r="H691" s="222">
        <v>2</v>
      </c>
      <c r="I691" s="223"/>
      <c r="J691" s="224">
        <f>ROUND(I691*H691,2)</f>
        <v>0</v>
      </c>
      <c r="K691" s="220" t="s">
        <v>122</v>
      </c>
      <c r="L691" s="225"/>
      <c r="M691" s="226" t="s">
        <v>1</v>
      </c>
      <c r="N691" s="227" t="s">
        <v>42</v>
      </c>
      <c r="O691" s="68"/>
      <c r="P691" s="209">
        <f>O691*H691</f>
        <v>0</v>
      </c>
      <c r="Q691" s="209">
        <v>0</v>
      </c>
      <c r="R691" s="209">
        <f>Q691*H691</f>
        <v>0</v>
      </c>
      <c r="S691" s="209">
        <v>0</v>
      </c>
      <c r="T691" s="210">
        <f>S691*H691</f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211" t="s">
        <v>156</v>
      </c>
      <c r="AT691" s="211" t="s">
        <v>1227</v>
      </c>
      <c r="AU691" s="211" t="s">
        <v>86</v>
      </c>
      <c r="AY691" s="14" t="s">
        <v>115</v>
      </c>
      <c r="BE691" s="212">
        <f>IF(N691="základní",J691,0)</f>
        <v>0</v>
      </c>
      <c r="BF691" s="212">
        <f>IF(N691="snížená",J691,0)</f>
        <v>0</v>
      </c>
      <c r="BG691" s="212">
        <f>IF(N691="zákl. přenesená",J691,0)</f>
        <v>0</v>
      </c>
      <c r="BH691" s="212">
        <f>IF(N691="sníž. přenesená",J691,0)</f>
        <v>0</v>
      </c>
      <c r="BI691" s="212">
        <f>IF(N691="nulová",J691,0)</f>
        <v>0</v>
      </c>
      <c r="BJ691" s="14" t="s">
        <v>84</v>
      </c>
      <c r="BK691" s="212">
        <f>ROUND(I691*H691,2)</f>
        <v>0</v>
      </c>
      <c r="BL691" s="14" t="s">
        <v>123</v>
      </c>
      <c r="BM691" s="211" t="s">
        <v>1238</v>
      </c>
    </row>
    <row r="692" spans="1:65" s="2" customFormat="1">
      <c r="A692" s="31"/>
      <c r="B692" s="32"/>
      <c r="C692" s="33"/>
      <c r="D692" s="213" t="s">
        <v>125</v>
      </c>
      <c r="E692" s="33"/>
      <c r="F692" s="214" t="s">
        <v>1237</v>
      </c>
      <c r="G692" s="33"/>
      <c r="H692" s="33"/>
      <c r="I692" s="112"/>
      <c r="J692" s="33"/>
      <c r="K692" s="33"/>
      <c r="L692" s="36"/>
      <c r="M692" s="215"/>
      <c r="N692" s="216"/>
      <c r="O692" s="68"/>
      <c r="P692" s="68"/>
      <c r="Q692" s="68"/>
      <c r="R692" s="68"/>
      <c r="S692" s="68"/>
      <c r="T692" s="69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T692" s="14" t="s">
        <v>125</v>
      </c>
      <c r="AU692" s="14" t="s">
        <v>86</v>
      </c>
    </row>
    <row r="693" spans="1:65" s="2" customFormat="1" ht="21.75" customHeight="1">
      <c r="A693" s="31"/>
      <c r="B693" s="32"/>
      <c r="C693" s="218" t="s">
        <v>1239</v>
      </c>
      <c r="D693" s="218" t="s">
        <v>1227</v>
      </c>
      <c r="E693" s="219" t="s">
        <v>1240</v>
      </c>
      <c r="F693" s="220" t="s">
        <v>1241</v>
      </c>
      <c r="G693" s="221" t="s">
        <v>184</v>
      </c>
      <c r="H693" s="222">
        <v>2</v>
      </c>
      <c r="I693" s="223"/>
      <c r="J693" s="224">
        <f>ROUND(I693*H693,2)</f>
        <v>0</v>
      </c>
      <c r="K693" s="220" t="s">
        <v>122</v>
      </c>
      <c r="L693" s="225"/>
      <c r="M693" s="226" t="s">
        <v>1</v>
      </c>
      <c r="N693" s="227" t="s">
        <v>42</v>
      </c>
      <c r="O693" s="68"/>
      <c r="P693" s="209">
        <f>O693*H693</f>
        <v>0</v>
      </c>
      <c r="Q693" s="209">
        <v>0</v>
      </c>
      <c r="R693" s="209">
        <f>Q693*H693</f>
        <v>0</v>
      </c>
      <c r="S693" s="209">
        <v>0</v>
      </c>
      <c r="T693" s="210">
        <f>S693*H693</f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211" t="s">
        <v>156</v>
      </c>
      <c r="AT693" s="211" t="s">
        <v>1227</v>
      </c>
      <c r="AU693" s="211" t="s">
        <v>86</v>
      </c>
      <c r="AY693" s="14" t="s">
        <v>115</v>
      </c>
      <c r="BE693" s="212">
        <f>IF(N693="základní",J693,0)</f>
        <v>0</v>
      </c>
      <c r="BF693" s="212">
        <f>IF(N693="snížená",J693,0)</f>
        <v>0</v>
      </c>
      <c r="BG693" s="212">
        <f>IF(N693="zákl. přenesená",J693,0)</f>
        <v>0</v>
      </c>
      <c r="BH693" s="212">
        <f>IF(N693="sníž. přenesená",J693,0)</f>
        <v>0</v>
      </c>
      <c r="BI693" s="212">
        <f>IF(N693="nulová",J693,0)</f>
        <v>0</v>
      </c>
      <c r="BJ693" s="14" t="s">
        <v>84</v>
      </c>
      <c r="BK693" s="212">
        <f>ROUND(I693*H693,2)</f>
        <v>0</v>
      </c>
      <c r="BL693" s="14" t="s">
        <v>123</v>
      </c>
      <c r="BM693" s="211" t="s">
        <v>1242</v>
      </c>
    </row>
    <row r="694" spans="1:65" s="2" customFormat="1">
      <c r="A694" s="31"/>
      <c r="B694" s="32"/>
      <c r="C694" s="33"/>
      <c r="D694" s="213" t="s">
        <v>125</v>
      </c>
      <c r="E694" s="33"/>
      <c r="F694" s="214" t="s">
        <v>1241</v>
      </c>
      <c r="G694" s="33"/>
      <c r="H694" s="33"/>
      <c r="I694" s="112"/>
      <c r="J694" s="33"/>
      <c r="K694" s="33"/>
      <c r="L694" s="36"/>
      <c r="M694" s="215"/>
      <c r="N694" s="216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125</v>
      </c>
      <c r="AU694" s="14" t="s">
        <v>86</v>
      </c>
    </row>
    <row r="695" spans="1:65" s="2" customFormat="1" ht="21.75" customHeight="1">
      <c r="A695" s="31"/>
      <c r="B695" s="32"/>
      <c r="C695" s="218" t="s">
        <v>1243</v>
      </c>
      <c r="D695" s="218" t="s">
        <v>1227</v>
      </c>
      <c r="E695" s="219" t="s">
        <v>1244</v>
      </c>
      <c r="F695" s="220" t="s">
        <v>1245</v>
      </c>
      <c r="G695" s="221" t="s">
        <v>184</v>
      </c>
      <c r="H695" s="222">
        <v>2</v>
      </c>
      <c r="I695" s="223"/>
      <c r="J695" s="224">
        <f>ROUND(I695*H695,2)</f>
        <v>0</v>
      </c>
      <c r="K695" s="220" t="s">
        <v>122</v>
      </c>
      <c r="L695" s="225"/>
      <c r="M695" s="226" t="s">
        <v>1</v>
      </c>
      <c r="N695" s="227" t="s">
        <v>42</v>
      </c>
      <c r="O695" s="68"/>
      <c r="P695" s="209">
        <f>O695*H695</f>
        <v>0</v>
      </c>
      <c r="Q695" s="209">
        <v>0</v>
      </c>
      <c r="R695" s="209">
        <f>Q695*H695</f>
        <v>0</v>
      </c>
      <c r="S695" s="209">
        <v>0</v>
      </c>
      <c r="T695" s="210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211" t="s">
        <v>156</v>
      </c>
      <c r="AT695" s="211" t="s">
        <v>1227</v>
      </c>
      <c r="AU695" s="211" t="s">
        <v>86</v>
      </c>
      <c r="AY695" s="14" t="s">
        <v>115</v>
      </c>
      <c r="BE695" s="212">
        <f>IF(N695="základní",J695,0)</f>
        <v>0</v>
      </c>
      <c r="BF695" s="212">
        <f>IF(N695="snížená",J695,0)</f>
        <v>0</v>
      </c>
      <c r="BG695" s="212">
        <f>IF(N695="zákl. přenesená",J695,0)</f>
        <v>0</v>
      </c>
      <c r="BH695" s="212">
        <f>IF(N695="sníž. přenesená",J695,0)</f>
        <v>0</v>
      </c>
      <c r="BI695" s="212">
        <f>IF(N695="nulová",J695,0)</f>
        <v>0</v>
      </c>
      <c r="BJ695" s="14" t="s">
        <v>84</v>
      </c>
      <c r="BK695" s="212">
        <f>ROUND(I695*H695,2)</f>
        <v>0</v>
      </c>
      <c r="BL695" s="14" t="s">
        <v>123</v>
      </c>
      <c r="BM695" s="211" t="s">
        <v>1246</v>
      </c>
    </row>
    <row r="696" spans="1:65" s="2" customFormat="1">
      <c r="A696" s="31"/>
      <c r="B696" s="32"/>
      <c r="C696" s="33"/>
      <c r="D696" s="213" t="s">
        <v>125</v>
      </c>
      <c r="E696" s="33"/>
      <c r="F696" s="214" t="s">
        <v>1245</v>
      </c>
      <c r="G696" s="33"/>
      <c r="H696" s="33"/>
      <c r="I696" s="112"/>
      <c r="J696" s="33"/>
      <c r="K696" s="33"/>
      <c r="L696" s="36"/>
      <c r="M696" s="215"/>
      <c r="N696" s="216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125</v>
      </c>
      <c r="AU696" s="14" t="s">
        <v>86</v>
      </c>
    </row>
    <row r="697" spans="1:65" s="12" customFormat="1" ht="25.9" customHeight="1">
      <c r="B697" s="184"/>
      <c r="C697" s="185"/>
      <c r="D697" s="186" t="s">
        <v>76</v>
      </c>
      <c r="E697" s="187" t="s">
        <v>1247</v>
      </c>
      <c r="F697" s="187" t="s">
        <v>1248</v>
      </c>
      <c r="G697" s="185"/>
      <c r="H697" s="185"/>
      <c r="I697" s="188"/>
      <c r="J697" s="189">
        <f>BK697</f>
        <v>0</v>
      </c>
      <c r="K697" s="185"/>
      <c r="L697" s="190"/>
      <c r="M697" s="191"/>
      <c r="N697" s="192"/>
      <c r="O697" s="192"/>
      <c r="P697" s="193">
        <f>SUM(P698:P712)</f>
        <v>0</v>
      </c>
      <c r="Q697" s="192"/>
      <c r="R697" s="193">
        <f>SUM(R698:R712)</f>
        <v>0</v>
      </c>
      <c r="S697" s="192"/>
      <c r="T697" s="194">
        <f>SUM(T698:T712)</f>
        <v>0</v>
      </c>
      <c r="AR697" s="195" t="s">
        <v>116</v>
      </c>
      <c r="AT697" s="196" t="s">
        <v>76</v>
      </c>
      <c r="AU697" s="196" t="s">
        <v>77</v>
      </c>
      <c r="AY697" s="195" t="s">
        <v>115</v>
      </c>
      <c r="BK697" s="197">
        <f>SUM(BK698:BK712)</f>
        <v>0</v>
      </c>
    </row>
    <row r="698" spans="1:65" s="2" customFormat="1" ht="21.75" customHeight="1">
      <c r="A698" s="31"/>
      <c r="B698" s="32"/>
      <c r="C698" s="200" t="s">
        <v>1249</v>
      </c>
      <c r="D698" s="200" t="s">
        <v>118</v>
      </c>
      <c r="E698" s="201" t="s">
        <v>1250</v>
      </c>
      <c r="F698" s="202" t="s">
        <v>1251</v>
      </c>
      <c r="G698" s="203" t="s">
        <v>184</v>
      </c>
      <c r="H698" s="204">
        <v>21</v>
      </c>
      <c r="I698" s="205"/>
      <c r="J698" s="206">
        <f>ROUND(I698*H698,2)</f>
        <v>0</v>
      </c>
      <c r="K698" s="202" t="s">
        <v>122</v>
      </c>
      <c r="L698" s="36"/>
      <c r="M698" s="207" t="s">
        <v>1</v>
      </c>
      <c r="N698" s="208" t="s">
        <v>42</v>
      </c>
      <c r="O698" s="68"/>
      <c r="P698" s="209">
        <f>O698*H698</f>
        <v>0</v>
      </c>
      <c r="Q698" s="209">
        <v>0</v>
      </c>
      <c r="R698" s="209">
        <f>Q698*H698</f>
        <v>0</v>
      </c>
      <c r="S698" s="209">
        <v>0</v>
      </c>
      <c r="T698" s="210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211" t="s">
        <v>123</v>
      </c>
      <c r="AT698" s="211" t="s">
        <v>118</v>
      </c>
      <c r="AU698" s="211" t="s">
        <v>84</v>
      </c>
      <c r="AY698" s="14" t="s">
        <v>115</v>
      </c>
      <c r="BE698" s="212">
        <f>IF(N698="základní",J698,0)</f>
        <v>0</v>
      </c>
      <c r="BF698" s="212">
        <f>IF(N698="snížená",J698,0)</f>
        <v>0</v>
      </c>
      <c r="BG698" s="212">
        <f>IF(N698="zákl. přenesená",J698,0)</f>
        <v>0</v>
      </c>
      <c r="BH698" s="212">
        <f>IF(N698="sníž. přenesená",J698,0)</f>
        <v>0</v>
      </c>
      <c r="BI698" s="212">
        <f>IF(N698="nulová",J698,0)</f>
        <v>0</v>
      </c>
      <c r="BJ698" s="14" t="s">
        <v>84</v>
      </c>
      <c r="BK698" s="212">
        <f>ROUND(I698*H698,2)</f>
        <v>0</v>
      </c>
      <c r="BL698" s="14" t="s">
        <v>123</v>
      </c>
      <c r="BM698" s="211" t="s">
        <v>1252</v>
      </c>
    </row>
    <row r="699" spans="1:65" s="2" customFormat="1" ht="58.5">
      <c r="A699" s="31"/>
      <c r="B699" s="32"/>
      <c r="C699" s="33"/>
      <c r="D699" s="213" t="s">
        <v>125</v>
      </c>
      <c r="E699" s="33"/>
      <c r="F699" s="214" t="s">
        <v>1253</v>
      </c>
      <c r="G699" s="33"/>
      <c r="H699" s="33"/>
      <c r="I699" s="112"/>
      <c r="J699" s="33"/>
      <c r="K699" s="33"/>
      <c r="L699" s="36"/>
      <c r="M699" s="215"/>
      <c r="N699" s="216"/>
      <c r="O699" s="68"/>
      <c r="P699" s="68"/>
      <c r="Q699" s="68"/>
      <c r="R699" s="68"/>
      <c r="S699" s="68"/>
      <c r="T699" s="69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4" t="s">
        <v>125</v>
      </c>
      <c r="AU699" s="14" t="s">
        <v>84</v>
      </c>
    </row>
    <row r="700" spans="1:65" s="2" customFormat="1" ht="19.5">
      <c r="A700" s="31"/>
      <c r="B700" s="32"/>
      <c r="C700" s="33"/>
      <c r="D700" s="213" t="s">
        <v>127</v>
      </c>
      <c r="E700" s="33"/>
      <c r="F700" s="217" t="s">
        <v>1254</v>
      </c>
      <c r="G700" s="33"/>
      <c r="H700" s="33"/>
      <c r="I700" s="112"/>
      <c r="J700" s="33"/>
      <c r="K700" s="33"/>
      <c r="L700" s="36"/>
      <c r="M700" s="215"/>
      <c r="N700" s="216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127</v>
      </c>
      <c r="AU700" s="14" t="s">
        <v>84</v>
      </c>
    </row>
    <row r="701" spans="1:65" s="2" customFormat="1" ht="21.75" customHeight="1">
      <c r="A701" s="31"/>
      <c r="B701" s="32"/>
      <c r="C701" s="200" t="s">
        <v>1255</v>
      </c>
      <c r="D701" s="200" t="s">
        <v>118</v>
      </c>
      <c r="E701" s="201" t="s">
        <v>1256</v>
      </c>
      <c r="F701" s="202" t="s">
        <v>1257</v>
      </c>
      <c r="G701" s="203" t="s">
        <v>184</v>
      </c>
      <c r="H701" s="204">
        <v>20</v>
      </c>
      <c r="I701" s="205"/>
      <c r="J701" s="206">
        <f>ROUND(I701*H701,2)</f>
        <v>0</v>
      </c>
      <c r="K701" s="202" t="s">
        <v>122</v>
      </c>
      <c r="L701" s="36"/>
      <c r="M701" s="207" t="s">
        <v>1</v>
      </c>
      <c r="N701" s="208" t="s">
        <v>42</v>
      </c>
      <c r="O701" s="68"/>
      <c r="P701" s="209">
        <f>O701*H701</f>
        <v>0</v>
      </c>
      <c r="Q701" s="209">
        <v>0</v>
      </c>
      <c r="R701" s="209">
        <f>Q701*H701</f>
        <v>0</v>
      </c>
      <c r="S701" s="209">
        <v>0</v>
      </c>
      <c r="T701" s="210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211" t="s">
        <v>123</v>
      </c>
      <c r="AT701" s="211" t="s">
        <v>118</v>
      </c>
      <c r="AU701" s="211" t="s">
        <v>84</v>
      </c>
      <c r="AY701" s="14" t="s">
        <v>115</v>
      </c>
      <c r="BE701" s="212">
        <f>IF(N701="základní",J701,0)</f>
        <v>0</v>
      </c>
      <c r="BF701" s="212">
        <f>IF(N701="snížená",J701,0)</f>
        <v>0</v>
      </c>
      <c r="BG701" s="212">
        <f>IF(N701="zákl. přenesená",J701,0)</f>
        <v>0</v>
      </c>
      <c r="BH701" s="212">
        <f>IF(N701="sníž. přenesená",J701,0)</f>
        <v>0</v>
      </c>
      <c r="BI701" s="212">
        <f>IF(N701="nulová",J701,0)</f>
        <v>0</v>
      </c>
      <c r="BJ701" s="14" t="s">
        <v>84</v>
      </c>
      <c r="BK701" s="212">
        <f>ROUND(I701*H701,2)</f>
        <v>0</v>
      </c>
      <c r="BL701" s="14" t="s">
        <v>123</v>
      </c>
      <c r="BM701" s="211" t="s">
        <v>1258</v>
      </c>
    </row>
    <row r="702" spans="1:65" s="2" customFormat="1" ht="58.5">
      <c r="A702" s="31"/>
      <c r="B702" s="32"/>
      <c r="C702" s="33"/>
      <c r="D702" s="213" t="s">
        <v>125</v>
      </c>
      <c r="E702" s="33"/>
      <c r="F702" s="214" t="s">
        <v>1259</v>
      </c>
      <c r="G702" s="33"/>
      <c r="H702" s="33"/>
      <c r="I702" s="112"/>
      <c r="J702" s="33"/>
      <c r="K702" s="33"/>
      <c r="L702" s="36"/>
      <c r="M702" s="215"/>
      <c r="N702" s="216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125</v>
      </c>
      <c r="AU702" s="14" t="s">
        <v>84</v>
      </c>
    </row>
    <row r="703" spans="1:65" s="2" customFormat="1" ht="19.5">
      <c r="A703" s="31"/>
      <c r="B703" s="32"/>
      <c r="C703" s="33"/>
      <c r="D703" s="213" t="s">
        <v>127</v>
      </c>
      <c r="E703" s="33"/>
      <c r="F703" s="217" t="s">
        <v>1254</v>
      </c>
      <c r="G703" s="33"/>
      <c r="H703" s="33"/>
      <c r="I703" s="112"/>
      <c r="J703" s="33"/>
      <c r="K703" s="33"/>
      <c r="L703" s="36"/>
      <c r="M703" s="215"/>
      <c r="N703" s="216"/>
      <c r="O703" s="68"/>
      <c r="P703" s="68"/>
      <c r="Q703" s="68"/>
      <c r="R703" s="68"/>
      <c r="S703" s="68"/>
      <c r="T703" s="69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4" t="s">
        <v>127</v>
      </c>
      <c r="AU703" s="14" t="s">
        <v>84</v>
      </c>
    </row>
    <row r="704" spans="1:65" s="2" customFormat="1" ht="21.75" customHeight="1">
      <c r="A704" s="31"/>
      <c r="B704" s="32"/>
      <c r="C704" s="200" t="s">
        <v>1260</v>
      </c>
      <c r="D704" s="200" t="s">
        <v>118</v>
      </c>
      <c r="E704" s="201" t="s">
        <v>1261</v>
      </c>
      <c r="F704" s="202" t="s">
        <v>1262</v>
      </c>
      <c r="G704" s="203" t="s">
        <v>184</v>
      </c>
      <c r="H704" s="204">
        <v>20</v>
      </c>
      <c r="I704" s="205"/>
      <c r="J704" s="206">
        <f>ROUND(I704*H704,2)</f>
        <v>0</v>
      </c>
      <c r="K704" s="202" t="s">
        <v>122</v>
      </c>
      <c r="L704" s="36"/>
      <c r="M704" s="207" t="s">
        <v>1</v>
      </c>
      <c r="N704" s="208" t="s">
        <v>42</v>
      </c>
      <c r="O704" s="68"/>
      <c r="P704" s="209">
        <f>O704*H704</f>
        <v>0</v>
      </c>
      <c r="Q704" s="209">
        <v>0</v>
      </c>
      <c r="R704" s="209">
        <f>Q704*H704</f>
        <v>0</v>
      </c>
      <c r="S704" s="209">
        <v>0</v>
      </c>
      <c r="T704" s="210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211" t="s">
        <v>123</v>
      </c>
      <c r="AT704" s="211" t="s">
        <v>118</v>
      </c>
      <c r="AU704" s="211" t="s">
        <v>84</v>
      </c>
      <c r="AY704" s="14" t="s">
        <v>115</v>
      </c>
      <c r="BE704" s="212">
        <f>IF(N704="základní",J704,0)</f>
        <v>0</v>
      </c>
      <c r="BF704" s="212">
        <f>IF(N704="snížená",J704,0)</f>
        <v>0</v>
      </c>
      <c r="BG704" s="212">
        <f>IF(N704="zákl. přenesená",J704,0)</f>
        <v>0</v>
      </c>
      <c r="BH704" s="212">
        <f>IF(N704="sníž. přenesená",J704,0)</f>
        <v>0</v>
      </c>
      <c r="BI704" s="212">
        <f>IF(N704="nulová",J704,0)</f>
        <v>0</v>
      </c>
      <c r="BJ704" s="14" t="s">
        <v>84</v>
      </c>
      <c r="BK704" s="212">
        <f>ROUND(I704*H704,2)</f>
        <v>0</v>
      </c>
      <c r="BL704" s="14" t="s">
        <v>123</v>
      </c>
      <c r="BM704" s="211" t="s">
        <v>1263</v>
      </c>
    </row>
    <row r="705" spans="1:65" s="2" customFormat="1" ht="58.5">
      <c r="A705" s="31"/>
      <c r="B705" s="32"/>
      <c r="C705" s="33"/>
      <c r="D705" s="213" t="s">
        <v>125</v>
      </c>
      <c r="E705" s="33"/>
      <c r="F705" s="214" t="s">
        <v>1264</v>
      </c>
      <c r="G705" s="33"/>
      <c r="H705" s="33"/>
      <c r="I705" s="112"/>
      <c r="J705" s="33"/>
      <c r="K705" s="33"/>
      <c r="L705" s="36"/>
      <c r="M705" s="215"/>
      <c r="N705" s="216"/>
      <c r="O705" s="68"/>
      <c r="P705" s="68"/>
      <c r="Q705" s="68"/>
      <c r="R705" s="68"/>
      <c r="S705" s="68"/>
      <c r="T705" s="69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T705" s="14" t="s">
        <v>125</v>
      </c>
      <c r="AU705" s="14" t="s">
        <v>84</v>
      </c>
    </row>
    <row r="706" spans="1:65" s="2" customFormat="1" ht="19.5">
      <c r="A706" s="31"/>
      <c r="B706" s="32"/>
      <c r="C706" s="33"/>
      <c r="D706" s="213" t="s">
        <v>127</v>
      </c>
      <c r="E706" s="33"/>
      <c r="F706" s="217" t="s">
        <v>1254</v>
      </c>
      <c r="G706" s="33"/>
      <c r="H706" s="33"/>
      <c r="I706" s="112"/>
      <c r="J706" s="33"/>
      <c r="K706" s="33"/>
      <c r="L706" s="36"/>
      <c r="M706" s="215"/>
      <c r="N706" s="216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127</v>
      </c>
      <c r="AU706" s="14" t="s">
        <v>84</v>
      </c>
    </row>
    <row r="707" spans="1:65" s="2" customFormat="1" ht="21.75" customHeight="1">
      <c r="A707" s="31"/>
      <c r="B707" s="32"/>
      <c r="C707" s="200" t="s">
        <v>1265</v>
      </c>
      <c r="D707" s="200" t="s">
        <v>118</v>
      </c>
      <c r="E707" s="201" t="s">
        <v>1266</v>
      </c>
      <c r="F707" s="202" t="s">
        <v>1267</v>
      </c>
      <c r="G707" s="203" t="s">
        <v>184</v>
      </c>
      <c r="H707" s="204">
        <v>20</v>
      </c>
      <c r="I707" s="205"/>
      <c r="J707" s="206">
        <f>ROUND(I707*H707,2)</f>
        <v>0</v>
      </c>
      <c r="K707" s="202" t="s">
        <v>122</v>
      </c>
      <c r="L707" s="36"/>
      <c r="M707" s="207" t="s">
        <v>1</v>
      </c>
      <c r="N707" s="208" t="s">
        <v>42</v>
      </c>
      <c r="O707" s="68"/>
      <c r="P707" s="209">
        <f>O707*H707</f>
        <v>0</v>
      </c>
      <c r="Q707" s="209">
        <v>0</v>
      </c>
      <c r="R707" s="209">
        <f>Q707*H707</f>
        <v>0</v>
      </c>
      <c r="S707" s="209">
        <v>0</v>
      </c>
      <c r="T707" s="210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211" t="s">
        <v>123</v>
      </c>
      <c r="AT707" s="211" t="s">
        <v>118</v>
      </c>
      <c r="AU707" s="211" t="s">
        <v>84</v>
      </c>
      <c r="AY707" s="14" t="s">
        <v>115</v>
      </c>
      <c r="BE707" s="212">
        <f>IF(N707="základní",J707,0)</f>
        <v>0</v>
      </c>
      <c r="BF707" s="212">
        <f>IF(N707="snížená",J707,0)</f>
        <v>0</v>
      </c>
      <c r="BG707" s="212">
        <f>IF(N707="zákl. přenesená",J707,0)</f>
        <v>0</v>
      </c>
      <c r="BH707" s="212">
        <f>IF(N707="sníž. přenesená",J707,0)</f>
        <v>0</v>
      </c>
      <c r="BI707" s="212">
        <f>IF(N707="nulová",J707,0)</f>
        <v>0</v>
      </c>
      <c r="BJ707" s="14" t="s">
        <v>84</v>
      </c>
      <c r="BK707" s="212">
        <f>ROUND(I707*H707,2)</f>
        <v>0</v>
      </c>
      <c r="BL707" s="14" t="s">
        <v>123</v>
      </c>
      <c r="BM707" s="211" t="s">
        <v>1268</v>
      </c>
    </row>
    <row r="708" spans="1:65" s="2" customFormat="1" ht="58.5">
      <c r="A708" s="31"/>
      <c r="B708" s="32"/>
      <c r="C708" s="33"/>
      <c r="D708" s="213" t="s">
        <v>125</v>
      </c>
      <c r="E708" s="33"/>
      <c r="F708" s="214" t="s">
        <v>1269</v>
      </c>
      <c r="G708" s="33"/>
      <c r="H708" s="33"/>
      <c r="I708" s="112"/>
      <c r="J708" s="33"/>
      <c r="K708" s="33"/>
      <c r="L708" s="36"/>
      <c r="M708" s="215"/>
      <c r="N708" s="216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125</v>
      </c>
      <c r="AU708" s="14" t="s">
        <v>84</v>
      </c>
    </row>
    <row r="709" spans="1:65" s="2" customFormat="1" ht="19.5">
      <c r="A709" s="31"/>
      <c r="B709" s="32"/>
      <c r="C709" s="33"/>
      <c r="D709" s="213" t="s">
        <v>127</v>
      </c>
      <c r="E709" s="33"/>
      <c r="F709" s="217" t="s">
        <v>1254</v>
      </c>
      <c r="G709" s="33"/>
      <c r="H709" s="33"/>
      <c r="I709" s="112"/>
      <c r="J709" s="33"/>
      <c r="K709" s="33"/>
      <c r="L709" s="36"/>
      <c r="M709" s="215"/>
      <c r="N709" s="216"/>
      <c r="O709" s="68"/>
      <c r="P709" s="68"/>
      <c r="Q709" s="68"/>
      <c r="R709" s="68"/>
      <c r="S709" s="68"/>
      <c r="T709" s="69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T709" s="14" t="s">
        <v>127</v>
      </c>
      <c r="AU709" s="14" t="s">
        <v>84</v>
      </c>
    </row>
    <row r="710" spans="1:65" s="2" customFormat="1" ht="21.75" customHeight="1">
      <c r="A710" s="31"/>
      <c r="B710" s="32"/>
      <c r="C710" s="200" t="s">
        <v>1270</v>
      </c>
      <c r="D710" s="200" t="s">
        <v>118</v>
      </c>
      <c r="E710" s="201" t="s">
        <v>1271</v>
      </c>
      <c r="F710" s="202" t="s">
        <v>1272</v>
      </c>
      <c r="G710" s="203" t="s">
        <v>1182</v>
      </c>
      <c r="H710" s="204">
        <v>10</v>
      </c>
      <c r="I710" s="205"/>
      <c r="J710" s="206">
        <f>ROUND(I710*H710,2)</f>
        <v>0</v>
      </c>
      <c r="K710" s="202" t="s">
        <v>122</v>
      </c>
      <c r="L710" s="36"/>
      <c r="M710" s="207" t="s">
        <v>1</v>
      </c>
      <c r="N710" s="208" t="s">
        <v>42</v>
      </c>
      <c r="O710" s="68"/>
      <c r="P710" s="209">
        <f>O710*H710</f>
        <v>0</v>
      </c>
      <c r="Q710" s="209">
        <v>0</v>
      </c>
      <c r="R710" s="209">
        <f>Q710*H710</f>
        <v>0</v>
      </c>
      <c r="S710" s="209">
        <v>0</v>
      </c>
      <c r="T710" s="210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211" t="s">
        <v>123</v>
      </c>
      <c r="AT710" s="211" t="s">
        <v>118</v>
      </c>
      <c r="AU710" s="211" t="s">
        <v>84</v>
      </c>
      <c r="AY710" s="14" t="s">
        <v>115</v>
      </c>
      <c r="BE710" s="212">
        <f>IF(N710="základní",J710,0)</f>
        <v>0</v>
      </c>
      <c r="BF710" s="212">
        <f>IF(N710="snížená",J710,0)</f>
        <v>0</v>
      </c>
      <c r="BG710" s="212">
        <f>IF(N710="zákl. přenesená",J710,0)</f>
        <v>0</v>
      </c>
      <c r="BH710" s="212">
        <f>IF(N710="sníž. přenesená",J710,0)</f>
        <v>0</v>
      </c>
      <c r="BI710" s="212">
        <f>IF(N710="nulová",J710,0)</f>
        <v>0</v>
      </c>
      <c r="BJ710" s="14" t="s">
        <v>84</v>
      </c>
      <c r="BK710" s="212">
        <f>ROUND(I710*H710,2)</f>
        <v>0</v>
      </c>
      <c r="BL710" s="14" t="s">
        <v>123</v>
      </c>
      <c r="BM710" s="211" t="s">
        <v>1273</v>
      </c>
    </row>
    <row r="711" spans="1:65" s="2" customFormat="1" ht="58.5">
      <c r="A711" s="31"/>
      <c r="B711" s="32"/>
      <c r="C711" s="33"/>
      <c r="D711" s="213" t="s">
        <v>125</v>
      </c>
      <c r="E711" s="33"/>
      <c r="F711" s="214" t="s">
        <v>1274</v>
      </c>
      <c r="G711" s="33"/>
      <c r="H711" s="33"/>
      <c r="I711" s="112"/>
      <c r="J711" s="33"/>
      <c r="K711" s="33"/>
      <c r="L711" s="36"/>
      <c r="M711" s="215"/>
      <c r="N711" s="216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125</v>
      </c>
      <c r="AU711" s="14" t="s">
        <v>84</v>
      </c>
    </row>
    <row r="712" spans="1:65" s="2" customFormat="1" ht="19.5">
      <c r="A712" s="31"/>
      <c r="B712" s="32"/>
      <c r="C712" s="33"/>
      <c r="D712" s="213" t="s">
        <v>127</v>
      </c>
      <c r="E712" s="33"/>
      <c r="F712" s="217" t="s">
        <v>1275</v>
      </c>
      <c r="G712" s="33"/>
      <c r="H712" s="33"/>
      <c r="I712" s="112"/>
      <c r="J712" s="33"/>
      <c r="K712" s="33"/>
      <c r="L712" s="36"/>
      <c r="M712" s="228"/>
      <c r="N712" s="229"/>
      <c r="O712" s="230"/>
      <c r="P712" s="230"/>
      <c r="Q712" s="230"/>
      <c r="R712" s="230"/>
      <c r="S712" s="230"/>
      <c r="T712" s="231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T712" s="14" t="s">
        <v>127</v>
      </c>
      <c r="AU712" s="14" t="s">
        <v>84</v>
      </c>
    </row>
    <row r="713" spans="1:65" s="2" customFormat="1" ht="6.95" customHeight="1">
      <c r="A713" s="31"/>
      <c r="B713" s="51"/>
      <c r="C713" s="52"/>
      <c r="D713" s="52"/>
      <c r="E713" s="52"/>
      <c r="F713" s="52"/>
      <c r="G713" s="52"/>
      <c r="H713" s="52"/>
      <c r="I713" s="149"/>
      <c r="J713" s="52"/>
      <c r="K713" s="52"/>
      <c r="L713" s="36"/>
      <c r="M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</row>
  </sheetData>
  <sheetProtection algorithmName="SHA-512" hashValue="jXYp/VQvHaKPXhAfUDpZPSAClWkIWGo9IYBSTkihaIWpcb8hclxqTWQYvUPot9ESL7pWZ0+VBt6KpfRcmBy5zQ==" saltValue="TALBl5cJ6anG0oawjxXYWcgXjPsi+bytCOG9onv+VfF4rh+xzjYNVcvWkqrLF5QeBgIyC8maE8JZk0bt5ETmlg==" spinCount="100000" sheet="1" objects="1" scenarios="1" formatColumns="0" formatRows="0" autoFilter="0"/>
  <autoFilter ref="C118:K71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9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89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7" t="str">
        <f>'Rekapitulace stavby'!K6</f>
        <v>Svařování, navařování, broušení, výměna ocelových součástí výhybek a kolejnic 2020</v>
      </c>
      <c r="F7" s="278"/>
      <c r="G7" s="278"/>
      <c r="H7" s="278"/>
      <c r="I7" s="105"/>
      <c r="L7" s="17"/>
    </row>
    <row r="8" spans="1:46" s="2" customFormat="1" ht="12" customHeight="1">
      <c r="A8" s="31"/>
      <c r="B8" s="36"/>
      <c r="C8" s="31"/>
      <c r="D8" s="111" t="s">
        <v>90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9" t="s">
        <v>1276</v>
      </c>
      <c r="F9" s="280"/>
      <c r="G9" s="280"/>
      <c r="H9" s="280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12. 3. 2020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30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1" t="str">
        <f>'Rekapitulace stavby'!E14</f>
        <v>Vyplň údaj</v>
      </c>
      <c r="F18" s="282"/>
      <c r="G18" s="282"/>
      <c r="H18" s="282"/>
      <c r="I18" s="114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32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28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28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36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3" t="s">
        <v>1</v>
      </c>
      <c r="F27" s="283"/>
      <c r="G27" s="283"/>
      <c r="H27" s="283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37</v>
      </c>
      <c r="E30" s="31"/>
      <c r="F30" s="31"/>
      <c r="G30" s="31"/>
      <c r="H30" s="31"/>
      <c r="I30" s="112"/>
      <c r="J30" s="12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39</v>
      </c>
      <c r="G32" s="31"/>
      <c r="H32" s="31"/>
      <c r="I32" s="125" t="s">
        <v>38</v>
      </c>
      <c r="J32" s="12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41</v>
      </c>
      <c r="E33" s="111" t="s">
        <v>42</v>
      </c>
      <c r="F33" s="127">
        <f>ROUND((SUM(BE117:BE132)),  2)</f>
        <v>0</v>
      </c>
      <c r="G33" s="31"/>
      <c r="H33" s="31"/>
      <c r="I33" s="128">
        <v>0.21</v>
      </c>
      <c r="J33" s="127">
        <f>ROUND(((SUM(BE117:BE132))*I33),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43</v>
      </c>
      <c r="F34" s="127">
        <f>ROUND((SUM(BF117:BF132)),  2)</f>
        <v>0</v>
      </c>
      <c r="G34" s="31"/>
      <c r="H34" s="31"/>
      <c r="I34" s="128">
        <v>0.15</v>
      </c>
      <c r="J34" s="127">
        <f>ROUND(((SUM(BF117:BF132))*I34),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44</v>
      </c>
      <c r="F35" s="127">
        <f>ROUND((SUM(BG117:BG132)),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45</v>
      </c>
      <c r="F36" s="127">
        <f>ROUND((SUM(BH117:BH132)),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46</v>
      </c>
      <c r="F37" s="127">
        <f>ROUND((SUM(BI117:BI132)),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47</v>
      </c>
      <c r="E39" s="131"/>
      <c r="F39" s="131"/>
      <c r="G39" s="132" t="s">
        <v>48</v>
      </c>
      <c r="H39" s="133" t="s">
        <v>49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50</v>
      </c>
      <c r="E50" s="138"/>
      <c r="F50" s="138"/>
      <c r="G50" s="137" t="s">
        <v>51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52</v>
      </c>
      <c r="E61" s="141"/>
      <c r="F61" s="142" t="s">
        <v>53</v>
      </c>
      <c r="G61" s="140" t="s">
        <v>52</v>
      </c>
      <c r="H61" s="141"/>
      <c r="I61" s="143"/>
      <c r="J61" s="144" t="s">
        <v>53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54</v>
      </c>
      <c r="E65" s="145"/>
      <c r="F65" s="145"/>
      <c r="G65" s="137" t="s">
        <v>55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52</v>
      </c>
      <c r="E76" s="141"/>
      <c r="F76" s="142" t="s">
        <v>53</v>
      </c>
      <c r="G76" s="140" t="s">
        <v>52</v>
      </c>
      <c r="H76" s="141"/>
      <c r="I76" s="143"/>
      <c r="J76" s="144" t="s">
        <v>53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92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5" t="str">
        <f>E7</f>
        <v>Svařování, navařování, broušení, výměna ocelových součástí výhybek a kolejnic 2020</v>
      </c>
      <c r="F85" s="276"/>
      <c r="G85" s="276"/>
      <c r="H85" s="276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90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4" t="str">
        <f>E9</f>
        <v>VON - Svařování, navařování, broušení, výměna ocelových součástí výhybek a kolejnic 2020</v>
      </c>
      <c r="F87" s="274"/>
      <c r="G87" s="274"/>
      <c r="H87" s="274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OŘ Ostrava</v>
      </c>
      <c r="G89" s="33"/>
      <c r="H89" s="33"/>
      <c r="I89" s="114" t="s">
        <v>22</v>
      </c>
      <c r="J89" s="63" t="str">
        <f>IF(J12="","",J12)</f>
        <v>12. 3. 2020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114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93</v>
      </c>
      <c r="D94" s="154"/>
      <c r="E94" s="154"/>
      <c r="F94" s="154"/>
      <c r="G94" s="154"/>
      <c r="H94" s="154"/>
      <c r="I94" s="155"/>
      <c r="J94" s="156" t="s">
        <v>94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95</v>
      </c>
      <c r="D96" s="33"/>
      <c r="E96" s="33"/>
      <c r="F96" s="33"/>
      <c r="G96" s="33"/>
      <c r="H96" s="33"/>
      <c r="I96" s="112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96</v>
      </c>
    </row>
    <row r="97" spans="1:31" s="9" customFormat="1" ht="24.95" customHeight="1">
      <c r="B97" s="158"/>
      <c r="C97" s="159"/>
      <c r="D97" s="160" t="s">
        <v>1277</v>
      </c>
      <c r="E97" s="161"/>
      <c r="F97" s="161"/>
      <c r="G97" s="161"/>
      <c r="H97" s="161"/>
      <c r="I97" s="162"/>
      <c r="J97" s="163">
        <f>J118</f>
        <v>0</v>
      </c>
      <c r="K97" s="159"/>
      <c r="L97" s="164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2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49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2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100</v>
      </c>
      <c r="D104" s="33"/>
      <c r="E104" s="33"/>
      <c r="F104" s="33"/>
      <c r="G104" s="33"/>
      <c r="H104" s="33"/>
      <c r="I104" s="112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75" t="str">
        <f>E7</f>
        <v>Svařování, navařování, broušení, výměna ocelových součástí výhybek a kolejnic 2020</v>
      </c>
      <c r="F107" s="276"/>
      <c r="G107" s="276"/>
      <c r="H107" s="276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90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44" t="str">
        <f>E9</f>
        <v>VON - Svařování, navařování, broušení, výměna ocelových součástí výhybek a kolejnic 2020</v>
      </c>
      <c r="F109" s="274"/>
      <c r="G109" s="274"/>
      <c r="H109" s="274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OŘ Ostrava</v>
      </c>
      <c r="G111" s="33"/>
      <c r="H111" s="33"/>
      <c r="I111" s="114" t="s">
        <v>22</v>
      </c>
      <c r="J111" s="63" t="str">
        <f>IF(J12="","",J12)</f>
        <v>12. 3. 2020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Správa železnic, státní organizace, OŘ Ostrava</v>
      </c>
      <c r="G113" s="33"/>
      <c r="H113" s="33"/>
      <c r="I113" s="114" t="s">
        <v>32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30</v>
      </c>
      <c r="D114" s="33"/>
      <c r="E114" s="33"/>
      <c r="F114" s="24" t="str">
        <f>IF(E18="","",E18)</f>
        <v>Vyplň údaj</v>
      </c>
      <c r="G114" s="33"/>
      <c r="H114" s="33"/>
      <c r="I114" s="114" t="s">
        <v>35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72"/>
      <c r="B116" s="173"/>
      <c r="C116" s="174" t="s">
        <v>101</v>
      </c>
      <c r="D116" s="175" t="s">
        <v>62</v>
      </c>
      <c r="E116" s="175" t="s">
        <v>58</v>
      </c>
      <c r="F116" s="175" t="s">
        <v>59</v>
      </c>
      <c r="G116" s="175" t="s">
        <v>102</v>
      </c>
      <c r="H116" s="175" t="s">
        <v>103</v>
      </c>
      <c r="I116" s="176" t="s">
        <v>104</v>
      </c>
      <c r="J116" s="175" t="s">
        <v>94</v>
      </c>
      <c r="K116" s="177" t="s">
        <v>105</v>
      </c>
      <c r="L116" s="178"/>
      <c r="M116" s="72" t="s">
        <v>1</v>
      </c>
      <c r="N116" s="73" t="s">
        <v>41</v>
      </c>
      <c r="O116" s="73" t="s">
        <v>106</v>
      </c>
      <c r="P116" s="73" t="s">
        <v>107</v>
      </c>
      <c r="Q116" s="73" t="s">
        <v>108</v>
      </c>
      <c r="R116" s="73" t="s">
        <v>109</v>
      </c>
      <c r="S116" s="73" t="s">
        <v>110</v>
      </c>
      <c r="T116" s="74" t="s">
        <v>111</v>
      </c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pans="1:65" s="2" customFormat="1" ht="22.9" customHeight="1">
      <c r="A117" s="31"/>
      <c r="B117" s="32"/>
      <c r="C117" s="79" t="s">
        <v>112</v>
      </c>
      <c r="D117" s="33"/>
      <c r="E117" s="33"/>
      <c r="F117" s="33"/>
      <c r="G117" s="33"/>
      <c r="H117" s="33"/>
      <c r="I117" s="112"/>
      <c r="J117" s="179">
        <f>BK117</f>
        <v>0</v>
      </c>
      <c r="K117" s="33"/>
      <c r="L117" s="36"/>
      <c r="M117" s="75"/>
      <c r="N117" s="180"/>
      <c r="O117" s="76"/>
      <c r="P117" s="181">
        <f>P118</f>
        <v>0</v>
      </c>
      <c r="Q117" s="76"/>
      <c r="R117" s="181">
        <f>R118</f>
        <v>0</v>
      </c>
      <c r="S117" s="76"/>
      <c r="T117" s="182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96</v>
      </c>
      <c r="BK117" s="183">
        <f>BK118</f>
        <v>0</v>
      </c>
    </row>
    <row r="118" spans="1:65" s="12" customFormat="1" ht="25.9" customHeight="1">
      <c r="B118" s="184"/>
      <c r="C118" s="185"/>
      <c r="D118" s="186" t="s">
        <v>76</v>
      </c>
      <c r="E118" s="187" t="s">
        <v>1247</v>
      </c>
      <c r="F118" s="187" t="s">
        <v>1278</v>
      </c>
      <c r="G118" s="185"/>
      <c r="H118" s="185"/>
      <c r="I118" s="188"/>
      <c r="J118" s="189">
        <f>BK118</f>
        <v>0</v>
      </c>
      <c r="K118" s="185"/>
      <c r="L118" s="190"/>
      <c r="M118" s="191"/>
      <c r="N118" s="192"/>
      <c r="O118" s="192"/>
      <c r="P118" s="193">
        <f>SUM(P119:P132)</f>
        <v>0</v>
      </c>
      <c r="Q118" s="192"/>
      <c r="R118" s="193">
        <f>SUM(R119:R132)</f>
        <v>0</v>
      </c>
      <c r="S118" s="192"/>
      <c r="T118" s="194">
        <f>SUM(T119:T132)</f>
        <v>0</v>
      </c>
      <c r="AR118" s="195" t="s">
        <v>116</v>
      </c>
      <c r="AT118" s="196" t="s">
        <v>76</v>
      </c>
      <c r="AU118" s="196" t="s">
        <v>77</v>
      </c>
      <c r="AY118" s="195" t="s">
        <v>115</v>
      </c>
      <c r="BK118" s="197">
        <f>SUM(BK119:BK132)</f>
        <v>0</v>
      </c>
    </row>
    <row r="119" spans="1:65" s="2" customFormat="1" ht="21.75" customHeight="1">
      <c r="A119" s="31"/>
      <c r="B119" s="32"/>
      <c r="C119" s="200" t="s">
        <v>84</v>
      </c>
      <c r="D119" s="200" t="s">
        <v>118</v>
      </c>
      <c r="E119" s="201" t="s">
        <v>1279</v>
      </c>
      <c r="F119" s="202" t="s">
        <v>1280</v>
      </c>
      <c r="G119" s="203" t="s">
        <v>1281</v>
      </c>
      <c r="H119" s="204">
        <v>100</v>
      </c>
      <c r="I119" s="205"/>
      <c r="J119" s="206">
        <f>ROUND(I119*H119,2)</f>
        <v>0</v>
      </c>
      <c r="K119" s="202" t="s">
        <v>122</v>
      </c>
      <c r="L119" s="36"/>
      <c r="M119" s="207" t="s">
        <v>1</v>
      </c>
      <c r="N119" s="208" t="s">
        <v>42</v>
      </c>
      <c r="O119" s="68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211" t="s">
        <v>123</v>
      </c>
      <c r="AT119" s="211" t="s">
        <v>118</v>
      </c>
      <c r="AU119" s="211" t="s">
        <v>84</v>
      </c>
      <c r="AY119" s="14" t="s">
        <v>115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84</v>
      </c>
      <c r="BK119" s="212">
        <f>ROUND(I119*H119,2)</f>
        <v>0</v>
      </c>
      <c r="BL119" s="14" t="s">
        <v>123</v>
      </c>
      <c r="BM119" s="211" t="s">
        <v>1282</v>
      </c>
    </row>
    <row r="120" spans="1:65" s="2" customFormat="1">
      <c r="A120" s="31"/>
      <c r="B120" s="32"/>
      <c r="C120" s="33"/>
      <c r="D120" s="213" t="s">
        <v>125</v>
      </c>
      <c r="E120" s="33"/>
      <c r="F120" s="214" t="s">
        <v>1280</v>
      </c>
      <c r="G120" s="33"/>
      <c r="H120" s="33"/>
      <c r="I120" s="112"/>
      <c r="J120" s="33"/>
      <c r="K120" s="33"/>
      <c r="L120" s="36"/>
      <c r="M120" s="215"/>
      <c r="N120" s="216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125</v>
      </c>
      <c r="AU120" s="14" t="s">
        <v>84</v>
      </c>
    </row>
    <row r="121" spans="1:65" s="2" customFormat="1" ht="21.75" customHeight="1">
      <c r="A121" s="31"/>
      <c r="B121" s="32"/>
      <c r="C121" s="200" t="s">
        <v>86</v>
      </c>
      <c r="D121" s="200" t="s">
        <v>118</v>
      </c>
      <c r="E121" s="201" t="s">
        <v>1283</v>
      </c>
      <c r="F121" s="202" t="s">
        <v>1284</v>
      </c>
      <c r="G121" s="203" t="s">
        <v>1285</v>
      </c>
      <c r="H121" s="232">
        <v>0.05</v>
      </c>
      <c r="I121" s="205"/>
      <c r="J121" s="206">
        <f>ROUND(I121*H121,2)</f>
        <v>0</v>
      </c>
      <c r="K121" s="202" t="s">
        <v>122</v>
      </c>
      <c r="L121" s="36"/>
      <c r="M121" s="207" t="s">
        <v>1</v>
      </c>
      <c r="N121" s="208" t="s">
        <v>42</v>
      </c>
      <c r="O121" s="68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211" t="s">
        <v>123</v>
      </c>
      <c r="AT121" s="211" t="s">
        <v>118</v>
      </c>
      <c r="AU121" s="211" t="s">
        <v>84</v>
      </c>
      <c r="AY121" s="14" t="s">
        <v>115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84</v>
      </c>
      <c r="BK121" s="212">
        <f>ROUND(I121*H121,2)</f>
        <v>0</v>
      </c>
      <c r="BL121" s="14" t="s">
        <v>123</v>
      </c>
      <c r="BM121" s="211" t="s">
        <v>1286</v>
      </c>
    </row>
    <row r="122" spans="1:65" s="2" customFormat="1" ht="19.5">
      <c r="A122" s="31"/>
      <c r="B122" s="32"/>
      <c r="C122" s="33"/>
      <c r="D122" s="213" t="s">
        <v>125</v>
      </c>
      <c r="E122" s="33"/>
      <c r="F122" s="214" t="s">
        <v>1284</v>
      </c>
      <c r="G122" s="33"/>
      <c r="H122" s="33"/>
      <c r="I122" s="112"/>
      <c r="J122" s="33"/>
      <c r="K122" s="33"/>
      <c r="L122" s="36"/>
      <c r="M122" s="215"/>
      <c r="N122" s="216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125</v>
      </c>
      <c r="AU122" s="14" t="s">
        <v>84</v>
      </c>
    </row>
    <row r="123" spans="1:65" s="2" customFormat="1" ht="21.75" customHeight="1">
      <c r="A123" s="31"/>
      <c r="B123" s="32"/>
      <c r="C123" s="200" t="s">
        <v>133</v>
      </c>
      <c r="D123" s="200" t="s">
        <v>118</v>
      </c>
      <c r="E123" s="201" t="s">
        <v>1287</v>
      </c>
      <c r="F123" s="202" t="s">
        <v>1288</v>
      </c>
      <c r="G123" s="203" t="s">
        <v>1285</v>
      </c>
      <c r="H123" s="232">
        <v>0.15</v>
      </c>
      <c r="I123" s="205"/>
      <c r="J123" s="206">
        <f>ROUND(I123*H123,2)</f>
        <v>0</v>
      </c>
      <c r="K123" s="202" t="s">
        <v>122</v>
      </c>
      <c r="L123" s="36"/>
      <c r="M123" s="207" t="s">
        <v>1</v>
      </c>
      <c r="N123" s="208" t="s">
        <v>42</v>
      </c>
      <c r="O123" s="68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11" t="s">
        <v>123</v>
      </c>
      <c r="AT123" s="211" t="s">
        <v>118</v>
      </c>
      <c r="AU123" s="211" t="s">
        <v>84</v>
      </c>
      <c r="AY123" s="14" t="s">
        <v>115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84</v>
      </c>
      <c r="BK123" s="212">
        <f>ROUND(I123*H123,2)</f>
        <v>0</v>
      </c>
      <c r="BL123" s="14" t="s">
        <v>123</v>
      </c>
      <c r="BM123" s="211" t="s">
        <v>1289</v>
      </c>
    </row>
    <row r="124" spans="1:65" s="2" customFormat="1" ht="19.5">
      <c r="A124" s="31"/>
      <c r="B124" s="32"/>
      <c r="C124" s="33"/>
      <c r="D124" s="213" t="s">
        <v>125</v>
      </c>
      <c r="E124" s="33"/>
      <c r="F124" s="214" t="s">
        <v>1288</v>
      </c>
      <c r="G124" s="33"/>
      <c r="H124" s="33"/>
      <c r="I124" s="112"/>
      <c r="J124" s="33"/>
      <c r="K124" s="33"/>
      <c r="L124" s="36"/>
      <c r="M124" s="215"/>
      <c r="N124" s="216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125</v>
      </c>
      <c r="AU124" s="14" t="s">
        <v>84</v>
      </c>
    </row>
    <row r="125" spans="1:65" s="2" customFormat="1" ht="21.75" customHeight="1">
      <c r="A125" s="31"/>
      <c r="B125" s="32"/>
      <c r="C125" s="200" t="s">
        <v>123</v>
      </c>
      <c r="D125" s="200" t="s">
        <v>118</v>
      </c>
      <c r="E125" s="201" t="s">
        <v>1290</v>
      </c>
      <c r="F125" s="202" t="s">
        <v>1291</v>
      </c>
      <c r="G125" s="203" t="s">
        <v>1281</v>
      </c>
      <c r="H125" s="204">
        <v>100</v>
      </c>
      <c r="I125" s="205"/>
      <c r="J125" s="206">
        <f>ROUND(I125*H125,2)</f>
        <v>0</v>
      </c>
      <c r="K125" s="202" t="s">
        <v>122</v>
      </c>
      <c r="L125" s="36"/>
      <c r="M125" s="207" t="s">
        <v>1</v>
      </c>
      <c r="N125" s="208" t="s">
        <v>42</v>
      </c>
      <c r="O125" s="68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1" t="s">
        <v>123</v>
      </c>
      <c r="AT125" s="211" t="s">
        <v>118</v>
      </c>
      <c r="AU125" s="211" t="s">
        <v>84</v>
      </c>
      <c r="AY125" s="14" t="s">
        <v>115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84</v>
      </c>
      <c r="BK125" s="212">
        <f>ROUND(I125*H125,2)</f>
        <v>0</v>
      </c>
      <c r="BL125" s="14" t="s">
        <v>123</v>
      </c>
      <c r="BM125" s="211" t="s">
        <v>1292</v>
      </c>
    </row>
    <row r="126" spans="1:65" s="2" customFormat="1">
      <c r="A126" s="31"/>
      <c r="B126" s="32"/>
      <c r="C126" s="33"/>
      <c r="D126" s="213" t="s">
        <v>125</v>
      </c>
      <c r="E126" s="33"/>
      <c r="F126" s="214" t="s">
        <v>1291</v>
      </c>
      <c r="G126" s="33"/>
      <c r="H126" s="33"/>
      <c r="I126" s="112"/>
      <c r="J126" s="33"/>
      <c r="K126" s="33"/>
      <c r="L126" s="36"/>
      <c r="M126" s="215"/>
      <c r="N126" s="216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125</v>
      </c>
      <c r="AU126" s="14" t="s">
        <v>84</v>
      </c>
    </row>
    <row r="127" spans="1:65" s="2" customFormat="1" ht="21.75" customHeight="1">
      <c r="A127" s="31"/>
      <c r="B127" s="32"/>
      <c r="C127" s="200" t="s">
        <v>116</v>
      </c>
      <c r="D127" s="200" t="s">
        <v>118</v>
      </c>
      <c r="E127" s="201" t="s">
        <v>1293</v>
      </c>
      <c r="F127" s="202" t="s">
        <v>1294</v>
      </c>
      <c r="G127" s="203" t="s">
        <v>1281</v>
      </c>
      <c r="H127" s="204">
        <v>100</v>
      </c>
      <c r="I127" s="205"/>
      <c r="J127" s="206">
        <f>ROUND(I127*H127,2)</f>
        <v>0</v>
      </c>
      <c r="K127" s="202" t="s">
        <v>122</v>
      </c>
      <c r="L127" s="36"/>
      <c r="M127" s="207" t="s">
        <v>1</v>
      </c>
      <c r="N127" s="208" t="s">
        <v>42</v>
      </c>
      <c r="O127" s="68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1" t="s">
        <v>123</v>
      </c>
      <c r="AT127" s="211" t="s">
        <v>118</v>
      </c>
      <c r="AU127" s="211" t="s">
        <v>84</v>
      </c>
      <c r="AY127" s="14" t="s">
        <v>115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84</v>
      </c>
      <c r="BK127" s="212">
        <f>ROUND(I127*H127,2)</f>
        <v>0</v>
      </c>
      <c r="BL127" s="14" t="s">
        <v>123</v>
      </c>
      <c r="BM127" s="211" t="s">
        <v>1295</v>
      </c>
    </row>
    <row r="128" spans="1:65" s="2" customFormat="1">
      <c r="A128" s="31"/>
      <c r="B128" s="32"/>
      <c r="C128" s="33"/>
      <c r="D128" s="213" t="s">
        <v>125</v>
      </c>
      <c r="E128" s="33"/>
      <c r="F128" s="214" t="s">
        <v>1294</v>
      </c>
      <c r="G128" s="33"/>
      <c r="H128" s="33"/>
      <c r="I128" s="112"/>
      <c r="J128" s="33"/>
      <c r="K128" s="33"/>
      <c r="L128" s="36"/>
      <c r="M128" s="215"/>
      <c r="N128" s="216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125</v>
      </c>
      <c r="AU128" s="14" t="s">
        <v>84</v>
      </c>
    </row>
    <row r="129" spans="1:65" s="2" customFormat="1" ht="21.75" customHeight="1">
      <c r="A129" s="31"/>
      <c r="B129" s="32"/>
      <c r="C129" s="200" t="s">
        <v>146</v>
      </c>
      <c r="D129" s="200" t="s">
        <v>118</v>
      </c>
      <c r="E129" s="201" t="s">
        <v>1296</v>
      </c>
      <c r="F129" s="202" t="s">
        <v>1297</v>
      </c>
      <c r="G129" s="203" t="s">
        <v>184</v>
      </c>
      <c r="H129" s="204">
        <v>1000</v>
      </c>
      <c r="I129" s="205"/>
      <c r="J129" s="206">
        <f>ROUND(I129*H129,2)</f>
        <v>0</v>
      </c>
      <c r="K129" s="202" t="s">
        <v>122</v>
      </c>
      <c r="L129" s="36"/>
      <c r="M129" s="207" t="s">
        <v>1</v>
      </c>
      <c r="N129" s="208" t="s">
        <v>42</v>
      </c>
      <c r="O129" s="68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1" t="s">
        <v>123</v>
      </c>
      <c r="AT129" s="211" t="s">
        <v>118</v>
      </c>
      <c r="AU129" s="211" t="s">
        <v>84</v>
      </c>
      <c r="AY129" s="14" t="s">
        <v>115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84</v>
      </c>
      <c r="BK129" s="212">
        <f>ROUND(I129*H129,2)</f>
        <v>0</v>
      </c>
      <c r="BL129" s="14" t="s">
        <v>123</v>
      </c>
      <c r="BM129" s="211" t="s">
        <v>1298</v>
      </c>
    </row>
    <row r="130" spans="1:65" s="2" customFormat="1" ht="19.5">
      <c r="A130" s="31"/>
      <c r="B130" s="32"/>
      <c r="C130" s="33"/>
      <c r="D130" s="213" t="s">
        <v>125</v>
      </c>
      <c r="E130" s="33"/>
      <c r="F130" s="214" t="s">
        <v>1299</v>
      </c>
      <c r="G130" s="33"/>
      <c r="H130" s="33"/>
      <c r="I130" s="112"/>
      <c r="J130" s="33"/>
      <c r="K130" s="33"/>
      <c r="L130" s="36"/>
      <c r="M130" s="215"/>
      <c r="N130" s="216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125</v>
      </c>
      <c r="AU130" s="14" t="s">
        <v>84</v>
      </c>
    </row>
    <row r="131" spans="1:65" s="2" customFormat="1" ht="21.75" customHeight="1">
      <c r="A131" s="31"/>
      <c r="B131" s="32"/>
      <c r="C131" s="200" t="s">
        <v>151</v>
      </c>
      <c r="D131" s="200" t="s">
        <v>118</v>
      </c>
      <c r="E131" s="201" t="s">
        <v>1300</v>
      </c>
      <c r="F131" s="202" t="s">
        <v>1301</v>
      </c>
      <c r="G131" s="203" t="s">
        <v>121</v>
      </c>
      <c r="H131" s="204">
        <v>10000</v>
      </c>
      <c r="I131" s="205"/>
      <c r="J131" s="206">
        <f>ROUND(I131*H131,2)</f>
        <v>0</v>
      </c>
      <c r="K131" s="202" t="s">
        <v>122</v>
      </c>
      <c r="L131" s="36"/>
      <c r="M131" s="207" t="s">
        <v>1</v>
      </c>
      <c r="N131" s="208" t="s">
        <v>42</v>
      </c>
      <c r="O131" s="68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1" t="s">
        <v>123</v>
      </c>
      <c r="AT131" s="211" t="s">
        <v>118</v>
      </c>
      <c r="AU131" s="211" t="s">
        <v>84</v>
      </c>
      <c r="AY131" s="14" t="s">
        <v>115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84</v>
      </c>
      <c r="BK131" s="212">
        <f>ROUND(I131*H131,2)</f>
        <v>0</v>
      </c>
      <c r="BL131" s="14" t="s">
        <v>123</v>
      </c>
      <c r="BM131" s="211" t="s">
        <v>1302</v>
      </c>
    </row>
    <row r="132" spans="1:65" s="2" customFormat="1" ht="29.25">
      <c r="A132" s="31"/>
      <c r="B132" s="32"/>
      <c r="C132" s="33"/>
      <c r="D132" s="213" t="s">
        <v>125</v>
      </c>
      <c r="E132" s="33"/>
      <c r="F132" s="214" t="s">
        <v>1303</v>
      </c>
      <c r="G132" s="33"/>
      <c r="H132" s="33"/>
      <c r="I132" s="112"/>
      <c r="J132" s="33"/>
      <c r="K132" s="33"/>
      <c r="L132" s="36"/>
      <c r="M132" s="228"/>
      <c r="N132" s="229"/>
      <c r="O132" s="230"/>
      <c r="P132" s="230"/>
      <c r="Q132" s="230"/>
      <c r="R132" s="230"/>
      <c r="S132" s="230"/>
      <c r="T132" s="2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125</v>
      </c>
      <c r="AU132" s="14" t="s">
        <v>84</v>
      </c>
    </row>
    <row r="133" spans="1:65" s="2" customFormat="1" ht="6.95" customHeight="1">
      <c r="A133" s="31"/>
      <c r="B133" s="51"/>
      <c r="C133" s="52"/>
      <c r="D133" s="52"/>
      <c r="E133" s="52"/>
      <c r="F133" s="52"/>
      <c r="G133" s="52"/>
      <c r="H133" s="52"/>
      <c r="I133" s="149"/>
      <c r="J133" s="52"/>
      <c r="K133" s="52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6u1YUcrFMeHPfTp8e6LHGCrhXMDMS2QGrC2sxKEu2YvYFO1S/N1AKaMd+q2lQEx26gBebnh6o7HUWKCyRHmW1w==" saltValue="OIwZtoBedI86ZpeswbLfPgbjQGnKXe35aWVeEgJxKpYBATiP0wmNUKo9fvTfpyqqOxny+5ytLcm8xgMy6MP+Hg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ZRN - Svařování, navařová...</vt:lpstr>
      <vt:lpstr>VON - Svařování, navařová...</vt:lpstr>
      <vt:lpstr>'Rekapitulace stavby'!Názvy_tisku</vt:lpstr>
      <vt:lpstr>'VON - Svařování, navařová...'!Názvy_tisku</vt:lpstr>
      <vt:lpstr>'ZRN - Svařování, navařová...'!Názvy_tisku</vt:lpstr>
      <vt:lpstr>'Rekapitulace stavby'!Oblast_tisku</vt:lpstr>
      <vt:lpstr>'VON - Svařování, navařová...'!Oblast_tisku</vt:lpstr>
      <vt:lpstr>'ZRN - Svařování, navařová...'!Oblast_tisku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cp:lastPrinted>2020-03-20T08:43:04Z</cp:lastPrinted>
  <dcterms:created xsi:type="dcterms:W3CDTF">2020-03-20T08:41:24Z</dcterms:created>
  <dcterms:modified xsi:type="dcterms:W3CDTF">2020-03-20T08:44:30Z</dcterms:modified>
</cp:coreProperties>
</file>