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01 - železniční svršek" sheetId="2" r:id="rId2"/>
    <sheet name="SO02 - VRN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'SO01 - železniční svršek'!$C$79:$K$148</definedName>
    <definedName name="_xlnm.Print_Area" localSheetId="1">'SO01 - železniční svršek'!$C$4:$J$39,'SO01 - železniční svršek'!$C$45:$J$61,'SO01 - železniční svršek'!$C$67:$K$148</definedName>
    <definedName name="_xlnm.Print_Titles" localSheetId="1">'SO01 - železniční svršek'!$79:$79</definedName>
    <definedName name="_xlnm._FilterDatabase" localSheetId="2" hidden="1">'SO02 - VRN'!$C$79:$K$83</definedName>
    <definedName name="_xlnm.Print_Area" localSheetId="2">'SO02 - VRN'!$C$4:$J$39,'SO02 - VRN'!$C$45:$J$61,'SO02 - VRN'!$C$67:$K$83</definedName>
    <definedName name="_xlnm.Print_Titles" localSheetId="2">'SO02 - VRN'!$79:$79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r="J37"/>
  <c r="J36"/>
  <c i="1" r="AY56"/>
  <c i="3" r="J35"/>
  <c i="1" r="AX56"/>
  <c i="3" r="BI82"/>
  <c r="F37"/>
  <c i="1" r="BD56"/>
  <c i="3" r="BH82"/>
  <c r="F36"/>
  <c i="1" r="BC56"/>
  <c i="3" r="BG82"/>
  <c r="F35"/>
  <c i="1" r="BB56"/>
  <c i="3" r="BF82"/>
  <c r="J34"/>
  <c i="1" r="AW56"/>
  <c i="3" r="F34"/>
  <c i="1" r="BA56"/>
  <c i="3" r="T82"/>
  <c r="T81"/>
  <c r="T80"/>
  <c r="R82"/>
  <c r="R81"/>
  <c r="R80"/>
  <c r="P82"/>
  <c r="P81"/>
  <c r="P80"/>
  <c i="1" r="AU56"/>
  <c i="3" r="BK82"/>
  <c r="BK81"/>
  <c r="J81"/>
  <c r="BK80"/>
  <c r="J80"/>
  <c r="J59"/>
  <c r="J30"/>
  <c i="1" r="AG56"/>
  <c i="3" r="J82"/>
  <c r="BE82"/>
  <c r="J33"/>
  <c i="1" r="AV56"/>
  <c i="3" r="F33"/>
  <c i="1" r="AZ56"/>
  <c i="3" r="J60"/>
  <c r="F74"/>
  <c r="E72"/>
  <c r="F52"/>
  <c r="E50"/>
  <c r="J39"/>
  <c r="J24"/>
  <c r="E24"/>
  <c r="J77"/>
  <c r="J55"/>
  <c r="J23"/>
  <c r="J21"/>
  <c r="E21"/>
  <c r="J76"/>
  <c r="J54"/>
  <c r="J20"/>
  <c r="J18"/>
  <c r="E18"/>
  <c r="F77"/>
  <c r="F55"/>
  <c r="J17"/>
  <c r="J15"/>
  <c r="E15"/>
  <c r="F76"/>
  <c r="F54"/>
  <c r="J14"/>
  <c r="J12"/>
  <c r="J74"/>
  <c r="J52"/>
  <c r="E7"/>
  <c r="E70"/>
  <c r="E48"/>
  <c i="2" r="J37"/>
  <c r="J36"/>
  <c i="1" r="AY55"/>
  <c i="2" r="J35"/>
  <c i="1" r="AX55"/>
  <c i="2"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7"/>
  <c i="1" r="BD55"/>
  <c i="2" r="BH82"/>
  <c r="F36"/>
  <c i="1" r="BC55"/>
  <c i="2" r="BG82"/>
  <c r="F35"/>
  <c i="1" r="BB55"/>
  <c i="2" r="BF82"/>
  <c r="J34"/>
  <c i="1" r="AW55"/>
  <c i="2" r="F34"/>
  <c i="1" r="BA55"/>
  <c i="2" r="T82"/>
  <c r="T81"/>
  <c r="T80"/>
  <c r="R82"/>
  <c r="R81"/>
  <c r="R80"/>
  <c r="P82"/>
  <c r="P81"/>
  <c r="P80"/>
  <c i="1" r="AU55"/>
  <c i="2" r="BK82"/>
  <c r="BK81"/>
  <c r="J81"/>
  <c r="BK80"/>
  <c r="J80"/>
  <c r="J59"/>
  <c r="J30"/>
  <c i="1" r="AG55"/>
  <c i="2" r="J82"/>
  <c r="BE82"/>
  <c r="J33"/>
  <c i="1" r="AV55"/>
  <c i="2" r="F33"/>
  <c i="1" r="AZ55"/>
  <c i="2" r="J60"/>
  <c r="F74"/>
  <c r="E72"/>
  <c r="F52"/>
  <c r="E50"/>
  <c r="J39"/>
  <c r="J24"/>
  <c r="E24"/>
  <c r="J77"/>
  <c r="J55"/>
  <c r="J23"/>
  <c r="J21"/>
  <c r="E21"/>
  <c r="J76"/>
  <c r="J54"/>
  <c r="J20"/>
  <c r="J18"/>
  <c r="E18"/>
  <c r="F77"/>
  <c r="F55"/>
  <c r="J17"/>
  <c r="J15"/>
  <c r="E15"/>
  <c r="F76"/>
  <c r="F54"/>
  <c r="J14"/>
  <c r="J12"/>
  <c r="J74"/>
  <c r="J52"/>
  <c r="E7"/>
  <c r="E70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<sst xmlns="http://schemas.openxmlformats.org/spreadsheetml/2006/main">
  <si>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</si>
  <si>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</si>
  <si>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</si>
  <si>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</si>
  <si>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</si>
  <si>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{e042055c-e950-4a83-81e6-e0bae3a5cd65}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</si>
  <si>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</si>
  <si>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</si>
  <si>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</si>
  <si>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</si>
  <si>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</si>
  <si>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</si>
  <si>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</si>
  <si>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</si>
  <si>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64020119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</si>
  <si>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</si>
  <si>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</si>
  <si>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Odstranění postradatelného zařízení v žst. Česká Lípa</t>
  </si>
  <si>
    <t>KSO:</t>
  </si>
  <si>
    <t>824 35</t>
  </si>
  <si>
    <t>CC-CZ:</t>
  </si>
  <si>
    <t/>
  </si>
  <si>
    <t>Místo:</t>
  </si>
  <si>
    <t xml:space="preserve"> </t>
  </si>
  <si>
    <t>Datum:</t>
  </si>
  <si>
    <t>6. 9. 2019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</si>
  <si>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</si>
  <si>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</si>
  <si>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</si>
  <si>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</si>
  <si>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</si>
  <si>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</si>
  <si>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</si>
  <si>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</si>
  <si>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</si>
  <si>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</si>
  <si>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</si>
  <si>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</si>
  <si>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</si>
  <si>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</si>
  <si>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</si>
  <si>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</si>
  <si>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</si>
  <si>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</si>
  <si>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</si>
  <si>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</si>
  <si>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</si>
  <si>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</si>
  <si>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</si>
  <si>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</si>
  <si>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</si>
  <si>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</si>
  <si>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</si>
  <si>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</si>
  <si>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</si>
  <si>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</si>
  <si>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</si>
  <si>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</si>
  <si>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</si>
  <si>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</si>
  <si>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</si>
  <si>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</si>
  <si>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</si>
  <si>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</si>
  <si>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</si>
  <si>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</si>
  <si>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</si>
  <si>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</si>
  <si>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</si>
  <si>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</si>
  <si>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</si>
  <si>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</si>
  <si>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</si>
  <si>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</si>
  <si>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</si>
  <si>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</si>
  <si>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železniční svršek</t>
  </si>
  <si>
    <t>PRO</t>
  </si>
  <si>
    <t>1</t>
  </si>
  <si>
    <t>{80e5e094-44fe-4d63-90ce-1060992dd649}</t>
  </si>
  <si>
    <t>2</t>
  </si>
  <si>
    <t>SO02</t>
  </si>
  <si>
    <t>VRN</t>
  </si>
  <si>
    <t>STA</t>
  </si>
  <si>
    <t>{aee5d5de-9551-4da4-8219-0289dba33856}</t>
  </si>
  <si>
    <t>KRYCÍ LIST SOUPISU PRACÍ</t>
  </si>
  <si>
    <t>Objekt:</t>
  </si>
  <si>
    <t>SO01 - železniční svršek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</si>
  <si>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</si>
  <si>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</si>
  <si>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</si>
  <si>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</si>
  <si>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</si>
  <si>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</si>
  <si>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</si>
  <si>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</si>
  <si>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</si>
  <si>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</si>
  <si>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</si>
  <si>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</si>
  <si>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</si>
  <si>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</si>
  <si>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</si>
  <si>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</si>
  <si>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</si>
  <si>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</si>
  <si>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</si>
  <si>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</si>
  <si>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</si>
  <si>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</si>
  <si>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</si>
  <si>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5906140070</t>
  </si>
  <si>
    <t>Demontáž kolejového roštu koleje v ose koleje pražce dřevěné tv. S49 rozdělení "c"</t>
  </si>
  <si>
    <t>km</t>
  </si>
  <si>
    <t>Sborník UOŽI 01 2019</t>
  </si>
  <si>
    <t>45301214</t>
  </si>
  <si>
    <t>PP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</si>
  <si>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</si>
  <si>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PSC</t>
  </si>
  <si>
    <t>Poznámka k souboru cen:_x000d_
1. V cenách jsou započteny náklady na případné odstranění kameniva, rozebrání roštu do součástí, manipulaci, naložení výzisku na dopravní prostředek a uložení na úložišti._x000d_
2. V cenách nejsou obsaženy náklady na dopravu a vytřídění.</t>
  </si>
  <si>
    <t>9909000300</t>
  </si>
  <si>
    <t>Poplatek za likvidaci dřevěných kolejnicových podpor</t>
  </si>
  <si>
    <t>t</t>
  </si>
  <si>
    <t>-738050131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</si>
  <si>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</si>
  <si>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</si>
  <si>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3</t>
  </si>
  <si>
    <t>5906140190</t>
  </si>
  <si>
    <t>Demontáž kolejového roštu koleje v ose koleje pražce betonové tv. S49 rozdělení "c"</t>
  </si>
  <si>
    <t>-1536318395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</si>
  <si>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</si>
  <si>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9909000500</t>
  </si>
  <si>
    <t>Poplatek uložení odpadu betonových prefabrikátů</t>
  </si>
  <si>
    <t>655382494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</si>
  <si>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</si>
  <si>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5</t>
  </si>
  <si>
    <t>9902200700</t>
  </si>
  <si>
    <t>Doprava dodávek zhotovitele, dodávek objednatele nebo výzisku mechanizací přes 3,5 t objemnějšího kusového materiálu do 100 km</t>
  </si>
  <si>
    <t>1979314070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</si>
  <si>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</si>
  <si>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</si>
  <si>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P</t>
  </si>
  <si>
    <t>Poznámka k položce:_x000d_
Doprava dřevěných pražců a pryžových podložek na skládku.</t>
  </si>
  <si>
    <t>6</t>
  </si>
  <si>
    <t>5911655050</t>
  </si>
  <si>
    <t>Demontáž jednoduché výhybky na úložišti dřevěné pražce soustavy T</t>
  </si>
  <si>
    <t>m</t>
  </si>
  <si>
    <t>1560694206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</si>
  <si>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</si>
  <si>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Poznámka k souboru cen:_x000d_
1. V cenách jsou započteny náklady na demontáž do součástí, manipulaci, naložení na dopravní prostředek a uložení vyzískaného materiálu na úložišti.</t>
  </si>
  <si>
    <t>7</t>
  </si>
  <si>
    <t>5911671040</t>
  </si>
  <si>
    <t>Příplatek za demontáž v ose koleje výhybky jednoduché pražce dřevěné soustavy S49</t>
  </si>
  <si>
    <t>25201208</t>
  </si>
  <si>
    <t>Příplatek za demontáž v ose koleje výhybky jednoduché pražce dřevěné soustavy S49. Poznámka: 1. V cenách jsou započteny náklady za obtížnost demontáže v ose koleje.</t>
  </si>
  <si>
    <t>Poznámka k souboru cen:_x000d_
1. V cenách jsou započteny náklady za obtížnost demontáže v ose koleje.</t>
  </si>
  <si>
    <t>8</t>
  </si>
  <si>
    <t>5906105010</t>
  </si>
  <si>
    <t>Demontáž pražce dřevěný</t>
  </si>
  <si>
    <t>kus</t>
  </si>
  <si>
    <t>-1203031823</t>
  </si>
  <si>
    <t>Demontáž pražce dřevěný. Poznámka: 1. V cenách jsou započteny náklady na manipulaci, demontáž, odstrojení do součástí a uložení pražců.</t>
  </si>
  <si>
    <t>Poznámka k souboru cen:_x000d_
1. V cenách jsou započteny náklady na manipulaci, demontáž, odstrojení do součástí a uložení pražců.</t>
  </si>
  <si>
    <t>9</t>
  </si>
  <si>
    <t>5906105020</t>
  </si>
  <si>
    <t>Demontáž pražce betonový</t>
  </si>
  <si>
    <t>558782724</t>
  </si>
  <si>
    <t>Demontáž pražce betonový. Poznámka: 1. V cenách jsou započteny náklady na manipulaci, demontáž, odstrojení do součástí a uložení pražců.</t>
  </si>
  <si>
    <t>10</t>
  </si>
  <si>
    <t>5911655210</t>
  </si>
  <si>
    <t>Demontáž jednoduché výhybky na úložišti ocelové pražce válcované soustavy T</t>
  </si>
  <si>
    <t>1843101281</t>
  </si>
  <si>
    <t>Demontáž jednoduché výhybky na úložišti ocelové pražce válcované soustavy T. Poznámka: 1. V cenách jsou započteny náklady na demontáž do součástí, manipulaci, naložení na dopravní prostředek a uložení vyzískaného materiálu na úložišti.</t>
  </si>
  <si>
    <t>11</t>
  </si>
  <si>
    <t>5911671090</t>
  </si>
  <si>
    <t>Příplatek za demontáž v ose koleje výhybky jednoduché pražce ocelové válcované soustavy T</t>
  </si>
  <si>
    <t>975084199</t>
  </si>
  <si>
    <t>Příplatek za demontáž v ose koleje výhybky jednoduché pražce ocelové válcované soustavy T. Poznámka: 1. V cenách jsou započteny náklady za obtížnost demontáže v ose koleje.</t>
  </si>
  <si>
    <t>12</t>
  </si>
  <si>
    <t>5914145010</t>
  </si>
  <si>
    <t>Demontáž zarážedla zemního</t>
  </si>
  <si>
    <t>-980265403</t>
  </si>
  <si>
    <t>Demontáž zarážedla zemního. Poznámka: 1. V cenách jsou započteny náklady na vybourání, odstranění a naložení výzisku na dopravní prostředek.</t>
  </si>
  <si>
    <t>Poznámka k souboru cen:_x000d_
1. V cenách jsou započteny náklady na vybourání, odstranění a naložení výzisku na dopravní prostředek.</t>
  </si>
  <si>
    <t>13</t>
  </si>
  <si>
    <t>9902100100</t>
  </si>
  <si>
    <t xml:space="preserve">Doprava dodávek zhotovitele, dodávek objednatele nebo výzisku mechanizací přes 3,5 t sypanin  do 10 km</t>
  </si>
  <si>
    <t>1601434248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</si>
  <si>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</si>
  <si>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14</t>
  </si>
  <si>
    <t>5915030010</t>
  </si>
  <si>
    <t>Bourání drobných staveb železničního spodku zarážedel</t>
  </si>
  <si>
    <t>m3</t>
  </si>
  <si>
    <t>-1889204630</t>
  </si>
  <si>
    <t>Bourání drobných staveb železničního spodku zarážedel. Poznámka: 1. V cenách jsou započteny náklady na vybourání zdiva, uložení na terén, naložení na dopravní prostředek a uložení na skládce. 2. V cenách nejsou obsaženy náklady na dopravu a skládkovné.</t>
  </si>
  <si>
    <t>Poznámka k souboru cen:_x000d_
1. V cenách jsou započteny náklady na vybourání zdiva, uložení na terén, naložení na dopravní prostředek a uložení na skládce._x000d_
2. V cenách nejsou obsaženy náklady na dopravu a skládkovné.</t>
  </si>
  <si>
    <t>5913240010</t>
  </si>
  <si>
    <t>Odstranění AB komunikace odtěžením nebo frézováním hloubky do 10 cm</t>
  </si>
  <si>
    <t>m2</t>
  </si>
  <si>
    <t>1386201777</t>
  </si>
  <si>
    <t>Odstranění AB komunikace odtěžením nebo frézováním hloubky do 10 cm. Poznámka: 1. V cenách jsou započteny náklady na odtěžení nebo frézování a naložení výzisku na dopravní prostředek.</t>
  </si>
  <si>
    <t>Poznámka k souboru cen:_x000d_
1. V cenách jsou započteny náklady na odtěžení nebo frézování a naložení výzisku na dopravní prostředek.</t>
  </si>
  <si>
    <t>16</t>
  </si>
  <si>
    <t>9902200100</t>
  </si>
  <si>
    <t>Doprava dodávek zhotovitele, dodávek objednatele nebo výzisku mechanizací přes 3,5 t objemnějšího kusového materiálu do 10 km</t>
  </si>
  <si>
    <t>-2076688283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</si>
  <si>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</si>
  <si>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Doprava na skládku odpadu z bourání asfaltového povrchu betonových zarážedel a likvidace betonových pražců.</t>
  </si>
  <si>
    <t>17</t>
  </si>
  <si>
    <t>9909000100</t>
  </si>
  <si>
    <t>Poplatek za uložení suti nebo hmot na oficiální skládku</t>
  </si>
  <si>
    <t>1691486739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</si>
  <si>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</si>
  <si>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VV</t>
  </si>
  <si>
    <t>Bourání betonových zarážedel</t>
  </si>
  <si>
    <t>112,450*2,2</t>
  </si>
  <si>
    <t>Bourání asfaltového krytu</t>
  </si>
  <si>
    <t>2,5*100*0,1*2,3</t>
  </si>
  <si>
    <t>Likvidace betonových pražců</t>
  </si>
  <si>
    <t>270*456/1000</t>
  </si>
  <si>
    <t>Součet</t>
  </si>
  <si>
    <t>18</t>
  </si>
  <si>
    <t>9909000400</t>
  </si>
  <si>
    <t>Poplatek za likvidaci plastových součástí</t>
  </si>
  <si>
    <t>-480061352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</si>
  <si>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</si>
  <si>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 xml:space="preserve">Poznámka k položce:_x000d_
Likvidace pryžových podložek pod patou kolejnice + pod podkladnicí._x000d_
</t>
  </si>
  <si>
    <t>20</t>
  </si>
  <si>
    <t>5904020110</t>
  </si>
  <si>
    <t>Vyřezání křovin porost hustý 6 a více kusů stonků na m2 plochy sklon terénu do 1:2</t>
  </si>
  <si>
    <t>707707560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</si>
  <si>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</si>
  <si>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Poznámka k souboru cen:_x000d_
1. V cenách jsou započteny náklady na vyřezání a likvidaci výřezu spálením, štěpkováním nebo jeho naložení na dopravní prostředek a uložení na skládku._x000d_
2. V cenách nejsou obsaženy náklady na dopravu a skládkovné.</t>
  </si>
  <si>
    <t>SO02 - VRN</t>
  </si>
  <si>
    <t>VRN - Vedlejší rozpočtové náklady</t>
  </si>
  <si>
    <t>Vedlejší rozpočtové náklady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</si>
  <si>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</si>
  <si>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</si>
  <si>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kpl</t>
  </si>
  <si>
    <t>633213471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</si>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</sst>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23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21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21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51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64020119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Odstranění postradatelného zařízení v žst. Česká Lípa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6. 9. 2019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21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'SO01 - železniční svršek'!J30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'SO01 - železniční svršek'!P80</f>
        <v>0</v>
      </c>
      <c r="AV55" s="120">
        <f>'SO01 - železniční svršek'!J33</f>
        <v>0</v>
      </c>
      <c r="AW55" s="120">
        <f>'SO01 - železniční svršek'!J34</f>
        <v>0</v>
      </c>
      <c r="AX55" s="120">
        <f>'SO01 - železniční svršek'!J35</f>
        <v>0</v>
      </c>
      <c r="AY55" s="120">
        <f>'SO01 - železniční svršek'!J36</f>
        <v>0</v>
      </c>
      <c r="AZ55" s="120">
        <f>'SO01 - železniční svršek'!F33</f>
        <v>0</v>
      </c>
      <c r="BA55" s="120">
        <f>'SO01 - železniční svršek'!F34</f>
        <v>0</v>
      </c>
      <c r="BB55" s="120">
        <f>'SO01 - železniční svršek'!F35</f>
        <v>0</v>
      </c>
      <c r="BC55" s="120">
        <f>'SO01 - železniční svršek'!F36</f>
        <v>0</v>
      </c>
      <c r="BD55" s="122">
        <f>'SO01 - železniční svršek'!F37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7" customFormat="1" ht="16.5" customHeight="1">
      <c r="A56" s="111" t="s">
        <v>74</v>
      </c>
      <c r="B56" s="112"/>
      <c r="C56" s="113"/>
      <c r="D56" s="114" t="s">
        <v>81</v>
      </c>
      <c r="E56" s="114"/>
      <c r="F56" s="114"/>
      <c r="G56" s="114"/>
      <c r="H56" s="114"/>
      <c r="I56" s="115"/>
      <c r="J56" s="114" t="s">
        <v>82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'SO02 - VRN'!J30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83</v>
      </c>
      <c r="AR56" s="118"/>
      <c r="AS56" s="124">
        <v>0</v>
      </c>
      <c r="AT56" s="125">
        <f>ROUND(SUM(AV56:AW56),2)</f>
        <v>0</v>
      </c>
      <c r="AU56" s="126">
        <f>'SO02 - VRN'!P80</f>
        <v>0</v>
      </c>
      <c r="AV56" s="125">
        <f>'SO02 - VRN'!J33</f>
        <v>0</v>
      </c>
      <c r="AW56" s="125">
        <f>'SO02 - VRN'!J34</f>
        <v>0</v>
      </c>
      <c r="AX56" s="125">
        <f>'SO02 - VRN'!J35</f>
        <v>0</v>
      </c>
      <c r="AY56" s="125">
        <f>'SO02 - VRN'!J36</f>
        <v>0</v>
      </c>
      <c r="AZ56" s="125">
        <f>'SO02 - VRN'!F33</f>
        <v>0</v>
      </c>
      <c r="BA56" s="125">
        <f>'SO02 - VRN'!F34</f>
        <v>0</v>
      </c>
      <c r="BB56" s="125">
        <f>'SO02 - VRN'!F35</f>
        <v>0</v>
      </c>
      <c r="BC56" s="125">
        <f>'SO02 - VRN'!F36</f>
        <v>0</v>
      </c>
      <c r="BD56" s="127">
        <f>'SO02 - VRN'!F37</f>
        <v>0</v>
      </c>
      <c r="BE56" s="7"/>
      <c r="BT56" s="123" t="s">
        <v>78</v>
      </c>
      <c r="BV56" s="123" t="s">
        <v>72</v>
      </c>
      <c r="BW56" s="123" t="s">
        <v>84</v>
      </c>
      <c r="BX56" s="123" t="s">
        <v>5</v>
      </c>
      <c r="CL56" s="123" t="s">
        <v>19</v>
      </c>
      <c r="CM56" s="123" t="s">
        <v>80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vBt8Pt3+ub1IKxflLGqT6LKK/cXdegO9t500/Ne7EAqK9wslJsFVsh4/Tkyb8XoLRARIlAK2Jqk+77yJ33wohA==" hashValue="s/8FVngopkuki6aMvUtqR4Zj6CwuhOTCEZ7fh0NlDOuYd9NXXEVs7exn0bvnqKzVlU3Yi92VZNj1h1TqwMiDqg==" algorithmName="SHA-512" password="D0DA"/>
  <mergeCells count="46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</mergeCells>
  <hyperlinks>
    <hyperlink ref="A55" location="'SO01 - železniční svršek'!C2" display="/"/>
    <hyperlink ref="A56" location="'SO0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8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80</v>
      </c>
    </row>
    <row r="4" s="1" customFormat="1" ht="24.96" customHeight="1">
      <c r="B4" s="20"/>
      <c r="D4" s="132" t="s">
        <v>85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Odstranění postradatelného zařízení v žst. Česká Lípa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86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87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21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22</v>
      </c>
      <c r="E12" s="38"/>
      <c r="F12" s="139" t="s">
        <v>23</v>
      </c>
      <c r="G12" s="38"/>
      <c r="H12" s="38"/>
      <c r="I12" s="140" t="s">
        <v>24</v>
      </c>
      <c r="J12" s="141" t="str">
        <f>'Rekapitulace stavby'!AN8</f>
        <v>6. 9. 2019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26</v>
      </c>
      <c r="E14" s="38"/>
      <c r="F14" s="38"/>
      <c r="G14" s="38"/>
      <c r="H14" s="38"/>
      <c r="I14" s="140" t="s">
        <v>27</v>
      </c>
      <c r="J14" s="139" t="str">
        <f>IF('Rekapitulace stavby'!AN10="","",'Rekapitulace stavby'!AN10)</f>
        <v/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40" t="s">
        <v>28</v>
      </c>
      <c r="J15" s="139" t="str">
        <f>IF('Rekapitulace stavby'!AN11="","",'Rekapitulace stavby'!AN11)</f>
        <v/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29</v>
      </c>
      <c r="E17" s="38"/>
      <c r="F17" s="38"/>
      <c r="G17" s="38"/>
      <c r="H17" s="38"/>
      <c r="I17" s="140" t="s">
        <v>27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28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31</v>
      </c>
      <c r="E20" s="38"/>
      <c r="F20" s="38"/>
      <c r="G20" s="38"/>
      <c r="H20" s="38"/>
      <c r="I20" s="140" t="s">
        <v>27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33</v>
      </c>
      <c r="E23" s="38"/>
      <c r="F23" s="38"/>
      <c r="G23" s="38"/>
      <c r="H23" s="38"/>
      <c r="I23" s="140" t="s">
        <v>27</v>
      </c>
      <c r="J23" s="139" t="str">
        <f>IF('Rekapitulace stavby'!AN19="","",'Rekapitulace stavby'!AN19)</f>
        <v/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39" t="str">
        <f>IF('Rekapitulace stavby'!AN20="","",'Rekapitulace stavby'!AN20)</f>
        <v/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34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21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36</v>
      </c>
      <c r="E30" s="38"/>
      <c r="F30" s="38"/>
      <c r="G30" s="38"/>
      <c r="H30" s="38"/>
      <c r="I30" s="136"/>
      <c r="J30" s="150">
        <f>ROUND(J80,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38</v>
      </c>
      <c r="G32" s="38"/>
      <c r="H32" s="38"/>
      <c r="I32" s="152" t="s">
        <v>37</v>
      </c>
      <c r="J32" s="151" t="s">
        <v>39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34" t="s">
        <v>41</v>
      </c>
      <c r="F33" s="154">
        <f>ROUND((SUM(BE80:BE148)),  2)</f>
        <v>0</v>
      </c>
      <c r="G33" s="38"/>
      <c r="H33" s="38"/>
      <c r="I33" s="155">
        <v>0.20999999999999999</v>
      </c>
      <c r="J33" s="154">
        <f>ROUND(((SUM(BE80:BE148))*I33),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42</v>
      </c>
      <c r="F34" s="154">
        <f>ROUND((SUM(BF80:BF148)),  2)</f>
        <v>0</v>
      </c>
      <c r="G34" s="38"/>
      <c r="H34" s="38"/>
      <c r="I34" s="155">
        <v>0.14999999999999999</v>
      </c>
      <c r="J34" s="154">
        <f>ROUND(((SUM(BF80:BF148))*I34),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43</v>
      </c>
      <c r="F35" s="154">
        <f>ROUND((SUM(BG80:BG148)),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44</v>
      </c>
      <c r="F36" s="154">
        <f>ROUND((SUM(BH80:BH148)),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45</v>
      </c>
      <c r="F37" s="154">
        <f>ROUND((SUM(BI80:BI148)),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88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Odstranění postradatelného zařízení v žst. Česká Lípa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86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SO01 - železniční svršek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140" t="s">
        <v>24</v>
      </c>
      <c r="J52" s="72" t="str">
        <f>IF(J12="","",J12)</f>
        <v>6. 9. 2019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140" t="s">
        <v>31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140" t="s">
        <v>33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89</v>
      </c>
      <c r="D57" s="172"/>
      <c r="E57" s="172"/>
      <c r="F57" s="172"/>
      <c r="G57" s="172"/>
      <c r="H57" s="172"/>
      <c r="I57" s="173"/>
      <c r="J57" s="174" t="s">
        <v>90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68</v>
      </c>
      <c r="D59" s="40"/>
      <c r="E59" s="40"/>
      <c r="F59" s="40"/>
      <c r="G59" s="40"/>
      <c r="H59" s="40"/>
      <c r="I59" s="136"/>
      <c r="J59" s="102">
        <f>J80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91</v>
      </c>
    </row>
    <row r="60" s="9" customFormat="1" ht="24.96" customHeight="1">
      <c r="A60" s="9"/>
      <c r="B60" s="176"/>
      <c r="C60" s="177"/>
      <c r="D60" s="178" t="s">
        <v>92</v>
      </c>
      <c r="E60" s="179"/>
      <c r="F60" s="179"/>
      <c r="G60" s="179"/>
      <c r="H60" s="179"/>
      <c r="I60" s="180"/>
      <c r="J60" s="181">
        <f>J81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136"/>
      <c r="J61" s="40"/>
      <c r="K61" s="40"/>
      <c r="L61" s="13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166"/>
      <c r="J62" s="60"/>
      <c r="K62" s="60"/>
      <c r="L62" s="13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169"/>
      <c r="J66" s="62"/>
      <c r="K66" s="62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93</v>
      </c>
      <c r="D67" s="40"/>
      <c r="E67" s="40"/>
      <c r="F67" s="40"/>
      <c r="G67" s="40"/>
      <c r="H67" s="40"/>
      <c r="I67" s="136"/>
      <c r="J67" s="40"/>
      <c r="K67" s="4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70" t="str">
        <f>E7</f>
        <v>Odstranění postradatelného zařízení v žst. Česká Lípa</v>
      </c>
      <c r="F70" s="32"/>
      <c r="G70" s="32"/>
      <c r="H70" s="32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86</v>
      </c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SO01 - železniční svršek</v>
      </c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22</v>
      </c>
      <c r="D74" s="40"/>
      <c r="E74" s="40"/>
      <c r="F74" s="27" t="str">
        <f>F12</f>
        <v xml:space="preserve"> </v>
      </c>
      <c r="G74" s="40"/>
      <c r="H74" s="40"/>
      <c r="I74" s="140" t="s">
        <v>24</v>
      </c>
      <c r="J74" s="72" t="str">
        <f>IF(J12="","",J12)</f>
        <v>6. 9. 2019</v>
      </c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26</v>
      </c>
      <c r="D76" s="40"/>
      <c r="E76" s="40"/>
      <c r="F76" s="27" t="str">
        <f>E15</f>
        <v xml:space="preserve"> </v>
      </c>
      <c r="G76" s="40"/>
      <c r="H76" s="40"/>
      <c r="I76" s="140" t="s">
        <v>31</v>
      </c>
      <c r="J76" s="36" t="str">
        <f>E21</f>
        <v xml:space="preserve"> </v>
      </c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140" t="s">
        <v>33</v>
      </c>
      <c r="J77" s="36" t="str">
        <f>E24</f>
        <v xml:space="preserve"> 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83"/>
      <c r="B79" s="184"/>
      <c r="C79" s="185" t="s">
        <v>94</v>
      </c>
      <c r="D79" s="186" t="s">
        <v>55</v>
      </c>
      <c r="E79" s="186" t="s">
        <v>51</v>
      </c>
      <c r="F79" s="186" t="s">
        <v>52</v>
      </c>
      <c r="G79" s="186" t="s">
        <v>95</v>
      </c>
      <c r="H79" s="186" t="s">
        <v>96</v>
      </c>
      <c r="I79" s="187" t="s">
        <v>97</v>
      </c>
      <c r="J79" s="186" t="s">
        <v>90</v>
      </c>
      <c r="K79" s="188" t="s">
        <v>98</v>
      </c>
      <c r="L79" s="189"/>
      <c r="M79" s="92" t="s">
        <v>21</v>
      </c>
      <c r="N79" s="93" t="s">
        <v>40</v>
      </c>
      <c r="O79" s="93" t="s">
        <v>99</v>
      </c>
      <c r="P79" s="93" t="s">
        <v>100</v>
      </c>
      <c r="Q79" s="93" t="s">
        <v>101</v>
      </c>
      <c r="R79" s="93" t="s">
        <v>102</v>
      </c>
      <c r="S79" s="93" t="s">
        <v>103</v>
      </c>
      <c r="T79" s="94" t="s">
        <v>104</v>
      </c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</row>
    <row r="80" s="2" customFormat="1" ht="22.8" customHeight="1">
      <c r="A80" s="38"/>
      <c r="B80" s="39"/>
      <c r="C80" s="99" t="s">
        <v>105</v>
      </c>
      <c r="D80" s="40"/>
      <c r="E80" s="40"/>
      <c r="F80" s="40"/>
      <c r="G80" s="40"/>
      <c r="H80" s="40"/>
      <c r="I80" s="136"/>
      <c r="J80" s="190">
        <f>BK80</f>
        <v>0</v>
      </c>
      <c r="K80" s="40"/>
      <c r="L80" s="44"/>
      <c r="M80" s="95"/>
      <c r="N80" s="191"/>
      <c r="O80" s="96"/>
      <c r="P80" s="192">
        <f>P81</f>
        <v>0</v>
      </c>
      <c r="Q80" s="96"/>
      <c r="R80" s="192">
        <f>R81</f>
        <v>0</v>
      </c>
      <c r="S80" s="96"/>
      <c r="T80" s="193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69</v>
      </c>
      <c r="AU80" s="17" t="s">
        <v>91</v>
      </c>
      <c r="BK80" s="194">
        <f>BK81</f>
        <v>0</v>
      </c>
    </row>
    <row r="81" s="11" customFormat="1" ht="25.92" customHeight="1">
      <c r="A81" s="11"/>
      <c r="B81" s="195"/>
      <c r="C81" s="196"/>
      <c r="D81" s="197" t="s">
        <v>69</v>
      </c>
      <c r="E81" s="198" t="s">
        <v>106</v>
      </c>
      <c r="F81" s="198" t="s">
        <v>107</v>
      </c>
      <c r="G81" s="196"/>
      <c r="H81" s="196"/>
      <c r="I81" s="199"/>
      <c r="J81" s="200">
        <f>BK81</f>
        <v>0</v>
      </c>
      <c r="K81" s="196"/>
      <c r="L81" s="201"/>
      <c r="M81" s="202"/>
      <c r="N81" s="203"/>
      <c r="O81" s="203"/>
      <c r="P81" s="204">
        <f>SUM(P82:P148)</f>
        <v>0</v>
      </c>
      <c r="Q81" s="203"/>
      <c r="R81" s="204">
        <f>SUM(R82:R148)</f>
        <v>0</v>
      </c>
      <c r="S81" s="203"/>
      <c r="T81" s="205">
        <f>SUM(T82:T148)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6" t="s">
        <v>108</v>
      </c>
      <c r="AT81" s="207" t="s">
        <v>69</v>
      </c>
      <c r="AU81" s="207" t="s">
        <v>70</v>
      </c>
      <c r="AY81" s="206" t="s">
        <v>109</v>
      </c>
      <c r="BK81" s="208">
        <f>SUM(BK82:BK148)</f>
        <v>0</v>
      </c>
    </row>
    <row r="82" s="2" customFormat="1" ht="24" customHeight="1">
      <c r="A82" s="38"/>
      <c r="B82" s="39"/>
      <c r="C82" s="209" t="s">
        <v>78</v>
      </c>
      <c r="D82" s="209" t="s">
        <v>110</v>
      </c>
      <c r="E82" s="210" t="s">
        <v>111</v>
      </c>
      <c r="F82" s="211" t="s">
        <v>112</v>
      </c>
      <c r="G82" s="212" t="s">
        <v>113</v>
      </c>
      <c r="H82" s="213">
        <v>2.2000000000000002</v>
      </c>
      <c r="I82" s="214"/>
      <c r="J82" s="215">
        <f>ROUND(I82*H82,2)</f>
        <v>0</v>
      </c>
      <c r="K82" s="211" t="s">
        <v>114</v>
      </c>
      <c r="L82" s="44"/>
      <c r="M82" s="216" t="s">
        <v>21</v>
      </c>
      <c r="N82" s="217" t="s">
        <v>41</v>
      </c>
      <c r="O82" s="84"/>
      <c r="P82" s="218">
        <f>O82*H82</f>
        <v>0</v>
      </c>
      <c r="Q82" s="218">
        <v>0</v>
      </c>
      <c r="R82" s="218">
        <f>Q82*H82</f>
        <v>0</v>
      </c>
      <c r="S82" s="218">
        <v>0</v>
      </c>
      <c r="T82" s="219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20" t="s">
        <v>78</v>
      </c>
      <c r="AT82" s="220" t="s">
        <v>110</v>
      </c>
      <c r="AU82" s="220" t="s">
        <v>78</v>
      </c>
      <c r="AY82" s="17" t="s">
        <v>109</v>
      </c>
      <c r="BE82" s="221">
        <f>IF(N82="základní",J82,0)</f>
        <v>0</v>
      </c>
      <c r="BF82" s="221">
        <f>IF(N82="snížená",J82,0)</f>
        <v>0</v>
      </c>
      <c r="BG82" s="221">
        <f>IF(N82="zákl. přenesená",J82,0)</f>
        <v>0</v>
      </c>
      <c r="BH82" s="221">
        <f>IF(N82="sníž. přenesená",J82,0)</f>
        <v>0</v>
      </c>
      <c r="BI82" s="221">
        <f>IF(N82="nulová",J82,0)</f>
        <v>0</v>
      </c>
      <c r="BJ82" s="17" t="s">
        <v>78</v>
      </c>
      <c r="BK82" s="221">
        <f>ROUND(I82*H82,2)</f>
        <v>0</v>
      </c>
      <c r="BL82" s="17" t="s">
        <v>78</v>
      </c>
      <c r="BM82" s="220" t="s">
        <v>115</v>
      </c>
    </row>
    <row r="83" s="2" customFormat="1">
      <c r="A83" s="38"/>
      <c r="B83" s="39"/>
      <c r="C83" s="40"/>
      <c r="D83" s="222" t="s">
        <v>116</v>
      </c>
      <c r="E83" s="40"/>
      <c r="F83" s="223" t="s">
        <v>117</v>
      </c>
      <c r="G83" s="40"/>
      <c r="H83" s="40"/>
      <c r="I83" s="136"/>
      <c r="J83" s="40"/>
      <c r="K83" s="40"/>
      <c r="L83" s="44"/>
      <c r="M83" s="224"/>
      <c r="N83" s="225"/>
      <c r="O83" s="84"/>
      <c r="P83" s="84"/>
      <c r="Q83" s="84"/>
      <c r="R83" s="84"/>
      <c r="S83" s="84"/>
      <c r="T83" s="85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116</v>
      </c>
      <c r="AU83" s="17" t="s">
        <v>78</v>
      </c>
    </row>
    <row r="84" s="2" customFormat="1">
      <c r="A84" s="38"/>
      <c r="B84" s="39"/>
      <c r="C84" s="40"/>
      <c r="D84" s="222" t="s">
        <v>118</v>
      </c>
      <c r="E84" s="40"/>
      <c r="F84" s="226" t="s">
        <v>119</v>
      </c>
      <c r="G84" s="40"/>
      <c r="H84" s="40"/>
      <c r="I84" s="136"/>
      <c r="J84" s="40"/>
      <c r="K84" s="40"/>
      <c r="L84" s="44"/>
      <c r="M84" s="224"/>
      <c r="N84" s="225"/>
      <c r="O84" s="84"/>
      <c r="P84" s="84"/>
      <c r="Q84" s="84"/>
      <c r="R84" s="84"/>
      <c r="S84" s="84"/>
      <c r="T84" s="85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118</v>
      </c>
      <c r="AU84" s="17" t="s">
        <v>78</v>
      </c>
    </row>
    <row r="85" s="2" customFormat="1" ht="24" customHeight="1">
      <c r="A85" s="38"/>
      <c r="B85" s="39"/>
      <c r="C85" s="209" t="s">
        <v>80</v>
      </c>
      <c r="D85" s="209" t="s">
        <v>110</v>
      </c>
      <c r="E85" s="210" t="s">
        <v>120</v>
      </c>
      <c r="F85" s="211" t="s">
        <v>121</v>
      </c>
      <c r="G85" s="212" t="s">
        <v>122</v>
      </c>
      <c r="H85" s="213">
        <v>268</v>
      </c>
      <c r="I85" s="214"/>
      <c r="J85" s="215">
        <f>ROUND(I85*H85,2)</f>
        <v>0</v>
      </c>
      <c r="K85" s="211" t="s">
        <v>114</v>
      </c>
      <c r="L85" s="44"/>
      <c r="M85" s="216" t="s">
        <v>21</v>
      </c>
      <c r="N85" s="217" t="s">
        <v>41</v>
      </c>
      <c r="O85" s="84"/>
      <c r="P85" s="218">
        <f>O85*H85</f>
        <v>0</v>
      </c>
      <c r="Q85" s="218">
        <v>0</v>
      </c>
      <c r="R85" s="218">
        <f>Q85*H85</f>
        <v>0</v>
      </c>
      <c r="S85" s="218">
        <v>0</v>
      </c>
      <c r="T85" s="219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0" t="s">
        <v>78</v>
      </c>
      <c r="AT85" s="220" t="s">
        <v>110</v>
      </c>
      <c r="AU85" s="220" t="s">
        <v>78</v>
      </c>
      <c r="AY85" s="17" t="s">
        <v>109</v>
      </c>
      <c r="BE85" s="221">
        <f>IF(N85="základní",J85,0)</f>
        <v>0</v>
      </c>
      <c r="BF85" s="221">
        <f>IF(N85="snížená",J85,0)</f>
        <v>0</v>
      </c>
      <c r="BG85" s="221">
        <f>IF(N85="zákl. přenesená",J85,0)</f>
        <v>0</v>
      </c>
      <c r="BH85" s="221">
        <f>IF(N85="sníž. přenesená",J85,0)</f>
        <v>0</v>
      </c>
      <c r="BI85" s="221">
        <f>IF(N85="nulová",J85,0)</f>
        <v>0</v>
      </c>
      <c r="BJ85" s="17" t="s">
        <v>78</v>
      </c>
      <c r="BK85" s="221">
        <f>ROUND(I85*H85,2)</f>
        <v>0</v>
      </c>
      <c r="BL85" s="17" t="s">
        <v>78</v>
      </c>
      <c r="BM85" s="220" t="s">
        <v>123</v>
      </c>
    </row>
    <row r="86" s="2" customFormat="1">
      <c r="A86" s="38"/>
      <c r="B86" s="39"/>
      <c r="C86" s="40"/>
      <c r="D86" s="222" t="s">
        <v>116</v>
      </c>
      <c r="E86" s="40"/>
      <c r="F86" s="223" t="s">
        <v>124</v>
      </c>
      <c r="G86" s="40"/>
      <c r="H86" s="40"/>
      <c r="I86" s="136"/>
      <c r="J86" s="40"/>
      <c r="K86" s="40"/>
      <c r="L86" s="44"/>
      <c r="M86" s="224"/>
      <c r="N86" s="225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116</v>
      </c>
      <c r="AU86" s="17" t="s">
        <v>78</v>
      </c>
    </row>
    <row r="87" s="2" customFormat="1">
      <c r="A87" s="38"/>
      <c r="B87" s="39"/>
      <c r="C87" s="40"/>
      <c r="D87" s="222" t="s">
        <v>118</v>
      </c>
      <c r="E87" s="40"/>
      <c r="F87" s="226" t="s">
        <v>125</v>
      </c>
      <c r="G87" s="40"/>
      <c r="H87" s="40"/>
      <c r="I87" s="136"/>
      <c r="J87" s="40"/>
      <c r="K87" s="40"/>
      <c r="L87" s="44"/>
      <c r="M87" s="224"/>
      <c r="N87" s="225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118</v>
      </c>
      <c r="AU87" s="17" t="s">
        <v>78</v>
      </c>
    </row>
    <row r="88" s="2" customFormat="1" ht="24" customHeight="1">
      <c r="A88" s="38"/>
      <c r="B88" s="39"/>
      <c r="C88" s="209" t="s">
        <v>126</v>
      </c>
      <c r="D88" s="209" t="s">
        <v>110</v>
      </c>
      <c r="E88" s="210" t="s">
        <v>127</v>
      </c>
      <c r="F88" s="211" t="s">
        <v>128</v>
      </c>
      <c r="G88" s="212" t="s">
        <v>113</v>
      </c>
      <c r="H88" s="213">
        <v>0.29999999999999999</v>
      </c>
      <c r="I88" s="214"/>
      <c r="J88" s="215">
        <f>ROUND(I88*H88,2)</f>
        <v>0</v>
      </c>
      <c r="K88" s="211" t="s">
        <v>114</v>
      </c>
      <c r="L88" s="44"/>
      <c r="M88" s="216" t="s">
        <v>21</v>
      </c>
      <c r="N88" s="217" t="s">
        <v>41</v>
      </c>
      <c r="O88" s="84"/>
      <c r="P88" s="218">
        <f>O88*H88</f>
        <v>0</v>
      </c>
      <c r="Q88" s="218">
        <v>0</v>
      </c>
      <c r="R88" s="218">
        <f>Q88*H88</f>
        <v>0</v>
      </c>
      <c r="S88" s="218">
        <v>0</v>
      </c>
      <c r="T88" s="219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20" t="s">
        <v>78</v>
      </c>
      <c r="AT88" s="220" t="s">
        <v>110</v>
      </c>
      <c r="AU88" s="220" t="s">
        <v>78</v>
      </c>
      <c r="AY88" s="17" t="s">
        <v>109</v>
      </c>
      <c r="BE88" s="221">
        <f>IF(N88="základní",J88,0)</f>
        <v>0</v>
      </c>
      <c r="BF88" s="221">
        <f>IF(N88="snížená",J88,0)</f>
        <v>0</v>
      </c>
      <c r="BG88" s="221">
        <f>IF(N88="zákl. přenesená",J88,0)</f>
        <v>0</v>
      </c>
      <c r="BH88" s="221">
        <f>IF(N88="sníž. přenesená",J88,0)</f>
        <v>0</v>
      </c>
      <c r="BI88" s="221">
        <f>IF(N88="nulová",J88,0)</f>
        <v>0</v>
      </c>
      <c r="BJ88" s="17" t="s">
        <v>78</v>
      </c>
      <c r="BK88" s="221">
        <f>ROUND(I88*H88,2)</f>
        <v>0</v>
      </c>
      <c r="BL88" s="17" t="s">
        <v>78</v>
      </c>
      <c r="BM88" s="220" t="s">
        <v>129</v>
      </c>
    </row>
    <row r="89" s="2" customFormat="1">
      <c r="A89" s="38"/>
      <c r="B89" s="39"/>
      <c r="C89" s="40"/>
      <c r="D89" s="222" t="s">
        <v>116</v>
      </c>
      <c r="E89" s="40"/>
      <c r="F89" s="223" t="s">
        <v>130</v>
      </c>
      <c r="G89" s="40"/>
      <c r="H89" s="40"/>
      <c r="I89" s="136"/>
      <c r="J89" s="40"/>
      <c r="K89" s="40"/>
      <c r="L89" s="44"/>
      <c r="M89" s="224"/>
      <c r="N89" s="225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116</v>
      </c>
      <c r="AU89" s="17" t="s">
        <v>78</v>
      </c>
    </row>
    <row r="90" s="2" customFormat="1">
      <c r="A90" s="38"/>
      <c r="B90" s="39"/>
      <c r="C90" s="40"/>
      <c r="D90" s="222" t="s">
        <v>118</v>
      </c>
      <c r="E90" s="40"/>
      <c r="F90" s="226" t="s">
        <v>119</v>
      </c>
      <c r="G90" s="40"/>
      <c r="H90" s="40"/>
      <c r="I90" s="136"/>
      <c r="J90" s="40"/>
      <c r="K90" s="40"/>
      <c r="L90" s="44"/>
      <c r="M90" s="224"/>
      <c r="N90" s="225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118</v>
      </c>
      <c r="AU90" s="17" t="s">
        <v>78</v>
      </c>
    </row>
    <row r="91" s="2" customFormat="1" ht="24" customHeight="1">
      <c r="A91" s="38"/>
      <c r="B91" s="39"/>
      <c r="C91" s="209" t="s">
        <v>108</v>
      </c>
      <c r="D91" s="209" t="s">
        <v>110</v>
      </c>
      <c r="E91" s="210" t="s">
        <v>131</v>
      </c>
      <c r="F91" s="211" t="s">
        <v>132</v>
      </c>
      <c r="G91" s="212" t="s">
        <v>122</v>
      </c>
      <c r="H91" s="213">
        <v>123.12000000000001</v>
      </c>
      <c r="I91" s="214"/>
      <c r="J91" s="215">
        <f>ROUND(I91*H91,2)</f>
        <v>0</v>
      </c>
      <c r="K91" s="211" t="s">
        <v>114</v>
      </c>
      <c r="L91" s="44"/>
      <c r="M91" s="216" t="s">
        <v>21</v>
      </c>
      <c r="N91" s="217" t="s">
        <v>41</v>
      </c>
      <c r="O91" s="84"/>
      <c r="P91" s="218">
        <f>O91*H91</f>
        <v>0</v>
      </c>
      <c r="Q91" s="218">
        <v>0</v>
      </c>
      <c r="R91" s="218">
        <f>Q91*H91</f>
        <v>0</v>
      </c>
      <c r="S91" s="218">
        <v>0</v>
      </c>
      <c r="T91" s="219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0" t="s">
        <v>78</v>
      </c>
      <c r="AT91" s="220" t="s">
        <v>110</v>
      </c>
      <c r="AU91" s="220" t="s">
        <v>78</v>
      </c>
      <c r="AY91" s="17" t="s">
        <v>109</v>
      </c>
      <c r="BE91" s="221">
        <f>IF(N91="základní",J91,0)</f>
        <v>0</v>
      </c>
      <c r="BF91" s="221">
        <f>IF(N91="snížená",J91,0)</f>
        <v>0</v>
      </c>
      <c r="BG91" s="221">
        <f>IF(N91="zákl. přenesená",J91,0)</f>
        <v>0</v>
      </c>
      <c r="BH91" s="221">
        <f>IF(N91="sníž. přenesená",J91,0)</f>
        <v>0</v>
      </c>
      <c r="BI91" s="221">
        <f>IF(N91="nulová",J91,0)</f>
        <v>0</v>
      </c>
      <c r="BJ91" s="17" t="s">
        <v>78</v>
      </c>
      <c r="BK91" s="221">
        <f>ROUND(I91*H91,2)</f>
        <v>0</v>
      </c>
      <c r="BL91" s="17" t="s">
        <v>78</v>
      </c>
      <c r="BM91" s="220" t="s">
        <v>133</v>
      </c>
    </row>
    <row r="92" s="2" customFormat="1">
      <c r="A92" s="38"/>
      <c r="B92" s="39"/>
      <c r="C92" s="40"/>
      <c r="D92" s="222" t="s">
        <v>116</v>
      </c>
      <c r="E92" s="40"/>
      <c r="F92" s="223" t="s">
        <v>134</v>
      </c>
      <c r="G92" s="40"/>
      <c r="H92" s="40"/>
      <c r="I92" s="136"/>
      <c r="J92" s="40"/>
      <c r="K92" s="40"/>
      <c r="L92" s="44"/>
      <c r="M92" s="224"/>
      <c r="N92" s="225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116</v>
      </c>
      <c r="AU92" s="17" t="s">
        <v>78</v>
      </c>
    </row>
    <row r="93" s="2" customFormat="1">
      <c r="A93" s="38"/>
      <c r="B93" s="39"/>
      <c r="C93" s="40"/>
      <c r="D93" s="222" t="s">
        <v>118</v>
      </c>
      <c r="E93" s="40"/>
      <c r="F93" s="226" t="s">
        <v>125</v>
      </c>
      <c r="G93" s="40"/>
      <c r="H93" s="40"/>
      <c r="I93" s="136"/>
      <c r="J93" s="40"/>
      <c r="K93" s="40"/>
      <c r="L93" s="44"/>
      <c r="M93" s="224"/>
      <c r="N93" s="225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118</v>
      </c>
      <c r="AU93" s="17" t="s">
        <v>78</v>
      </c>
    </row>
    <row r="94" s="2" customFormat="1" ht="24" customHeight="1">
      <c r="A94" s="38"/>
      <c r="B94" s="39"/>
      <c r="C94" s="209" t="s">
        <v>135</v>
      </c>
      <c r="D94" s="209" t="s">
        <v>110</v>
      </c>
      <c r="E94" s="210" t="s">
        <v>136</v>
      </c>
      <c r="F94" s="211" t="s">
        <v>137</v>
      </c>
      <c r="G94" s="212" t="s">
        <v>122</v>
      </c>
      <c r="H94" s="213">
        <v>269.69999999999999</v>
      </c>
      <c r="I94" s="214"/>
      <c r="J94" s="215">
        <f>ROUND(I94*H94,2)</f>
        <v>0</v>
      </c>
      <c r="K94" s="211" t="s">
        <v>114</v>
      </c>
      <c r="L94" s="44"/>
      <c r="M94" s="216" t="s">
        <v>21</v>
      </c>
      <c r="N94" s="217" t="s">
        <v>41</v>
      </c>
      <c r="O94" s="84"/>
      <c r="P94" s="218">
        <f>O94*H94</f>
        <v>0</v>
      </c>
      <c r="Q94" s="218">
        <v>0</v>
      </c>
      <c r="R94" s="218">
        <f>Q94*H94</f>
        <v>0</v>
      </c>
      <c r="S94" s="218">
        <v>0</v>
      </c>
      <c r="T94" s="219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0" t="s">
        <v>78</v>
      </c>
      <c r="AT94" s="220" t="s">
        <v>110</v>
      </c>
      <c r="AU94" s="220" t="s">
        <v>78</v>
      </c>
      <c r="AY94" s="17" t="s">
        <v>109</v>
      </c>
      <c r="BE94" s="221">
        <f>IF(N94="základní",J94,0)</f>
        <v>0</v>
      </c>
      <c r="BF94" s="221">
        <f>IF(N94="snížená",J94,0)</f>
        <v>0</v>
      </c>
      <c r="BG94" s="221">
        <f>IF(N94="zákl. přenesená",J94,0)</f>
        <v>0</v>
      </c>
      <c r="BH94" s="221">
        <f>IF(N94="sníž. přenesená",J94,0)</f>
        <v>0</v>
      </c>
      <c r="BI94" s="221">
        <f>IF(N94="nulová",J94,0)</f>
        <v>0</v>
      </c>
      <c r="BJ94" s="17" t="s">
        <v>78</v>
      </c>
      <c r="BK94" s="221">
        <f>ROUND(I94*H94,2)</f>
        <v>0</v>
      </c>
      <c r="BL94" s="17" t="s">
        <v>78</v>
      </c>
      <c r="BM94" s="220" t="s">
        <v>138</v>
      </c>
    </row>
    <row r="95" s="2" customFormat="1">
      <c r="A95" s="38"/>
      <c r="B95" s="39"/>
      <c r="C95" s="40"/>
      <c r="D95" s="222" t="s">
        <v>116</v>
      </c>
      <c r="E95" s="40"/>
      <c r="F95" s="223" t="s">
        <v>139</v>
      </c>
      <c r="G95" s="40"/>
      <c r="H95" s="40"/>
      <c r="I95" s="136"/>
      <c r="J95" s="40"/>
      <c r="K95" s="40"/>
      <c r="L95" s="44"/>
      <c r="M95" s="224"/>
      <c r="N95" s="225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116</v>
      </c>
      <c r="AU95" s="17" t="s">
        <v>78</v>
      </c>
    </row>
    <row r="96" s="2" customFormat="1">
      <c r="A96" s="38"/>
      <c r="B96" s="39"/>
      <c r="C96" s="40"/>
      <c r="D96" s="222" t="s">
        <v>118</v>
      </c>
      <c r="E96" s="40"/>
      <c r="F96" s="226" t="s">
        <v>140</v>
      </c>
      <c r="G96" s="40"/>
      <c r="H96" s="40"/>
      <c r="I96" s="136"/>
      <c r="J96" s="40"/>
      <c r="K96" s="40"/>
      <c r="L96" s="44"/>
      <c r="M96" s="224"/>
      <c r="N96" s="225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118</v>
      </c>
      <c r="AU96" s="17" t="s">
        <v>78</v>
      </c>
    </row>
    <row r="97" s="2" customFormat="1">
      <c r="A97" s="38"/>
      <c r="B97" s="39"/>
      <c r="C97" s="40"/>
      <c r="D97" s="222" t="s">
        <v>141</v>
      </c>
      <c r="E97" s="40"/>
      <c r="F97" s="226" t="s">
        <v>142</v>
      </c>
      <c r="G97" s="40"/>
      <c r="H97" s="40"/>
      <c r="I97" s="136"/>
      <c r="J97" s="40"/>
      <c r="K97" s="40"/>
      <c r="L97" s="44"/>
      <c r="M97" s="224"/>
      <c r="N97" s="225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141</v>
      </c>
      <c r="AU97" s="17" t="s">
        <v>78</v>
      </c>
    </row>
    <row r="98" s="2" customFormat="1" ht="24" customHeight="1">
      <c r="A98" s="38"/>
      <c r="B98" s="39"/>
      <c r="C98" s="209" t="s">
        <v>143</v>
      </c>
      <c r="D98" s="209" t="s">
        <v>110</v>
      </c>
      <c r="E98" s="210" t="s">
        <v>144</v>
      </c>
      <c r="F98" s="211" t="s">
        <v>145</v>
      </c>
      <c r="G98" s="212" t="s">
        <v>146</v>
      </c>
      <c r="H98" s="213">
        <v>440</v>
      </c>
      <c r="I98" s="214"/>
      <c r="J98" s="215">
        <f>ROUND(I98*H98,2)</f>
        <v>0</v>
      </c>
      <c r="K98" s="211" t="s">
        <v>114</v>
      </c>
      <c r="L98" s="44"/>
      <c r="M98" s="216" t="s">
        <v>21</v>
      </c>
      <c r="N98" s="217" t="s">
        <v>41</v>
      </c>
      <c r="O98" s="84"/>
      <c r="P98" s="218">
        <f>O98*H98</f>
        <v>0</v>
      </c>
      <c r="Q98" s="218">
        <v>0</v>
      </c>
      <c r="R98" s="218">
        <f>Q98*H98</f>
        <v>0</v>
      </c>
      <c r="S98" s="218">
        <v>0</v>
      </c>
      <c r="T98" s="219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0" t="s">
        <v>78</v>
      </c>
      <c r="AT98" s="220" t="s">
        <v>110</v>
      </c>
      <c r="AU98" s="220" t="s">
        <v>78</v>
      </c>
      <c r="AY98" s="17" t="s">
        <v>109</v>
      </c>
      <c r="BE98" s="221">
        <f>IF(N98="základní",J98,0)</f>
        <v>0</v>
      </c>
      <c r="BF98" s="221">
        <f>IF(N98="snížená",J98,0)</f>
        <v>0</v>
      </c>
      <c r="BG98" s="221">
        <f>IF(N98="zákl. přenesená",J98,0)</f>
        <v>0</v>
      </c>
      <c r="BH98" s="221">
        <f>IF(N98="sníž. přenesená",J98,0)</f>
        <v>0</v>
      </c>
      <c r="BI98" s="221">
        <f>IF(N98="nulová",J98,0)</f>
        <v>0</v>
      </c>
      <c r="BJ98" s="17" t="s">
        <v>78</v>
      </c>
      <c r="BK98" s="221">
        <f>ROUND(I98*H98,2)</f>
        <v>0</v>
      </c>
      <c r="BL98" s="17" t="s">
        <v>78</v>
      </c>
      <c r="BM98" s="220" t="s">
        <v>147</v>
      </c>
    </row>
    <row r="99" s="2" customFormat="1">
      <c r="A99" s="38"/>
      <c r="B99" s="39"/>
      <c r="C99" s="40"/>
      <c r="D99" s="222" t="s">
        <v>116</v>
      </c>
      <c r="E99" s="40"/>
      <c r="F99" s="223" t="s">
        <v>148</v>
      </c>
      <c r="G99" s="40"/>
      <c r="H99" s="40"/>
      <c r="I99" s="136"/>
      <c r="J99" s="40"/>
      <c r="K99" s="40"/>
      <c r="L99" s="44"/>
      <c r="M99" s="224"/>
      <c r="N99" s="225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116</v>
      </c>
      <c r="AU99" s="17" t="s">
        <v>78</v>
      </c>
    </row>
    <row r="100" s="2" customFormat="1">
      <c r="A100" s="38"/>
      <c r="B100" s="39"/>
      <c r="C100" s="40"/>
      <c r="D100" s="222" t="s">
        <v>118</v>
      </c>
      <c r="E100" s="40"/>
      <c r="F100" s="226" t="s">
        <v>149</v>
      </c>
      <c r="G100" s="40"/>
      <c r="H100" s="40"/>
      <c r="I100" s="136"/>
      <c r="J100" s="40"/>
      <c r="K100" s="40"/>
      <c r="L100" s="44"/>
      <c r="M100" s="224"/>
      <c r="N100" s="225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118</v>
      </c>
      <c r="AU100" s="17" t="s">
        <v>78</v>
      </c>
    </row>
    <row r="101" s="2" customFormat="1" ht="24" customHeight="1">
      <c r="A101" s="38"/>
      <c r="B101" s="39"/>
      <c r="C101" s="209" t="s">
        <v>150</v>
      </c>
      <c r="D101" s="209" t="s">
        <v>110</v>
      </c>
      <c r="E101" s="210" t="s">
        <v>151</v>
      </c>
      <c r="F101" s="211" t="s">
        <v>152</v>
      </c>
      <c r="G101" s="212" t="s">
        <v>146</v>
      </c>
      <c r="H101" s="213">
        <v>440</v>
      </c>
      <c r="I101" s="214"/>
      <c r="J101" s="215">
        <f>ROUND(I101*H101,2)</f>
        <v>0</v>
      </c>
      <c r="K101" s="211" t="s">
        <v>114</v>
      </c>
      <c r="L101" s="44"/>
      <c r="M101" s="216" t="s">
        <v>21</v>
      </c>
      <c r="N101" s="217" t="s">
        <v>41</v>
      </c>
      <c r="O101" s="84"/>
      <c r="P101" s="218">
        <f>O101*H101</f>
        <v>0</v>
      </c>
      <c r="Q101" s="218">
        <v>0</v>
      </c>
      <c r="R101" s="218">
        <f>Q101*H101</f>
        <v>0</v>
      </c>
      <c r="S101" s="218">
        <v>0</v>
      </c>
      <c r="T101" s="219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20" t="s">
        <v>78</v>
      </c>
      <c r="AT101" s="220" t="s">
        <v>110</v>
      </c>
      <c r="AU101" s="220" t="s">
        <v>78</v>
      </c>
      <c r="AY101" s="17" t="s">
        <v>109</v>
      </c>
      <c r="BE101" s="221">
        <f>IF(N101="základní",J101,0)</f>
        <v>0</v>
      </c>
      <c r="BF101" s="221">
        <f>IF(N101="snížená",J101,0)</f>
        <v>0</v>
      </c>
      <c r="BG101" s="221">
        <f>IF(N101="zákl. přenesená",J101,0)</f>
        <v>0</v>
      </c>
      <c r="BH101" s="221">
        <f>IF(N101="sníž. přenesená",J101,0)</f>
        <v>0</v>
      </c>
      <c r="BI101" s="221">
        <f>IF(N101="nulová",J101,0)</f>
        <v>0</v>
      </c>
      <c r="BJ101" s="17" t="s">
        <v>78</v>
      </c>
      <c r="BK101" s="221">
        <f>ROUND(I101*H101,2)</f>
        <v>0</v>
      </c>
      <c r="BL101" s="17" t="s">
        <v>78</v>
      </c>
      <c r="BM101" s="220" t="s">
        <v>153</v>
      </c>
    </row>
    <row r="102" s="2" customFormat="1">
      <c r="A102" s="38"/>
      <c r="B102" s="39"/>
      <c r="C102" s="40"/>
      <c r="D102" s="222" t="s">
        <v>116</v>
      </c>
      <c r="E102" s="40"/>
      <c r="F102" s="223" t="s">
        <v>154</v>
      </c>
      <c r="G102" s="40"/>
      <c r="H102" s="40"/>
      <c r="I102" s="136"/>
      <c r="J102" s="40"/>
      <c r="K102" s="40"/>
      <c r="L102" s="44"/>
      <c r="M102" s="224"/>
      <c r="N102" s="225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116</v>
      </c>
      <c r="AU102" s="17" t="s">
        <v>78</v>
      </c>
    </row>
    <row r="103" s="2" customFormat="1">
      <c r="A103" s="38"/>
      <c r="B103" s="39"/>
      <c r="C103" s="40"/>
      <c r="D103" s="222" t="s">
        <v>118</v>
      </c>
      <c r="E103" s="40"/>
      <c r="F103" s="226" t="s">
        <v>155</v>
      </c>
      <c r="G103" s="40"/>
      <c r="H103" s="40"/>
      <c r="I103" s="136"/>
      <c r="J103" s="40"/>
      <c r="K103" s="40"/>
      <c r="L103" s="44"/>
      <c r="M103" s="224"/>
      <c r="N103" s="225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118</v>
      </c>
      <c r="AU103" s="17" t="s">
        <v>78</v>
      </c>
    </row>
    <row r="104" s="2" customFormat="1" ht="24" customHeight="1">
      <c r="A104" s="38"/>
      <c r="B104" s="39"/>
      <c r="C104" s="209" t="s">
        <v>156</v>
      </c>
      <c r="D104" s="209" t="s">
        <v>110</v>
      </c>
      <c r="E104" s="210" t="s">
        <v>157</v>
      </c>
      <c r="F104" s="211" t="s">
        <v>158</v>
      </c>
      <c r="G104" s="212" t="s">
        <v>159</v>
      </c>
      <c r="H104" s="213">
        <v>3344</v>
      </c>
      <c r="I104" s="214"/>
      <c r="J104" s="215">
        <f>ROUND(I104*H104,2)</f>
        <v>0</v>
      </c>
      <c r="K104" s="211" t="s">
        <v>114</v>
      </c>
      <c r="L104" s="44"/>
      <c r="M104" s="216" t="s">
        <v>21</v>
      </c>
      <c r="N104" s="217" t="s">
        <v>41</v>
      </c>
      <c r="O104" s="84"/>
      <c r="P104" s="218">
        <f>O104*H104</f>
        <v>0</v>
      </c>
      <c r="Q104" s="218">
        <v>0</v>
      </c>
      <c r="R104" s="218">
        <f>Q104*H104</f>
        <v>0</v>
      </c>
      <c r="S104" s="218">
        <v>0</v>
      </c>
      <c r="T104" s="219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0" t="s">
        <v>78</v>
      </c>
      <c r="AT104" s="220" t="s">
        <v>110</v>
      </c>
      <c r="AU104" s="220" t="s">
        <v>78</v>
      </c>
      <c r="AY104" s="17" t="s">
        <v>109</v>
      </c>
      <c r="BE104" s="221">
        <f>IF(N104="základní",J104,0)</f>
        <v>0</v>
      </c>
      <c r="BF104" s="221">
        <f>IF(N104="snížená",J104,0)</f>
        <v>0</v>
      </c>
      <c r="BG104" s="221">
        <f>IF(N104="zákl. přenesená",J104,0)</f>
        <v>0</v>
      </c>
      <c r="BH104" s="221">
        <f>IF(N104="sníž. přenesená",J104,0)</f>
        <v>0</v>
      </c>
      <c r="BI104" s="221">
        <f>IF(N104="nulová",J104,0)</f>
        <v>0</v>
      </c>
      <c r="BJ104" s="17" t="s">
        <v>78</v>
      </c>
      <c r="BK104" s="221">
        <f>ROUND(I104*H104,2)</f>
        <v>0</v>
      </c>
      <c r="BL104" s="17" t="s">
        <v>78</v>
      </c>
      <c r="BM104" s="220" t="s">
        <v>160</v>
      </c>
    </row>
    <row r="105" s="2" customFormat="1">
      <c r="A105" s="38"/>
      <c r="B105" s="39"/>
      <c r="C105" s="40"/>
      <c r="D105" s="222" t="s">
        <v>116</v>
      </c>
      <c r="E105" s="40"/>
      <c r="F105" s="223" t="s">
        <v>161</v>
      </c>
      <c r="G105" s="40"/>
      <c r="H105" s="40"/>
      <c r="I105" s="136"/>
      <c r="J105" s="40"/>
      <c r="K105" s="40"/>
      <c r="L105" s="44"/>
      <c r="M105" s="224"/>
      <c r="N105" s="225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116</v>
      </c>
      <c r="AU105" s="17" t="s">
        <v>78</v>
      </c>
    </row>
    <row r="106" s="2" customFormat="1">
      <c r="A106" s="38"/>
      <c r="B106" s="39"/>
      <c r="C106" s="40"/>
      <c r="D106" s="222" t="s">
        <v>118</v>
      </c>
      <c r="E106" s="40"/>
      <c r="F106" s="226" t="s">
        <v>162</v>
      </c>
      <c r="G106" s="40"/>
      <c r="H106" s="40"/>
      <c r="I106" s="136"/>
      <c r="J106" s="40"/>
      <c r="K106" s="40"/>
      <c r="L106" s="44"/>
      <c r="M106" s="224"/>
      <c r="N106" s="225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118</v>
      </c>
      <c r="AU106" s="17" t="s">
        <v>78</v>
      </c>
    </row>
    <row r="107" s="2" customFormat="1" ht="24" customHeight="1">
      <c r="A107" s="38"/>
      <c r="B107" s="39"/>
      <c r="C107" s="209" t="s">
        <v>163</v>
      </c>
      <c r="D107" s="209" t="s">
        <v>110</v>
      </c>
      <c r="E107" s="210" t="s">
        <v>164</v>
      </c>
      <c r="F107" s="211" t="s">
        <v>165</v>
      </c>
      <c r="G107" s="212" t="s">
        <v>159</v>
      </c>
      <c r="H107" s="213">
        <v>456</v>
      </c>
      <c r="I107" s="214"/>
      <c r="J107" s="215">
        <f>ROUND(I107*H107,2)</f>
        <v>0</v>
      </c>
      <c r="K107" s="211" t="s">
        <v>114</v>
      </c>
      <c r="L107" s="44"/>
      <c r="M107" s="216" t="s">
        <v>21</v>
      </c>
      <c r="N107" s="217" t="s">
        <v>41</v>
      </c>
      <c r="O107" s="84"/>
      <c r="P107" s="218">
        <f>O107*H107</f>
        <v>0</v>
      </c>
      <c r="Q107" s="218">
        <v>0</v>
      </c>
      <c r="R107" s="218">
        <f>Q107*H107</f>
        <v>0</v>
      </c>
      <c r="S107" s="218">
        <v>0</v>
      </c>
      <c r="T107" s="219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0" t="s">
        <v>78</v>
      </c>
      <c r="AT107" s="220" t="s">
        <v>110</v>
      </c>
      <c r="AU107" s="220" t="s">
        <v>78</v>
      </c>
      <c r="AY107" s="17" t="s">
        <v>109</v>
      </c>
      <c r="BE107" s="221">
        <f>IF(N107="základní",J107,0)</f>
        <v>0</v>
      </c>
      <c r="BF107" s="221">
        <f>IF(N107="snížená",J107,0)</f>
        <v>0</v>
      </c>
      <c r="BG107" s="221">
        <f>IF(N107="zákl. přenesená",J107,0)</f>
        <v>0</v>
      </c>
      <c r="BH107" s="221">
        <f>IF(N107="sníž. přenesená",J107,0)</f>
        <v>0</v>
      </c>
      <c r="BI107" s="221">
        <f>IF(N107="nulová",J107,0)</f>
        <v>0</v>
      </c>
      <c r="BJ107" s="17" t="s">
        <v>78</v>
      </c>
      <c r="BK107" s="221">
        <f>ROUND(I107*H107,2)</f>
        <v>0</v>
      </c>
      <c r="BL107" s="17" t="s">
        <v>78</v>
      </c>
      <c r="BM107" s="220" t="s">
        <v>166</v>
      </c>
    </row>
    <row r="108" s="2" customFormat="1">
      <c r="A108" s="38"/>
      <c r="B108" s="39"/>
      <c r="C108" s="40"/>
      <c r="D108" s="222" t="s">
        <v>116</v>
      </c>
      <c r="E108" s="40"/>
      <c r="F108" s="223" t="s">
        <v>167</v>
      </c>
      <c r="G108" s="40"/>
      <c r="H108" s="40"/>
      <c r="I108" s="136"/>
      <c r="J108" s="40"/>
      <c r="K108" s="40"/>
      <c r="L108" s="44"/>
      <c r="M108" s="224"/>
      <c r="N108" s="225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116</v>
      </c>
      <c r="AU108" s="17" t="s">
        <v>78</v>
      </c>
    </row>
    <row r="109" s="2" customFormat="1">
      <c r="A109" s="38"/>
      <c r="B109" s="39"/>
      <c r="C109" s="40"/>
      <c r="D109" s="222" t="s">
        <v>118</v>
      </c>
      <c r="E109" s="40"/>
      <c r="F109" s="226" t="s">
        <v>162</v>
      </c>
      <c r="G109" s="40"/>
      <c r="H109" s="40"/>
      <c r="I109" s="136"/>
      <c r="J109" s="40"/>
      <c r="K109" s="40"/>
      <c r="L109" s="44"/>
      <c r="M109" s="224"/>
      <c r="N109" s="225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118</v>
      </c>
      <c r="AU109" s="17" t="s">
        <v>78</v>
      </c>
    </row>
    <row r="110" s="2" customFormat="1" ht="24" customHeight="1">
      <c r="A110" s="38"/>
      <c r="B110" s="39"/>
      <c r="C110" s="209" t="s">
        <v>168</v>
      </c>
      <c r="D110" s="209" t="s">
        <v>110</v>
      </c>
      <c r="E110" s="210" t="s">
        <v>169</v>
      </c>
      <c r="F110" s="211" t="s">
        <v>170</v>
      </c>
      <c r="G110" s="212" t="s">
        <v>146</v>
      </c>
      <c r="H110" s="213">
        <v>225</v>
      </c>
      <c r="I110" s="214"/>
      <c r="J110" s="215">
        <f>ROUND(I110*H110,2)</f>
        <v>0</v>
      </c>
      <c r="K110" s="211" t="s">
        <v>114</v>
      </c>
      <c r="L110" s="44"/>
      <c r="M110" s="216" t="s">
        <v>21</v>
      </c>
      <c r="N110" s="217" t="s">
        <v>41</v>
      </c>
      <c r="O110" s="84"/>
      <c r="P110" s="218">
        <f>O110*H110</f>
        <v>0</v>
      </c>
      <c r="Q110" s="218">
        <v>0</v>
      </c>
      <c r="R110" s="218">
        <f>Q110*H110</f>
        <v>0</v>
      </c>
      <c r="S110" s="218">
        <v>0</v>
      </c>
      <c r="T110" s="219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0" t="s">
        <v>78</v>
      </c>
      <c r="AT110" s="220" t="s">
        <v>110</v>
      </c>
      <c r="AU110" s="220" t="s">
        <v>78</v>
      </c>
      <c r="AY110" s="17" t="s">
        <v>109</v>
      </c>
      <c r="BE110" s="221">
        <f>IF(N110="základní",J110,0)</f>
        <v>0</v>
      </c>
      <c r="BF110" s="221">
        <f>IF(N110="snížená",J110,0)</f>
        <v>0</v>
      </c>
      <c r="BG110" s="221">
        <f>IF(N110="zákl. přenesená",J110,0)</f>
        <v>0</v>
      </c>
      <c r="BH110" s="221">
        <f>IF(N110="sníž. přenesená",J110,0)</f>
        <v>0</v>
      </c>
      <c r="BI110" s="221">
        <f>IF(N110="nulová",J110,0)</f>
        <v>0</v>
      </c>
      <c r="BJ110" s="17" t="s">
        <v>78</v>
      </c>
      <c r="BK110" s="221">
        <f>ROUND(I110*H110,2)</f>
        <v>0</v>
      </c>
      <c r="BL110" s="17" t="s">
        <v>78</v>
      </c>
      <c r="BM110" s="220" t="s">
        <v>171</v>
      </c>
    </row>
    <row r="111" s="2" customFormat="1">
      <c r="A111" s="38"/>
      <c r="B111" s="39"/>
      <c r="C111" s="40"/>
      <c r="D111" s="222" t="s">
        <v>116</v>
      </c>
      <c r="E111" s="40"/>
      <c r="F111" s="223" t="s">
        <v>172</v>
      </c>
      <c r="G111" s="40"/>
      <c r="H111" s="40"/>
      <c r="I111" s="136"/>
      <c r="J111" s="40"/>
      <c r="K111" s="40"/>
      <c r="L111" s="44"/>
      <c r="M111" s="224"/>
      <c r="N111" s="225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116</v>
      </c>
      <c r="AU111" s="17" t="s">
        <v>78</v>
      </c>
    </row>
    <row r="112" s="2" customFormat="1">
      <c r="A112" s="38"/>
      <c r="B112" s="39"/>
      <c r="C112" s="40"/>
      <c r="D112" s="222" t="s">
        <v>118</v>
      </c>
      <c r="E112" s="40"/>
      <c r="F112" s="226" t="s">
        <v>149</v>
      </c>
      <c r="G112" s="40"/>
      <c r="H112" s="40"/>
      <c r="I112" s="136"/>
      <c r="J112" s="40"/>
      <c r="K112" s="40"/>
      <c r="L112" s="44"/>
      <c r="M112" s="224"/>
      <c r="N112" s="225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118</v>
      </c>
      <c r="AU112" s="17" t="s">
        <v>78</v>
      </c>
    </row>
    <row r="113" s="2" customFormat="1" ht="24" customHeight="1">
      <c r="A113" s="38"/>
      <c r="B113" s="39"/>
      <c r="C113" s="209" t="s">
        <v>173</v>
      </c>
      <c r="D113" s="209" t="s">
        <v>110</v>
      </c>
      <c r="E113" s="210" t="s">
        <v>174</v>
      </c>
      <c r="F113" s="211" t="s">
        <v>175</v>
      </c>
      <c r="G113" s="212" t="s">
        <v>146</v>
      </c>
      <c r="H113" s="213">
        <v>225</v>
      </c>
      <c r="I113" s="214"/>
      <c r="J113" s="215">
        <f>ROUND(I113*H113,2)</f>
        <v>0</v>
      </c>
      <c r="K113" s="211" t="s">
        <v>114</v>
      </c>
      <c r="L113" s="44"/>
      <c r="M113" s="216" t="s">
        <v>21</v>
      </c>
      <c r="N113" s="217" t="s">
        <v>41</v>
      </c>
      <c r="O113" s="84"/>
      <c r="P113" s="218">
        <f>O113*H113</f>
        <v>0</v>
      </c>
      <c r="Q113" s="218">
        <v>0</v>
      </c>
      <c r="R113" s="218">
        <f>Q113*H113</f>
        <v>0</v>
      </c>
      <c r="S113" s="218">
        <v>0</v>
      </c>
      <c r="T113" s="219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0" t="s">
        <v>78</v>
      </c>
      <c r="AT113" s="220" t="s">
        <v>110</v>
      </c>
      <c r="AU113" s="220" t="s">
        <v>78</v>
      </c>
      <c r="AY113" s="17" t="s">
        <v>109</v>
      </c>
      <c r="BE113" s="221">
        <f>IF(N113="základní",J113,0)</f>
        <v>0</v>
      </c>
      <c r="BF113" s="221">
        <f>IF(N113="snížená",J113,0)</f>
        <v>0</v>
      </c>
      <c r="BG113" s="221">
        <f>IF(N113="zákl. přenesená",J113,0)</f>
        <v>0</v>
      </c>
      <c r="BH113" s="221">
        <f>IF(N113="sníž. přenesená",J113,0)</f>
        <v>0</v>
      </c>
      <c r="BI113" s="221">
        <f>IF(N113="nulová",J113,0)</f>
        <v>0</v>
      </c>
      <c r="BJ113" s="17" t="s">
        <v>78</v>
      </c>
      <c r="BK113" s="221">
        <f>ROUND(I113*H113,2)</f>
        <v>0</v>
      </c>
      <c r="BL113" s="17" t="s">
        <v>78</v>
      </c>
      <c r="BM113" s="220" t="s">
        <v>176</v>
      </c>
    </row>
    <row r="114" s="2" customFormat="1">
      <c r="A114" s="38"/>
      <c r="B114" s="39"/>
      <c r="C114" s="40"/>
      <c r="D114" s="222" t="s">
        <v>116</v>
      </c>
      <c r="E114" s="40"/>
      <c r="F114" s="223" t="s">
        <v>177</v>
      </c>
      <c r="G114" s="40"/>
      <c r="H114" s="40"/>
      <c r="I114" s="136"/>
      <c r="J114" s="40"/>
      <c r="K114" s="40"/>
      <c r="L114" s="44"/>
      <c r="M114" s="224"/>
      <c r="N114" s="225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116</v>
      </c>
      <c r="AU114" s="17" t="s">
        <v>78</v>
      </c>
    </row>
    <row r="115" s="2" customFormat="1">
      <c r="A115" s="38"/>
      <c r="B115" s="39"/>
      <c r="C115" s="40"/>
      <c r="D115" s="222" t="s">
        <v>118</v>
      </c>
      <c r="E115" s="40"/>
      <c r="F115" s="226" t="s">
        <v>155</v>
      </c>
      <c r="G115" s="40"/>
      <c r="H115" s="40"/>
      <c r="I115" s="136"/>
      <c r="J115" s="40"/>
      <c r="K115" s="40"/>
      <c r="L115" s="44"/>
      <c r="M115" s="224"/>
      <c r="N115" s="225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118</v>
      </c>
      <c r="AU115" s="17" t="s">
        <v>78</v>
      </c>
    </row>
    <row r="116" s="2" customFormat="1" ht="24" customHeight="1">
      <c r="A116" s="38"/>
      <c r="B116" s="39"/>
      <c r="C116" s="209" t="s">
        <v>178</v>
      </c>
      <c r="D116" s="209" t="s">
        <v>110</v>
      </c>
      <c r="E116" s="210" t="s">
        <v>179</v>
      </c>
      <c r="F116" s="211" t="s">
        <v>180</v>
      </c>
      <c r="G116" s="212" t="s">
        <v>159</v>
      </c>
      <c r="H116" s="213">
        <v>2</v>
      </c>
      <c r="I116" s="214"/>
      <c r="J116" s="215">
        <f>ROUND(I116*H116,2)</f>
        <v>0</v>
      </c>
      <c r="K116" s="211" t="s">
        <v>114</v>
      </c>
      <c r="L116" s="44"/>
      <c r="M116" s="216" t="s">
        <v>21</v>
      </c>
      <c r="N116" s="217" t="s">
        <v>41</v>
      </c>
      <c r="O116" s="84"/>
      <c r="P116" s="218">
        <f>O116*H116</f>
        <v>0</v>
      </c>
      <c r="Q116" s="218">
        <v>0</v>
      </c>
      <c r="R116" s="218">
        <f>Q116*H116</f>
        <v>0</v>
      </c>
      <c r="S116" s="218">
        <v>0</v>
      </c>
      <c r="T116" s="219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0" t="s">
        <v>78</v>
      </c>
      <c r="AT116" s="220" t="s">
        <v>110</v>
      </c>
      <c r="AU116" s="220" t="s">
        <v>78</v>
      </c>
      <c r="AY116" s="17" t="s">
        <v>109</v>
      </c>
      <c r="BE116" s="221">
        <f>IF(N116="základní",J116,0)</f>
        <v>0</v>
      </c>
      <c r="BF116" s="221">
        <f>IF(N116="snížená",J116,0)</f>
        <v>0</v>
      </c>
      <c r="BG116" s="221">
        <f>IF(N116="zákl. přenesená",J116,0)</f>
        <v>0</v>
      </c>
      <c r="BH116" s="221">
        <f>IF(N116="sníž. přenesená",J116,0)</f>
        <v>0</v>
      </c>
      <c r="BI116" s="221">
        <f>IF(N116="nulová",J116,0)</f>
        <v>0</v>
      </c>
      <c r="BJ116" s="17" t="s">
        <v>78</v>
      </c>
      <c r="BK116" s="221">
        <f>ROUND(I116*H116,2)</f>
        <v>0</v>
      </c>
      <c r="BL116" s="17" t="s">
        <v>78</v>
      </c>
      <c r="BM116" s="220" t="s">
        <v>181</v>
      </c>
    </row>
    <row r="117" s="2" customFormat="1">
      <c r="A117" s="38"/>
      <c r="B117" s="39"/>
      <c r="C117" s="40"/>
      <c r="D117" s="222" t="s">
        <v>116</v>
      </c>
      <c r="E117" s="40"/>
      <c r="F117" s="223" t="s">
        <v>182</v>
      </c>
      <c r="G117" s="40"/>
      <c r="H117" s="40"/>
      <c r="I117" s="136"/>
      <c r="J117" s="40"/>
      <c r="K117" s="40"/>
      <c r="L117" s="44"/>
      <c r="M117" s="224"/>
      <c r="N117" s="225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116</v>
      </c>
      <c r="AU117" s="17" t="s">
        <v>78</v>
      </c>
    </row>
    <row r="118" s="2" customFormat="1">
      <c r="A118" s="38"/>
      <c r="B118" s="39"/>
      <c r="C118" s="40"/>
      <c r="D118" s="222" t="s">
        <v>118</v>
      </c>
      <c r="E118" s="40"/>
      <c r="F118" s="226" t="s">
        <v>183</v>
      </c>
      <c r="G118" s="40"/>
      <c r="H118" s="40"/>
      <c r="I118" s="136"/>
      <c r="J118" s="40"/>
      <c r="K118" s="40"/>
      <c r="L118" s="44"/>
      <c r="M118" s="224"/>
      <c r="N118" s="225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118</v>
      </c>
      <c r="AU118" s="17" t="s">
        <v>78</v>
      </c>
    </row>
    <row r="119" s="2" customFormat="1" ht="24" customHeight="1">
      <c r="A119" s="38"/>
      <c r="B119" s="39"/>
      <c r="C119" s="209" t="s">
        <v>184</v>
      </c>
      <c r="D119" s="209" t="s">
        <v>110</v>
      </c>
      <c r="E119" s="210" t="s">
        <v>185</v>
      </c>
      <c r="F119" s="211" t="s">
        <v>186</v>
      </c>
      <c r="G119" s="212" t="s">
        <v>122</v>
      </c>
      <c r="H119" s="213">
        <v>20</v>
      </c>
      <c r="I119" s="214"/>
      <c r="J119" s="215">
        <f>ROUND(I119*H119,2)</f>
        <v>0</v>
      </c>
      <c r="K119" s="211" t="s">
        <v>114</v>
      </c>
      <c r="L119" s="44"/>
      <c r="M119" s="216" t="s">
        <v>21</v>
      </c>
      <c r="N119" s="217" t="s">
        <v>41</v>
      </c>
      <c r="O119" s="84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0" t="s">
        <v>78</v>
      </c>
      <c r="AT119" s="220" t="s">
        <v>110</v>
      </c>
      <c r="AU119" s="220" t="s">
        <v>78</v>
      </c>
      <c r="AY119" s="17" t="s">
        <v>109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7" t="s">
        <v>78</v>
      </c>
      <c r="BK119" s="221">
        <f>ROUND(I119*H119,2)</f>
        <v>0</v>
      </c>
      <c r="BL119" s="17" t="s">
        <v>78</v>
      </c>
      <c r="BM119" s="220" t="s">
        <v>187</v>
      </c>
    </row>
    <row r="120" s="2" customFormat="1">
      <c r="A120" s="38"/>
      <c r="B120" s="39"/>
      <c r="C120" s="40"/>
      <c r="D120" s="222" t="s">
        <v>116</v>
      </c>
      <c r="E120" s="40"/>
      <c r="F120" s="223" t="s">
        <v>188</v>
      </c>
      <c r="G120" s="40"/>
      <c r="H120" s="40"/>
      <c r="I120" s="136"/>
      <c r="J120" s="40"/>
      <c r="K120" s="40"/>
      <c r="L120" s="44"/>
      <c r="M120" s="224"/>
      <c r="N120" s="225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116</v>
      </c>
      <c r="AU120" s="17" t="s">
        <v>78</v>
      </c>
    </row>
    <row r="121" s="2" customFormat="1">
      <c r="A121" s="38"/>
      <c r="B121" s="39"/>
      <c r="C121" s="40"/>
      <c r="D121" s="222" t="s">
        <v>118</v>
      </c>
      <c r="E121" s="40"/>
      <c r="F121" s="226" t="s">
        <v>140</v>
      </c>
      <c r="G121" s="40"/>
      <c r="H121" s="40"/>
      <c r="I121" s="136"/>
      <c r="J121" s="40"/>
      <c r="K121" s="40"/>
      <c r="L121" s="44"/>
      <c r="M121" s="224"/>
      <c r="N121" s="225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118</v>
      </c>
      <c r="AU121" s="17" t="s">
        <v>78</v>
      </c>
    </row>
    <row r="122" s="2" customFormat="1" ht="24" customHeight="1">
      <c r="A122" s="38"/>
      <c r="B122" s="39"/>
      <c r="C122" s="209" t="s">
        <v>189</v>
      </c>
      <c r="D122" s="209" t="s">
        <v>110</v>
      </c>
      <c r="E122" s="210" t="s">
        <v>190</v>
      </c>
      <c r="F122" s="211" t="s">
        <v>191</v>
      </c>
      <c r="G122" s="212" t="s">
        <v>192</v>
      </c>
      <c r="H122" s="213">
        <v>112.45</v>
      </c>
      <c r="I122" s="214"/>
      <c r="J122" s="215">
        <f>ROUND(I122*H122,2)</f>
        <v>0</v>
      </c>
      <c r="K122" s="211" t="s">
        <v>114</v>
      </c>
      <c r="L122" s="44"/>
      <c r="M122" s="216" t="s">
        <v>21</v>
      </c>
      <c r="N122" s="217" t="s">
        <v>41</v>
      </c>
      <c r="O122" s="84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0" t="s">
        <v>78</v>
      </c>
      <c r="AT122" s="220" t="s">
        <v>110</v>
      </c>
      <c r="AU122" s="220" t="s">
        <v>78</v>
      </c>
      <c r="AY122" s="17" t="s">
        <v>109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7" t="s">
        <v>78</v>
      </c>
      <c r="BK122" s="221">
        <f>ROUND(I122*H122,2)</f>
        <v>0</v>
      </c>
      <c r="BL122" s="17" t="s">
        <v>78</v>
      </c>
      <c r="BM122" s="220" t="s">
        <v>193</v>
      </c>
    </row>
    <row r="123" s="2" customFormat="1">
      <c r="A123" s="38"/>
      <c r="B123" s="39"/>
      <c r="C123" s="40"/>
      <c r="D123" s="222" t="s">
        <v>116</v>
      </c>
      <c r="E123" s="40"/>
      <c r="F123" s="223" t="s">
        <v>194</v>
      </c>
      <c r="G123" s="40"/>
      <c r="H123" s="40"/>
      <c r="I123" s="136"/>
      <c r="J123" s="40"/>
      <c r="K123" s="40"/>
      <c r="L123" s="44"/>
      <c r="M123" s="224"/>
      <c r="N123" s="225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116</v>
      </c>
      <c r="AU123" s="17" t="s">
        <v>78</v>
      </c>
    </row>
    <row r="124" s="2" customFormat="1">
      <c r="A124" s="38"/>
      <c r="B124" s="39"/>
      <c r="C124" s="40"/>
      <c r="D124" s="222" t="s">
        <v>118</v>
      </c>
      <c r="E124" s="40"/>
      <c r="F124" s="226" t="s">
        <v>195</v>
      </c>
      <c r="G124" s="40"/>
      <c r="H124" s="40"/>
      <c r="I124" s="136"/>
      <c r="J124" s="40"/>
      <c r="K124" s="40"/>
      <c r="L124" s="44"/>
      <c r="M124" s="224"/>
      <c r="N124" s="225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118</v>
      </c>
      <c r="AU124" s="17" t="s">
        <v>78</v>
      </c>
    </row>
    <row r="125" s="2" customFormat="1" ht="24" customHeight="1">
      <c r="A125" s="38"/>
      <c r="B125" s="39"/>
      <c r="C125" s="209" t="s">
        <v>8</v>
      </c>
      <c r="D125" s="209" t="s">
        <v>110</v>
      </c>
      <c r="E125" s="210" t="s">
        <v>196</v>
      </c>
      <c r="F125" s="211" t="s">
        <v>197</v>
      </c>
      <c r="G125" s="212" t="s">
        <v>198</v>
      </c>
      <c r="H125" s="213">
        <v>250</v>
      </c>
      <c r="I125" s="214"/>
      <c r="J125" s="215">
        <f>ROUND(I125*H125,2)</f>
        <v>0</v>
      </c>
      <c r="K125" s="211" t="s">
        <v>114</v>
      </c>
      <c r="L125" s="44"/>
      <c r="M125" s="216" t="s">
        <v>21</v>
      </c>
      <c r="N125" s="217" t="s">
        <v>41</v>
      </c>
      <c r="O125" s="84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0" t="s">
        <v>78</v>
      </c>
      <c r="AT125" s="220" t="s">
        <v>110</v>
      </c>
      <c r="AU125" s="220" t="s">
        <v>78</v>
      </c>
      <c r="AY125" s="17" t="s">
        <v>109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7" t="s">
        <v>78</v>
      </c>
      <c r="BK125" s="221">
        <f>ROUND(I125*H125,2)</f>
        <v>0</v>
      </c>
      <c r="BL125" s="17" t="s">
        <v>78</v>
      </c>
      <c r="BM125" s="220" t="s">
        <v>199</v>
      </c>
    </row>
    <row r="126" s="2" customFormat="1">
      <c r="A126" s="38"/>
      <c r="B126" s="39"/>
      <c r="C126" s="40"/>
      <c r="D126" s="222" t="s">
        <v>116</v>
      </c>
      <c r="E126" s="40"/>
      <c r="F126" s="223" t="s">
        <v>200</v>
      </c>
      <c r="G126" s="40"/>
      <c r="H126" s="40"/>
      <c r="I126" s="136"/>
      <c r="J126" s="40"/>
      <c r="K126" s="40"/>
      <c r="L126" s="44"/>
      <c r="M126" s="224"/>
      <c r="N126" s="225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116</v>
      </c>
      <c r="AU126" s="17" t="s">
        <v>78</v>
      </c>
    </row>
    <row r="127" s="2" customFormat="1">
      <c r="A127" s="38"/>
      <c r="B127" s="39"/>
      <c r="C127" s="40"/>
      <c r="D127" s="222" t="s">
        <v>118</v>
      </c>
      <c r="E127" s="40"/>
      <c r="F127" s="226" t="s">
        <v>201</v>
      </c>
      <c r="G127" s="40"/>
      <c r="H127" s="40"/>
      <c r="I127" s="136"/>
      <c r="J127" s="40"/>
      <c r="K127" s="40"/>
      <c r="L127" s="44"/>
      <c r="M127" s="224"/>
      <c r="N127" s="225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118</v>
      </c>
      <c r="AU127" s="17" t="s">
        <v>78</v>
      </c>
    </row>
    <row r="128" s="2" customFormat="1" ht="24" customHeight="1">
      <c r="A128" s="38"/>
      <c r="B128" s="39"/>
      <c r="C128" s="209" t="s">
        <v>202</v>
      </c>
      <c r="D128" s="209" t="s">
        <v>110</v>
      </c>
      <c r="E128" s="210" t="s">
        <v>203</v>
      </c>
      <c r="F128" s="211" t="s">
        <v>204</v>
      </c>
      <c r="G128" s="212" t="s">
        <v>122</v>
      </c>
      <c r="H128" s="213">
        <v>428.00999999999999</v>
      </c>
      <c r="I128" s="214"/>
      <c r="J128" s="215">
        <f>ROUND(I128*H128,2)</f>
        <v>0</v>
      </c>
      <c r="K128" s="211" t="s">
        <v>114</v>
      </c>
      <c r="L128" s="44"/>
      <c r="M128" s="216" t="s">
        <v>21</v>
      </c>
      <c r="N128" s="217" t="s">
        <v>41</v>
      </c>
      <c r="O128" s="84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0" t="s">
        <v>78</v>
      </c>
      <c r="AT128" s="220" t="s">
        <v>110</v>
      </c>
      <c r="AU128" s="220" t="s">
        <v>78</v>
      </c>
      <c r="AY128" s="17" t="s">
        <v>109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7" t="s">
        <v>78</v>
      </c>
      <c r="BK128" s="221">
        <f>ROUND(I128*H128,2)</f>
        <v>0</v>
      </c>
      <c r="BL128" s="17" t="s">
        <v>78</v>
      </c>
      <c r="BM128" s="220" t="s">
        <v>205</v>
      </c>
    </row>
    <row r="129" s="2" customFormat="1">
      <c r="A129" s="38"/>
      <c r="B129" s="39"/>
      <c r="C129" s="40"/>
      <c r="D129" s="222" t="s">
        <v>116</v>
      </c>
      <c r="E129" s="40"/>
      <c r="F129" s="223" t="s">
        <v>206</v>
      </c>
      <c r="G129" s="40"/>
      <c r="H129" s="40"/>
      <c r="I129" s="136"/>
      <c r="J129" s="40"/>
      <c r="K129" s="40"/>
      <c r="L129" s="44"/>
      <c r="M129" s="224"/>
      <c r="N129" s="225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116</v>
      </c>
      <c r="AU129" s="17" t="s">
        <v>78</v>
      </c>
    </row>
    <row r="130" s="2" customFormat="1">
      <c r="A130" s="38"/>
      <c r="B130" s="39"/>
      <c r="C130" s="40"/>
      <c r="D130" s="222" t="s">
        <v>118</v>
      </c>
      <c r="E130" s="40"/>
      <c r="F130" s="226" t="s">
        <v>140</v>
      </c>
      <c r="G130" s="40"/>
      <c r="H130" s="40"/>
      <c r="I130" s="136"/>
      <c r="J130" s="40"/>
      <c r="K130" s="40"/>
      <c r="L130" s="44"/>
      <c r="M130" s="224"/>
      <c r="N130" s="225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118</v>
      </c>
      <c r="AU130" s="17" t="s">
        <v>78</v>
      </c>
    </row>
    <row r="131" s="2" customFormat="1">
      <c r="A131" s="38"/>
      <c r="B131" s="39"/>
      <c r="C131" s="40"/>
      <c r="D131" s="222" t="s">
        <v>141</v>
      </c>
      <c r="E131" s="40"/>
      <c r="F131" s="226" t="s">
        <v>207</v>
      </c>
      <c r="G131" s="40"/>
      <c r="H131" s="40"/>
      <c r="I131" s="136"/>
      <c r="J131" s="40"/>
      <c r="K131" s="40"/>
      <c r="L131" s="44"/>
      <c r="M131" s="224"/>
      <c r="N131" s="225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141</v>
      </c>
      <c r="AU131" s="17" t="s">
        <v>78</v>
      </c>
    </row>
    <row r="132" s="2" customFormat="1" ht="24" customHeight="1">
      <c r="A132" s="38"/>
      <c r="B132" s="39"/>
      <c r="C132" s="209" t="s">
        <v>208</v>
      </c>
      <c r="D132" s="209" t="s">
        <v>110</v>
      </c>
      <c r="E132" s="210" t="s">
        <v>209</v>
      </c>
      <c r="F132" s="211" t="s">
        <v>210</v>
      </c>
      <c r="G132" s="212" t="s">
        <v>122</v>
      </c>
      <c r="H132" s="213">
        <v>428.00999999999999</v>
      </c>
      <c r="I132" s="214"/>
      <c r="J132" s="215">
        <f>ROUND(I132*H132,2)</f>
        <v>0</v>
      </c>
      <c r="K132" s="211" t="s">
        <v>114</v>
      </c>
      <c r="L132" s="44"/>
      <c r="M132" s="216" t="s">
        <v>21</v>
      </c>
      <c r="N132" s="217" t="s">
        <v>41</v>
      </c>
      <c r="O132" s="84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0" t="s">
        <v>78</v>
      </c>
      <c r="AT132" s="220" t="s">
        <v>110</v>
      </c>
      <c r="AU132" s="220" t="s">
        <v>78</v>
      </c>
      <c r="AY132" s="17" t="s">
        <v>109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7" t="s">
        <v>78</v>
      </c>
      <c r="BK132" s="221">
        <f>ROUND(I132*H132,2)</f>
        <v>0</v>
      </c>
      <c r="BL132" s="17" t="s">
        <v>78</v>
      </c>
      <c r="BM132" s="220" t="s">
        <v>211</v>
      </c>
    </row>
    <row r="133" s="2" customFormat="1">
      <c r="A133" s="38"/>
      <c r="B133" s="39"/>
      <c r="C133" s="40"/>
      <c r="D133" s="222" t="s">
        <v>116</v>
      </c>
      <c r="E133" s="40"/>
      <c r="F133" s="223" t="s">
        <v>212</v>
      </c>
      <c r="G133" s="40"/>
      <c r="H133" s="40"/>
      <c r="I133" s="136"/>
      <c r="J133" s="40"/>
      <c r="K133" s="40"/>
      <c r="L133" s="44"/>
      <c r="M133" s="224"/>
      <c r="N133" s="225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116</v>
      </c>
      <c r="AU133" s="17" t="s">
        <v>78</v>
      </c>
    </row>
    <row r="134" s="2" customFormat="1">
      <c r="A134" s="38"/>
      <c r="B134" s="39"/>
      <c r="C134" s="40"/>
      <c r="D134" s="222" t="s">
        <v>118</v>
      </c>
      <c r="E134" s="40"/>
      <c r="F134" s="226" t="s">
        <v>125</v>
      </c>
      <c r="G134" s="40"/>
      <c r="H134" s="40"/>
      <c r="I134" s="136"/>
      <c r="J134" s="40"/>
      <c r="K134" s="40"/>
      <c r="L134" s="44"/>
      <c r="M134" s="224"/>
      <c r="N134" s="225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118</v>
      </c>
      <c r="AU134" s="17" t="s">
        <v>78</v>
      </c>
    </row>
    <row r="135" s="12" customFormat="1">
      <c r="A135" s="12"/>
      <c r="B135" s="227"/>
      <c r="C135" s="228"/>
      <c r="D135" s="222" t="s">
        <v>213</v>
      </c>
      <c r="E135" s="229" t="s">
        <v>21</v>
      </c>
      <c r="F135" s="230" t="s">
        <v>214</v>
      </c>
      <c r="G135" s="228"/>
      <c r="H135" s="229" t="s">
        <v>21</v>
      </c>
      <c r="I135" s="231"/>
      <c r="J135" s="228"/>
      <c r="K135" s="228"/>
      <c r="L135" s="232"/>
      <c r="M135" s="233"/>
      <c r="N135" s="234"/>
      <c r="O135" s="234"/>
      <c r="P135" s="234"/>
      <c r="Q135" s="234"/>
      <c r="R135" s="234"/>
      <c r="S135" s="234"/>
      <c r="T135" s="235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6" t="s">
        <v>213</v>
      </c>
      <c r="AU135" s="236" t="s">
        <v>78</v>
      </c>
      <c r="AV135" s="12" t="s">
        <v>78</v>
      </c>
      <c r="AW135" s="12" t="s">
        <v>32</v>
      </c>
      <c r="AX135" s="12" t="s">
        <v>70</v>
      </c>
      <c r="AY135" s="236" t="s">
        <v>109</v>
      </c>
    </row>
    <row r="136" s="13" customFormat="1">
      <c r="A136" s="13"/>
      <c r="B136" s="237"/>
      <c r="C136" s="238"/>
      <c r="D136" s="222" t="s">
        <v>213</v>
      </c>
      <c r="E136" s="239" t="s">
        <v>21</v>
      </c>
      <c r="F136" s="240" t="s">
        <v>215</v>
      </c>
      <c r="G136" s="238"/>
      <c r="H136" s="241">
        <v>247.38999999999999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213</v>
      </c>
      <c r="AU136" s="247" t="s">
        <v>78</v>
      </c>
      <c r="AV136" s="13" t="s">
        <v>80</v>
      </c>
      <c r="AW136" s="13" t="s">
        <v>32</v>
      </c>
      <c r="AX136" s="13" t="s">
        <v>70</v>
      </c>
      <c r="AY136" s="247" t="s">
        <v>109</v>
      </c>
    </row>
    <row r="137" s="12" customFormat="1">
      <c r="A137" s="12"/>
      <c r="B137" s="227"/>
      <c r="C137" s="228"/>
      <c r="D137" s="222" t="s">
        <v>213</v>
      </c>
      <c r="E137" s="229" t="s">
        <v>21</v>
      </c>
      <c r="F137" s="230" t="s">
        <v>216</v>
      </c>
      <c r="G137" s="228"/>
      <c r="H137" s="229" t="s">
        <v>21</v>
      </c>
      <c r="I137" s="231"/>
      <c r="J137" s="228"/>
      <c r="K137" s="228"/>
      <c r="L137" s="232"/>
      <c r="M137" s="233"/>
      <c r="N137" s="234"/>
      <c r="O137" s="234"/>
      <c r="P137" s="234"/>
      <c r="Q137" s="234"/>
      <c r="R137" s="234"/>
      <c r="S137" s="234"/>
      <c r="T137" s="235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6" t="s">
        <v>213</v>
      </c>
      <c r="AU137" s="236" t="s">
        <v>78</v>
      </c>
      <c r="AV137" s="12" t="s">
        <v>78</v>
      </c>
      <c r="AW137" s="12" t="s">
        <v>32</v>
      </c>
      <c r="AX137" s="12" t="s">
        <v>70</v>
      </c>
      <c r="AY137" s="236" t="s">
        <v>109</v>
      </c>
    </row>
    <row r="138" s="13" customFormat="1">
      <c r="A138" s="13"/>
      <c r="B138" s="237"/>
      <c r="C138" s="238"/>
      <c r="D138" s="222" t="s">
        <v>213</v>
      </c>
      <c r="E138" s="239" t="s">
        <v>21</v>
      </c>
      <c r="F138" s="240" t="s">
        <v>217</v>
      </c>
      <c r="G138" s="238"/>
      <c r="H138" s="241">
        <v>57.5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213</v>
      </c>
      <c r="AU138" s="247" t="s">
        <v>78</v>
      </c>
      <c r="AV138" s="13" t="s">
        <v>80</v>
      </c>
      <c r="AW138" s="13" t="s">
        <v>32</v>
      </c>
      <c r="AX138" s="13" t="s">
        <v>70</v>
      </c>
      <c r="AY138" s="247" t="s">
        <v>109</v>
      </c>
    </row>
    <row r="139" s="12" customFormat="1">
      <c r="A139" s="12"/>
      <c r="B139" s="227"/>
      <c r="C139" s="228"/>
      <c r="D139" s="222" t="s">
        <v>213</v>
      </c>
      <c r="E139" s="229" t="s">
        <v>21</v>
      </c>
      <c r="F139" s="230" t="s">
        <v>218</v>
      </c>
      <c r="G139" s="228"/>
      <c r="H139" s="229" t="s">
        <v>21</v>
      </c>
      <c r="I139" s="231"/>
      <c r="J139" s="228"/>
      <c r="K139" s="228"/>
      <c r="L139" s="232"/>
      <c r="M139" s="233"/>
      <c r="N139" s="234"/>
      <c r="O139" s="234"/>
      <c r="P139" s="234"/>
      <c r="Q139" s="234"/>
      <c r="R139" s="234"/>
      <c r="S139" s="234"/>
      <c r="T139" s="235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6" t="s">
        <v>213</v>
      </c>
      <c r="AU139" s="236" t="s">
        <v>78</v>
      </c>
      <c r="AV139" s="12" t="s">
        <v>78</v>
      </c>
      <c r="AW139" s="12" t="s">
        <v>32</v>
      </c>
      <c r="AX139" s="12" t="s">
        <v>70</v>
      </c>
      <c r="AY139" s="236" t="s">
        <v>109</v>
      </c>
    </row>
    <row r="140" s="13" customFormat="1">
      <c r="A140" s="13"/>
      <c r="B140" s="237"/>
      <c r="C140" s="238"/>
      <c r="D140" s="222" t="s">
        <v>213</v>
      </c>
      <c r="E140" s="239" t="s">
        <v>21</v>
      </c>
      <c r="F140" s="240" t="s">
        <v>219</v>
      </c>
      <c r="G140" s="238"/>
      <c r="H140" s="241">
        <v>123.12000000000001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213</v>
      </c>
      <c r="AU140" s="247" t="s">
        <v>78</v>
      </c>
      <c r="AV140" s="13" t="s">
        <v>80</v>
      </c>
      <c r="AW140" s="13" t="s">
        <v>32</v>
      </c>
      <c r="AX140" s="13" t="s">
        <v>70</v>
      </c>
      <c r="AY140" s="247" t="s">
        <v>109</v>
      </c>
    </row>
    <row r="141" s="14" customFormat="1">
      <c r="A141" s="14"/>
      <c r="B141" s="248"/>
      <c r="C141" s="249"/>
      <c r="D141" s="222" t="s">
        <v>213</v>
      </c>
      <c r="E141" s="250" t="s">
        <v>21</v>
      </c>
      <c r="F141" s="251" t="s">
        <v>220</v>
      </c>
      <c r="G141" s="249"/>
      <c r="H141" s="252">
        <v>428.00999999999999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8" t="s">
        <v>213</v>
      </c>
      <c r="AU141" s="258" t="s">
        <v>78</v>
      </c>
      <c r="AV141" s="14" t="s">
        <v>108</v>
      </c>
      <c r="AW141" s="14" t="s">
        <v>32</v>
      </c>
      <c r="AX141" s="14" t="s">
        <v>78</v>
      </c>
      <c r="AY141" s="258" t="s">
        <v>109</v>
      </c>
    </row>
    <row r="142" s="2" customFormat="1" ht="24" customHeight="1">
      <c r="A142" s="38"/>
      <c r="B142" s="39"/>
      <c r="C142" s="209" t="s">
        <v>221</v>
      </c>
      <c r="D142" s="209" t="s">
        <v>110</v>
      </c>
      <c r="E142" s="210" t="s">
        <v>222</v>
      </c>
      <c r="F142" s="211" t="s">
        <v>223</v>
      </c>
      <c r="G142" s="212" t="s">
        <v>122</v>
      </c>
      <c r="H142" s="213">
        <v>1.7</v>
      </c>
      <c r="I142" s="214"/>
      <c r="J142" s="215">
        <f>ROUND(I142*H142,2)</f>
        <v>0</v>
      </c>
      <c r="K142" s="211" t="s">
        <v>114</v>
      </c>
      <c r="L142" s="44"/>
      <c r="M142" s="216" t="s">
        <v>21</v>
      </c>
      <c r="N142" s="217" t="s">
        <v>41</v>
      </c>
      <c r="O142" s="84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0" t="s">
        <v>78</v>
      </c>
      <c r="AT142" s="220" t="s">
        <v>110</v>
      </c>
      <c r="AU142" s="220" t="s">
        <v>78</v>
      </c>
      <c r="AY142" s="17" t="s">
        <v>109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7" t="s">
        <v>78</v>
      </c>
      <c r="BK142" s="221">
        <f>ROUND(I142*H142,2)</f>
        <v>0</v>
      </c>
      <c r="BL142" s="17" t="s">
        <v>78</v>
      </c>
      <c r="BM142" s="220" t="s">
        <v>224</v>
      </c>
    </row>
    <row r="143" s="2" customFormat="1">
      <c r="A143" s="38"/>
      <c r="B143" s="39"/>
      <c r="C143" s="40"/>
      <c r="D143" s="222" t="s">
        <v>116</v>
      </c>
      <c r="E143" s="40"/>
      <c r="F143" s="223" t="s">
        <v>225</v>
      </c>
      <c r="G143" s="40"/>
      <c r="H143" s="40"/>
      <c r="I143" s="136"/>
      <c r="J143" s="40"/>
      <c r="K143" s="40"/>
      <c r="L143" s="44"/>
      <c r="M143" s="224"/>
      <c r="N143" s="225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116</v>
      </c>
      <c r="AU143" s="17" t="s">
        <v>78</v>
      </c>
    </row>
    <row r="144" s="2" customFormat="1">
      <c r="A144" s="38"/>
      <c r="B144" s="39"/>
      <c r="C144" s="40"/>
      <c r="D144" s="222" t="s">
        <v>118</v>
      </c>
      <c r="E144" s="40"/>
      <c r="F144" s="226" t="s">
        <v>125</v>
      </c>
      <c r="G144" s="40"/>
      <c r="H144" s="40"/>
      <c r="I144" s="136"/>
      <c r="J144" s="40"/>
      <c r="K144" s="40"/>
      <c r="L144" s="44"/>
      <c r="M144" s="224"/>
      <c r="N144" s="225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118</v>
      </c>
      <c r="AU144" s="17" t="s">
        <v>78</v>
      </c>
    </row>
    <row r="145" s="2" customFormat="1">
      <c r="A145" s="38"/>
      <c r="B145" s="39"/>
      <c r="C145" s="40"/>
      <c r="D145" s="222" t="s">
        <v>141</v>
      </c>
      <c r="E145" s="40"/>
      <c r="F145" s="226" t="s">
        <v>226</v>
      </c>
      <c r="G145" s="40"/>
      <c r="H145" s="40"/>
      <c r="I145" s="136"/>
      <c r="J145" s="40"/>
      <c r="K145" s="40"/>
      <c r="L145" s="44"/>
      <c r="M145" s="224"/>
      <c r="N145" s="225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141</v>
      </c>
      <c r="AU145" s="17" t="s">
        <v>78</v>
      </c>
    </row>
    <row r="146" s="2" customFormat="1" ht="24" customHeight="1">
      <c r="A146" s="38"/>
      <c r="B146" s="39"/>
      <c r="C146" s="209" t="s">
        <v>227</v>
      </c>
      <c r="D146" s="209" t="s">
        <v>110</v>
      </c>
      <c r="E146" s="210" t="s">
        <v>228</v>
      </c>
      <c r="F146" s="211" t="s">
        <v>229</v>
      </c>
      <c r="G146" s="212" t="s">
        <v>198</v>
      </c>
      <c r="H146" s="213">
        <v>2500</v>
      </c>
      <c r="I146" s="214"/>
      <c r="J146" s="215">
        <f>ROUND(I146*H146,2)</f>
        <v>0</v>
      </c>
      <c r="K146" s="211" t="s">
        <v>114</v>
      </c>
      <c r="L146" s="44"/>
      <c r="M146" s="216" t="s">
        <v>21</v>
      </c>
      <c r="N146" s="217" t="s">
        <v>41</v>
      </c>
      <c r="O146" s="84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0" t="s">
        <v>78</v>
      </c>
      <c r="AT146" s="220" t="s">
        <v>110</v>
      </c>
      <c r="AU146" s="220" t="s">
        <v>78</v>
      </c>
      <c r="AY146" s="17" t="s">
        <v>109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7" t="s">
        <v>78</v>
      </c>
      <c r="BK146" s="221">
        <f>ROUND(I146*H146,2)</f>
        <v>0</v>
      </c>
      <c r="BL146" s="17" t="s">
        <v>78</v>
      </c>
      <c r="BM146" s="220" t="s">
        <v>230</v>
      </c>
    </row>
    <row r="147" s="2" customFormat="1">
      <c r="A147" s="38"/>
      <c r="B147" s="39"/>
      <c r="C147" s="40"/>
      <c r="D147" s="222" t="s">
        <v>116</v>
      </c>
      <c r="E147" s="40"/>
      <c r="F147" s="223" t="s">
        <v>231</v>
      </c>
      <c r="G147" s="40"/>
      <c r="H147" s="40"/>
      <c r="I147" s="136"/>
      <c r="J147" s="40"/>
      <c r="K147" s="40"/>
      <c r="L147" s="44"/>
      <c r="M147" s="224"/>
      <c r="N147" s="225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116</v>
      </c>
      <c r="AU147" s="17" t="s">
        <v>78</v>
      </c>
    </row>
    <row r="148" s="2" customFormat="1">
      <c r="A148" s="38"/>
      <c r="B148" s="39"/>
      <c r="C148" s="40"/>
      <c r="D148" s="222" t="s">
        <v>118</v>
      </c>
      <c r="E148" s="40"/>
      <c r="F148" s="226" t="s">
        <v>232</v>
      </c>
      <c r="G148" s="40"/>
      <c r="H148" s="40"/>
      <c r="I148" s="136"/>
      <c r="J148" s="40"/>
      <c r="K148" s="40"/>
      <c r="L148" s="44"/>
      <c r="M148" s="259"/>
      <c r="N148" s="260"/>
      <c r="O148" s="261"/>
      <c r="P148" s="261"/>
      <c r="Q148" s="261"/>
      <c r="R148" s="261"/>
      <c r="S148" s="261"/>
      <c r="T148" s="26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118</v>
      </c>
      <c r="AU148" s="17" t="s">
        <v>78</v>
      </c>
    </row>
    <row r="149" s="2" customFormat="1" ht="6.96" customHeight="1">
      <c r="A149" s="38"/>
      <c r="B149" s="59"/>
      <c r="C149" s="60"/>
      <c r="D149" s="60"/>
      <c r="E149" s="60"/>
      <c r="F149" s="60"/>
      <c r="G149" s="60"/>
      <c r="H149" s="60"/>
      <c r="I149" s="166"/>
      <c r="J149" s="60"/>
      <c r="K149" s="60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HpNpiTn7/bXsl7GfuJJhFrw7R6Jt1D66IOxZy4GUD0nBhtT11hMpVspVApXgVXpa8F1Q7BnNGsSy5CZ3tGH4yQ==" hashValue="KzKIyqkLVgvi/UmKVUdFdZ5K13WXTpZtw/nrxqMi24KLhqQg4JDBDlPre2hN/hHhksc7kUzWBd0ek+sZCbK43w==" algorithmName="SHA-512" password="D0DA"/>
  <autoFilter ref="C79:K14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8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80</v>
      </c>
    </row>
    <row r="4" s="1" customFormat="1" ht="24.96" customHeight="1">
      <c r="B4" s="20"/>
      <c r="D4" s="132" t="s">
        <v>85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Odstranění postradatelného zařízení v žst. Česká Lípa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86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233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21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22</v>
      </c>
      <c r="E12" s="38"/>
      <c r="F12" s="139" t="s">
        <v>23</v>
      </c>
      <c r="G12" s="38"/>
      <c r="H12" s="38"/>
      <c r="I12" s="140" t="s">
        <v>24</v>
      </c>
      <c r="J12" s="141" t="str">
        <f>'Rekapitulace stavby'!AN8</f>
        <v>6. 9. 2019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26</v>
      </c>
      <c r="E14" s="38"/>
      <c r="F14" s="38"/>
      <c r="G14" s="38"/>
      <c r="H14" s="38"/>
      <c r="I14" s="140" t="s">
        <v>27</v>
      </c>
      <c r="J14" s="139" t="str">
        <f>IF('Rekapitulace stavby'!AN10="","",'Rekapitulace stavby'!AN10)</f>
        <v/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40" t="s">
        <v>28</v>
      </c>
      <c r="J15" s="139" t="str">
        <f>IF('Rekapitulace stavby'!AN11="","",'Rekapitulace stavby'!AN11)</f>
        <v/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29</v>
      </c>
      <c r="E17" s="38"/>
      <c r="F17" s="38"/>
      <c r="G17" s="38"/>
      <c r="H17" s="38"/>
      <c r="I17" s="140" t="s">
        <v>27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28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31</v>
      </c>
      <c r="E20" s="38"/>
      <c r="F20" s="38"/>
      <c r="G20" s="38"/>
      <c r="H20" s="38"/>
      <c r="I20" s="140" t="s">
        <v>27</v>
      </c>
      <c r="J20" s="139" t="str">
        <f>IF('Rekapitulace stavby'!AN16="","",'Rekapitulace stavby'!AN16)</f>
        <v/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40" t="s">
        <v>28</v>
      </c>
      <c r="J21" s="139" t="str">
        <f>IF('Rekapitulace stavby'!AN17="","",'Rekapitulace stavby'!AN17)</f>
        <v/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33</v>
      </c>
      <c r="E23" s="38"/>
      <c r="F23" s="38"/>
      <c r="G23" s="38"/>
      <c r="H23" s="38"/>
      <c r="I23" s="140" t="s">
        <v>27</v>
      </c>
      <c r="J23" s="139" t="str">
        <f>IF('Rekapitulace stavby'!AN19="","",'Rekapitulace stavby'!AN19)</f>
        <v/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39" t="str">
        <f>IF('Rekapitulace stavby'!AN20="","",'Rekapitulace stavby'!AN20)</f>
        <v/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34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21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36</v>
      </c>
      <c r="E30" s="38"/>
      <c r="F30" s="38"/>
      <c r="G30" s="38"/>
      <c r="H30" s="38"/>
      <c r="I30" s="136"/>
      <c r="J30" s="150">
        <f>ROUND(J80,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38</v>
      </c>
      <c r="G32" s="38"/>
      <c r="H32" s="38"/>
      <c r="I32" s="152" t="s">
        <v>37</v>
      </c>
      <c r="J32" s="151" t="s">
        <v>39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34" t="s">
        <v>41</v>
      </c>
      <c r="F33" s="154">
        <f>ROUND((SUM(BE80:BE83)),  2)</f>
        <v>0</v>
      </c>
      <c r="G33" s="38"/>
      <c r="H33" s="38"/>
      <c r="I33" s="155">
        <v>0.20999999999999999</v>
      </c>
      <c r="J33" s="154">
        <f>ROUND(((SUM(BE80:BE83))*I33),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42</v>
      </c>
      <c r="F34" s="154">
        <f>ROUND((SUM(BF80:BF83)),  2)</f>
        <v>0</v>
      </c>
      <c r="G34" s="38"/>
      <c r="H34" s="38"/>
      <c r="I34" s="155">
        <v>0.14999999999999999</v>
      </c>
      <c r="J34" s="154">
        <f>ROUND(((SUM(BF80:BF83))*I34),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43</v>
      </c>
      <c r="F35" s="154">
        <f>ROUND((SUM(BG80:BG83)),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44</v>
      </c>
      <c r="F36" s="154">
        <f>ROUND((SUM(BH80:BH83)),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45</v>
      </c>
      <c r="F37" s="154">
        <f>ROUND((SUM(BI80:BI83)),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88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Odstranění postradatelného zařízení v žst. Česká Lípa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86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SO02 - VRN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 xml:space="preserve"> </v>
      </c>
      <c r="G52" s="40"/>
      <c r="H52" s="40"/>
      <c r="I52" s="140" t="s">
        <v>24</v>
      </c>
      <c r="J52" s="72" t="str">
        <f>IF(J12="","",J12)</f>
        <v>6. 9. 2019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 xml:space="preserve"> </v>
      </c>
      <c r="G54" s="40"/>
      <c r="H54" s="40"/>
      <c r="I54" s="140" t="s">
        <v>31</v>
      </c>
      <c r="J54" s="36" t="str">
        <f>E21</f>
        <v xml:space="preserve"> 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140" t="s">
        <v>33</v>
      </c>
      <c r="J55" s="36" t="str">
        <f>E24</f>
        <v xml:space="preserve"> 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89</v>
      </c>
      <c r="D57" s="172"/>
      <c r="E57" s="172"/>
      <c r="F57" s="172"/>
      <c r="G57" s="172"/>
      <c r="H57" s="172"/>
      <c r="I57" s="173"/>
      <c r="J57" s="174" t="s">
        <v>90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68</v>
      </c>
      <c r="D59" s="40"/>
      <c r="E59" s="40"/>
      <c r="F59" s="40"/>
      <c r="G59" s="40"/>
      <c r="H59" s="40"/>
      <c r="I59" s="136"/>
      <c r="J59" s="102">
        <f>J80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91</v>
      </c>
    </row>
    <row r="60" s="9" customFormat="1" ht="24.96" customHeight="1">
      <c r="A60" s="9"/>
      <c r="B60" s="176"/>
      <c r="C60" s="177"/>
      <c r="D60" s="178" t="s">
        <v>234</v>
      </c>
      <c r="E60" s="179"/>
      <c r="F60" s="179"/>
      <c r="G60" s="179"/>
      <c r="H60" s="179"/>
      <c r="I60" s="180"/>
      <c r="J60" s="181">
        <f>J81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136"/>
      <c r="J61" s="40"/>
      <c r="K61" s="40"/>
      <c r="L61" s="13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166"/>
      <c r="J62" s="60"/>
      <c r="K62" s="60"/>
      <c r="L62" s="13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169"/>
      <c r="J66" s="62"/>
      <c r="K66" s="62"/>
      <c r="L66" s="13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93</v>
      </c>
      <c r="D67" s="40"/>
      <c r="E67" s="40"/>
      <c r="F67" s="40"/>
      <c r="G67" s="40"/>
      <c r="H67" s="40"/>
      <c r="I67" s="136"/>
      <c r="J67" s="40"/>
      <c r="K67" s="40"/>
      <c r="L67" s="13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6.5" customHeight="1">
      <c r="A70" s="38"/>
      <c r="B70" s="39"/>
      <c r="C70" s="40"/>
      <c r="D70" s="40"/>
      <c r="E70" s="170" t="str">
        <f>E7</f>
        <v>Odstranění postradatelného zařízení v žst. Česká Lípa</v>
      </c>
      <c r="F70" s="32"/>
      <c r="G70" s="32"/>
      <c r="H70" s="32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86</v>
      </c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SO02 - VRN</v>
      </c>
      <c r="F72" s="40"/>
      <c r="G72" s="40"/>
      <c r="H72" s="40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22</v>
      </c>
      <c r="D74" s="40"/>
      <c r="E74" s="40"/>
      <c r="F74" s="27" t="str">
        <f>F12</f>
        <v xml:space="preserve"> </v>
      </c>
      <c r="G74" s="40"/>
      <c r="H74" s="40"/>
      <c r="I74" s="140" t="s">
        <v>24</v>
      </c>
      <c r="J74" s="72" t="str">
        <f>IF(J12="","",J12)</f>
        <v>6. 9. 2019</v>
      </c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26</v>
      </c>
      <c r="D76" s="40"/>
      <c r="E76" s="40"/>
      <c r="F76" s="27" t="str">
        <f>E15</f>
        <v xml:space="preserve"> </v>
      </c>
      <c r="G76" s="40"/>
      <c r="H76" s="40"/>
      <c r="I76" s="140" t="s">
        <v>31</v>
      </c>
      <c r="J76" s="36" t="str">
        <f>E21</f>
        <v xml:space="preserve"> </v>
      </c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29</v>
      </c>
      <c r="D77" s="40"/>
      <c r="E77" s="40"/>
      <c r="F77" s="27" t="str">
        <f>IF(E18="","",E18)</f>
        <v>Vyplň údaj</v>
      </c>
      <c r="G77" s="40"/>
      <c r="H77" s="40"/>
      <c r="I77" s="140" t="s">
        <v>33</v>
      </c>
      <c r="J77" s="36" t="str">
        <f>E24</f>
        <v xml:space="preserve"> </v>
      </c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83"/>
      <c r="B79" s="184"/>
      <c r="C79" s="185" t="s">
        <v>94</v>
      </c>
      <c r="D79" s="186" t="s">
        <v>55</v>
      </c>
      <c r="E79" s="186" t="s">
        <v>51</v>
      </c>
      <c r="F79" s="186" t="s">
        <v>52</v>
      </c>
      <c r="G79" s="186" t="s">
        <v>95</v>
      </c>
      <c r="H79" s="186" t="s">
        <v>96</v>
      </c>
      <c r="I79" s="187" t="s">
        <v>97</v>
      </c>
      <c r="J79" s="186" t="s">
        <v>90</v>
      </c>
      <c r="K79" s="188" t="s">
        <v>98</v>
      </c>
      <c r="L79" s="189"/>
      <c r="M79" s="92" t="s">
        <v>21</v>
      </c>
      <c r="N79" s="93" t="s">
        <v>40</v>
      </c>
      <c r="O79" s="93" t="s">
        <v>99</v>
      </c>
      <c r="P79" s="93" t="s">
        <v>100</v>
      </c>
      <c r="Q79" s="93" t="s">
        <v>101</v>
      </c>
      <c r="R79" s="93" t="s">
        <v>102</v>
      </c>
      <c r="S79" s="93" t="s">
        <v>103</v>
      </c>
      <c r="T79" s="94" t="s">
        <v>104</v>
      </c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</row>
    <row r="80" s="2" customFormat="1" ht="22.8" customHeight="1">
      <c r="A80" s="38"/>
      <c r="B80" s="39"/>
      <c r="C80" s="99" t="s">
        <v>105</v>
      </c>
      <c r="D80" s="40"/>
      <c r="E80" s="40"/>
      <c r="F80" s="40"/>
      <c r="G80" s="40"/>
      <c r="H80" s="40"/>
      <c r="I80" s="136"/>
      <c r="J80" s="190">
        <f>BK80</f>
        <v>0</v>
      </c>
      <c r="K80" s="40"/>
      <c r="L80" s="44"/>
      <c r="M80" s="95"/>
      <c r="N80" s="191"/>
      <c r="O80" s="96"/>
      <c r="P80" s="192">
        <f>P81</f>
        <v>0</v>
      </c>
      <c r="Q80" s="96"/>
      <c r="R80" s="192">
        <f>R81</f>
        <v>0</v>
      </c>
      <c r="S80" s="96"/>
      <c r="T80" s="193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69</v>
      </c>
      <c r="AU80" s="17" t="s">
        <v>91</v>
      </c>
      <c r="BK80" s="194">
        <f>BK81</f>
        <v>0</v>
      </c>
    </row>
    <row r="81" s="11" customFormat="1" ht="25.92" customHeight="1">
      <c r="A81" s="11"/>
      <c r="B81" s="195"/>
      <c r="C81" s="196"/>
      <c r="D81" s="197" t="s">
        <v>69</v>
      </c>
      <c r="E81" s="198" t="s">
        <v>82</v>
      </c>
      <c r="F81" s="198" t="s">
        <v>235</v>
      </c>
      <c r="G81" s="196"/>
      <c r="H81" s="196"/>
      <c r="I81" s="199"/>
      <c r="J81" s="200">
        <f>BK81</f>
        <v>0</v>
      </c>
      <c r="K81" s="196"/>
      <c r="L81" s="201"/>
      <c r="M81" s="202"/>
      <c r="N81" s="203"/>
      <c r="O81" s="203"/>
      <c r="P81" s="204">
        <f>SUM(P82:P83)</f>
        <v>0</v>
      </c>
      <c r="Q81" s="203"/>
      <c r="R81" s="204">
        <f>SUM(R82:R83)</f>
        <v>0</v>
      </c>
      <c r="S81" s="203"/>
      <c r="T81" s="205">
        <f>SUM(T82:T83)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6" t="s">
        <v>135</v>
      </c>
      <c r="AT81" s="207" t="s">
        <v>69</v>
      </c>
      <c r="AU81" s="207" t="s">
        <v>70</v>
      </c>
      <c r="AY81" s="206" t="s">
        <v>109</v>
      </c>
      <c r="BK81" s="208">
        <f>SUM(BK82:BK83)</f>
        <v>0</v>
      </c>
    </row>
    <row r="82" s="2" customFormat="1" ht="36" customHeight="1">
      <c r="A82" s="38"/>
      <c r="B82" s="39"/>
      <c r="C82" s="209" t="s">
        <v>78</v>
      </c>
      <c r="D82" s="209" t="s">
        <v>110</v>
      </c>
      <c r="E82" s="210" t="s">
        <v>236</v>
      </c>
      <c r="F82" s="211" t="s">
        <v>237</v>
      </c>
      <c r="G82" s="212" t="s">
        <v>238</v>
      </c>
      <c r="H82" s="213">
        <v>1</v>
      </c>
      <c r="I82" s="214"/>
      <c r="J82" s="215">
        <f>ROUND(I82*H82,2)</f>
        <v>0</v>
      </c>
      <c r="K82" s="211" t="s">
        <v>114</v>
      </c>
      <c r="L82" s="44"/>
      <c r="M82" s="216" t="s">
        <v>21</v>
      </c>
      <c r="N82" s="217" t="s">
        <v>41</v>
      </c>
      <c r="O82" s="84"/>
      <c r="P82" s="218">
        <f>O82*H82</f>
        <v>0</v>
      </c>
      <c r="Q82" s="218">
        <v>0</v>
      </c>
      <c r="R82" s="218">
        <f>Q82*H82</f>
        <v>0</v>
      </c>
      <c r="S82" s="218">
        <v>0</v>
      </c>
      <c r="T82" s="219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20" t="s">
        <v>108</v>
      </c>
      <c r="AT82" s="220" t="s">
        <v>110</v>
      </c>
      <c r="AU82" s="220" t="s">
        <v>78</v>
      </c>
      <c r="AY82" s="17" t="s">
        <v>109</v>
      </c>
      <c r="BE82" s="221">
        <f>IF(N82="základní",J82,0)</f>
        <v>0</v>
      </c>
      <c r="BF82" s="221">
        <f>IF(N82="snížená",J82,0)</f>
        <v>0</v>
      </c>
      <c r="BG82" s="221">
        <f>IF(N82="zákl. přenesená",J82,0)</f>
        <v>0</v>
      </c>
      <c r="BH82" s="221">
        <f>IF(N82="sníž. přenesená",J82,0)</f>
        <v>0</v>
      </c>
      <c r="BI82" s="221">
        <f>IF(N82="nulová",J82,0)</f>
        <v>0</v>
      </c>
      <c r="BJ82" s="17" t="s">
        <v>78</v>
      </c>
      <c r="BK82" s="221">
        <f>ROUND(I82*H82,2)</f>
        <v>0</v>
      </c>
      <c r="BL82" s="17" t="s">
        <v>108</v>
      </c>
      <c r="BM82" s="220" t="s">
        <v>239</v>
      </c>
    </row>
    <row r="83" s="2" customFormat="1">
      <c r="A83" s="38"/>
      <c r="B83" s="39"/>
      <c r="C83" s="40"/>
      <c r="D83" s="222" t="s">
        <v>116</v>
      </c>
      <c r="E83" s="40"/>
      <c r="F83" s="223" t="s">
        <v>237</v>
      </c>
      <c r="G83" s="40"/>
      <c r="H83" s="40"/>
      <c r="I83" s="136"/>
      <c r="J83" s="40"/>
      <c r="K83" s="40"/>
      <c r="L83" s="44"/>
      <c r="M83" s="259"/>
      <c r="N83" s="260"/>
      <c r="O83" s="261"/>
      <c r="P83" s="261"/>
      <c r="Q83" s="261"/>
      <c r="R83" s="261"/>
      <c r="S83" s="261"/>
      <c r="T83" s="262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116</v>
      </c>
      <c r="AU83" s="17" t="s">
        <v>78</v>
      </c>
    </row>
    <row r="84" s="2" customFormat="1" ht="6.96" customHeight="1">
      <c r="A84" s="38"/>
      <c r="B84" s="59"/>
      <c r="C84" s="60"/>
      <c r="D84" s="60"/>
      <c r="E84" s="60"/>
      <c r="F84" s="60"/>
      <c r="G84" s="60"/>
      <c r="H84" s="60"/>
      <c r="I84" s="166"/>
      <c r="J84" s="60"/>
      <c r="K84" s="60"/>
      <c r="L84" s="44"/>
      <c r="M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</sheetData>
  <sheetProtection sheet="1" autoFilter="0" formatColumns="0" formatRows="0" objects="1" scenarios="1" spinCount="100000" saltValue="5Opae0mxyloUePjMF+6DhmPpP5hZJk1aOS6PJtAVPwt2D644b6R1VJR2z/HVWz48IkE81j5/7RNiY4nRi4DfqQ==" hashValue="m7Hvm//b837sDjspxyNhMeEOkk359GVfPE3K69EeOLspw916UhSSVZfaUehCS60Qf0W1J4u/GzSHVJFVZLdkRw==" algorithmName="SHA-512" password="D0DA"/>
  <autoFilter ref="C79:K8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63" customWidth="1"/>
    <col min="2" max="2" width="1.664063" style="263" customWidth="1"/>
    <col min="3" max="4" width="5" style="263" customWidth="1"/>
    <col min="5" max="5" width="11.67" style="263" customWidth="1"/>
    <col min="6" max="6" width="9.17" style="263" customWidth="1"/>
    <col min="7" max="7" width="5" style="263" customWidth="1"/>
    <col min="8" max="8" width="77.83" style="263" customWidth="1"/>
    <col min="9" max="10" width="20" style="263" customWidth="1"/>
    <col min="11" max="11" width="1.664063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5" customFormat="1" ht="45" customHeight="1">
      <c r="B3" s="267"/>
      <c r="C3" s="268" t="s">
        <v>240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241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242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243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244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245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246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247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248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249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250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83</v>
      </c>
      <c r="F18" s="274" t="s">
        <v>251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252</v>
      </c>
      <c r="F19" s="274" t="s">
        <v>253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77</v>
      </c>
      <c r="F20" s="274" t="s">
        <v>254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255</v>
      </c>
      <c r="F21" s="274" t="s">
        <v>256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106</v>
      </c>
      <c r="F22" s="274" t="s">
        <v>107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257</v>
      </c>
      <c r="F23" s="274" t="s">
        <v>258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259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260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261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262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263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264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265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266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267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94</v>
      </c>
      <c r="F36" s="274"/>
      <c r="G36" s="274" t="s">
        <v>268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269</v>
      </c>
      <c r="F37" s="274"/>
      <c r="G37" s="274" t="s">
        <v>270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51</v>
      </c>
      <c r="F38" s="274"/>
      <c r="G38" s="274" t="s">
        <v>271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52</v>
      </c>
      <c r="F39" s="274"/>
      <c r="G39" s="274" t="s">
        <v>272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95</v>
      </c>
      <c r="F40" s="274"/>
      <c r="G40" s="274" t="s">
        <v>273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96</v>
      </c>
      <c r="F41" s="274"/>
      <c r="G41" s="274" t="s">
        <v>274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275</v>
      </c>
      <c r="F42" s="274"/>
      <c r="G42" s="274" t="s">
        <v>276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277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278</v>
      </c>
      <c r="F44" s="274"/>
      <c r="G44" s="274" t="s">
        <v>279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98</v>
      </c>
      <c r="F45" s="274"/>
      <c r="G45" s="274" t="s">
        <v>280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281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282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283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284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285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286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287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288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289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290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291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292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293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294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295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296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297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298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299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300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301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302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303</v>
      </c>
      <c r="D76" s="292"/>
      <c r="E76" s="292"/>
      <c r="F76" s="292" t="s">
        <v>304</v>
      </c>
      <c r="G76" s="293"/>
      <c r="H76" s="292" t="s">
        <v>52</v>
      </c>
      <c r="I76" s="292" t="s">
        <v>55</v>
      </c>
      <c r="J76" s="292" t="s">
        <v>305</v>
      </c>
      <c r="K76" s="291"/>
    </row>
    <row r="77" s="1" customFormat="1" ht="17.25" customHeight="1">
      <c r="B77" s="289"/>
      <c r="C77" s="294" t="s">
        <v>306</v>
      </c>
      <c r="D77" s="294"/>
      <c r="E77" s="294"/>
      <c r="F77" s="295" t="s">
        <v>307</v>
      </c>
      <c r="G77" s="296"/>
      <c r="H77" s="294"/>
      <c r="I77" s="294"/>
      <c r="J77" s="294" t="s">
        <v>308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51</v>
      </c>
      <c r="D79" s="297"/>
      <c r="E79" s="297"/>
      <c r="F79" s="299" t="s">
        <v>309</v>
      </c>
      <c r="G79" s="298"/>
      <c r="H79" s="277" t="s">
        <v>310</v>
      </c>
      <c r="I79" s="277" t="s">
        <v>311</v>
      </c>
      <c r="J79" s="277">
        <v>20</v>
      </c>
      <c r="K79" s="291"/>
    </row>
    <row r="80" s="1" customFormat="1" ht="15" customHeight="1">
      <c r="B80" s="289"/>
      <c r="C80" s="277" t="s">
        <v>312</v>
      </c>
      <c r="D80" s="277"/>
      <c r="E80" s="277"/>
      <c r="F80" s="299" t="s">
        <v>309</v>
      </c>
      <c r="G80" s="298"/>
      <c r="H80" s="277" t="s">
        <v>313</v>
      </c>
      <c r="I80" s="277" t="s">
        <v>311</v>
      </c>
      <c r="J80" s="277">
        <v>120</v>
      </c>
      <c r="K80" s="291"/>
    </row>
    <row r="81" s="1" customFormat="1" ht="15" customHeight="1">
      <c r="B81" s="300"/>
      <c r="C81" s="277" t="s">
        <v>314</v>
      </c>
      <c r="D81" s="277"/>
      <c r="E81" s="277"/>
      <c r="F81" s="299" t="s">
        <v>315</v>
      </c>
      <c r="G81" s="298"/>
      <c r="H81" s="277" t="s">
        <v>316</v>
      </c>
      <c r="I81" s="277" t="s">
        <v>311</v>
      </c>
      <c r="J81" s="277">
        <v>50</v>
      </c>
      <c r="K81" s="291"/>
    </row>
    <row r="82" s="1" customFormat="1" ht="15" customHeight="1">
      <c r="B82" s="300"/>
      <c r="C82" s="277" t="s">
        <v>317</v>
      </c>
      <c r="D82" s="277"/>
      <c r="E82" s="277"/>
      <c r="F82" s="299" t="s">
        <v>309</v>
      </c>
      <c r="G82" s="298"/>
      <c r="H82" s="277" t="s">
        <v>318</v>
      </c>
      <c r="I82" s="277" t="s">
        <v>319</v>
      </c>
      <c r="J82" s="277"/>
      <c r="K82" s="291"/>
    </row>
    <row r="83" s="1" customFormat="1" ht="15" customHeight="1">
      <c r="B83" s="300"/>
      <c r="C83" s="301" t="s">
        <v>320</v>
      </c>
      <c r="D83" s="301"/>
      <c r="E83" s="301"/>
      <c r="F83" s="302" t="s">
        <v>315</v>
      </c>
      <c r="G83" s="301"/>
      <c r="H83" s="301" t="s">
        <v>321</v>
      </c>
      <c r="I83" s="301" t="s">
        <v>311</v>
      </c>
      <c r="J83" s="301">
        <v>15</v>
      </c>
      <c r="K83" s="291"/>
    </row>
    <row r="84" s="1" customFormat="1" ht="15" customHeight="1">
      <c r="B84" s="300"/>
      <c r="C84" s="301" t="s">
        <v>322</v>
      </c>
      <c r="D84" s="301"/>
      <c r="E84" s="301"/>
      <c r="F84" s="302" t="s">
        <v>315</v>
      </c>
      <c r="G84" s="301"/>
      <c r="H84" s="301" t="s">
        <v>323</v>
      </c>
      <c r="I84" s="301" t="s">
        <v>311</v>
      </c>
      <c r="J84" s="301">
        <v>15</v>
      </c>
      <c r="K84" s="291"/>
    </row>
    <row r="85" s="1" customFormat="1" ht="15" customHeight="1">
      <c r="B85" s="300"/>
      <c r="C85" s="301" t="s">
        <v>324</v>
      </c>
      <c r="D85" s="301"/>
      <c r="E85" s="301"/>
      <c r="F85" s="302" t="s">
        <v>315</v>
      </c>
      <c r="G85" s="301"/>
      <c r="H85" s="301" t="s">
        <v>325</v>
      </c>
      <c r="I85" s="301" t="s">
        <v>311</v>
      </c>
      <c r="J85" s="301">
        <v>20</v>
      </c>
      <c r="K85" s="291"/>
    </row>
    <row r="86" s="1" customFormat="1" ht="15" customHeight="1">
      <c r="B86" s="300"/>
      <c r="C86" s="301" t="s">
        <v>326</v>
      </c>
      <c r="D86" s="301"/>
      <c r="E86" s="301"/>
      <c r="F86" s="302" t="s">
        <v>315</v>
      </c>
      <c r="G86" s="301"/>
      <c r="H86" s="301" t="s">
        <v>327</v>
      </c>
      <c r="I86" s="301" t="s">
        <v>311</v>
      </c>
      <c r="J86" s="301">
        <v>20</v>
      </c>
      <c r="K86" s="291"/>
    </row>
    <row r="87" s="1" customFormat="1" ht="15" customHeight="1">
      <c r="B87" s="300"/>
      <c r="C87" s="277" t="s">
        <v>328</v>
      </c>
      <c r="D87" s="277"/>
      <c r="E87" s="277"/>
      <c r="F87" s="299" t="s">
        <v>315</v>
      </c>
      <c r="G87" s="298"/>
      <c r="H87" s="277" t="s">
        <v>329</v>
      </c>
      <c r="I87" s="277" t="s">
        <v>311</v>
      </c>
      <c r="J87" s="277">
        <v>50</v>
      </c>
      <c r="K87" s="291"/>
    </row>
    <row r="88" s="1" customFormat="1" ht="15" customHeight="1">
      <c r="B88" s="300"/>
      <c r="C88" s="277" t="s">
        <v>330</v>
      </c>
      <c r="D88" s="277"/>
      <c r="E88" s="277"/>
      <c r="F88" s="299" t="s">
        <v>315</v>
      </c>
      <c r="G88" s="298"/>
      <c r="H88" s="277" t="s">
        <v>331</v>
      </c>
      <c r="I88" s="277" t="s">
        <v>311</v>
      </c>
      <c r="J88" s="277">
        <v>20</v>
      </c>
      <c r="K88" s="291"/>
    </row>
    <row r="89" s="1" customFormat="1" ht="15" customHeight="1">
      <c r="B89" s="300"/>
      <c r="C89" s="277" t="s">
        <v>332</v>
      </c>
      <c r="D89" s="277"/>
      <c r="E89" s="277"/>
      <c r="F89" s="299" t="s">
        <v>315</v>
      </c>
      <c r="G89" s="298"/>
      <c r="H89" s="277" t="s">
        <v>333</v>
      </c>
      <c r="I89" s="277" t="s">
        <v>311</v>
      </c>
      <c r="J89" s="277">
        <v>20</v>
      </c>
      <c r="K89" s="291"/>
    </row>
    <row r="90" s="1" customFormat="1" ht="15" customHeight="1">
      <c r="B90" s="300"/>
      <c r="C90" s="277" t="s">
        <v>334</v>
      </c>
      <c r="D90" s="277"/>
      <c r="E90" s="277"/>
      <c r="F90" s="299" t="s">
        <v>315</v>
      </c>
      <c r="G90" s="298"/>
      <c r="H90" s="277" t="s">
        <v>335</v>
      </c>
      <c r="I90" s="277" t="s">
        <v>311</v>
      </c>
      <c r="J90" s="277">
        <v>50</v>
      </c>
      <c r="K90" s="291"/>
    </row>
    <row r="91" s="1" customFormat="1" ht="15" customHeight="1">
      <c r="B91" s="300"/>
      <c r="C91" s="277" t="s">
        <v>336</v>
      </c>
      <c r="D91" s="277"/>
      <c r="E91" s="277"/>
      <c r="F91" s="299" t="s">
        <v>315</v>
      </c>
      <c r="G91" s="298"/>
      <c r="H91" s="277" t="s">
        <v>336</v>
      </c>
      <c r="I91" s="277" t="s">
        <v>311</v>
      </c>
      <c r="J91" s="277">
        <v>50</v>
      </c>
      <c r="K91" s="291"/>
    </row>
    <row r="92" s="1" customFormat="1" ht="15" customHeight="1">
      <c r="B92" s="300"/>
      <c r="C92" s="277" t="s">
        <v>337</v>
      </c>
      <c r="D92" s="277"/>
      <c r="E92" s="277"/>
      <c r="F92" s="299" t="s">
        <v>315</v>
      </c>
      <c r="G92" s="298"/>
      <c r="H92" s="277" t="s">
        <v>338</v>
      </c>
      <c r="I92" s="277" t="s">
        <v>311</v>
      </c>
      <c r="J92" s="277">
        <v>255</v>
      </c>
      <c r="K92" s="291"/>
    </row>
    <row r="93" s="1" customFormat="1" ht="15" customHeight="1">
      <c r="B93" s="300"/>
      <c r="C93" s="277" t="s">
        <v>339</v>
      </c>
      <c r="D93" s="277"/>
      <c r="E93" s="277"/>
      <c r="F93" s="299" t="s">
        <v>309</v>
      </c>
      <c r="G93" s="298"/>
      <c r="H93" s="277" t="s">
        <v>340</v>
      </c>
      <c r="I93" s="277" t="s">
        <v>341</v>
      </c>
      <c r="J93" s="277"/>
      <c r="K93" s="291"/>
    </row>
    <row r="94" s="1" customFormat="1" ht="15" customHeight="1">
      <c r="B94" s="300"/>
      <c r="C94" s="277" t="s">
        <v>342</v>
      </c>
      <c r="D94" s="277"/>
      <c r="E94" s="277"/>
      <c r="F94" s="299" t="s">
        <v>309</v>
      </c>
      <c r="G94" s="298"/>
      <c r="H94" s="277" t="s">
        <v>343</v>
      </c>
      <c r="I94" s="277" t="s">
        <v>344</v>
      </c>
      <c r="J94" s="277"/>
      <c r="K94" s="291"/>
    </row>
    <row r="95" s="1" customFormat="1" ht="15" customHeight="1">
      <c r="B95" s="300"/>
      <c r="C95" s="277" t="s">
        <v>345</v>
      </c>
      <c r="D95" s="277"/>
      <c r="E95" s="277"/>
      <c r="F95" s="299" t="s">
        <v>309</v>
      </c>
      <c r="G95" s="298"/>
      <c r="H95" s="277" t="s">
        <v>345</v>
      </c>
      <c r="I95" s="277" t="s">
        <v>344</v>
      </c>
      <c r="J95" s="277"/>
      <c r="K95" s="291"/>
    </row>
    <row r="96" s="1" customFormat="1" ht="15" customHeight="1">
      <c r="B96" s="300"/>
      <c r="C96" s="277" t="s">
        <v>36</v>
      </c>
      <c r="D96" s="277"/>
      <c r="E96" s="277"/>
      <c r="F96" s="299" t="s">
        <v>309</v>
      </c>
      <c r="G96" s="298"/>
      <c r="H96" s="277" t="s">
        <v>346</v>
      </c>
      <c r="I96" s="277" t="s">
        <v>344</v>
      </c>
      <c r="J96" s="277"/>
      <c r="K96" s="291"/>
    </row>
    <row r="97" s="1" customFormat="1" ht="15" customHeight="1">
      <c r="B97" s="300"/>
      <c r="C97" s="277" t="s">
        <v>46</v>
      </c>
      <c r="D97" s="277"/>
      <c r="E97" s="277"/>
      <c r="F97" s="299" t="s">
        <v>309</v>
      </c>
      <c r="G97" s="298"/>
      <c r="H97" s="277" t="s">
        <v>347</v>
      </c>
      <c r="I97" s="277" t="s">
        <v>344</v>
      </c>
      <c r="J97" s="277"/>
      <c r="K97" s="291"/>
    </row>
    <row r="98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348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303</v>
      </c>
      <c r="D103" s="292"/>
      <c r="E103" s="292"/>
      <c r="F103" s="292" t="s">
        <v>304</v>
      </c>
      <c r="G103" s="293"/>
      <c r="H103" s="292" t="s">
        <v>52</v>
      </c>
      <c r="I103" s="292" t="s">
        <v>55</v>
      </c>
      <c r="J103" s="292" t="s">
        <v>305</v>
      </c>
      <c r="K103" s="291"/>
    </row>
    <row r="104" s="1" customFormat="1" ht="17.25" customHeight="1">
      <c r="B104" s="289"/>
      <c r="C104" s="294" t="s">
        <v>306</v>
      </c>
      <c r="D104" s="294"/>
      <c r="E104" s="294"/>
      <c r="F104" s="295" t="s">
        <v>307</v>
      </c>
      <c r="G104" s="296"/>
      <c r="H104" s="294"/>
      <c r="I104" s="294"/>
      <c r="J104" s="294" t="s">
        <v>308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08"/>
      <c r="H105" s="292"/>
      <c r="I105" s="292"/>
      <c r="J105" s="292"/>
      <c r="K105" s="291"/>
    </row>
    <row r="106" s="1" customFormat="1" ht="15" customHeight="1">
      <c r="B106" s="289"/>
      <c r="C106" s="277" t="s">
        <v>51</v>
      </c>
      <c r="D106" s="297"/>
      <c r="E106" s="297"/>
      <c r="F106" s="299" t="s">
        <v>309</v>
      </c>
      <c r="G106" s="308"/>
      <c r="H106" s="277" t="s">
        <v>349</v>
      </c>
      <c r="I106" s="277" t="s">
        <v>311</v>
      </c>
      <c r="J106" s="277">
        <v>20</v>
      </c>
      <c r="K106" s="291"/>
    </row>
    <row r="107" s="1" customFormat="1" ht="15" customHeight="1">
      <c r="B107" s="289"/>
      <c r="C107" s="277" t="s">
        <v>312</v>
      </c>
      <c r="D107" s="277"/>
      <c r="E107" s="277"/>
      <c r="F107" s="299" t="s">
        <v>309</v>
      </c>
      <c r="G107" s="277"/>
      <c r="H107" s="277" t="s">
        <v>349</v>
      </c>
      <c r="I107" s="277" t="s">
        <v>311</v>
      </c>
      <c r="J107" s="277">
        <v>120</v>
      </c>
      <c r="K107" s="291"/>
    </row>
    <row r="108" s="1" customFormat="1" ht="15" customHeight="1">
      <c r="B108" s="300"/>
      <c r="C108" s="277" t="s">
        <v>314</v>
      </c>
      <c r="D108" s="277"/>
      <c r="E108" s="277"/>
      <c r="F108" s="299" t="s">
        <v>315</v>
      </c>
      <c r="G108" s="277"/>
      <c r="H108" s="277" t="s">
        <v>349</v>
      </c>
      <c r="I108" s="277" t="s">
        <v>311</v>
      </c>
      <c r="J108" s="277">
        <v>50</v>
      </c>
      <c r="K108" s="291"/>
    </row>
    <row r="109" s="1" customFormat="1" ht="15" customHeight="1">
      <c r="B109" s="300"/>
      <c r="C109" s="277" t="s">
        <v>317</v>
      </c>
      <c r="D109" s="277"/>
      <c r="E109" s="277"/>
      <c r="F109" s="299" t="s">
        <v>309</v>
      </c>
      <c r="G109" s="277"/>
      <c r="H109" s="277" t="s">
        <v>349</v>
      </c>
      <c r="I109" s="277" t="s">
        <v>319</v>
      </c>
      <c r="J109" s="277"/>
      <c r="K109" s="291"/>
    </row>
    <row r="110" s="1" customFormat="1" ht="15" customHeight="1">
      <c r="B110" s="300"/>
      <c r="C110" s="277" t="s">
        <v>328</v>
      </c>
      <c r="D110" s="277"/>
      <c r="E110" s="277"/>
      <c r="F110" s="299" t="s">
        <v>315</v>
      </c>
      <c r="G110" s="277"/>
      <c r="H110" s="277" t="s">
        <v>349</v>
      </c>
      <c r="I110" s="277" t="s">
        <v>311</v>
      </c>
      <c r="J110" s="277">
        <v>50</v>
      </c>
      <c r="K110" s="291"/>
    </row>
    <row r="111" s="1" customFormat="1" ht="15" customHeight="1">
      <c r="B111" s="300"/>
      <c r="C111" s="277" t="s">
        <v>336</v>
      </c>
      <c r="D111" s="277"/>
      <c r="E111" s="277"/>
      <c r="F111" s="299" t="s">
        <v>315</v>
      </c>
      <c r="G111" s="277"/>
      <c r="H111" s="277" t="s">
        <v>349</v>
      </c>
      <c r="I111" s="277" t="s">
        <v>311</v>
      </c>
      <c r="J111" s="277">
        <v>50</v>
      </c>
      <c r="K111" s="291"/>
    </row>
    <row r="112" s="1" customFormat="1" ht="15" customHeight="1">
      <c r="B112" s="300"/>
      <c r="C112" s="277" t="s">
        <v>334</v>
      </c>
      <c r="D112" s="277"/>
      <c r="E112" s="277"/>
      <c r="F112" s="299" t="s">
        <v>315</v>
      </c>
      <c r="G112" s="277"/>
      <c r="H112" s="277" t="s">
        <v>349</v>
      </c>
      <c r="I112" s="277" t="s">
        <v>311</v>
      </c>
      <c r="J112" s="277">
        <v>50</v>
      </c>
      <c r="K112" s="291"/>
    </row>
    <row r="113" s="1" customFormat="1" ht="15" customHeight="1">
      <c r="B113" s="300"/>
      <c r="C113" s="277" t="s">
        <v>51</v>
      </c>
      <c r="D113" s="277"/>
      <c r="E113" s="277"/>
      <c r="F113" s="299" t="s">
        <v>309</v>
      </c>
      <c r="G113" s="277"/>
      <c r="H113" s="277" t="s">
        <v>350</v>
      </c>
      <c r="I113" s="277" t="s">
        <v>311</v>
      </c>
      <c r="J113" s="277">
        <v>20</v>
      </c>
      <c r="K113" s="291"/>
    </row>
    <row r="114" s="1" customFormat="1" ht="15" customHeight="1">
      <c r="B114" s="300"/>
      <c r="C114" s="277" t="s">
        <v>351</v>
      </c>
      <c r="D114" s="277"/>
      <c r="E114" s="277"/>
      <c r="F114" s="299" t="s">
        <v>309</v>
      </c>
      <c r="G114" s="277"/>
      <c r="H114" s="277" t="s">
        <v>352</v>
      </c>
      <c r="I114" s="277" t="s">
        <v>311</v>
      </c>
      <c r="J114" s="277">
        <v>120</v>
      </c>
      <c r="K114" s="291"/>
    </row>
    <row r="115" s="1" customFormat="1" ht="15" customHeight="1">
      <c r="B115" s="300"/>
      <c r="C115" s="277" t="s">
        <v>36</v>
      </c>
      <c r="D115" s="277"/>
      <c r="E115" s="277"/>
      <c r="F115" s="299" t="s">
        <v>309</v>
      </c>
      <c r="G115" s="277"/>
      <c r="H115" s="277" t="s">
        <v>353</v>
      </c>
      <c r="I115" s="277" t="s">
        <v>344</v>
      </c>
      <c r="J115" s="277"/>
      <c r="K115" s="291"/>
    </row>
    <row r="116" s="1" customFormat="1" ht="15" customHeight="1">
      <c r="B116" s="300"/>
      <c r="C116" s="277" t="s">
        <v>46</v>
      </c>
      <c r="D116" s="277"/>
      <c r="E116" s="277"/>
      <c r="F116" s="299" t="s">
        <v>309</v>
      </c>
      <c r="G116" s="277"/>
      <c r="H116" s="277" t="s">
        <v>354</v>
      </c>
      <c r="I116" s="277" t="s">
        <v>344</v>
      </c>
      <c r="J116" s="277"/>
      <c r="K116" s="291"/>
    </row>
    <row r="117" s="1" customFormat="1" ht="15" customHeight="1">
      <c r="B117" s="300"/>
      <c r="C117" s="277" t="s">
        <v>55</v>
      </c>
      <c r="D117" s="277"/>
      <c r="E117" s="277"/>
      <c r="F117" s="299" t="s">
        <v>309</v>
      </c>
      <c r="G117" s="277"/>
      <c r="H117" s="277" t="s">
        <v>355</v>
      </c>
      <c r="I117" s="277" t="s">
        <v>356</v>
      </c>
      <c r="J117" s="277"/>
      <c r="K117" s="291"/>
    </row>
    <row r="118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="1" customFormat="1" ht="18.75" customHeight="1">
      <c r="B119" s="310"/>
      <c r="C119" s="274"/>
      <c r="D119" s="274"/>
      <c r="E119" s="274"/>
      <c r="F119" s="311"/>
      <c r="G119" s="274"/>
      <c r="H119" s="274"/>
      <c r="I119" s="274"/>
      <c r="J119" s="274"/>
      <c r="K119" s="310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="1" customFormat="1" ht="45" customHeight="1">
      <c r="B122" s="315"/>
      <c r="C122" s="268" t="s">
        <v>357</v>
      </c>
      <c r="D122" s="268"/>
      <c r="E122" s="268"/>
      <c r="F122" s="268"/>
      <c r="G122" s="268"/>
      <c r="H122" s="268"/>
      <c r="I122" s="268"/>
      <c r="J122" s="268"/>
      <c r="K122" s="316"/>
    </row>
    <row r="123" s="1" customFormat="1" ht="17.25" customHeight="1">
      <c r="B123" s="317"/>
      <c r="C123" s="292" t="s">
        <v>303</v>
      </c>
      <c r="D123" s="292"/>
      <c r="E123" s="292"/>
      <c r="F123" s="292" t="s">
        <v>304</v>
      </c>
      <c r="G123" s="293"/>
      <c r="H123" s="292" t="s">
        <v>52</v>
      </c>
      <c r="I123" s="292" t="s">
        <v>55</v>
      </c>
      <c r="J123" s="292" t="s">
        <v>305</v>
      </c>
      <c r="K123" s="318"/>
    </row>
    <row r="124" s="1" customFormat="1" ht="17.25" customHeight="1">
      <c r="B124" s="317"/>
      <c r="C124" s="294" t="s">
        <v>306</v>
      </c>
      <c r="D124" s="294"/>
      <c r="E124" s="294"/>
      <c r="F124" s="295" t="s">
        <v>307</v>
      </c>
      <c r="G124" s="296"/>
      <c r="H124" s="294"/>
      <c r="I124" s="294"/>
      <c r="J124" s="294" t="s">
        <v>308</v>
      </c>
      <c r="K124" s="318"/>
    </row>
    <row r="125" s="1" customFormat="1" ht="5.25" customHeight="1">
      <c r="B125" s="319"/>
      <c r="C125" s="297"/>
      <c r="D125" s="297"/>
      <c r="E125" s="297"/>
      <c r="F125" s="297"/>
      <c r="G125" s="277"/>
      <c r="H125" s="297"/>
      <c r="I125" s="297"/>
      <c r="J125" s="297"/>
      <c r="K125" s="320"/>
    </row>
    <row r="126" s="1" customFormat="1" ht="15" customHeight="1">
      <c r="B126" s="319"/>
      <c r="C126" s="277" t="s">
        <v>312</v>
      </c>
      <c r="D126" s="297"/>
      <c r="E126" s="297"/>
      <c r="F126" s="299" t="s">
        <v>309</v>
      </c>
      <c r="G126" s="277"/>
      <c r="H126" s="277" t="s">
        <v>349</v>
      </c>
      <c r="I126" s="277" t="s">
        <v>311</v>
      </c>
      <c r="J126" s="277">
        <v>120</v>
      </c>
      <c r="K126" s="321"/>
    </row>
    <row r="127" s="1" customFormat="1" ht="15" customHeight="1">
      <c r="B127" s="319"/>
      <c r="C127" s="277" t="s">
        <v>358</v>
      </c>
      <c r="D127" s="277"/>
      <c r="E127" s="277"/>
      <c r="F127" s="299" t="s">
        <v>309</v>
      </c>
      <c r="G127" s="277"/>
      <c r="H127" s="277" t="s">
        <v>359</v>
      </c>
      <c r="I127" s="277" t="s">
        <v>311</v>
      </c>
      <c r="J127" s="277" t="s">
        <v>360</v>
      </c>
      <c r="K127" s="321"/>
    </row>
    <row r="128" s="1" customFormat="1" ht="15" customHeight="1">
      <c r="B128" s="319"/>
      <c r="C128" s="277" t="s">
        <v>257</v>
      </c>
      <c r="D128" s="277"/>
      <c r="E128" s="277"/>
      <c r="F128" s="299" t="s">
        <v>309</v>
      </c>
      <c r="G128" s="277"/>
      <c r="H128" s="277" t="s">
        <v>361</v>
      </c>
      <c r="I128" s="277" t="s">
        <v>311</v>
      </c>
      <c r="J128" s="277" t="s">
        <v>360</v>
      </c>
      <c r="K128" s="321"/>
    </row>
    <row r="129" s="1" customFormat="1" ht="15" customHeight="1">
      <c r="B129" s="319"/>
      <c r="C129" s="277" t="s">
        <v>320</v>
      </c>
      <c r="D129" s="277"/>
      <c r="E129" s="277"/>
      <c r="F129" s="299" t="s">
        <v>315</v>
      </c>
      <c r="G129" s="277"/>
      <c r="H129" s="277" t="s">
        <v>321</v>
      </c>
      <c r="I129" s="277" t="s">
        <v>311</v>
      </c>
      <c r="J129" s="277">
        <v>15</v>
      </c>
      <c r="K129" s="321"/>
    </row>
    <row r="130" s="1" customFormat="1" ht="15" customHeight="1">
      <c r="B130" s="319"/>
      <c r="C130" s="301" t="s">
        <v>322</v>
      </c>
      <c r="D130" s="301"/>
      <c r="E130" s="301"/>
      <c r="F130" s="302" t="s">
        <v>315</v>
      </c>
      <c r="G130" s="301"/>
      <c r="H130" s="301" t="s">
        <v>323</v>
      </c>
      <c r="I130" s="301" t="s">
        <v>311</v>
      </c>
      <c r="J130" s="301">
        <v>15</v>
      </c>
      <c r="K130" s="321"/>
    </row>
    <row r="131" s="1" customFormat="1" ht="15" customHeight="1">
      <c r="B131" s="319"/>
      <c r="C131" s="301" t="s">
        <v>324</v>
      </c>
      <c r="D131" s="301"/>
      <c r="E131" s="301"/>
      <c r="F131" s="302" t="s">
        <v>315</v>
      </c>
      <c r="G131" s="301"/>
      <c r="H131" s="301" t="s">
        <v>325</v>
      </c>
      <c r="I131" s="301" t="s">
        <v>311</v>
      </c>
      <c r="J131" s="301">
        <v>20</v>
      </c>
      <c r="K131" s="321"/>
    </row>
    <row r="132" s="1" customFormat="1" ht="15" customHeight="1">
      <c r="B132" s="319"/>
      <c r="C132" s="301" t="s">
        <v>326</v>
      </c>
      <c r="D132" s="301"/>
      <c r="E132" s="301"/>
      <c r="F132" s="302" t="s">
        <v>315</v>
      </c>
      <c r="G132" s="301"/>
      <c r="H132" s="301" t="s">
        <v>327</v>
      </c>
      <c r="I132" s="301" t="s">
        <v>311</v>
      </c>
      <c r="J132" s="301">
        <v>20</v>
      </c>
      <c r="K132" s="321"/>
    </row>
    <row r="133" s="1" customFormat="1" ht="15" customHeight="1">
      <c r="B133" s="319"/>
      <c r="C133" s="277" t="s">
        <v>314</v>
      </c>
      <c r="D133" s="277"/>
      <c r="E133" s="277"/>
      <c r="F133" s="299" t="s">
        <v>315</v>
      </c>
      <c r="G133" s="277"/>
      <c r="H133" s="277" t="s">
        <v>349</v>
      </c>
      <c r="I133" s="277" t="s">
        <v>311</v>
      </c>
      <c r="J133" s="277">
        <v>50</v>
      </c>
      <c r="K133" s="321"/>
    </row>
    <row r="134" s="1" customFormat="1" ht="15" customHeight="1">
      <c r="B134" s="319"/>
      <c r="C134" s="277" t="s">
        <v>328</v>
      </c>
      <c r="D134" s="277"/>
      <c r="E134" s="277"/>
      <c r="F134" s="299" t="s">
        <v>315</v>
      </c>
      <c r="G134" s="277"/>
      <c r="H134" s="277" t="s">
        <v>349</v>
      </c>
      <c r="I134" s="277" t="s">
        <v>311</v>
      </c>
      <c r="J134" s="277">
        <v>50</v>
      </c>
      <c r="K134" s="321"/>
    </row>
    <row r="135" s="1" customFormat="1" ht="15" customHeight="1">
      <c r="B135" s="319"/>
      <c r="C135" s="277" t="s">
        <v>334</v>
      </c>
      <c r="D135" s="277"/>
      <c r="E135" s="277"/>
      <c r="F135" s="299" t="s">
        <v>315</v>
      </c>
      <c r="G135" s="277"/>
      <c r="H135" s="277" t="s">
        <v>349</v>
      </c>
      <c r="I135" s="277" t="s">
        <v>311</v>
      </c>
      <c r="J135" s="277">
        <v>50</v>
      </c>
      <c r="K135" s="321"/>
    </row>
    <row r="136" s="1" customFormat="1" ht="15" customHeight="1">
      <c r="B136" s="319"/>
      <c r="C136" s="277" t="s">
        <v>336</v>
      </c>
      <c r="D136" s="277"/>
      <c r="E136" s="277"/>
      <c r="F136" s="299" t="s">
        <v>315</v>
      </c>
      <c r="G136" s="277"/>
      <c r="H136" s="277" t="s">
        <v>349</v>
      </c>
      <c r="I136" s="277" t="s">
        <v>311</v>
      </c>
      <c r="J136" s="277">
        <v>50</v>
      </c>
      <c r="K136" s="321"/>
    </row>
    <row r="137" s="1" customFormat="1" ht="15" customHeight="1">
      <c r="B137" s="319"/>
      <c r="C137" s="277" t="s">
        <v>337</v>
      </c>
      <c r="D137" s="277"/>
      <c r="E137" s="277"/>
      <c r="F137" s="299" t="s">
        <v>315</v>
      </c>
      <c r="G137" s="277"/>
      <c r="H137" s="277" t="s">
        <v>362</v>
      </c>
      <c r="I137" s="277" t="s">
        <v>311</v>
      </c>
      <c r="J137" s="277">
        <v>255</v>
      </c>
      <c r="K137" s="321"/>
    </row>
    <row r="138" s="1" customFormat="1" ht="15" customHeight="1">
      <c r="B138" s="319"/>
      <c r="C138" s="277" t="s">
        <v>339</v>
      </c>
      <c r="D138" s="277"/>
      <c r="E138" s="277"/>
      <c r="F138" s="299" t="s">
        <v>309</v>
      </c>
      <c r="G138" s="277"/>
      <c r="H138" s="277" t="s">
        <v>363</v>
      </c>
      <c r="I138" s="277" t="s">
        <v>341</v>
      </c>
      <c r="J138" s="277"/>
      <c r="K138" s="321"/>
    </row>
    <row r="139" s="1" customFormat="1" ht="15" customHeight="1">
      <c r="B139" s="319"/>
      <c r="C139" s="277" t="s">
        <v>342</v>
      </c>
      <c r="D139" s="277"/>
      <c r="E139" s="277"/>
      <c r="F139" s="299" t="s">
        <v>309</v>
      </c>
      <c r="G139" s="277"/>
      <c r="H139" s="277" t="s">
        <v>364</v>
      </c>
      <c r="I139" s="277" t="s">
        <v>344</v>
      </c>
      <c r="J139" s="277"/>
      <c r="K139" s="321"/>
    </row>
    <row r="140" s="1" customFormat="1" ht="15" customHeight="1">
      <c r="B140" s="319"/>
      <c r="C140" s="277" t="s">
        <v>345</v>
      </c>
      <c r="D140" s="277"/>
      <c r="E140" s="277"/>
      <c r="F140" s="299" t="s">
        <v>309</v>
      </c>
      <c r="G140" s="277"/>
      <c r="H140" s="277" t="s">
        <v>345</v>
      </c>
      <c r="I140" s="277" t="s">
        <v>344</v>
      </c>
      <c r="J140" s="277"/>
      <c r="K140" s="321"/>
    </row>
    <row r="141" s="1" customFormat="1" ht="15" customHeight="1">
      <c r="B141" s="319"/>
      <c r="C141" s="277" t="s">
        <v>36</v>
      </c>
      <c r="D141" s="277"/>
      <c r="E141" s="277"/>
      <c r="F141" s="299" t="s">
        <v>309</v>
      </c>
      <c r="G141" s="277"/>
      <c r="H141" s="277" t="s">
        <v>365</v>
      </c>
      <c r="I141" s="277" t="s">
        <v>344</v>
      </c>
      <c r="J141" s="277"/>
      <c r="K141" s="321"/>
    </row>
    <row r="142" s="1" customFormat="1" ht="15" customHeight="1">
      <c r="B142" s="319"/>
      <c r="C142" s="277" t="s">
        <v>366</v>
      </c>
      <c r="D142" s="277"/>
      <c r="E142" s="277"/>
      <c r="F142" s="299" t="s">
        <v>309</v>
      </c>
      <c r="G142" s="277"/>
      <c r="H142" s="277" t="s">
        <v>367</v>
      </c>
      <c r="I142" s="277" t="s">
        <v>344</v>
      </c>
      <c r="J142" s="277"/>
      <c r="K142" s="321"/>
    </row>
    <row r="143" s="1" customFormat="1" ht="15" customHeight="1">
      <c r="B143" s="322"/>
      <c r="C143" s="323"/>
      <c r="D143" s="323"/>
      <c r="E143" s="323"/>
      <c r="F143" s="323"/>
      <c r="G143" s="323"/>
      <c r="H143" s="323"/>
      <c r="I143" s="323"/>
      <c r="J143" s="323"/>
      <c r="K143" s="324"/>
    </row>
    <row r="144" s="1" customFormat="1" ht="18.75" customHeight="1">
      <c r="B144" s="274"/>
      <c r="C144" s="274"/>
      <c r="D144" s="274"/>
      <c r="E144" s="274"/>
      <c r="F144" s="311"/>
      <c r="G144" s="274"/>
      <c r="H144" s="274"/>
      <c r="I144" s="274"/>
      <c r="J144" s="274"/>
      <c r="K144" s="274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368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303</v>
      </c>
      <c r="D148" s="292"/>
      <c r="E148" s="292"/>
      <c r="F148" s="292" t="s">
        <v>304</v>
      </c>
      <c r="G148" s="293"/>
      <c r="H148" s="292" t="s">
        <v>52</v>
      </c>
      <c r="I148" s="292" t="s">
        <v>55</v>
      </c>
      <c r="J148" s="292" t="s">
        <v>305</v>
      </c>
      <c r="K148" s="291"/>
    </row>
    <row r="149" s="1" customFormat="1" ht="17.25" customHeight="1">
      <c r="B149" s="289"/>
      <c r="C149" s="294" t="s">
        <v>306</v>
      </c>
      <c r="D149" s="294"/>
      <c r="E149" s="294"/>
      <c r="F149" s="295" t="s">
        <v>307</v>
      </c>
      <c r="G149" s="296"/>
      <c r="H149" s="294"/>
      <c r="I149" s="294"/>
      <c r="J149" s="294" t="s">
        <v>308</v>
      </c>
      <c r="K149" s="291"/>
    </row>
    <row r="150" s="1" customFormat="1" ht="5.25" customHeight="1">
      <c r="B150" s="300"/>
      <c r="C150" s="297"/>
      <c r="D150" s="297"/>
      <c r="E150" s="297"/>
      <c r="F150" s="297"/>
      <c r="G150" s="298"/>
      <c r="H150" s="297"/>
      <c r="I150" s="297"/>
      <c r="J150" s="297"/>
      <c r="K150" s="321"/>
    </row>
    <row r="151" s="1" customFormat="1" ht="15" customHeight="1">
      <c r="B151" s="300"/>
      <c r="C151" s="325" t="s">
        <v>312</v>
      </c>
      <c r="D151" s="277"/>
      <c r="E151" s="277"/>
      <c r="F151" s="326" t="s">
        <v>309</v>
      </c>
      <c r="G151" s="277"/>
      <c r="H151" s="325" t="s">
        <v>349</v>
      </c>
      <c r="I151" s="325" t="s">
        <v>311</v>
      </c>
      <c r="J151" s="325">
        <v>120</v>
      </c>
      <c r="K151" s="321"/>
    </row>
    <row r="152" s="1" customFormat="1" ht="15" customHeight="1">
      <c r="B152" s="300"/>
      <c r="C152" s="325" t="s">
        <v>358</v>
      </c>
      <c r="D152" s="277"/>
      <c r="E152" s="277"/>
      <c r="F152" s="326" t="s">
        <v>309</v>
      </c>
      <c r="G152" s="277"/>
      <c r="H152" s="325" t="s">
        <v>369</v>
      </c>
      <c r="I152" s="325" t="s">
        <v>311</v>
      </c>
      <c r="J152" s="325" t="s">
        <v>360</v>
      </c>
      <c r="K152" s="321"/>
    </row>
    <row r="153" s="1" customFormat="1" ht="15" customHeight="1">
      <c r="B153" s="300"/>
      <c r="C153" s="325" t="s">
        <v>257</v>
      </c>
      <c r="D153" s="277"/>
      <c r="E153" s="277"/>
      <c r="F153" s="326" t="s">
        <v>309</v>
      </c>
      <c r="G153" s="277"/>
      <c r="H153" s="325" t="s">
        <v>370</v>
      </c>
      <c r="I153" s="325" t="s">
        <v>311</v>
      </c>
      <c r="J153" s="325" t="s">
        <v>360</v>
      </c>
      <c r="K153" s="321"/>
    </row>
    <row r="154" s="1" customFormat="1" ht="15" customHeight="1">
      <c r="B154" s="300"/>
      <c r="C154" s="325" t="s">
        <v>314</v>
      </c>
      <c r="D154" s="277"/>
      <c r="E154" s="277"/>
      <c r="F154" s="326" t="s">
        <v>315</v>
      </c>
      <c r="G154" s="277"/>
      <c r="H154" s="325" t="s">
        <v>349</v>
      </c>
      <c r="I154" s="325" t="s">
        <v>311</v>
      </c>
      <c r="J154" s="325">
        <v>50</v>
      </c>
      <c r="K154" s="321"/>
    </row>
    <row r="155" s="1" customFormat="1" ht="15" customHeight="1">
      <c r="B155" s="300"/>
      <c r="C155" s="325" t="s">
        <v>317</v>
      </c>
      <c r="D155" s="277"/>
      <c r="E155" s="277"/>
      <c r="F155" s="326" t="s">
        <v>309</v>
      </c>
      <c r="G155" s="277"/>
      <c r="H155" s="325" t="s">
        <v>349</v>
      </c>
      <c r="I155" s="325" t="s">
        <v>319</v>
      </c>
      <c r="J155" s="325"/>
      <c r="K155" s="321"/>
    </row>
    <row r="156" s="1" customFormat="1" ht="15" customHeight="1">
      <c r="B156" s="300"/>
      <c r="C156" s="325" t="s">
        <v>328</v>
      </c>
      <c r="D156" s="277"/>
      <c r="E156" s="277"/>
      <c r="F156" s="326" t="s">
        <v>315</v>
      </c>
      <c r="G156" s="277"/>
      <c r="H156" s="325" t="s">
        <v>349</v>
      </c>
      <c r="I156" s="325" t="s">
        <v>311</v>
      </c>
      <c r="J156" s="325">
        <v>50</v>
      </c>
      <c r="K156" s="321"/>
    </row>
    <row r="157" s="1" customFormat="1" ht="15" customHeight="1">
      <c r="B157" s="300"/>
      <c r="C157" s="325" t="s">
        <v>336</v>
      </c>
      <c r="D157" s="277"/>
      <c r="E157" s="277"/>
      <c r="F157" s="326" t="s">
        <v>315</v>
      </c>
      <c r="G157" s="277"/>
      <c r="H157" s="325" t="s">
        <v>349</v>
      </c>
      <c r="I157" s="325" t="s">
        <v>311</v>
      </c>
      <c r="J157" s="325">
        <v>50</v>
      </c>
      <c r="K157" s="321"/>
    </row>
    <row r="158" s="1" customFormat="1" ht="15" customHeight="1">
      <c r="B158" s="300"/>
      <c r="C158" s="325" t="s">
        <v>334</v>
      </c>
      <c r="D158" s="277"/>
      <c r="E158" s="277"/>
      <c r="F158" s="326" t="s">
        <v>315</v>
      </c>
      <c r="G158" s="277"/>
      <c r="H158" s="325" t="s">
        <v>349</v>
      </c>
      <c r="I158" s="325" t="s">
        <v>311</v>
      </c>
      <c r="J158" s="325">
        <v>50</v>
      </c>
      <c r="K158" s="321"/>
    </row>
    <row r="159" s="1" customFormat="1" ht="15" customHeight="1">
      <c r="B159" s="300"/>
      <c r="C159" s="325" t="s">
        <v>89</v>
      </c>
      <c r="D159" s="277"/>
      <c r="E159" s="277"/>
      <c r="F159" s="326" t="s">
        <v>309</v>
      </c>
      <c r="G159" s="277"/>
      <c r="H159" s="325" t="s">
        <v>371</v>
      </c>
      <c r="I159" s="325" t="s">
        <v>311</v>
      </c>
      <c r="J159" s="325" t="s">
        <v>372</v>
      </c>
      <c r="K159" s="321"/>
    </row>
    <row r="160" s="1" customFormat="1" ht="15" customHeight="1">
      <c r="B160" s="300"/>
      <c r="C160" s="325" t="s">
        <v>373</v>
      </c>
      <c r="D160" s="277"/>
      <c r="E160" s="277"/>
      <c r="F160" s="326" t="s">
        <v>309</v>
      </c>
      <c r="G160" s="277"/>
      <c r="H160" s="325" t="s">
        <v>374</v>
      </c>
      <c r="I160" s="325" t="s">
        <v>344</v>
      </c>
      <c r="J160" s="325"/>
      <c r="K160" s="321"/>
    </row>
    <row r="161" s="1" customFormat="1" ht="15" customHeight="1">
      <c r="B161" s="327"/>
      <c r="C161" s="309"/>
      <c r="D161" s="309"/>
      <c r="E161" s="309"/>
      <c r="F161" s="309"/>
      <c r="G161" s="309"/>
      <c r="H161" s="309"/>
      <c r="I161" s="309"/>
      <c r="J161" s="309"/>
      <c r="K161" s="328"/>
    </row>
    <row r="162" s="1" customFormat="1" ht="18.75" customHeight="1">
      <c r="B162" s="274"/>
      <c r="C162" s="277"/>
      <c r="D162" s="277"/>
      <c r="E162" s="277"/>
      <c r="F162" s="299"/>
      <c r="G162" s="277"/>
      <c r="H162" s="277"/>
      <c r="I162" s="277"/>
      <c r="J162" s="277"/>
      <c r="K162" s="274"/>
    </row>
    <row r="163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="1" customFormat="1" ht="45" customHeight="1">
      <c r="B165" s="267"/>
      <c r="C165" s="268" t="s">
        <v>375</v>
      </c>
      <c r="D165" s="268"/>
      <c r="E165" s="268"/>
      <c r="F165" s="268"/>
      <c r="G165" s="268"/>
      <c r="H165" s="268"/>
      <c r="I165" s="268"/>
      <c r="J165" s="268"/>
      <c r="K165" s="269"/>
    </row>
    <row r="166" s="1" customFormat="1" ht="17.25" customHeight="1">
      <c r="B166" s="267"/>
      <c r="C166" s="292" t="s">
        <v>303</v>
      </c>
      <c r="D166" s="292"/>
      <c r="E166" s="292"/>
      <c r="F166" s="292" t="s">
        <v>304</v>
      </c>
      <c r="G166" s="329"/>
      <c r="H166" s="330" t="s">
        <v>52</v>
      </c>
      <c r="I166" s="330" t="s">
        <v>55</v>
      </c>
      <c r="J166" s="292" t="s">
        <v>305</v>
      </c>
      <c r="K166" s="269"/>
    </row>
    <row r="167" s="1" customFormat="1" ht="17.25" customHeight="1">
      <c r="B167" s="270"/>
      <c r="C167" s="294" t="s">
        <v>306</v>
      </c>
      <c r="D167" s="294"/>
      <c r="E167" s="294"/>
      <c r="F167" s="295" t="s">
        <v>307</v>
      </c>
      <c r="G167" s="331"/>
      <c r="H167" s="332"/>
      <c r="I167" s="332"/>
      <c r="J167" s="294" t="s">
        <v>308</v>
      </c>
      <c r="K167" s="272"/>
    </row>
    <row r="168" s="1" customFormat="1" ht="5.25" customHeight="1">
      <c r="B168" s="300"/>
      <c r="C168" s="297"/>
      <c r="D168" s="297"/>
      <c r="E168" s="297"/>
      <c r="F168" s="297"/>
      <c r="G168" s="298"/>
      <c r="H168" s="297"/>
      <c r="I168" s="297"/>
      <c r="J168" s="297"/>
      <c r="K168" s="321"/>
    </row>
    <row r="169" s="1" customFormat="1" ht="15" customHeight="1">
      <c r="B169" s="300"/>
      <c r="C169" s="277" t="s">
        <v>312</v>
      </c>
      <c r="D169" s="277"/>
      <c r="E169" s="277"/>
      <c r="F169" s="299" t="s">
        <v>309</v>
      </c>
      <c r="G169" s="277"/>
      <c r="H169" s="277" t="s">
        <v>349</v>
      </c>
      <c r="I169" s="277" t="s">
        <v>311</v>
      </c>
      <c r="J169" s="277">
        <v>120</v>
      </c>
      <c r="K169" s="321"/>
    </row>
    <row r="170" s="1" customFormat="1" ht="15" customHeight="1">
      <c r="B170" s="300"/>
      <c r="C170" s="277" t="s">
        <v>358</v>
      </c>
      <c r="D170" s="277"/>
      <c r="E170" s="277"/>
      <c r="F170" s="299" t="s">
        <v>309</v>
      </c>
      <c r="G170" s="277"/>
      <c r="H170" s="277" t="s">
        <v>359</v>
      </c>
      <c r="I170" s="277" t="s">
        <v>311</v>
      </c>
      <c r="J170" s="277" t="s">
        <v>360</v>
      </c>
      <c r="K170" s="321"/>
    </row>
    <row r="171" s="1" customFormat="1" ht="15" customHeight="1">
      <c r="B171" s="300"/>
      <c r="C171" s="277" t="s">
        <v>257</v>
      </c>
      <c r="D171" s="277"/>
      <c r="E171" s="277"/>
      <c r="F171" s="299" t="s">
        <v>309</v>
      </c>
      <c r="G171" s="277"/>
      <c r="H171" s="277" t="s">
        <v>376</v>
      </c>
      <c r="I171" s="277" t="s">
        <v>311</v>
      </c>
      <c r="J171" s="277" t="s">
        <v>360</v>
      </c>
      <c r="K171" s="321"/>
    </row>
    <row r="172" s="1" customFormat="1" ht="15" customHeight="1">
      <c r="B172" s="300"/>
      <c r="C172" s="277" t="s">
        <v>314</v>
      </c>
      <c r="D172" s="277"/>
      <c r="E172" s="277"/>
      <c r="F172" s="299" t="s">
        <v>315</v>
      </c>
      <c r="G172" s="277"/>
      <c r="H172" s="277" t="s">
        <v>376</v>
      </c>
      <c r="I172" s="277" t="s">
        <v>311</v>
      </c>
      <c r="J172" s="277">
        <v>50</v>
      </c>
      <c r="K172" s="321"/>
    </row>
    <row r="173" s="1" customFormat="1" ht="15" customHeight="1">
      <c r="B173" s="300"/>
      <c r="C173" s="277" t="s">
        <v>317</v>
      </c>
      <c r="D173" s="277"/>
      <c r="E173" s="277"/>
      <c r="F173" s="299" t="s">
        <v>309</v>
      </c>
      <c r="G173" s="277"/>
      <c r="H173" s="277" t="s">
        <v>376</v>
      </c>
      <c r="I173" s="277" t="s">
        <v>319</v>
      </c>
      <c r="J173" s="277"/>
      <c r="K173" s="321"/>
    </row>
    <row r="174" s="1" customFormat="1" ht="15" customHeight="1">
      <c r="B174" s="300"/>
      <c r="C174" s="277" t="s">
        <v>328</v>
      </c>
      <c r="D174" s="277"/>
      <c r="E174" s="277"/>
      <c r="F174" s="299" t="s">
        <v>315</v>
      </c>
      <c r="G174" s="277"/>
      <c r="H174" s="277" t="s">
        <v>376</v>
      </c>
      <c r="I174" s="277" t="s">
        <v>311</v>
      </c>
      <c r="J174" s="277">
        <v>50</v>
      </c>
      <c r="K174" s="321"/>
    </row>
    <row r="175" s="1" customFormat="1" ht="15" customHeight="1">
      <c r="B175" s="300"/>
      <c r="C175" s="277" t="s">
        <v>336</v>
      </c>
      <c r="D175" s="277"/>
      <c r="E175" s="277"/>
      <c r="F175" s="299" t="s">
        <v>315</v>
      </c>
      <c r="G175" s="277"/>
      <c r="H175" s="277" t="s">
        <v>376</v>
      </c>
      <c r="I175" s="277" t="s">
        <v>311</v>
      </c>
      <c r="J175" s="277">
        <v>50</v>
      </c>
      <c r="K175" s="321"/>
    </row>
    <row r="176" s="1" customFormat="1" ht="15" customHeight="1">
      <c r="B176" s="300"/>
      <c r="C176" s="277" t="s">
        <v>334</v>
      </c>
      <c r="D176" s="277"/>
      <c r="E176" s="277"/>
      <c r="F176" s="299" t="s">
        <v>315</v>
      </c>
      <c r="G176" s="277"/>
      <c r="H176" s="277" t="s">
        <v>376</v>
      </c>
      <c r="I176" s="277" t="s">
        <v>311</v>
      </c>
      <c r="J176" s="277">
        <v>50</v>
      </c>
      <c r="K176" s="321"/>
    </row>
    <row r="177" s="1" customFormat="1" ht="15" customHeight="1">
      <c r="B177" s="300"/>
      <c r="C177" s="277" t="s">
        <v>94</v>
      </c>
      <c r="D177" s="277"/>
      <c r="E177" s="277"/>
      <c r="F177" s="299" t="s">
        <v>309</v>
      </c>
      <c r="G177" s="277"/>
      <c r="H177" s="277" t="s">
        <v>377</v>
      </c>
      <c r="I177" s="277" t="s">
        <v>378</v>
      </c>
      <c r="J177" s="277"/>
      <c r="K177" s="321"/>
    </row>
    <row r="178" s="1" customFormat="1" ht="15" customHeight="1">
      <c r="B178" s="300"/>
      <c r="C178" s="277" t="s">
        <v>55</v>
      </c>
      <c r="D178" s="277"/>
      <c r="E178" s="277"/>
      <c r="F178" s="299" t="s">
        <v>309</v>
      </c>
      <c r="G178" s="277"/>
      <c r="H178" s="277" t="s">
        <v>379</v>
      </c>
      <c r="I178" s="277" t="s">
        <v>380</v>
      </c>
      <c r="J178" s="277">
        <v>1</v>
      </c>
      <c r="K178" s="321"/>
    </row>
    <row r="179" s="1" customFormat="1" ht="15" customHeight="1">
      <c r="B179" s="300"/>
      <c r="C179" s="277" t="s">
        <v>51</v>
      </c>
      <c r="D179" s="277"/>
      <c r="E179" s="277"/>
      <c r="F179" s="299" t="s">
        <v>309</v>
      </c>
      <c r="G179" s="277"/>
      <c r="H179" s="277" t="s">
        <v>381</v>
      </c>
      <c r="I179" s="277" t="s">
        <v>311</v>
      </c>
      <c r="J179" s="277">
        <v>20</v>
      </c>
      <c r="K179" s="321"/>
    </row>
    <row r="180" s="1" customFormat="1" ht="15" customHeight="1">
      <c r="B180" s="300"/>
      <c r="C180" s="277" t="s">
        <v>52</v>
      </c>
      <c r="D180" s="277"/>
      <c r="E180" s="277"/>
      <c r="F180" s="299" t="s">
        <v>309</v>
      </c>
      <c r="G180" s="277"/>
      <c r="H180" s="277" t="s">
        <v>382</v>
      </c>
      <c r="I180" s="277" t="s">
        <v>311</v>
      </c>
      <c r="J180" s="277">
        <v>255</v>
      </c>
      <c r="K180" s="321"/>
    </row>
    <row r="181" s="1" customFormat="1" ht="15" customHeight="1">
      <c r="B181" s="300"/>
      <c r="C181" s="277" t="s">
        <v>95</v>
      </c>
      <c r="D181" s="277"/>
      <c r="E181" s="277"/>
      <c r="F181" s="299" t="s">
        <v>309</v>
      </c>
      <c r="G181" s="277"/>
      <c r="H181" s="277" t="s">
        <v>273</v>
      </c>
      <c r="I181" s="277" t="s">
        <v>311</v>
      </c>
      <c r="J181" s="277">
        <v>10</v>
      </c>
      <c r="K181" s="321"/>
    </row>
    <row r="182" s="1" customFormat="1" ht="15" customHeight="1">
      <c r="B182" s="300"/>
      <c r="C182" s="277" t="s">
        <v>96</v>
      </c>
      <c r="D182" s="277"/>
      <c r="E182" s="277"/>
      <c r="F182" s="299" t="s">
        <v>309</v>
      </c>
      <c r="G182" s="277"/>
      <c r="H182" s="277" t="s">
        <v>383</v>
      </c>
      <c r="I182" s="277" t="s">
        <v>344</v>
      </c>
      <c r="J182" s="277"/>
      <c r="K182" s="321"/>
    </row>
    <row r="183" s="1" customFormat="1" ht="15" customHeight="1">
      <c r="B183" s="300"/>
      <c r="C183" s="277" t="s">
        <v>384</v>
      </c>
      <c r="D183" s="277"/>
      <c r="E183" s="277"/>
      <c r="F183" s="299" t="s">
        <v>309</v>
      </c>
      <c r="G183" s="277"/>
      <c r="H183" s="277" t="s">
        <v>385</v>
      </c>
      <c r="I183" s="277" t="s">
        <v>344</v>
      </c>
      <c r="J183" s="277"/>
      <c r="K183" s="321"/>
    </row>
    <row r="184" s="1" customFormat="1" ht="15" customHeight="1">
      <c r="B184" s="300"/>
      <c r="C184" s="277" t="s">
        <v>373</v>
      </c>
      <c r="D184" s="277"/>
      <c r="E184" s="277"/>
      <c r="F184" s="299" t="s">
        <v>309</v>
      </c>
      <c r="G184" s="277"/>
      <c r="H184" s="277" t="s">
        <v>386</v>
      </c>
      <c r="I184" s="277" t="s">
        <v>344</v>
      </c>
      <c r="J184" s="277"/>
      <c r="K184" s="321"/>
    </row>
    <row r="185" s="1" customFormat="1" ht="15" customHeight="1">
      <c r="B185" s="300"/>
      <c r="C185" s="277" t="s">
        <v>98</v>
      </c>
      <c r="D185" s="277"/>
      <c r="E185" s="277"/>
      <c r="F185" s="299" t="s">
        <v>315</v>
      </c>
      <c r="G185" s="277"/>
      <c r="H185" s="277" t="s">
        <v>387</v>
      </c>
      <c r="I185" s="277" t="s">
        <v>311</v>
      </c>
      <c r="J185" s="277">
        <v>50</v>
      </c>
      <c r="K185" s="321"/>
    </row>
    <row r="186" s="1" customFormat="1" ht="15" customHeight="1">
      <c r="B186" s="300"/>
      <c r="C186" s="277" t="s">
        <v>388</v>
      </c>
      <c r="D186" s="277"/>
      <c r="E186" s="277"/>
      <c r="F186" s="299" t="s">
        <v>315</v>
      </c>
      <c r="G186" s="277"/>
      <c r="H186" s="277" t="s">
        <v>389</v>
      </c>
      <c r="I186" s="277" t="s">
        <v>390</v>
      </c>
      <c r="J186" s="277"/>
      <c r="K186" s="321"/>
    </row>
    <row r="187" s="1" customFormat="1" ht="15" customHeight="1">
      <c r="B187" s="300"/>
      <c r="C187" s="277" t="s">
        <v>391</v>
      </c>
      <c r="D187" s="277"/>
      <c r="E187" s="277"/>
      <c r="F187" s="299" t="s">
        <v>315</v>
      </c>
      <c r="G187" s="277"/>
      <c r="H187" s="277" t="s">
        <v>392</v>
      </c>
      <c r="I187" s="277" t="s">
        <v>390</v>
      </c>
      <c r="J187" s="277"/>
      <c r="K187" s="321"/>
    </row>
    <row r="188" s="1" customFormat="1" ht="15" customHeight="1">
      <c r="B188" s="300"/>
      <c r="C188" s="277" t="s">
        <v>393</v>
      </c>
      <c r="D188" s="277"/>
      <c r="E188" s="277"/>
      <c r="F188" s="299" t="s">
        <v>315</v>
      </c>
      <c r="G188" s="277"/>
      <c r="H188" s="277" t="s">
        <v>394</v>
      </c>
      <c r="I188" s="277" t="s">
        <v>390</v>
      </c>
      <c r="J188" s="277"/>
      <c r="K188" s="321"/>
    </row>
    <row r="189" s="1" customFormat="1" ht="15" customHeight="1">
      <c r="B189" s="300"/>
      <c r="C189" s="333" t="s">
        <v>395</v>
      </c>
      <c r="D189" s="277"/>
      <c r="E189" s="277"/>
      <c r="F189" s="299" t="s">
        <v>315</v>
      </c>
      <c r="G189" s="277"/>
      <c r="H189" s="277" t="s">
        <v>396</v>
      </c>
      <c r="I189" s="277" t="s">
        <v>397</v>
      </c>
      <c r="J189" s="334" t="s">
        <v>398</v>
      </c>
      <c r="K189" s="321"/>
    </row>
    <row r="190" s="1" customFormat="1" ht="15" customHeight="1">
      <c r="B190" s="300"/>
      <c r="C190" s="284" t="s">
        <v>40</v>
      </c>
      <c r="D190" s="277"/>
      <c r="E190" s="277"/>
      <c r="F190" s="299" t="s">
        <v>309</v>
      </c>
      <c r="G190" s="277"/>
      <c r="H190" s="274" t="s">
        <v>399</v>
      </c>
      <c r="I190" s="277" t="s">
        <v>400</v>
      </c>
      <c r="J190" s="277"/>
      <c r="K190" s="321"/>
    </row>
    <row r="191" s="1" customFormat="1" ht="15" customHeight="1">
      <c r="B191" s="300"/>
      <c r="C191" s="284" t="s">
        <v>401</v>
      </c>
      <c r="D191" s="277"/>
      <c r="E191" s="277"/>
      <c r="F191" s="299" t="s">
        <v>309</v>
      </c>
      <c r="G191" s="277"/>
      <c r="H191" s="277" t="s">
        <v>402</v>
      </c>
      <c r="I191" s="277" t="s">
        <v>344</v>
      </c>
      <c r="J191" s="277"/>
      <c r="K191" s="321"/>
    </row>
    <row r="192" s="1" customFormat="1" ht="15" customHeight="1">
      <c r="B192" s="300"/>
      <c r="C192" s="284" t="s">
        <v>403</v>
      </c>
      <c r="D192" s="277"/>
      <c r="E192" s="277"/>
      <c r="F192" s="299" t="s">
        <v>309</v>
      </c>
      <c r="G192" s="277"/>
      <c r="H192" s="277" t="s">
        <v>404</v>
      </c>
      <c r="I192" s="277" t="s">
        <v>344</v>
      </c>
      <c r="J192" s="277"/>
      <c r="K192" s="321"/>
    </row>
    <row r="193" s="1" customFormat="1" ht="15" customHeight="1">
      <c r="B193" s="300"/>
      <c r="C193" s="284" t="s">
        <v>405</v>
      </c>
      <c r="D193" s="277"/>
      <c r="E193" s="277"/>
      <c r="F193" s="299" t="s">
        <v>315</v>
      </c>
      <c r="G193" s="277"/>
      <c r="H193" s="277" t="s">
        <v>406</v>
      </c>
      <c r="I193" s="277" t="s">
        <v>344</v>
      </c>
      <c r="J193" s="277"/>
      <c r="K193" s="321"/>
    </row>
    <row r="194" s="1" customFormat="1" ht="15" customHeight="1">
      <c r="B194" s="327"/>
      <c r="C194" s="335"/>
      <c r="D194" s="309"/>
      <c r="E194" s="309"/>
      <c r="F194" s="309"/>
      <c r="G194" s="309"/>
      <c r="H194" s="309"/>
      <c r="I194" s="309"/>
      <c r="J194" s="309"/>
      <c r="K194" s="328"/>
    </row>
    <row r="195" s="1" customFormat="1" ht="18.75" customHeight="1">
      <c r="B195" s="274"/>
      <c r="C195" s="277"/>
      <c r="D195" s="277"/>
      <c r="E195" s="277"/>
      <c r="F195" s="299"/>
      <c r="G195" s="277"/>
      <c r="H195" s="277"/>
      <c r="I195" s="277"/>
      <c r="J195" s="277"/>
      <c r="K195" s="274"/>
    </row>
    <row r="196" s="1" customFormat="1" ht="18.75" customHeight="1">
      <c r="B196" s="274"/>
      <c r="C196" s="277"/>
      <c r="D196" s="277"/>
      <c r="E196" s="277"/>
      <c r="F196" s="299"/>
      <c r="G196" s="277"/>
      <c r="H196" s="277"/>
      <c r="I196" s="277"/>
      <c r="J196" s="277"/>
      <c r="K196" s="274"/>
    </row>
    <row r="197" s="1" customFormat="1" ht="18.75" customHeight="1">
      <c r="B197" s="285"/>
      <c r="C197" s="285"/>
      <c r="D197" s="285"/>
      <c r="E197" s="285"/>
      <c r="F197" s="285"/>
      <c r="G197" s="285"/>
      <c r="H197" s="285"/>
      <c r="I197" s="285"/>
      <c r="J197" s="285"/>
      <c r="K197" s="285"/>
    </row>
    <row r="198" s="1" customFormat="1" ht="13.5">
      <c r="B198" s="264"/>
      <c r="C198" s="265"/>
      <c r="D198" s="265"/>
      <c r="E198" s="265"/>
      <c r="F198" s="265"/>
      <c r="G198" s="265"/>
      <c r="H198" s="265"/>
      <c r="I198" s="265"/>
      <c r="J198" s="265"/>
      <c r="K198" s="266"/>
    </row>
    <row r="199" s="1" customFormat="1" ht="21">
      <c r="B199" s="267"/>
      <c r="C199" s="268" t="s">
        <v>407</v>
      </c>
      <c r="D199" s="268"/>
      <c r="E199" s="268"/>
      <c r="F199" s="268"/>
      <c r="G199" s="268"/>
      <c r="H199" s="268"/>
      <c r="I199" s="268"/>
      <c r="J199" s="268"/>
      <c r="K199" s="269"/>
    </row>
    <row r="200" s="1" customFormat="1" ht="25.5" customHeight="1">
      <c r="B200" s="267"/>
      <c r="C200" s="336" t="s">
        <v>408</v>
      </c>
      <c r="D200" s="336"/>
      <c r="E200" s="336"/>
      <c r="F200" s="336" t="s">
        <v>409</v>
      </c>
      <c r="G200" s="337"/>
      <c r="H200" s="336" t="s">
        <v>410</v>
      </c>
      <c r="I200" s="336"/>
      <c r="J200" s="336"/>
      <c r="K200" s="269"/>
    </row>
    <row r="201" s="1" customFormat="1" ht="5.25" customHeight="1">
      <c r="B201" s="300"/>
      <c r="C201" s="297"/>
      <c r="D201" s="297"/>
      <c r="E201" s="297"/>
      <c r="F201" s="297"/>
      <c r="G201" s="277"/>
      <c r="H201" s="297"/>
      <c r="I201" s="297"/>
      <c r="J201" s="297"/>
      <c r="K201" s="321"/>
    </row>
    <row r="202" s="1" customFormat="1" ht="15" customHeight="1">
      <c r="B202" s="300"/>
      <c r="C202" s="277" t="s">
        <v>400</v>
      </c>
      <c r="D202" s="277"/>
      <c r="E202" s="277"/>
      <c r="F202" s="299" t="s">
        <v>41</v>
      </c>
      <c r="G202" s="277"/>
      <c r="H202" s="277" t="s">
        <v>411</v>
      </c>
      <c r="I202" s="277"/>
      <c r="J202" s="277"/>
      <c r="K202" s="321"/>
    </row>
    <row r="203" s="1" customFormat="1" ht="15" customHeight="1">
      <c r="B203" s="300"/>
      <c r="C203" s="306"/>
      <c r="D203" s="277"/>
      <c r="E203" s="277"/>
      <c r="F203" s="299" t="s">
        <v>42</v>
      </c>
      <c r="G203" s="277"/>
      <c r="H203" s="277" t="s">
        <v>412</v>
      </c>
      <c r="I203" s="277"/>
      <c r="J203" s="277"/>
      <c r="K203" s="321"/>
    </row>
    <row r="204" s="1" customFormat="1" ht="15" customHeight="1">
      <c r="B204" s="300"/>
      <c r="C204" s="306"/>
      <c r="D204" s="277"/>
      <c r="E204" s="277"/>
      <c r="F204" s="299" t="s">
        <v>45</v>
      </c>
      <c r="G204" s="277"/>
      <c r="H204" s="277" t="s">
        <v>413</v>
      </c>
      <c r="I204" s="277"/>
      <c r="J204" s="277"/>
      <c r="K204" s="321"/>
    </row>
    <row r="205" s="1" customFormat="1" ht="15" customHeight="1">
      <c r="B205" s="300"/>
      <c r="C205" s="277"/>
      <c r="D205" s="277"/>
      <c r="E205" s="277"/>
      <c r="F205" s="299" t="s">
        <v>43</v>
      </c>
      <c r="G205" s="277"/>
      <c r="H205" s="277" t="s">
        <v>414</v>
      </c>
      <c r="I205" s="277"/>
      <c r="J205" s="277"/>
      <c r="K205" s="321"/>
    </row>
    <row r="206" s="1" customFormat="1" ht="15" customHeight="1">
      <c r="B206" s="300"/>
      <c r="C206" s="277"/>
      <c r="D206" s="277"/>
      <c r="E206" s="277"/>
      <c r="F206" s="299" t="s">
        <v>44</v>
      </c>
      <c r="G206" s="277"/>
      <c r="H206" s="277" t="s">
        <v>415</v>
      </c>
      <c r="I206" s="277"/>
      <c r="J206" s="277"/>
      <c r="K206" s="321"/>
    </row>
    <row r="207" s="1" customFormat="1" ht="15" customHeight="1">
      <c r="B207" s="300"/>
      <c r="C207" s="277"/>
      <c r="D207" s="277"/>
      <c r="E207" s="277"/>
      <c r="F207" s="299"/>
      <c r="G207" s="277"/>
      <c r="H207" s="277"/>
      <c r="I207" s="277"/>
      <c r="J207" s="277"/>
      <c r="K207" s="321"/>
    </row>
    <row r="208" s="1" customFormat="1" ht="15" customHeight="1">
      <c r="B208" s="300"/>
      <c r="C208" s="277" t="s">
        <v>356</v>
      </c>
      <c r="D208" s="277"/>
      <c r="E208" s="277"/>
      <c r="F208" s="299" t="s">
        <v>83</v>
      </c>
      <c r="G208" s="277"/>
      <c r="H208" s="277" t="s">
        <v>416</v>
      </c>
      <c r="I208" s="277"/>
      <c r="J208" s="277"/>
      <c r="K208" s="321"/>
    </row>
    <row r="209" s="1" customFormat="1" ht="15" customHeight="1">
      <c r="B209" s="300"/>
      <c r="C209" s="306"/>
      <c r="D209" s="277"/>
      <c r="E209" s="277"/>
      <c r="F209" s="299" t="s">
        <v>77</v>
      </c>
      <c r="G209" s="277"/>
      <c r="H209" s="277" t="s">
        <v>254</v>
      </c>
      <c r="I209" s="277"/>
      <c r="J209" s="277"/>
      <c r="K209" s="321"/>
    </row>
    <row r="210" s="1" customFormat="1" ht="15" customHeight="1">
      <c r="B210" s="300"/>
      <c r="C210" s="277"/>
      <c r="D210" s="277"/>
      <c r="E210" s="277"/>
      <c r="F210" s="299" t="s">
        <v>252</v>
      </c>
      <c r="G210" s="277"/>
      <c r="H210" s="277" t="s">
        <v>417</v>
      </c>
      <c r="I210" s="277"/>
      <c r="J210" s="277"/>
      <c r="K210" s="321"/>
    </row>
    <row r="211" s="1" customFormat="1" ht="15" customHeight="1">
      <c r="B211" s="338"/>
      <c r="C211" s="306"/>
      <c r="D211" s="306"/>
      <c r="E211" s="306"/>
      <c r="F211" s="299" t="s">
        <v>255</v>
      </c>
      <c r="G211" s="284"/>
      <c r="H211" s="325" t="s">
        <v>256</v>
      </c>
      <c r="I211" s="325"/>
      <c r="J211" s="325"/>
      <c r="K211" s="339"/>
    </row>
    <row r="212" s="1" customFormat="1" ht="15" customHeight="1">
      <c r="B212" s="338"/>
      <c r="C212" s="306"/>
      <c r="D212" s="306"/>
      <c r="E212" s="306"/>
      <c r="F212" s="299" t="s">
        <v>106</v>
      </c>
      <c r="G212" s="284"/>
      <c r="H212" s="325" t="s">
        <v>418</v>
      </c>
      <c r="I212" s="325"/>
      <c r="J212" s="325"/>
      <c r="K212" s="339"/>
    </row>
    <row r="213" s="1" customFormat="1" ht="15" customHeight="1">
      <c r="B213" s="338"/>
      <c r="C213" s="306"/>
      <c r="D213" s="306"/>
      <c r="E213" s="306"/>
      <c r="F213" s="340"/>
      <c r="G213" s="284"/>
      <c r="H213" s="341"/>
      <c r="I213" s="341"/>
      <c r="J213" s="341"/>
      <c r="K213" s="339"/>
    </row>
    <row r="214" s="1" customFormat="1" ht="15" customHeight="1">
      <c r="B214" s="338"/>
      <c r="C214" s="277" t="s">
        <v>380</v>
      </c>
      <c r="D214" s="306"/>
      <c r="E214" s="306"/>
      <c r="F214" s="299">
        <v>1</v>
      </c>
      <c r="G214" s="284"/>
      <c r="H214" s="325" t="s">
        <v>419</v>
      </c>
      <c r="I214" s="325"/>
      <c r="J214" s="325"/>
      <c r="K214" s="339"/>
    </row>
    <row r="215" s="1" customFormat="1" ht="15" customHeight="1">
      <c r="B215" s="338"/>
      <c r="C215" s="306"/>
      <c r="D215" s="306"/>
      <c r="E215" s="306"/>
      <c r="F215" s="299">
        <v>2</v>
      </c>
      <c r="G215" s="284"/>
      <c r="H215" s="325" t="s">
        <v>420</v>
      </c>
      <c r="I215" s="325"/>
      <c r="J215" s="325"/>
      <c r="K215" s="339"/>
    </row>
    <row r="216" s="1" customFormat="1" ht="15" customHeight="1">
      <c r="B216" s="338"/>
      <c r="C216" s="306"/>
      <c r="D216" s="306"/>
      <c r="E216" s="306"/>
      <c r="F216" s="299">
        <v>3</v>
      </c>
      <c r="G216" s="284"/>
      <c r="H216" s="325" t="s">
        <v>421</v>
      </c>
      <c r="I216" s="325"/>
      <c r="J216" s="325"/>
      <c r="K216" s="339"/>
    </row>
    <row r="217" s="1" customFormat="1" ht="15" customHeight="1">
      <c r="B217" s="338"/>
      <c r="C217" s="306"/>
      <c r="D217" s="306"/>
      <c r="E217" s="306"/>
      <c r="F217" s="299">
        <v>4</v>
      </c>
      <c r="G217" s="284"/>
      <c r="H217" s="325" t="s">
        <v>422</v>
      </c>
      <c r="I217" s="325"/>
      <c r="J217" s="325"/>
      <c r="K217" s="339"/>
    </row>
    <row r="218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Desenský Jiří, DiS.</dc:creator>
  <cp:lastModifiedBy>Desenský Jiří, DiS.</cp:lastModifiedBy>
  <dcterms:created xsi:type="dcterms:W3CDTF">2020-03-25T12:40:29Z</dcterms:created>
  <dcterms:modified xsi:type="dcterms:W3CDTF">2020-03-25T12:40:31Z</dcterms:modified>
</cp:coreProperties>
</file>