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4) Podklady pro soutěž\64019xxx_OP_oprava SZZ Nové Město\rozpočty\"/>
    </mc:Choice>
  </mc:AlternateContent>
  <bookViews>
    <workbookView xWindow="0" yWindow="0" windowWidth="0" windowHeight="0"/>
  </bookViews>
  <sheets>
    <sheet name="Rekapitulace zakázky" sheetId="1" r:id="rId1"/>
    <sheet name="01-1 - Zabezpečovací zaří..." sheetId="2" r:id="rId2"/>
    <sheet name="01-2 - Zemní práce" sheetId="3" r:id="rId3"/>
    <sheet name="02-01 - Sdělovací zařízení" sheetId="4" r:id="rId4"/>
    <sheet name="02-02 - Rozhlasový systém" sheetId="5" r:id="rId5"/>
    <sheet name="03-01 - Oprava napájení" sheetId="6" r:id="rId6"/>
    <sheet name="03-02 - Zemní práce" sheetId="7" r:id="rId7"/>
    <sheet name="PS 04 - Rušení LIS" sheetId="8" r:id="rId8"/>
    <sheet name="PS 100 - VON" sheetId="9" r:id="rId9"/>
  </sheets>
  <definedNames>
    <definedName name="_xlnm.Print_Area" localSheetId="0">'Rekapitulace zakázky'!$D$4:$AO$36,'Rekapitulace zakázky'!$C$42:$AQ$66</definedName>
    <definedName name="_xlnm.Print_Titles" localSheetId="0">'Rekapitulace zakázky'!$52:$52</definedName>
    <definedName name="_xlnm._FilterDatabase" localSheetId="1" hidden="1">'01-1 - Zabezpečovací zaří...'!$C$85:$K$287</definedName>
    <definedName name="_xlnm.Print_Area" localSheetId="1">'01-1 - Zabezpečovací zaří...'!$C$4:$J$41,'01-1 - Zabezpečovací zaří...'!$C$71:$K$287</definedName>
    <definedName name="_xlnm.Print_Titles" localSheetId="1">'01-1 - Zabezpečovací zaří...'!$85:$85</definedName>
    <definedName name="_xlnm._FilterDatabase" localSheetId="2" hidden="1">'01-2 - Zemní práce'!$C$86:$K$122</definedName>
    <definedName name="_xlnm.Print_Area" localSheetId="2">'01-2 - Zemní práce'!$C$4:$J$41,'01-2 - Zemní práce'!$C$72:$K$122</definedName>
    <definedName name="_xlnm.Print_Titles" localSheetId="2">'01-2 - Zemní práce'!$86:$86</definedName>
    <definedName name="_xlnm._FilterDatabase" localSheetId="3" hidden="1">'02-01 - Sdělovací zařízení'!$C$85:$K$129</definedName>
    <definedName name="_xlnm.Print_Area" localSheetId="3">'02-01 - Sdělovací zařízení'!$C$4:$J$41,'02-01 - Sdělovací zařízení'!$C$71:$K$129</definedName>
    <definedName name="_xlnm.Print_Titles" localSheetId="3">'02-01 - Sdělovací zařízení'!$85:$85</definedName>
    <definedName name="_xlnm._FilterDatabase" localSheetId="4" hidden="1">'02-02 - Rozhlasový systém'!$C$85:$K$102</definedName>
    <definedName name="_xlnm.Print_Area" localSheetId="4">'02-02 - Rozhlasový systém'!$C$4:$J$41,'02-02 - Rozhlasový systém'!$C$71:$K$102</definedName>
    <definedName name="_xlnm.Print_Titles" localSheetId="4">'02-02 - Rozhlasový systém'!$85:$85</definedName>
    <definedName name="_xlnm._FilterDatabase" localSheetId="5" hidden="1">'03-01 - Oprava napájení'!$C$86:$K$140</definedName>
    <definedName name="_xlnm.Print_Area" localSheetId="5">'03-01 - Oprava napájení'!$C$4:$J$41,'03-01 - Oprava napájení'!$C$72:$K$140</definedName>
    <definedName name="_xlnm.Print_Titles" localSheetId="5">'03-01 - Oprava napájení'!$86:$86</definedName>
    <definedName name="_xlnm._FilterDatabase" localSheetId="6" hidden="1">'03-02 - Zemní práce'!$C$86:$K$93</definedName>
    <definedName name="_xlnm.Print_Area" localSheetId="6">'03-02 - Zemní práce'!$C$4:$J$41,'03-02 - Zemní práce'!$C$72:$K$93</definedName>
    <definedName name="_xlnm.Print_Titles" localSheetId="6">'03-02 - Zemní práce'!$86:$86</definedName>
    <definedName name="_xlnm._FilterDatabase" localSheetId="7" hidden="1">'PS 04 - Rušení LIS'!$C$80:$K$100</definedName>
    <definedName name="_xlnm.Print_Area" localSheetId="7">'PS 04 - Rušení LIS'!$C$4:$J$39,'PS 04 - Rušení LIS'!$C$68:$K$100</definedName>
    <definedName name="_xlnm.Print_Titles" localSheetId="7">'PS 04 - Rušení LIS'!$80:$80</definedName>
    <definedName name="_xlnm._FilterDatabase" localSheetId="8" hidden="1">'PS 100 - VON'!$C$82:$K$107</definedName>
    <definedName name="_xlnm.Print_Area" localSheetId="8">'PS 100 - VON'!$C$4:$J$39,'PS 100 - VON'!$C$70:$K$107</definedName>
    <definedName name="_xlnm.Print_Titles" localSheetId="8">'PS 100 - VON'!$82:$82</definedName>
  </definedNames>
  <calcPr/>
</workbook>
</file>

<file path=xl/calcChain.xml><?xml version="1.0" encoding="utf-8"?>
<calcChain xmlns="http://schemas.openxmlformats.org/spreadsheetml/2006/main">
  <c i="9" l="1" r="J37"/>
  <c r="J36"/>
  <c i="1" r="AY65"/>
  <c i="9" r="J35"/>
  <c i="1" r="AX65"/>
  <c i="9"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54"/>
  <c r="J20"/>
  <c r="J18"/>
  <c r="E18"/>
  <c r="F80"/>
  <c r="J17"/>
  <c r="J15"/>
  <c r="E15"/>
  <c r="F79"/>
  <c r="J14"/>
  <c r="J12"/>
  <c r="J77"/>
  <c r="E7"/>
  <c r="E73"/>
  <c i="8" r="J37"/>
  <c r="J36"/>
  <c i="1" r="AY64"/>
  <c i="8" r="J35"/>
  <c i="1" r="AX64"/>
  <c i="8"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54"/>
  <c r="J14"/>
  <c r="J12"/>
  <c r="J75"/>
  <c r="E7"/>
  <c r="E71"/>
  <c i="7" r="J39"/>
  <c r="J38"/>
  <c i="1" r="AY63"/>
  <c i="7" r="J37"/>
  <c i="1" r="AX63"/>
  <c i="7" r="BI92"/>
  <c r="BH92"/>
  <c r="BG92"/>
  <c r="BF92"/>
  <c r="T92"/>
  <c r="R92"/>
  <c r="P92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83"/>
  <c r="J16"/>
  <c r="J14"/>
  <c r="J81"/>
  <c r="E7"/>
  <c r="E75"/>
  <c i="6" r="J39"/>
  <c r="J38"/>
  <c i="1" r="AY62"/>
  <c i="6" r="J37"/>
  <c i="1" r="AX62"/>
  <c i="6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83"/>
  <c r="J16"/>
  <c r="J14"/>
  <c r="J81"/>
  <c r="E7"/>
  <c r="E75"/>
  <c i="5" r="J39"/>
  <c r="J38"/>
  <c i="1" r="AY60"/>
  <c i="5" r="J37"/>
  <c i="1" r="AX60"/>
  <c i="5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82"/>
  <c r="J22"/>
  <c r="J20"/>
  <c r="E20"/>
  <c r="F59"/>
  <c r="J19"/>
  <c r="J17"/>
  <c r="E17"/>
  <c r="F58"/>
  <c r="J16"/>
  <c r="J14"/>
  <c r="J80"/>
  <c r="E7"/>
  <c r="E74"/>
  <c i="4" r="J39"/>
  <c r="J38"/>
  <c i="1" r="AY59"/>
  <c i="4" r="J37"/>
  <c i="1" r="AX59"/>
  <c i="4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E78"/>
  <c r="F56"/>
  <c r="E54"/>
  <c r="J26"/>
  <c r="E26"/>
  <c r="J83"/>
  <c r="J25"/>
  <c r="J23"/>
  <c r="E23"/>
  <c r="J82"/>
  <c r="J22"/>
  <c r="J20"/>
  <c r="E20"/>
  <c r="F83"/>
  <c r="J19"/>
  <c r="J17"/>
  <c r="E17"/>
  <c r="F58"/>
  <c r="J16"/>
  <c r="J14"/>
  <c r="J80"/>
  <c r="E7"/>
  <c r="E74"/>
  <c i="3" r="J39"/>
  <c r="J38"/>
  <c i="1" r="AY57"/>
  <c i="3" r="J37"/>
  <c i="1" r="AX57"/>
  <c i="3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6"/>
  <c r="E54"/>
  <c r="J26"/>
  <c r="E26"/>
  <c r="J84"/>
  <c r="J25"/>
  <c r="J23"/>
  <c r="E23"/>
  <c r="J83"/>
  <c r="J22"/>
  <c r="J20"/>
  <c r="E20"/>
  <c r="F84"/>
  <c r="J19"/>
  <c r="J17"/>
  <c r="E17"/>
  <c r="F58"/>
  <c r="J16"/>
  <c r="J14"/>
  <c r="J81"/>
  <c r="E7"/>
  <c r="E75"/>
  <c i="2" r="J39"/>
  <c r="J38"/>
  <c i="1" r="AY56"/>
  <c i="2" r="J37"/>
  <c i="1" r="AX56"/>
  <c i="2"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80"/>
  <c r="E7"/>
  <c r="E74"/>
  <c i="1" r="L50"/>
  <c r="AM50"/>
  <c r="AM49"/>
  <c r="L49"/>
  <c r="AM47"/>
  <c r="L47"/>
  <c r="L45"/>
  <c r="L44"/>
  <c i="9" r="BK107"/>
  <c r="J106"/>
  <c r="BK104"/>
  <c r="J102"/>
  <c r="J99"/>
  <c r="BK97"/>
  <c r="J94"/>
  <c r="J92"/>
  <c r="BK90"/>
  <c r="J88"/>
  <c r="J86"/>
  <c i="8" r="J99"/>
  <c r="BK97"/>
  <c r="J95"/>
  <c r="J93"/>
  <c r="J91"/>
  <c r="J89"/>
  <c r="BK87"/>
  <c r="J85"/>
  <c r="J84"/>
  <c i="7" r="BK92"/>
  <c r="J90"/>
  <c i="6" r="J140"/>
  <c r="BK139"/>
  <c r="J139"/>
  <c r="BK138"/>
  <c r="BK137"/>
  <c r="J136"/>
  <c r="BK135"/>
  <c r="BK134"/>
  <c r="J133"/>
  <c r="J132"/>
  <c r="J131"/>
  <c r="BK130"/>
  <c r="BK129"/>
  <c r="BK128"/>
  <c r="J127"/>
  <c r="BK126"/>
  <c r="BK125"/>
  <c r="BK124"/>
  <c r="BK123"/>
  <c r="J122"/>
  <c r="J121"/>
  <c r="BK120"/>
  <c r="J119"/>
  <c r="J118"/>
  <c r="BK117"/>
  <c r="BK116"/>
  <c r="BK115"/>
  <c r="J114"/>
  <c r="BK112"/>
  <c r="BK111"/>
  <c r="BK110"/>
  <c r="J109"/>
  <c r="J108"/>
  <c r="BK107"/>
  <c r="J106"/>
  <c r="J105"/>
  <c r="J104"/>
  <c r="BK103"/>
  <c r="J102"/>
  <c r="J101"/>
  <c r="BK100"/>
  <c r="BK99"/>
  <c r="J98"/>
  <c r="J97"/>
  <c r="BK96"/>
  <c r="BK95"/>
  <c r="J94"/>
  <c r="J93"/>
  <c r="J92"/>
  <c r="BK91"/>
  <c r="J90"/>
  <c i="5" r="J102"/>
  <c r="J101"/>
  <c r="BK100"/>
  <c r="BK99"/>
  <c r="J98"/>
  <c r="BK97"/>
  <c r="J96"/>
  <c r="BK95"/>
  <c r="BK94"/>
  <c r="BK93"/>
  <c r="BK92"/>
  <c r="J91"/>
  <c r="BK90"/>
  <c r="J89"/>
  <c r="J88"/>
  <c i="4" r="J129"/>
  <c r="BK128"/>
  <c r="J127"/>
  <c r="BK126"/>
  <c r="BK125"/>
  <c r="J124"/>
  <c r="BK123"/>
  <c r="BK122"/>
  <c r="J121"/>
  <c r="BK120"/>
  <c r="BK119"/>
  <c r="J118"/>
  <c r="J117"/>
  <c r="BK116"/>
  <c r="BK115"/>
  <c r="BK114"/>
  <c r="J113"/>
  <c r="BK112"/>
  <c r="BK111"/>
  <c r="BK110"/>
  <c r="J109"/>
  <c r="BK108"/>
  <c r="J107"/>
  <c r="J106"/>
  <c r="J105"/>
  <c r="BK104"/>
  <c r="BK103"/>
  <c r="J102"/>
  <c r="BK101"/>
  <c r="J100"/>
  <c r="J99"/>
  <c r="J98"/>
  <c r="BK97"/>
  <c r="J96"/>
  <c r="BK94"/>
  <c r="J93"/>
  <c r="BK92"/>
  <c r="J91"/>
  <c r="BK90"/>
  <c r="J89"/>
  <c r="J88"/>
  <c r="BK87"/>
  <c i="3" r="J122"/>
  <c r="J121"/>
  <c r="BK120"/>
  <c r="BK119"/>
  <c r="J117"/>
  <c r="BK115"/>
  <c r="BK113"/>
  <c r="J111"/>
  <c r="J109"/>
  <c r="J107"/>
  <c r="J102"/>
  <c r="BK100"/>
  <c r="J96"/>
  <c r="J95"/>
  <c r="J94"/>
  <c r="BK93"/>
  <c r="BK92"/>
  <c r="BK91"/>
  <c r="BK90"/>
  <c i="2" r="BK287"/>
  <c r="BK286"/>
  <c r="J285"/>
  <c r="J284"/>
  <c r="BK283"/>
  <c r="BK282"/>
  <c r="BK281"/>
  <c r="J280"/>
  <c r="BK279"/>
  <c r="J278"/>
  <c r="BK277"/>
  <c r="J276"/>
  <c r="BK275"/>
  <c r="BK274"/>
  <c r="J273"/>
  <c r="BK272"/>
  <c r="BK271"/>
  <c r="BK270"/>
  <c r="J269"/>
  <c r="J268"/>
  <c r="BK267"/>
  <c r="BK266"/>
  <c r="BK265"/>
  <c r="J265"/>
  <c r="BK264"/>
  <c r="BK262"/>
  <c r="BK261"/>
  <c r="J260"/>
  <c r="BK259"/>
  <c r="BK258"/>
  <c r="J258"/>
  <c r="J257"/>
  <c r="J256"/>
  <c r="BK255"/>
  <c r="J253"/>
  <c r="J252"/>
  <c r="BK251"/>
  <c r="J250"/>
  <c r="J249"/>
  <c r="J248"/>
  <c r="BK247"/>
  <c r="J246"/>
  <c r="BK245"/>
  <c r="J244"/>
  <c r="BK243"/>
  <c r="J242"/>
  <c r="BK241"/>
  <c r="J240"/>
  <c r="BK239"/>
  <c r="BK238"/>
  <c r="BK237"/>
  <c r="BK236"/>
  <c r="BK235"/>
  <c r="J234"/>
  <c r="J233"/>
  <c r="BK232"/>
  <c r="J231"/>
  <c r="BK230"/>
  <c r="BK229"/>
  <c r="J228"/>
  <c r="BK227"/>
  <c r="J226"/>
  <c r="J225"/>
  <c r="BK224"/>
  <c r="J223"/>
  <c r="BK222"/>
  <c r="BK221"/>
  <c r="J220"/>
  <c r="J219"/>
  <c r="BK218"/>
  <c r="J217"/>
  <c r="J216"/>
  <c r="BK215"/>
  <c r="J214"/>
  <c r="J213"/>
  <c r="J212"/>
  <c r="J211"/>
  <c r="BK210"/>
  <c r="J209"/>
  <c r="BK208"/>
  <c r="BK207"/>
  <c r="J206"/>
  <c r="J205"/>
  <c r="J203"/>
  <c r="BK202"/>
  <c r="J201"/>
  <c r="BK200"/>
  <c r="J199"/>
  <c r="BK198"/>
  <c r="BK197"/>
  <c r="BK196"/>
  <c r="BK195"/>
  <c r="J194"/>
  <c r="J193"/>
  <c r="BK192"/>
  <c r="J191"/>
  <c r="J190"/>
  <c r="BK189"/>
  <c r="BK188"/>
  <c r="BK187"/>
  <c r="J186"/>
  <c r="BK185"/>
  <c r="J185"/>
  <c r="J184"/>
  <c r="BK183"/>
  <c r="BK182"/>
  <c r="BK181"/>
  <c r="J180"/>
  <c r="J179"/>
  <c r="BK178"/>
  <c r="BK177"/>
  <c r="J176"/>
  <c r="J175"/>
  <c r="BK174"/>
  <c r="J173"/>
  <c r="J172"/>
  <c r="BK171"/>
  <c r="J170"/>
  <c r="BK169"/>
  <c r="J168"/>
  <c r="BK167"/>
  <c r="BK166"/>
  <c r="J166"/>
  <c r="BK165"/>
  <c r="J165"/>
  <c r="J164"/>
  <c r="BK162"/>
  <c r="J162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BK137"/>
  <c r="BK136"/>
  <c r="BK135"/>
  <c r="J134"/>
  <c r="J133"/>
  <c r="J132"/>
  <c r="J131"/>
  <c r="BK130"/>
  <c r="J129"/>
  <c r="BK128"/>
  <c r="J127"/>
  <c r="BK126"/>
  <c r="BK125"/>
  <c r="J124"/>
  <c r="J123"/>
  <c r="BK122"/>
  <c r="BK121"/>
  <c r="BK120"/>
  <c r="J119"/>
  <c r="BK118"/>
  <c r="J117"/>
  <c r="J116"/>
  <c r="J115"/>
  <c r="J114"/>
  <c r="J113"/>
  <c r="BK112"/>
  <c r="J111"/>
  <c r="BK110"/>
  <c r="BK109"/>
  <c r="J108"/>
  <c r="BK107"/>
  <c r="BK106"/>
  <c r="BK105"/>
  <c r="BK104"/>
  <c r="J103"/>
  <c r="J102"/>
  <c r="BK101"/>
  <c r="BK100"/>
  <c r="J99"/>
  <c r="J98"/>
  <c r="J97"/>
  <c r="J96"/>
  <c r="BK95"/>
  <c r="J94"/>
  <c r="BK93"/>
  <c r="J92"/>
  <c r="J91"/>
  <c r="BK90"/>
  <c r="J89"/>
  <c r="J88"/>
  <c i="1" r="AS58"/>
  <c i="9" r="J107"/>
  <c r="BK106"/>
  <c r="J104"/>
  <c r="BK102"/>
  <c r="BK99"/>
  <c r="J97"/>
  <c r="BK94"/>
  <c r="BK92"/>
  <c r="J90"/>
  <c r="BK88"/>
  <c r="BK86"/>
  <c i="8" r="BK99"/>
  <c r="J97"/>
  <c r="BK95"/>
  <c r="BK93"/>
  <c r="BK91"/>
  <c r="BK89"/>
  <c r="J87"/>
  <c r="BK85"/>
  <c r="BK84"/>
  <c i="7" r="J92"/>
  <c r="BK90"/>
  <c i="6" r="BK140"/>
  <c r="J138"/>
  <c r="J137"/>
  <c r="BK136"/>
  <c r="J135"/>
  <c r="J134"/>
  <c r="BK133"/>
  <c r="BK132"/>
  <c r="BK131"/>
  <c r="J130"/>
  <c r="J129"/>
  <c r="J128"/>
  <c r="BK127"/>
  <c r="J126"/>
  <c r="J125"/>
  <c r="J124"/>
  <c r="J123"/>
  <c r="BK122"/>
  <c r="BK121"/>
  <c r="J120"/>
  <c r="BK119"/>
  <c r="BK118"/>
  <c r="J117"/>
  <c r="J116"/>
  <c r="J115"/>
  <c r="BK114"/>
  <c r="J112"/>
  <c r="J111"/>
  <c r="J110"/>
  <c r="BK109"/>
  <c r="BK108"/>
  <c r="J107"/>
  <c r="BK106"/>
  <c r="BK105"/>
  <c r="BK104"/>
  <c r="J103"/>
  <c r="BK102"/>
  <c r="BK101"/>
  <c r="J100"/>
  <c r="J99"/>
  <c r="BK98"/>
  <c r="BK97"/>
  <c r="J96"/>
  <c r="J95"/>
  <c r="BK94"/>
  <c r="BK93"/>
  <c r="BK92"/>
  <c r="J91"/>
  <c r="BK90"/>
  <c r="BK89"/>
  <c r="J89"/>
  <c i="5" r="BK102"/>
  <c r="BK101"/>
  <c r="J100"/>
  <c r="J99"/>
  <c r="BK98"/>
  <c r="J97"/>
  <c r="BK96"/>
  <c r="J95"/>
  <c r="J94"/>
  <c r="J93"/>
  <c r="J92"/>
  <c r="BK91"/>
  <c r="J90"/>
  <c r="BK89"/>
  <c r="BK88"/>
  <c i="4" r="BK129"/>
  <c r="J128"/>
  <c r="BK127"/>
  <c r="J126"/>
  <c r="J125"/>
  <c r="BK124"/>
  <c r="J123"/>
  <c r="J122"/>
  <c r="BK121"/>
  <c r="J120"/>
  <c r="J119"/>
  <c r="BK118"/>
  <c r="BK117"/>
  <c r="J116"/>
  <c r="J115"/>
  <c r="J114"/>
  <c r="BK113"/>
  <c r="J112"/>
  <c r="J111"/>
  <c r="J110"/>
  <c r="BK109"/>
  <c r="J108"/>
  <c r="BK107"/>
  <c r="BK106"/>
  <c r="BK105"/>
  <c r="J104"/>
  <c r="J103"/>
  <c r="BK102"/>
  <c r="J101"/>
  <c r="BK100"/>
  <c r="BK99"/>
  <c r="BK98"/>
  <c r="J97"/>
  <c r="BK96"/>
  <c r="J94"/>
  <c r="BK93"/>
  <c r="J92"/>
  <c r="BK91"/>
  <c r="J90"/>
  <c r="BK89"/>
  <c r="BK88"/>
  <c r="J87"/>
  <c i="3" r="BK122"/>
  <c r="BK121"/>
  <c r="J120"/>
  <c r="J119"/>
  <c r="BK117"/>
  <c r="J115"/>
  <c r="J113"/>
  <c r="BK111"/>
  <c r="BK109"/>
  <c r="BK107"/>
  <c r="BK102"/>
  <c r="J100"/>
  <c r="BK96"/>
  <c r="BK95"/>
  <c r="BK94"/>
  <c r="J93"/>
  <c r="J92"/>
  <c r="J91"/>
  <c r="J90"/>
  <c i="2" r="J287"/>
  <c r="J286"/>
  <c r="BK285"/>
  <c r="BK284"/>
  <c r="J283"/>
  <c r="J282"/>
  <c r="J281"/>
  <c r="BK280"/>
  <c r="J279"/>
  <c r="BK278"/>
  <c r="J277"/>
  <c r="BK276"/>
  <c r="J275"/>
  <c r="J274"/>
  <c r="BK273"/>
  <c r="J272"/>
  <c r="J271"/>
  <c r="J270"/>
  <c r="BK269"/>
  <c r="BK268"/>
  <c r="J267"/>
  <c r="J266"/>
  <c r="J264"/>
  <c r="BK263"/>
  <c r="J263"/>
  <c r="J262"/>
  <c r="J261"/>
  <c r="BK260"/>
  <c r="J259"/>
  <c r="BK257"/>
  <c r="BK256"/>
  <c r="J255"/>
  <c r="BK254"/>
  <c r="J254"/>
  <c r="BK253"/>
  <c r="BK252"/>
  <c r="J251"/>
  <c r="BK250"/>
  <c r="BK249"/>
  <c r="BK248"/>
  <c r="J247"/>
  <c r="BK246"/>
  <c r="J245"/>
  <c r="BK244"/>
  <c r="J243"/>
  <c r="BK242"/>
  <c r="J241"/>
  <c r="BK240"/>
  <c r="J239"/>
  <c r="J238"/>
  <c r="J237"/>
  <c r="J236"/>
  <c r="J235"/>
  <c r="BK234"/>
  <c r="BK233"/>
  <c r="J232"/>
  <c r="BK231"/>
  <c r="J230"/>
  <c r="J229"/>
  <c r="BK228"/>
  <c r="J227"/>
  <c r="BK226"/>
  <c r="BK225"/>
  <c r="J224"/>
  <c r="BK223"/>
  <c r="J222"/>
  <c r="J221"/>
  <c r="BK220"/>
  <c r="BK219"/>
  <c r="J218"/>
  <c r="BK217"/>
  <c r="BK216"/>
  <c r="J215"/>
  <c r="BK214"/>
  <c r="BK213"/>
  <c r="BK212"/>
  <c r="BK211"/>
  <c r="J210"/>
  <c r="BK209"/>
  <c r="J208"/>
  <c r="J207"/>
  <c r="BK206"/>
  <c r="BK205"/>
  <c r="BK204"/>
  <c r="J204"/>
  <c r="BK203"/>
  <c r="J202"/>
  <c r="BK201"/>
  <c r="J200"/>
  <c r="BK199"/>
  <c r="J198"/>
  <c r="J197"/>
  <c r="J196"/>
  <c r="J195"/>
  <c r="BK194"/>
  <c r="BK193"/>
  <c r="J192"/>
  <c r="BK191"/>
  <c r="BK190"/>
  <c r="J189"/>
  <c r="J188"/>
  <c r="J187"/>
  <c r="BK186"/>
  <c r="BK184"/>
  <c r="J183"/>
  <c r="J182"/>
  <c r="J181"/>
  <c r="BK180"/>
  <c r="BK179"/>
  <c r="J178"/>
  <c r="J177"/>
  <c r="BK176"/>
  <c r="BK175"/>
  <c r="J174"/>
  <c r="BK173"/>
  <c r="BK172"/>
  <c r="J171"/>
  <c r="BK170"/>
  <c r="J169"/>
  <c r="BK168"/>
  <c r="J167"/>
  <c r="BK164"/>
  <c r="J138"/>
  <c r="J137"/>
  <c r="J136"/>
  <c r="J135"/>
  <c r="BK134"/>
  <c r="BK133"/>
  <c r="BK132"/>
  <c r="BK131"/>
  <c r="J130"/>
  <c r="BK129"/>
  <c r="J128"/>
  <c r="BK127"/>
  <c r="J126"/>
  <c r="J125"/>
  <c r="BK124"/>
  <c r="BK123"/>
  <c r="J122"/>
  <c r="J121"/>
  <c r="J120"/>
  <c r="BK119"/>
  <c r="J118"/>
  <c r="BK117"/>
  <c r="BK116"/>
  <c r="BK115"/>
  <c r="BK114"/>
  <c r="BK113"/>
  <c r="J112"/>
  <c r="BK111"/>
  <c r="J110"/>
  <c r="J109"/>
  <c r="BK108"/>
  <c r="J107"/>
  <c r="J106"/>
  <c r="J105"/>
  <c r="J104"/>
  <c r="BK103"/>
  <c r="BK102"/>
  <c r="J101"/>
  <c r="J100"/>
  <c r="BK99"/>
  <c r="BK98"/>
  <c r="BK97"/>
  <c r="BK96"/>
  <c r="J95"/>
  <c r="BK94"/>
  <c r="J93"/>
  <c r="BK92"/>
  <c r="BK91"/>
  <c r="J90"/>
  <c r="BK89"/>
  <c r="BK88"/>
  <c i="1" r="AS61"/>
  <c r="AS55"/>
  <c i="2" l="1" r="BK87"/>
  <c r="BK86"/>
  <c r="J86"/>
  <c r="J63"/>
  <c r="T87"/>
  <c r="T86"/>
  <c i="3" r="P89"/>
  <c r="P88"/>
  <c r="P87"/>
  <c i="1" r="AU57"/>
  <c i="3" r="T89"/>
  <c r="T88"/>
  <c r="T87"/>
  <c i="4" r="P95"/>
  <c r="P86"/>
  <c i="1" r="AU59"/>
  <c i="4" r="R95"/>
  <c r="R86"/>
  <c i="5" r="P87"/>
  <c r="P86"/>
  <c i="1" r="AU60"/>
  <c i="5" r="T87"/>
  <c r="T86"/>
  <c i="6" r="P88"/>
  <c r="T88"/>
  <c r="P113"/>
  <c r="R113"/>
  <c i="7" r="R89"/>
  <c r="R88"/>
  <c r="R87"/>
  <c i="8" r="P83"/>
  <c r="P82"/>
  <c r="P81"/>
  <c i="1" r="AU64"/>
  <c i="8" r="T83"/>
  <c r="T82"/>
  <c r="T81"/>
  <c i="2" r="P87"/>
  <c r="P86"/>
  <c i="1" r="AU56"/>
  <c i="2" r="R87"/>
  <c r="R86"/>
  <c i="3" r="BK89"/>
  <c r="J89"/>
  <c r="J65"/>
  <c r="R89"/>
  <c r="R88"/>
  <c r="R87"/>
  <c i="4" r="BK95"/>
  <c r="J95"/>
  <c r="J64"/>
  <c r="T95"/>
  <c r="T86"/>
  <c i="5" r="BK87"/>
  <c r="J87"/>
  <c r="J64"/>
  <c r="R87"/>
  <c r="R86"/>
  <c i="6" r="BK88"/>
  <c r="J88"/>
  <c r="J64"/>
  <c r="R88"/>
  <c r="R87"/>
  <c r="BK113"/>
  <c r="J113"/>
  <c r="J65"/>
  <c r="T113"/>
  <c i="7" r="BK89"/>
  <c r="BK88"/>
  <c r="BK87"/>
  <c r="J87"/>
  <c r="J63"/>
  <c r="P89"/>
  <c r="P88"/>
  <c r="P87"/>
  <c i="1" r="AU63"/>
  <c i="7" r="T89"/>
  <c r="T88"/>
  <c r="T87"/>
  <c i="8" r="BK83"/>
  <c r="J83"/>
  <c r="J61"/>
  <c r="R83"/>
  <c r="R82"/>
  <c r="R81"/>
  <c i="9" r="BK85"/>
  <c r="J85"/>
  <c r="J61"/>
  <c r="P85"/>
  <c r="P84"/>
  <c r="R85"/>
  <c r="R84"/>
  <c r="T85"/>
  <c r="T84"/>
  <c r="BK96"/>
  <c r="J96"/>
  <c r="J62"/>
  <c r="P96"/>
  <c r="R96"/>
  <c r="T96"/>
  <c r="BK101"/>
  <c r="J101"/>
  <c r="J63"/>
  <c r="P101"/>
  <c r="R101"/>
  <c r="T101"/>
  <c i="2" r="E50"/>
  <c r="J56"/>
  <c r="F58"/>
  <c r="F59"/>
  <c r="BE90"/>
  <c r="BE91"/>
  <c r="BE92"/>
  <c r="BE93"/>
  <c r="BE96"/>
  <c r="BE98"/>
  <c r="BE99"/>
  <c r="BE101"/>
  <c r="BE102"/>
  <c r="BE105"/>
  <c r="BE107"/>
  <c r="BE111"/>
  <c r="BE113"/>
  <c r="BE114"/>
  <c r="BE115"/>
  <c r="BE116"/>
  <c r="BE118"/>
  <c r="BE122"/>
  <c r="BE123"/>
  <c r="BE125"/>
  <c r="BE127"/>
  <c r="BE128"/>
  <c r="BE130"/>
  <c r="BE131"/>
  <c r="BE133"/>
  <c r="BE134"/>
  <c r="BE135"/>
  <c r="BE136"/>
  <c r="BE138"/>
  <c r="BE162"/>
  <c r="BE164"/>
  <c r="BE166"/>
  <c r="BE167"/>
  <c r="BE169"/>
  <c r="BE171"/>
  <c r="BE172"/>
  <c r="BE175"/>
  <c r="BE178"/>
  <c r="BE179"/>
  <c r="BE181"/>
  <c r="BE182"/>
  <c r="BE183"/>
  <c r="BE187"/>
  <c r="BE190"/>
  <c r="BE192"/>
  <c r="BE193"/>
  <c r="BE198"/>
  <c r="BE203"/>
  <c r="BE204"/>
  <c r="BE205"/>
  <c r="BE208"/>
  <c r="BE210"/>
  <c r="BE212"/>
  <c r="BE215"/>
  <c r="BE216"/>
  <c r="BE218"/>
  <c r="BE219"/>
  <c r="BE222"/>
  <c r="BE224"/>
  <c r="BE225"/>
  <c r="BE227"/>
  <c r="BE230"/>
  <c r="BE232"/>
  <c r="BE234"/>
  <c r="BE238"/>
  <c r="BE239"/>
  <c r="BE245"/>
  <c r="BE246"/>
  <c r="BE247"/>
  <c r="BE248"/>
  <c r="BE252"/>
  <c r="BE257"/>
  <c r="BE258"/>
  <c r="BE259"/>
  <c r="BE261"/>
  <c r="BE263"/>
  <c r="BE265"/>
  <c r="BE267"/>
  <c r="BE270"/>
  <c r="BE273"/>
  <c r="BE274"/>
  <c r="BE275"/>
  <c r="BE277"/>
  <c r="BE279"/>
  <c r="BE282"/>
  <c r="BE283"/>
  <c r="BE284"/>
  <c r="BE285"/>
  <c i="3" r="E50"/>
  <c r="J56"/>
  <c r="J58"/>
  <c r="J59"/>
  <c r="F83"/>
  <c r="BE93"/>
  <c r="BE94"/>
  <c r="BE95"/>
  <c r="BE96"/>
  <c r="BE100"/>
  <c r="BE102"/>
  <c r="BE107"/>
  <c r="BE109"/>
  <c r="BE115"/>
  <c r="BE117"/>
  <c r="BE119"/>
  <c r="BE120"/>
  <c r="BE121"/>
  <c i="4" r="E50"/>
  <c r="J56"/>
  <c r="F59"/>
  <c r="F82"/>
  <c r="BE87"/>
  <c r="BE88"/>
  <c r="BE90"/>
  <c r="BE94"/>
  <c r="BE98"/>
  <c r="BE101"/>
  <c r="BE104"/>
  <c r="BE105"/>
  <c r="BE108"/>
  <c r="BE112"/>
  <c r="BE116"/>
  <c r="BE117"/>
  <c r="BE120"/>
  <c r="BE123"/>
  <c r="BE124"/>
  <c r="BE126"/>
  <c r="BE128"/>
  <c r="BE129"/>
  <c i="5" r="E50"/>
  <c r="J56"/>
  <c r="J58"/>
  <c r="J59"/>
  <c r="F82"/>
  <c r="F83"/>
  <c r="BE90"/>
  <c r="BE95"/>
  <c r="BE100"/>
  <c r="BE101"/>
  <c r="BE102"/>
  <c i="6" r="J56"/>
  <c r="J58"/>
  <c r="J59"/>
  <c r="F84"/>
  <c r="BE89"/>
  <c r="BE91"/>
  <c r="BE92"/>
  <c r="BE93"/>
  <c r="BE96"/>
  <c r="BE97"/>
  <c r="BE100"/>
  <c r="BE101"/>
  <c r="BE103"/>
  <c r="BE104"/>
  <c r="BE106"/>
  <c r="BE107"/>
  <c r="BE108"/>
  <c r="BE109"/>
  <c r="BE114"/>
  <c r="BE117"/>
  <c r="BE118"/>
  <c r="BE120"/>
  <c r="BE121"/>
  <c r="BE126"/>
  <c r="BE127"/>
  <c r="BE130"/>
  <c r="BE131"/>
  <c r="BE132"/>
  <c r="BE135"/>
  <c r="BE138"/>
  <c i="7" r="E50"/>
  <c r="F58"/>
  <c r="F59"/>
  <c r="BE92"/>
  <c i="8" r="E48"/>
  <c r="J54"/>
  <c r="J55"/>
  <c r="F77"/>
  <c r="BE85"/>
  <c r="BE89"/>
  <c r="BE93"/>
  <c r="BE97"/>
  <c r="BE99"/>
  <c i="9" r="J52"/>
  <c r="J55"/>
  <c r="J79"/>
  <c r="BE86"/>
  <c r="BE90"/>
  <c r="BE92"/>
  <c r="BE94"/>
  <c r="BE104"/>
  <c i="2" r="J58"/>
  <c r="J59"/>
  <c r="BE88"/>
  <c r="BE89"/>
  <c r="BE94"/>
  <c r="BE95"/>
  <c r="BE97"/>
  <c r="BE100"/>
  <c r="BE103"/>
  <c r="BE104"/>
  <c r="BE106"/>
  <c r="BE108"/>
  <c r="BE109"/>
  <c r="BE110"/>
  <c r="BE112"/>
  <c r="BE117"/>
  <c r="BE119"/>
  <c r="BE120"/>
  <c r="BE121"/>
  <c r="BE124"/>
  <c r="BE126"/>
  <c r="BE129"/>
  <c r="BE132"/>
  <c r="BE137"/>
  <c r="BE139"/>
  <c r="BE140"/>
  <c r="BE141"/>
  <c r="BE142"/>
  <c r="BE143"/>
  <c r="BE144"/>
  <c r="BE145"/>
  <c r="BE146"/>
  <c r="BE147"/>
  <c r="BE148"/>
  <c r="BE149"/>
  <c r="BE151"/>
  <c r="BE152"/>
  <c r="BE153"/>
  <c r="BE154"/>
  <c r="BE155"/>
  <c r="BE156"/>
  <c r="BE157"/>
  <c r="BE158"/>
  <c r="BE159"/>
  <c r="BE160"/>
  <c r="BE165"/>
  <c r="BE168"/>
  <c r="BE170"/>
  <c r="BE173"/>
  <c r="BE174"/>
  <c r="BE176"/>
  <c r="BE177"/>
  <c r="BE180"/>
  <c r="BE184"/>
  <c r="BE185"/>
  <c r="BE186"/>
  <c r="BE188"/>
  <c r="BE189"/>
  <c r="BE191"/>
  <c r="BE194"/>
  <c r="BE195"/>
  <c r="BE196"/>
  <c r="BE197"/>
  <c r="BE199"/>
  <c r="BE200"/>
  <c r="BE201"/>
  <c r="BE202"/>
  <c r="BE206"/>
  <c r="BE207"/>
  <c r="BE209"/>
  <c r="BE211"/>
  <c r="BE213"/>
  <c r="BE214"/>
  <c r="BE217"/>
  <c r="BE220"/>
  <c r="BE221"/>
  <c r="BE223"/>
  <c r="BE226"/>
  <c r="BE228"/>
  <c r="BE229"/>
  <c r="BE231"/>
  <c r="BE233"/>
  <c r="BE235"/>
  <c r="BE236"/>
  <c r="BE237"/>
  <c r="BE240"/>
  <c r="BE241"/>
  <c r="BE242"/>
  <c r="BE243"/>
  <c r="BE244"/>
  <c r="BE249"/>
  <c r="BE250"/>
  <c r="BE251"/>
  <c r="BE253"/>
  <c r="BE254"/>
  <c r="BE255"/>
  <c r="BE256"/>
  <c r="BE260"/>
  <c r="BE262"/>
  <c r="BE264"/>
  <c r="BE266"/>
  <c r="BE268"/>
  <c r="BE269"/>
  <c r="BE271"/>
  <c r="BE272"/>
  <c r="BE276"/>
  <c r="BE278"/>
  <c r="BE280"/>
  <c r="BE281"/>
  <c r="BE286"/>
  <c r="BE287"/>
  <c i="3" r="F59"/>
  <c r="BE90"/>
  <c r="BE91"/>
  <c r="BE92"/>
  <c r="BE111"/>
  <c r="BE113"/>
  <c r="BE122"/>
  <c i="4" r="J58"/>
  <c r="J59"/>
  <c r="BE89"/>
  <c r="BE91"/>
  <c r="BE92"/>
  <c r="BE93"/>
  <c r="BE96"/>
  <c r="BE97"/>
  <c r="BE99"/>
  <c r="BE100"/>
  <c r="BE102"/>
  <c r="BE103"/>
  <c r="BE106"/>
  <c r="BE107"/>
  <c r="BE109"/>
  <c r="BE110"/>
  <c r="BE111"/>
  <c r="BE113"/>
  <c r="BE114"/>
  <c r="BE115"/>
  <c r="BE118"/>
  <c r="BE119"/>
  <c r="BE121"/>
  <c r="BE122"/>
  <c r="BE125"/>
  <c r="BE127"/>
  <c r="BK86"/>
  <c r="J86"/>
  <c r="J63"/>
  <c i="5" r="BE88"/>
  <c r="BE89"/>
  <c r="BE91"/>
  <c r="BE92"/>
  <c r="BE93"/>
  <c r="BE94"/>
  <c r="BE96"/>
  <c r="BE97"/>
  <c r="BE98"/>
  <c r="BE99"/>
  <c i="6" r="E50"/>
  <c r="F58"/>
  <c r="BE90"/>
  <c r="BE94"/>
  <c r="BE95"/>
  <c r="BE98"/>
  <c r="BE99"/>
  <c r="BE102"/>
  <c r="BE105"/>
  <c r="BE110"/>
  <c r="BE111"/>
  <c r="BE112"/>
  <c r="BE115"/>
  <c r="BE116"/>
  <c r="BE119"/>
  <c r="BE122"/>
  <c r="BE123"/>
  <c r="BE124"/>
  <c r="BE125"/>
  <c r="BE128"/>
  <c r="BE129"/>
  <c r="BE133"/>
  <c r="BE134"/>
  <c r="BE136"/>
  <c r="BE137"/>
  <c r="BE139"/>
  <c r="BE140"/>
  <c i="7" r="J56"/>
  <c r="J58"/>
  <c r="J59"/>
  <c r="BE90"/>
  <c i="8" r="J52"/>
  <c r="F55"/>
  <c r="BE84"/>
  <c r="BE87"/>
  <c r="BE91"/>
  <c r="BE95"/>
  <c i="9" r="E48"/>
  <c r="F54"/>
  <c r="F55"/>
  <c r="BE88"/>
  <c r="BE97"/>
  <c r="BE99"/>
  <c r="BE102"/>
  <c r="BE106"/>
  <c r="BE107"/>
  <c i="2" r="J36"/>
  <c i="1" r="AW56"/>
  <c i="3" r="F38"/>
  <c i="1" r="BC57"/>
  <c i="4" r="F38"/>
  <c i="1" r="BC59"/>
  <c i="5" r="F39"/>
  <c i="1" r="BD60"/>
  <c i="6" r="F36"/>
  <c i="1" r="BA62"/>
  <c i="8" r="J34"/>
  <c i="1" r="AW64"/>
  <c i="9" r="F34"/>
  <c i="1" r="BA65"/>
  <c i="2" r="F37"/>
  <c i="1" r="BB56"/>
  <c i="3" r="F39"/>
  <c i="1" r="BD57"/>
  <c i="4" r="F37"/>
  <c i="1" r="BB59"/>
  <c i="5" r="F36"/>
  <c i="1" r="BA60"/>
  <c i="5" r="F38"/>
  <c i="1" r="BC60"/>
  <c i="6" r="J36"/>
  <c i="1" r="AW62"/>
  <c i="8" r="F37"/>
  <c i="1" r="BD64"/>
  <c i="9" r="F35"/>
  <c i="1" r="BB65"/>
  <c r="AS54"/>
  <c i="2" r="F38"/>
  <c i="1" r="BC56"/>
  <c i="3" r="F36"/>
  <c i="1" r="BA57"/>
  <c i="3" r="J36"/>
  <c i="1" r="AW57"/>
  <c i="4" r="J36"/>
  <c i="1" r="AW59"/>
  <c i="5" r="J36"/>
  <c i="1" r="AW60"/>
  <c i="6" r="F37"/>
  <c i="1" r="BB62"/>
  <c i="6" r="F39"/>
  <c i="1" r="BD62"/>
  <c i="7" r="J36"/>
  <c i="1" r="AW63"/>
  <c i="7" r="F38"/>
  <c i="1" r="BC63"/>
  <c i="8" r="F34"/>
  <c i="1" r="BA64"/>
  <c i="8" r="F36"/>
  <c i="1" r="BC64"/>
  <c i="9" r="F36"/>
  <c i="1" r="BC65"/>
  <c i="2" r="F36"/>
  <c i="1" r="BA56"/>
  <c i="2" r="F39"/>
  <c i="1" r="BD56"/>
  <c i="3" r="F37"/>
  <c i="1" r="BB57"/>
  <c i="4" r="F36"/>
  <c i="1" r="BA59"/>
  <c i="4" r="F39"/>
  <c i="1" r="BD59"/>
  <c i="5" r="F37"/>
  <c i="1" r="BB60"/>
  <c i="6" r="F38"/>
  <c i="1" r="BC62"/>
  <c i="7" r="F36"/>
  <c i="1" r="BA63"/>
  <c i="7" r="F37"/>
  <c i="1" r="BB63"/>
  <c i="7" r="F39"/>
  <c i="1" r="BD63"/>
  <c i="8" r="F35"/>
  <c i="1" r="BB64"/>
  <c i="9" r="J34"/>
  <c i="1" r="AW65"/>
  <c i="9" r="F37"/>
  <c i="1" r="BD65"/>
  <c i="9" l="1" r="P83"/>
  <c i="1" r="AU65"/>
  <c i="9" r="T83"/>
  <c r="R83"/>
  <c i="6" r="T87"/>
  <c r="P87"/>
  <c i="1" r="AU62"/>
  <c i="2" r="J87"/>
  <c r="J64"/>
  <c i="7" r="J88"/>
  <c r="J64"/>
  <c r="J89"/>
  <c r="J65"/>
  <c i="8" r="BK82"/>
  <c r="J82"/>
  <c r="J60"/>
  <c i="3" r="BK88"/>
  <c r="BK87"/>
  <c r="J87"/>
  <c r="J63"/>
  <c i="5" r="BK86"/>
  <c r="J86"/>
  <c r="J63"/>
  <c i="6" r="BK87"/>
  <c r="J87"/>
  <c r="J63"/>
  <c i="9" r="BK84"/>
  <c r="J84"/>
  <c r="J60"/>
  <c i="1" r="AU61"/>
  <c i="6" r="F35"/>
  <c i="1" r="AZ62"/>
  <c i="9" r="F33"/>
  <c i="1" r="AZ65"/>
  <c r="BB58"/>
  <c r="AX58"/>
  <c r="BC61"/>
  <c r="AY61"/>
  <c i="4" r="F35"/>
  <c i="1" r="AZ59"/>
  <c i="6" r="J35"/>
  <c i="1" r="AV62"/>
  <c r="AT62"/>
  <c i="9" r="J33"/>
  <c i="1" r="AV65"/>
  <c r="AT65"/>
  <c i="2" r="J32"/>
  <c i="1" r="AG56"/>
  <c i="4" r="J32"/>
  <c i="1" r="AG59"/>
  <c i="7" r="J32"/>
  <c i="1" r="AG63"/>
  <c r="AU55"/>
  <c r="BB55"/>
  <c r="BC55"/>
  <c r="AY55"/>
  <c r="BA58"/>
  <c r="AW58"/>
  <c r="BC58"/>
  <c r="AY58"/>
  <c r="BA61"/>
  <c r="AW61"/>
  <c r="BD61"/>
  <c i="2" r="F35"/>
  <c i="1" r="AZ56"/>
  <c i="2" r="J35"/>
  <c i="1" r="AV56"/>
  <c r="AT56"/>
  <c i="3" r="F35"/>
  <c i="1" r="AZ57"/>
  <c i="4" r="J35"/>
  <c i="1" r="AV59"/>
  <c r="AT59"/>
  <c i="5" r="J35"/>
  <c i="1" r="AV60"/>
  <c r="AT60"/>
  <c i="7" r="F35"/>
  <c i="1" r="AZ63"/>
  <c i="7" r="J35"/>
  <c i="1" r="AV63"/>
  <c r="AT63"/>
  <c i="8" r="F33"/>
  <c i="1" r="AZ64"/>
  <c r="BA55"/>
  <c r="BA54"/>
  <c r="W30"/>
  <c r="BD55"/>
  <c r="AU58"/>
  <c r="BD58"/>
  <c r="BB61"/>
  <c r="AX61"/>
  <c i="3" r="J35"/>
  <c i="1" r="AV57"/>
  <c r="AT57"/>
  <c i="5" r="F35"/>
  <c i="1" r="AZ60"/>
  <c i="8" r="J33"/>
  <c i="1" r="AV64"/>
  <c r="AT64"/>
  <c i="2" l="1" r="J41"/>
  <c i="4" r="J41"/>
  <c i="7" r="J41"/>
  <c i="3" r="J88"/>
  <c r="J64"/>
  <c i="8" r="BK81"/>
  <c r="J81"/>
  <c r="J59"/>
  <c i="9" r="BK83"/>
  <c r="J83"/>
  <c r="J59"/>
  <c i="1" r="AN56"/>
  <c r="AN59"/>
  <c r="AN63"/>
  <c r="AU54"/>
  <c r="BB54"/>
  <c r="AX54"/>
  <c r="BD54"/>
  <c r="W33"/>
  <c r="AZ55"/>
  <c r="AV55"/>
  <c r="AX55"/>
  <c i="5" r="J32"/>
  <c i="1" r="AG60"/>
  <c r="AN60"/>
  <c r="AZ58"/>
  <c r="AV58"/>
  <c r="AT58"/>
  <c r="AZ61"/>
  <c r="AV61"/>
  <c r="AT61"/>
  <c r="AW54"/>
  <c r="AK30"/>
  <c r="BC54"/>
  <c r="W32"/>
  <c i="3" r="J32"/>
  <c i="1" r="AG57"/>
  <c r="AN57"/>
  <c r="AW55"/>
  <c i="6" r="J32"/>
  <c i="1" r="AG62"/>
  <c r="AN62"/>
  <c i="6" l="1" r="J41"/>
  <c i="3" r="J41"/>
  <c i="5" r="J41"/>
  <c i="1" r="AY54"/>
  <c r="AG61"/>
  <c r="AN61"/>
  <c r="AZ54"/>
  <c r="AV54"/>
  <c r="AK29"/>
  <c r="AG58"/>
  <c r="AN58"/>
  <c r="W31"/>
  <c r="AT55"/>
  <c r="AG55"/>
  <c i="8" r="J30"/>
  <c i="1" r="AG64"/>
  <c r="AN64"/>
  <c i="9" r="J30"/>
  <c i="1" r="AG65"/>
  <c r="AN65"/>
  <c l="1" r="AN55"/>
  <c i="9" r="J39"/>
  <c i="8" r="J39"/>
  <c i="1"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<sst xmlns="http://schemas.openxmlformats.org/spreadsheetml/2006/main">
  <si>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</si>
  <si>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</si>
  <si>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</si>
  <si>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</si>
  <si>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</si>
  <si>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{b31921e7-2009-4844-b200-9a965258f72b}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</si>
  <si>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</si>
  <si>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</si>
  <si>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</si>
  <si>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</si>
  <si>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</si>
  <si>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</si>
  <si>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</si>
  <si>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</si>
  <si>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OP_001_2020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</si>
  <si>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</si>
  <si>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</si>
  <si>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zabezpečovacího zařízení v žst. Nové Město nad Cidlinou</t>
  </si>
  <si>
    <t>KSO:</t>
  </si>
  <si>
    <t>824</t>
  </si>
  <si>
    <t>CC-CZ:</t>
  </si>
  <si>
    <t>21219</t>
  </si>
  <si>
    <t>Místo:</t>
  </si>
  <si>
    <t>žst. Nové Město n. C.</t>
  </si>
  <si>
    <t>Datum:</t>
  </si>
  <si>
    <t>26. 2. 2020</t>
  </si>
  <si>
    <t>CZ-CPV:</t>
  </si>
  <si>
    <t>50220000-3</t>
  </si>
  <si>
    <t>CZ-CPA:</t>
  </si>
  <si>
    <t>33.14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</si>
  <si>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</si>
  <si>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</si>
  <si>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</si>
  <si>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</si>
  <si>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</si>
  <si>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</si>
  <si>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</si>
  <si>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</si>
  <si>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</si>
  <si>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</si>
  <si>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</si>
  <si>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Veškeré další informace vymezující popis a podmínky použití těchto položek z Cenových soustav, které nejsou uvedeny přímo v soupisu prací, jsou neomezeně dálkově k dispozici na https://www.sfdi.cz/pravidla-metodiky-a-ceniky/cenove-databaze/ a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</si>
  <si>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</si>
  <si>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</si>
  <si>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</si>
  <si>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</si>
  <si>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</si>
  <si>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</si>
  <si>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</si>
  <si>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</si>
  <si>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</si>
  <si>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</si>
  <si>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</si>
  <si>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</si>
  <si>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</si>
  <si>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</si>
  <si>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</si>
  <si>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</si>
  <si>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</si>
  <si>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</si>
  <si>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</si>
  <si>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</si>
  <si>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</si>
  <si>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</si>
  <si>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</si>
  <si>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</si>
  <si>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</si>
  <si>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</si>
  <si>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</si>
  <si>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</si>
  <si>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</si>
  <si>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</si>
  <si>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</si>
  <si>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</si>
  <si>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</si>
  <si>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</si>
  <si>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</si>
  <si>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</si>
  <si>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</si>
  <si>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</si>
  <si>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</si>
  <si>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Staniční zabezpečovací zařízení</t>
  </si>
  <si>
    <t>ING</t>
  </si>
  <si>
    <t>1</t>
  </si>
  <si>
    <t>{8c65ca72-19f8-4307-99a7-c8a436fad0fe}</t>
  </si>
  <si>
    <t>2</t>
  </si>
  <si>
    <t>/</t>
  </si>
  <si>
    <t>01-1</t>
  </si>
  <si>
    <t>Zabezpečovací zařízení</t>
  </si>
  <si>
    <t>Soupis</t>
  </si>
  <si>
    <t>{5f1b4330-94bf-42fe-bc90-cf5e91f0900d}</t>
  </si>
  <si>
    <t>01-2</t>
  </si>
  <si>
    <t>Zemní práce</t>
  </si>
  <si>
    <t>{dd3f2bcb-c87a-4659-b854-a0593913bbd9}</t>
  </si>
  <si>
    <t>PS 02</t>
  </si>
  <si>
    <t>Staniční sdělovací zařízení</t>
  </si>
  <si>
    <t>{9d971cf8-1793-4845-a569-c109bc24116f}</t>
  </si>
  <si>
    <t>02-01</t>
  </si>
  <si>
    <t>Sdělovací zařízení</t>
  </si>
  <si>
    <t>{ef85fe73-1cc6-4bb0-83d6-b4346f48a7fd}</t>
  </si>
  <si>
    <t>02-02</t>
  </si>
  <si>
    <t>Rozhlasový systém</t>
  </si>
  <si>
    <t>{c1a6034d-8430-45f1-81d5-a450486d698f}</t>
  </si>
  <si>
    <t>PS 03</t>
  </si>
  <si>
    <t>Oprava napájení zabezpečovacího a sdělovacího zařízení</t>
  </si>
  <si>
    <t>{0d7876dd-435c-4bbc-9faf-0bf7068c383a}</t>
  </si>
  <si>
    <t>03-01</t>
  </si>
  <si>
    <t>Oprava napájení</t>
  </si>
  <si>
    <t>{35025a6a-b3e5-4b4c-88be-a25e2d626008}</t>
  </si>
  <si>
    <t>03-02</t>
  </si>
  <si>
    <t>{94c60f6c-5bd1-4ce5-9a17-f4cfd681a382}</t>
  </si>
  <si>
    <t>PS 04</t>
  </si>
  <si>
    <t>Rušení LIS</t>
  </si>
  <si>
    <t>{27f3f010-b81d-4fe5-b990-7264603b90e6}</t>
  </si>
  <si>
    <t>PS 100</t>
  </si>
  <si>
    <t>VON</t>
  </si>
  <si>
    <t>{aa224a7c-e58e-4c06-b27f-d676fd04f518}</t>
  </si>
  <si>
    <t>KRYCÍ LIST SOUPISU PRACÍ</t>
  </si>
  <si>
    <t>Objekt:</t>
  </si>
  <si>
    <t>PS 01 - Staniční zabezpečovací zařízení</t>
  </si>
  <si>
    <t>Soupis:</t>
  </si>
  <si>
    <t>01-1 - Zabezpečovací zařízení</t>
  </si>
  <si>
    <t>REKAPITULACE ČLENĚNÍ SOUPISU PRACÍ</t>
  </si>
  <si>
    <t>Kód dílu - Popis</t>
  </si>
  <si>
    <t>Cena celkem [CZK]</t>
  </si>
  <si>
    <t>-1</t>
  </si>
  <si>
    <t>OST - Zabezpečovací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</si>
  <si>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</si>
  <si>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</si>
  <si>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</si>
  <si>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</si>
  <si>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</si>
  <si>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</si>
  <si>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</si>
  <si>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</si>
  <si>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</si>
  <si>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</si>
  <si>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</si>
  <si>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</si>
  <si>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</si>
  <si>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</si>
  <si>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4</t>
  </si>
  <si>
    <t>ROZPOCET</t>
  </si>
  <si>
    <t>M</t>
  </si>
  <si>
    <t>7590521449</t>
  </si>
  <si>
    <t>Venkovní vedení kabelová - metalické sítě Plněné, párované s ochr. vodičem TCEKPFLE 2 P 1,0 D</t>
  </si>
  <si>
    <t>m</t>
  </si>
  <si>
    <t>Sborník UOŽI 01 2019</t>
  </si>
  <si>
    <t>256</t>
  </si>
  <si>
    <t>64</t>
  </si>
  <si>
    <t>767603017</t>
  </si>
  <si>
    <t>7594300678R1</t>
  </si>
  <si>
    <t>Počítače náprav Vnitřní prvky PN PNS-03 Kazeta CPU</t>
  </si>
  <si>
    <t>kus</t>
  </si>
  <si>
    <t>8</t>
  </si>
  <si>
    <t>128806955</t>
  </si>
  <si>
    <t>3</t>
  </si>
  <si>
    <t>7594170010</t>
  </si>
  <si>
    <t>Propojovací příslušenství Držák průrazky norma 707645005 (HM0404229990801)</t>
  </si>
  <si>
    <t>324688866</t>
  </si>
  <si>
    <t>7594300668R1</t>
  </si>
  <si>
    <t>Počítače náprav Vnitřní prvky PN PNS-03 SW systémový-základní konfigurace</t>
  </si>
  <si>
    <t>-450397258</t>
  </si>
  <si>
    <t>5</t>
  </si>
  <si>
    <t>7594300668R2</t>
  </si>
  <si>
    <t>Počítače náprav Vnitřní prvky PN PNS-03 SW systémový-Konfigurace CPU a LPU za každý kolejový úsek.</t>
  </si>
  <si>
    <t>-994111130</t>
  </si>
  <si>
    <t>6</t>
  </si>
  <si>
    <t>7594300668R3</t>
  </si>
  <si>
    <t xml:space="preserve">Počítače náprav Vnitřní prvky PN PNS-03 Kazeta vstupů CANi30-K </t>
  </si>
  <si>
    <t>-613000547</t>
  </si>
  <si>
    <t>7</t>
  </si>
  <si>
    <t>7594300678R3</t>
  </si>
  <si>
    <t>Počítače náprav Vnitřní prvky PN PNS-03 Konektor CANPN10-K</t>
  </si>
  <si>
    <t>1711786898</t>
  </si>
  <si>
    <t>7499700172</t>
  </si>
  <si>
    <t>Konstrukční prvky trakčního vedení Svorka se šroubem pro ukolejnění, např. F3/I/150</t>
  </si>
  <si>
    <t>-867616564</t>
  </si>
  <si>
    <t>9</t>
  </si>
  <si>
    <t>7590521454</t>
  </si>
  <si>
    <t>Venkovní vedení kabelová - metalické sítě Plněné, párované s ochr. vodičem TCEKPFLE 3 P 1,0 D</t>
  </si>
  <si>
    <t>-1503378452</t>
  </si>
  <si>
    <t>10</t>
  </si>
  <si>
    <t>7590521459</t>
  </si>
  <si>
    <t>Venkovní vedení kabelová - metalické sítě Plněné, párované s ochr. vodičem TCEKPFLE 4 P 1,0 D</t>
  </si>
  <si>
    <t>1658351533</t>
  </si>
  <si>
    <t>11</t>
  </si>
  <si>
    <t>7590521469</t>
  </si>
  <si>
    <t>Venkovní vedení kabelová - metalické sítě Plněné, párované s ochr. vodičem TCEKPFLE 7 P 1,0 D</t>
  </si>
  <si>
    <t>1721946361</t>
  </si>
  <si>
    <t>12</t>
  </si>
  <si>
    <t>7590521474</t>
  </si>
  <si>
    <t>Venkovní vedení kabelová - metalické sítě Plněné, párované s ochr. vodičem TCEKPFLE 12 P 1,0 D</t>
  </si>
  <si>
    <t>986125886</t>
  </si>
  <si>
    <t>13</t>
  </si>
  <si>
    <t>7590521484</t>
  </si>
  <si>
    <t>Venkovní vedení kabelová - metalické sítě Plněné, párované s ochr. vodičem TCEKPFLE 24 P 1,0 D</t>
  </si>
  <si>
    <t>-1956923537</t>
  </si>
  <si>
    <t>14</t>
  </si>
  <si>
    <t>7590540534</t>
  </si>
  <si>
    <t xml:space="preserve">Slaboproudé rozvody, kabely pro přívod a vnitřní instalaci UTP/FTP kategorie 5e 100Mhz  1 Gbps FTP Stíněný plášť, vnitřní, drát, nehořlavý, bezhalogenní, nízkodýmavý</t>
  </si>
  <si>
    <t>-531699478</t>
  </si>
  <si>
    <t>7492501980</t>
  </si>
  <si>
    <t>Kabely, vodiče, šňůry Cu - nn Kabel silový 4 a 5-žílový Cu, plastová izolace CYKY 5J10 (5Cx10)</t>
  </si>
  <si>
    <t>-1059721149</t>
  </si>
  <si>
    <t>16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</si>
  <si>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</si>
  <si>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</si>
  <si>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-1221891693</t>
  </si>
  <si>
    <t>17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</si>
  <si>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</si>
  <si>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</si>
  <si>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-1575038464</t>
  </si>
  <si>
    <t>18</t>
  </si>
  <si>
    <t>7491210160</t>
  </si>
  <si>
    <t>Elektroinstalační materiál Kabelové žlaby plechové, pozinkované Víko MARS EKO 250 5152</t>
  </si>
  <si>
    <t>-178337305</t>
  </si>
  <si>
    <t>19</t>
  </si>
  <si>
    <t>7491209970</t>
  </si>
  <si>
    <t>Elektroinstalační materiál Kabelové žlaby plechové, pozinkované MARS EKO 250/100 5106</t>
  </si>
  <si>
    <t>-1026480450</t>
  </si>
  <si>
    <t>20</t>
  </si>
  <si>
    <t>7593501095</t>
  </si>
  <si>
    <t>Trasy kabelového vedení Ohebná dvouplášťová korugovaná chránička KF 09160 průměr 160/136 mm</t>
  </si>
  <si>
    <t>-1175797777</t>
  </si>
  <si>
    <t>7590105426R</t>
  </si>
  <si>
    <t>Ball Marker - kabelový označník</t>
  </si>
  <si>
    <t>ks</t>
  </si>
  <si>
    <t>66958892</t>
  </si>
  <si>
    <t>22</t>
  </si>
  <si>
    <t>7590500070R</t>
  </si>
  <si>
    <t>Ball Marker - kabelový označník - upevňovací sada</t>
  </si>
  <si>
    <t>-60364710</t>
  </si>
  <si>
    <t>23</t>
  </si>
  <si>
    <t>7590120080</t>
  </si>
  <si>
    <t>Skříně Skříň kabelová pomocná SKP 76 32xSV-12 C (CV490449011)</t>
  </si>
  <si>
    <t>128</t>
  </si>
  <si>
    <t>-1519191428</t>
  </si>
  <si>
    <t>24</t>
  </si>
  <si>
    <t>5955101025</t>
  </si>
  <si>
    <t>Kamenivo drcené drť frakce 4/8</t>
  </si>
  <si>
    <t>t</t>
  </si>
  <si>
    <t>1926906976</t>
  </si>
  <si>
    <t>25</t>
  </si>
  <si>
    <t>5964133010</t>
  </si>
  <si>
    <t>Geotextilie ochranné</t>
  </si>
  <si>
    <t>m2</t>
  </si>
  <si>
    <t>-159667316</t>
  </si>
  <si>
    <t>26</t>
  </si>
  <si>
    <t>7592010152</t>
  </si>
  <si>
    <t>Kolové senzory a snímače počítačů náprav Montážní sada neoprénové ochr.hadice</t>
  </si>
  <si>
    <t>1833434446</t>
  </si>
  <si>
    <t>27</t>
  </si>
  <si>
    <t>7592010166</t>
  </si>
  <si>
    <t>Kolové senzory a snímače počítačů náprav Upevňovací souprava SK140</t>
  </si>
  <si>
    <t>1228619144</t>
  </si>
  <si>
    <t>28</t>
  </si>
  <si>
    <t>7592010172</t>
  </si>
  <si>
    <t>Kolové senzory a snímače počítačů náprav Připevňovací čep BBK pro upevňovací soupravu SK140</t>
  </si>
  <si>
    <t>pár</t>
  </si>
  <si>
    <t>132140637</t>
  </si>
  <si>
    <t>29</t>
  </si>
  <si>
    <t>7592010176</t>
  </si>
  <si>
    <t>Kolové senzory a snímače počítačů náprav Matice samojistná FS M10</t>
  </si>
  <si>
    <t>578474374</t>
  </si>
  <si>
    <t>30</t>
  </si>
  <si>
    <t>7592010178</t>
  </si>
  <si>
    <t>Kolové senzory a snímače počítačů náprav Matice samojistná FS M12</t>
  </si>
  <si>
    <t>1590428607</t>
  </si>
  <si>
    <t>31</t>
  </si>
  <si>
    <t>7592010186</t>
  </si>
  <si>
    <t>Kolové senzory a snímače počítačů náprav Přepěťová ochrana EPO</t>
  </si>
  <si>
    <t>-599848817</t>
  </si>
  <si>
    <t>32</t>
  </si>
  <si>
    <t>7592010270</t>
  </si>
  <si>
    <t>Kolové senzory a snímače počítačů náprav Zkušební přípravek PB200</t>
  </si>
  <si>
    <t>1330549436</t>
  </si>
  <si>
    <t>33</t>
  </si>
  <si>
    <t>7592010505</t>
  </si>
  <si>
    <t>Kolové senzory a snímače počítačů náprav Převodník signálů  PNS-03</t>
  </si>
  <si>
    <t>-765129404</t>
  </si>
  <si>
    <t>34</t>
  </si>
  <si>
    <t>7592010510</t>
  </si>
  <si>
    <t>Kolové senzory a snímače počítačů náprav Zapojovací skříňka 1 (1 počítací bod, 1 vstup)PNS-03</t>
  </si>
  <si>
    <t>-162183776</t>
  </si>
  <si>
    <t>35</t>
  </si>
  <si>
    <t>7592010512</t>
  </si>
  <si>
    <t>Kolové senzory a snímače počítačů náprav Zapojovací skříňka 2 (1 počítací bod, 2 vstupy)PNS-03</t>
  </si>
  <si>
    <t>991833856</t>
  </si>
  <si>
    <t>36</t>
  </si>
  <si>
    <t>7592010104</t>
  </si>
  <si>
    <t>Kolové senzory a snímače počítačů náprav Snímač průjezdu kola RSR 180 (10 m kabel)</t>
  </si>
  <si>
    <t>634950385</t>
  </si>
  <si>
    <t>37</t>
  </si>
  <si>
    <t>7491600250</t>
  </si>
  <si>
    <t>Uzemnění Vnější Tyč ZT 1.5k K- kříž zemnící</t>
  </si>
  <si>
    <t>1434610178</t>
  </si>
  <si>
    <t>38</t>
  </si>
  <si>
    <t>7593311080</t>
  </si>
  <si>
    <t>Konstrukční díly Svorkovnice WAGO 870 lichá lišta (CV724905011)</t>
  </si>
  <si>
    <t>1739589696</t>
  </si>
  <si>
    <t>39</t>
  </si>
  <si>
    <t>7593311090</t>
  </si>
  <si>
    <t>Konstrukční díly Svorkovnice WAGO 870 sudá lišta (CV724905010)</t>
  </si>
  <si>
    <t>1657684371</t>
  </si>
  <si>
    <t>40</t>
  </si>
  <si>
    <t>7591300300</t>
  </si>
  <si>
    <t xml:space="preserve">Zámky Štítek na klíče tříhranný  (HM0404199130000)</t>
  </si>
  <si>
    <t>808051302</t>
  </si>
  <si>
    <t>41</t>
  </si>
  <si>
    <t>7591300240</t>
  </si>
  <si>
    <t xml:space="preserve">Zámky Štítek na klíče čtvercový  (HM0404199070000)</t>
  </si>
  <si>
    <t>-277420092</t>
  </si>
  <si>
    <t>42</t>
  </si>
  <si>
    <t>7592700835</t>
  </si>
  <si>
    <t xml:space="preserve">Upozorňovadla, značky Návěsti označující místo na trati Kříž neplatnosti  Reflex 75x75 norma 620139002 (HM0404127500100)</t>
  </si>
  <si>
    <t>-1202262144</t>
  </si>
  <si>
    <t>43</t>
  </si>
  <si>
    <t>7592701055</t>
  </si>
  <si>
    <t>Upozorňovadla, značky Návěsti označující místo na trati Upozorň.vzdál.1 trojúhelní úplné norma 00108A (HM0404129990561)</t>
  </si>
  <si>
    <t>1787153975</t>
  </si>
  <si>
    <t>44</t>
  </si>
  <si>
    <t>7592701060</t>
  </si>
  <si>
    <t>Upozorňovadla, značky Návěsti označující místo na trati Upozorň.vzdál.2 trojúhelní úplné norma 00108B (HM0404129990562)</t>
  </si>
  <si>
    <t>-558572819</t>
  </si>
  <si>
    <t>45</t>
  </si>
  <si>
    <t>7592701065</t>
  </si>
  <si>
    <t>Upozorňovadla, značky Návěsti označující místo na trati Upozorň.vzdál.3 trojúhelní úplné norma 00108C (HM0404129990563)</t>
  </si>
  <si>
    <t>-589779787</t>
  </si>
  <si>
    <t>46</t>
  </si>
  <si>
    <t>7592700690</t>
  </si>
  <si>
    <t>Upozorňovadla, značky Návěsti označující místo na trati Základ upozorňovadla ZU (HM0321859992108)</t>
  </si>
  <si>
    <t>374515440</t>
  </si>
  <si>
    <t>47</t>
  </si>
  <si>
    <t>7591090110</t>
  </si>
  <si>
    <t>Díly pro zemní montáž přestavníků Ohrádka přestavníku POP KPS (HM0321859992206)</t>
  </si>
  <si>
    <t>657150029</t>
  </si>
  <si>
    <t>48</t>
  </si>
  <si>
    <t>7593000260</t>
  </si>
  <si>
    <t>Dobíječe, usměrňovače, napáječe Usměrňovač D400 G24/80, stacionární oceloplechová skříň 1500x600x600, rozšířená stavová indikace opticky i bezpotenciálově, autoamtické testování baterie, programovatelná nabíjecí automatika.</t>
  </si>
  <si>
    <t>540933559</t>
  </si>
  <si>
    <t>49</t>
  </si>
  <si>
    <t>7592700640</t>
  </si>
  <si>
    <t xml:space="preserve">Upozorňovadla, značky Návěsti označující místo na trati Fólie výstražná modrá š34cm  (HM0673909991034)</t>
  </si>
  <si>
    <t>-191978198</t>
  </si>
  <si>
    <t>50</t>
  </si>
  <si>
    <t>7591090010</t>
  </si>
  <si>
    <t xml:space="preserve">Díly pro zemní montáž přestavníků Deska základ.pod přestav. 700x460  (HM0592139997046)</t>
  </si>
  <si>
    <t>-1921517189</t>
  </si>
  <si>
    <t>51</t>
  </si>
  <si>
    <t>7591300200</t>
  </si>
  <si>
    <t>Zámky Zámek výměn.jednoduchý univerzální (HM0404156060000)</t>
  </si>
  <si>
    <t>1746227980</t>
  </si>
  <si>
    <t>52</t>
  </si>
  <si>
    <t>7591300210</t>
  </si>
  <si>
    <t>Zámky Zámek výměn.kontr.odtlačný univerzální (HM0404156090000)</t>
  </si>
  <si>
    <t>-484494305</t>
  </si>
  <si>
    <t>53</t>
  </si>
  <si>
    <t>7591300400R</t>
  </si>
  <si>
    <t>Tabule pro zavěšování klíčů do 10 prvků</t>
  </si>
  <si>
    <t>-1829499627</t>
  </si>
  <si>
    <t>54</t>
  </si>
  <si>
    <t>7590180035R</t>
  </si>
  <si>
    <t xml:space="preserve">Klimatizace Invertní klimatizační jednotka (venkovní i vnitřní jednotka) nad 7 kW </t>
  </si>
  <si>
    <t>-1306160217</t>
  </si>
  <si>
    <t>55</t>
  </si>
  <si>
    <t>7590180040</t>
  </si>
  <si>
    <t>Klimatizace Klimatizace - Ovladač</t>
  </si>
  <si>
    <t>1199960016</t>
  </si>
  <si>
    <t>56</t>
  </si>
  <si>
    <t>7592910195</t>
  </si>
  <si>
    <t>Baterie Staniční akumulátory NiCd článek 1,2 V/370 Ah C5 s vláknitou elektrodou, cena včetně spojovacího materiálu a bateriového nosiče či stojanu</t>
  </si>
  <si>
    <t>-685197242</t>
  </si>
  <si>
    <t>57</t>
  </si>
  <si>
    <t>7592910315</t>
  </si>
  <si>
    <t>Baterie Staniční akumulátory Rekombinační zátka AquaGen Premium Top V (použití od 301 Ah)</t>
  </si>
  <si>
    <t>-2010708185</t>
  </si>
  <si>
    <t>58</t>
  </si>
  <si>
    <t>7593320528</t>
  </si>
  <si>
    <t xml:space="preserve">Prvky Trafo JOC U6078-0003  5,3kVA 400V/S1:230V-11,5A (HM0374215990604)</t>
  </si>
  <si>
    <t>-220100547</t>
  </si>
  <si>
    <t>59</t>
  </si>
  <si>
    <t>7593320495</t>
  </si>
  <si>
    <t xml:space="preserve">Prvky Trafo JOC U4040-0320  800VA 220-230-240/150-160-210-220-23 (HM0374212300334)</t>
  </si>
  <si>
    <t>729748869</t>
  </si>
  <si>
    <t>60</t>
  </si>
  <si>
    <t>7593320501</t>
  </si>
  <si>
    <t xml:space="preserve">Prvky Trafo JOC U5052-0114    1,6kVA 230/210-230-250V (HM0374212300377)</t>
  </si>
  <si>
    <t>390139196</t>
  </si>
  <si>
    <t>61</t>
  </si>
  <si>
    <t>7593310000R1</t>
  </si>
  <si>
    <t>Konstrukční díly Skříň (stojan) logiky Počítačů náprav a TP PNS3 (včetně pomocného materiálu)</t>
  </si>
  <si>
    <t>-681981937</t>
  </si>
  <si>
    <t>62</t>
  </si>
  <si>
    <t>7593310000R2</t>
  </si>
  <si>
    <t>Konstrukční díly Skříň (stojan) napájecí skříň NS s měniči</t>
  </si>
  <si>
    <t>-1378611752</t>
  </si>
  <si>
    <t>P</t>
  </si>
  <si>
    <t xml:space="preserve">Poznámka k položce:_x000d_
 </t>
  </si>
  <si>
    <t>63</t>
  </si>
  <si>
    <t>7593310000R3</t>
  </si>
  <si>
    <t>Konstrukční díly Skříň (stojan) technologie a technologické počítače</t>
  </si>
  <si>
    <t>241084451</t>
  </si>
  <si>
    <t>7593310000R4</t>
  </si>
  <si>
    <t>Konstrukční díly Skříň kabelová DIN včetně doplnění PO pro PNS3</t>
  </si>
  <si>
    <t>-1426366628</t>
  </si>
  <si>
    <t>65</t>
  </si>
  <si>
    <t>7593310000R5</t>
  </si>
  <si>
    <t>Konstrukční díly Skříň (stojan) technologie a volné vazby</t>
  </si>
  <si>
    <t>-681771658</t>
  </si>
  <si>
    <t>66</t>
  </si>
  <si>
    <t>7592500350</t>
  </si>
  <si>
    <t>Diagnostická zařízení Teploměr pro připojení na RS485, do vnitřních prostor, rozsah měřených teplot -25 až +70 °C, komunikační protokol LDS (HM0404219991716)</t>
  </si>
  <si>
    <t>950514474</t>
  </si>
  <si>
    <t>67</t>
  </si>
  <si>
    <t>7592500325</t>
  </si>
  <si>
    <t>Diagnostická zařízení Předepsaná sestava PC s funkcí místního DLA počítače systému LDS (CV805415230)</t>
  </si>
  <si>
    <t>-1991163378</t>
  </si>
  <si>
    <t>68</t>
  </si>
  <si>
    <t>7592500425</t>
  </si>
  <si>
    <t>Diagnostická zařízení SW systémový pro diagnostiku DLA moduly</t>
  </si>
  <si>
    <t>1317346775</t>
  </si>
  <si>
    <t>69</t>
  </si>
  <si>
    <t>7592500420</t>
  </si>
  <si>
    <t>Diagnostická zařízení SW systémový pro diagnostiku DLA jádro</t>
  </si>
  <si>
    <t>-1952734347</t>
  </si>
  <si>
    <t>70</t>
  </si>
  <si>
    <t>7592500435</t>
  </si>
  <si>
    <t>Diagnostická zařízení SW adresný diagnostický LDS jádro - základní konfigurace</t>
  </si>
  <si>
    <t>-331629286</t>
  </si>
  <si>
    <t>71</t>
  </si>
  <si>
    <t>7592500440</t>
  </si>
  <si>
    <t>Diagnostická zařízení SW adresný diagnostický LDS moduly rozhraní</t>
  </si>
  <si>
    <t>1627985246</t>
  </si>
  <si>
    <t>72</t>
  </si>
  <si>
    <t>7592500450R</t>
  </si>
  <si>
    <t xml:space="preserve">SW adresný pro elektronické stavědlo </t>
  </si>
  <si>
    <t>-646558619</t>
  </si>
  <si>
    <t>Poznámka k položce:_x000d_
SW pro elektronické stavědlo K 2002 v žst. Nové Město n. C.</t>
  </si>
  <si>
    <t>73</t>
  </si>
  <si>
    <t>7592500455R</t>
  </si>
  <si>
    <t>SW adresný PNS-03</t>
  </si>
  <si>
    <t>-1473908603</t>
  </si>
  <si>
    <t>Poznámka k položce:_x000d_
SW adresný PNS-03 pro žst. Nové Město n. C.</t>
  </si>
  <si>
    <t>74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</si>
  <si>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</si>
  <si>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</si>
  <si>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935391810</t>
  </si>
  <si>
    <t>75</t>
  </si>
  <si>
    <t>7592600205</t>
  </si>
  <si>
    <t>Počítače, SW Vyhodnocovací PC</t>
  </si>
  <si>
    <t>-1506238522</t>
  </si>
  <si>
    <t>76</t>
  </si>
  <si>
    <t>7592600105</t>
  </si>
  <si>
    <t xml:space="preserve">Počítače, SW Total commander   software</t>
  </si>
  <si>
    <t>551006652</t>
  </si>
  <si>
    <t>77</t>
  </si>
  <si>
    <t>7592600190</t>
  </si>
  <si>
    <t>Počítače, SW Technologické PC</t>
  </si>
  <si>
    <t>536959492</t>
  </si>
  <si>
    <t>78</t>
  </si>
  <si>
    <t>7592600210</t>
  </si>
  <si>
    <t>Počítače, SW Klávesnice pro ovládání počítače, USB.</t>
  </si>
  <si>
    <t>72872302</t>
  </si>
  <si>
    <t>79</t>
  </si>
  <si>
    <t>7592600211</t>
  </si>
  <si>
    <t>Počítače, SW Myš pro ovládání počítače, bezdrátová.</t>
  </si>
  <si>
    <t>1483410864</t>
  </si>
  <si>
    <t>80</t>
  </si>
  <si>
    <t>7592600221</t>
  </si>
  <si>
    <t>Počítače, SW Kabel USB 2.0 A/B 1,8 m (HM0403299993333)</t>
  </si>
  <si>
    <t>1660190774</t>
  </si>
  <si>
    <t>81</t>
  </si>
  <si>
    <t>7590610500</t>
  </si>
  <si>
    <t>Indikační a kolejové desky a ovládací pulty Deska provizorního ovládání přivolávacích návěstí a přejezdových zabezpečovacích zařízení - soubor ovládání max. 10 přivolávacích návěstí a dvou přejezdů, vč. zdroje a dohledu kmitavého napájení.</t>
  </si>
  <si>
    <t>1753042177</t>
  </si>
  <si>
    <t>82</t>
  </si>
  <si>
    <t>7590610000R</t>
  </si>
  <si>
    <t>Indikační a kolejové desky a ovládací pulty Nábytek pro JOP do DK Nové Město n. C.</t>
  </si>
  <si>
    <t>-1177970318</t>
  </si>
  <si>
    <t>83</t>
  </si>
  <si>
    <t>7592500415</t>
  </si>
  <si>
    <t>Diagnostická zařízení SW systémový pro diagnostiku DLS moduly</t>
  </si>
  <si>
    <t>-919649235</t>
  </si>
  <si>
    <t>84</t>
  </si>
  <si>
    <t>7592500114</t>
  </si>
  <si>
    <t>Diagnostická zařízení Ústředna měřící MÚ DISTA 144TE-velká</t>
  </si>
  <si>
    <t>-1409584818</t>
  </si>
  <si>
    <t>85</t>
  </si>
  <si>
    <t>7592500120</t>
  </si>
  <si>
    <t>Diagnostická zařízení Desky zdroje 5,5 A ST00 221</t>
  </si>
  <si>
    <t>-233734459</t>
  </si>
  <si>
    <t>86</t>
  </si>
  <si>
    <t>7592500130</t>
  </si>
  <si>
    <t>Diagnostická zařízení Deska procesorové jednotky ST00 222</t>
  </si>
  <si>
    <t>1107152101</t>
  </si>
  <si>
    <t>87</t>
  </si>
  <si>
    <t>7592500140</t>
  </si>
  <si>
    <t>Diagnostická zařízení DISTA - deska modemu DSL</t>
  </si>
  <si>
    <t>-1815196337</t>
  </si>
  <si>
    <t>88</t>
  </si>
  <si>
    <t>7592500142</t>
  </si>
  <si>
    <t>Diagnostická zařízení DISTA - deska MISP (HM0374215999030)</t>
  </si>
  <si>
    <t>1898643780</t>
  </si>
  <si>
    <t>89</t>
  </si>
  <si>
    <t>7592500144</t>
  </si>
  <si>
    <t>Diagnostická zařízení DISTA - deska RIS (HM0374215999017)</t>
  </si>
  <si>
    <t>-712530533</t>
  </si>
  <si>
    <t>90</t>
  </si>
  <si>
    <t>7592500146</t>
  </si>
  <si>
    <t>Diagnostická zařízení Propojka PRO-MR 4/2 k propojení měř. desek MIS s deskami RIS systému DISTA (HM0374215999025)</t>
  </si>
  <si>
    <t>169778214</t>
  </si>
  <si>
    <t>91</t>
  </si>
  <si>
    <t>7592500149</t>
  </si>
  <si>
    <t xml:space="preserve">Diagnostická zařízení Propojovací deska  PRO-MR.8/8 měřící ústředny DISTA</t>
  </si>
  <si>
    <t>-1955927020</t>
  </si>
  <si>
    <t>92</t>
  </si>
  <si>
    <t>7592500150</t>
  </si>
  <si>
    <t>Diagnostická zařízení Deska měření AC a DC napětí ST00 223</t>
  </si>
  <si>
    <t>800302189</t>
  </si>
  <si>
    <t>93</t>
  </si>
  <si>
    <t>7592500160</t>
  </si>
  <si>
    <t>Diagnostická zařízení Deska kontroly kontaktů ST00 224</t>
  </si>
  <si>
    <t>743421648</t>
  </si>
  <si>
    <t>94</t>
  </si>
  <si>
    <t>7592500190</t>
  </si>
  <si>
    <t>Diagnostická zařízení Deska měř.izol.odporů přepínací ST00 227</t>
  </si>
  <si>
    <t>131089942</t>
  </si>
  <si>
    <t>95</t>
  </si>
  <si>
    <t>7592600045R</t>
  </si>
  <si>
    <t>Počítače, SW Skříň zadávacích počítačů OP</t>
  </si>
  <si>
    <t>-282355904</t>
  </si>
  <si>
    <t>96</t>
  </si>
  <si>
    <t>7592600040</t>
  </si>
  <si>
    <t>Počítače, SW Trezor zadávacích počítačů V TZP pravý upravený (HM0404219990234)</t>
  </si>
  <si>
    <t>-684706445</t>
  </si>
  <si>
    <t>97</t>
  </si>
  <si>
    <t>7496700520</t>
  </si>
  <si>
    <t>DŘT, SKŘ, Elektrodispečink, DDTS DŘT a SKŘ skříně pro automatizaci Periférie LCD monitor s full HD rozlišením 1920x1080, vstupem HDMI, DVI, IPS panel s LED podsvícením, 24"</t>
  </si>
  <si>
    <t>596798046</t>
  </si>
  <si>
    <t>98</t>
  </si>
  <si>
    <t>7594300686</t>
  </si>
  <si>
    <t xml:space="preserve">Počítače náprav Vnitřní prvky PN PNS-03 Údržbářský počítač  ST00 245</t>
  </si>
  <si>
    <t>-1019112994</t>
  </si>
  <si>
    <t>99</t>
  </si>
  <si>
    <t>7594300688</t>
  </si>
  <si>
    <t>Počítače náprav Vnitřní prvky PN PNS-03 Hloubkoměr ST00 246</t>
  </si>
  <si>
    <t>537000844</t>
  </si>
  <si>
    <t>100</t>
  </si>
  <si>
    <t>7590160020</t>
  </si>
  <si>
    <t xml:space="preserve">Uzemnění, ukolejnění Deska uzemňovací ZD 01  (HM0354405010000)</t>
  </si>
  <si>
    <t>1320193206</t>
  </si>
  <si>
    <t>101</t>
  </si>
  <si>
    <t>7499700180</t>
  </si>
  <si>
    <t xml:space="preserve">Konstrukční prvky trakčního vedení Průrazka  250 V</t>
  </si>
  <si>
    <t>-1430944698</t>
  </si>
  <si>
    <t>102</t>
  </si>
  <si>
    <t>7499700303</t>
  </si>
  <si>
    <t>Konstrukční prvky trakčního vedení Připojení ukolejňovacího vodiče na průrazku vodorovně, např. H35/VI</t>
  </si>
  <si>
    <t>-1373220699</t>
  </si>
  <si>
    <t>103</t>
  </si>
  <si>
    <t>7593320429</t>
  </si>
  <si>
    <t>Prvky Jednotka časová CJP (CV755139005)</t>
  </si>
  <si>
    <t>-1371175857</t>
  </si>
  <si>
    <t>104</t>
  </si>
  <si>
    <t>K</t>
  </si>
  <si>
    <t>7491455017</t>
  </si>
  <si>
    <t>Montáž plechových pozinkovaných kabelových žlabů (včetně příslušenství) šířky 250-500/100 mm včetně víka a nosníků - včetně rozměření, usazení, vyvážení, upevnění a elektrické pospojování</t>
  </si>
  <si>
    <t>-855565523</t>
  </si>
  <si>
    <t>105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</si>
  <si>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</si>
  <si>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</si>
  <si>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-2071933407</t>
  </si>
  <si>
    <t>106</t>
  </si>
  <si>
    <t>7492756030</t>
  </si>
  <si>
    <t>Pomocné práce pro montáž kabelů vyhledání stávajících kabelů ( měření, sonda ) - v obvodu žel. stanice nebo na na trati včetně provedení sondy</t>
  </si>
  <si>
    <t>512</t>
  </si>
  <si>
    <t>-1689806084</t>
  </si>
  <si>
    <t>107</t>
  </si>
  <si>
    <t>7497351590</t>
  </si>
  <si>
    <t>Montáž ukolejnění s průrazkou T, P, 2T, BP, DS, OK - 1 vodič</t>
  </si>
  <si>
    <t>-1695433586</t>
  </si>
  <si>
    <t>108</t>
  </si>
  <si>
    <t>7497351620</t>
  </si>
  <si>
    <t>Montáž průrazky výměna za novou</t>
  </si>
  <si>
    <t>906135644</t>
  </si>
  <si>
    <t>109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</si>
  <si>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</si>
  <si>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</si>
  <si>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-474845337</t>
  </si>
  <si>
    <t>110</t>
  </si>
  <si>
    <t>7498150525</t>
  </si>
  <si>
    <t>Vyhotovení výchozí revizní zprávy příplatek za každých dalších i započatých 500 000 Kč přes 1 000 000 Kč</t>
  </si>
  <si>
    <t>-1046176246</t>
  </si>
  <si>
    <t>111</t>
  </si>
  <si>
    <t>7498351510</t>
  </si>
  <si>
    <t>Vyhotovení zprávy o posouzení bezpečnosti (rizik) včetně analýzy a hodnocení rizik - v souladu s nařízením Evropské komise (ES) č. 352/52009 v rozsahu tohoto SO/PS</t>
  </si>
  <si>
    <t>-2081895346</t>
  </si>
  <si>
    <t>112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</si>
  <si>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</si>
  <si>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</si>
  <si>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</si>
  <si>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-2053527402</t>
  </si>
  <si>
    <t>113</t>
  </si>
  <si>
    <t>7499151030</t>
  </si>
  <si>
    <t>Dokončovací práce zkušební provoz - včetně prokázání technických a kvalitativních parametrů zařízení</t>
  </si>
  <si>
    <t>66202249</t>
  </si>
  <si>
    <t>114</t>
  </si>
  <si>
    <t>7499151040</t>
  </si>
  <si>
    <t>Dokončovací práce zaškolení obsluhy - seznámení obsluhy s funkcemi zařízení včetně odevzdání dokumentace skutečného provedení</t>
  </si>
  <si>
    <t>-819206463</t>
  </si>
  <si>
    <t>115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</si>
  <si>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</si>
  <si>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</si>
  <si>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1783496851</t>
  </si>
  <si>
    <t>116</t>
  </si>
  <si>
    <t>7590127015</t>
  </si>
  <si>
    <t>Demontáž skříně napájecí - včetně odpojení zařízení od kabelových rozvodů</t>
  </si>
  <si>
    <t>-1885345136</t>
  </si>
  <si>
    <t>117</t>
  </si>
  <si>
    <t>7590185025</t>
  </si>
  <si>
    <t>Montáž klimatizační jednotky včetně rozvodů nad 5 kW - venkovních a vnitřních částí</t>
  </si>
  <si>
    <t>432504245</t>
  </si>
  <si>
    <t>118</t>
  </si>
  <si>
    <t>7590307010</t>
  </si>
  <si>
    <t>Demontáž pomocného stavědla - včetně odpojení zařízení od kabelových rozvodů</t>
  </si>
  <si>
    <t>-80229702</t>
  </si>
  <si>
    <t>119</t>
  </si>
  <si>
    <t>7590415416</t>
  </si>
  <si>
    <t>Montáž tabule na zavěšování klíčů</t>
  </si>
  <si>
    <t>-218464704</t>
  </si>
  <si>
    <t>120</t>
  </si>
  <si>
    <t>7590417416</t>
  </si>
  <si>
    <t>Demontáž tabule na zavěšování klíčů</t>
  </si>
  <si>
    <t>-1664777450</t>
  </si>
  <si>
    <t>121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</si>
  <si>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</si>
  <si>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</si>
  <si>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-177750028</t>
  </si>
  <si>
    <t>122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</si>
  <si>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</si>
  <si>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</si>
  <si>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515048282</t>
  </si>
  <si>
    <t>123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</si>
  <si>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</si>
  <si>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</si>
  <si>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-718540773</t>
  </si>
  <si>
    <t>124</t>
  </si>
  <si>
    <t>7590525558</t>
  </si>
  <si>
    <t>Montáž smršťovací spojky Raychem bez pancíře na dvouplášťovém celoplastovém kabelu do 10 žil - nasazení manžety, spojení žil, převlečení manžety, nahřátí pro její tepelné smrštění, uložení spojky v jámě</t>
  </si>
  <si>
    <t>-203514474</t>
  </si>
  <si>
    <t>125</t>
  </si>
  <si>
    <t>7590525559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</si>
  <si>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</si>
  <si>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1953062485</t>
  </si>
  <si>
    <t>126</t>
  </si>
  <si>
    <t>7590525560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</si>
  <si>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</si>
  <si>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-1751710704</t>
  </si>
  <si>
    <t>127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</si>
  <si>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</si>
  <si>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</si>
  <si>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1230045024</t>
  </si>
  <si>
    <t>7590555130</t>
  </si>
  <si>
    <t>Montáž forma pro kabely TCEKPFLE, TCEKPFLEY, TCEKPFLEZE, TCEKPFLEZY do 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</si>
  <si>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1234880962</t>
  </si>
  <si>
    <t>129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</si>
  <si>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</si>
  <si>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</si>
  <si>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1207099729</t>
  </si>
  <si>
    <t>130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</si>
  <si>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</si>
  <si>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</si>
  <si>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1008575066</t>
  </si>
  <si>
    <t>131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</si>
  <si>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</si>
  <si>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</si>
  <si>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-1540698104</t>
  </si>
  <si>
    <t>132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</si>
  <si>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</si>
  <si>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</si>
  <si>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196312599</t>
  </si>
  <si>
    <t>133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</si>
  <si>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</si>
  <si>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</si>
  <si>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10031488</t>
  </si>
  <si>
    <t>134</t>
  </si>
  <si>
    <t>7590625032</t>
  </si>
  <si>
    <t>Montáž jednotného obslužného pracoviště (JOP) zálohovaného - montáž stolů pro umístění počítačového vybavení kanceláře, montáž výpočetní techniky hlavního i zálohovaného pracoviště, včetně propojovacích vedení a monitorů</t>
  </si>
  <si>
    <t>-810881789</t>
  </si>
  <si>
    <t>135</t>
  </si>
  <si>
    <t>7590625060</t>
  </si>
  <si>
    <t>Montáž počítačového pracoviště výpravčího - montáž stolů pro umístění počítačového vybavení kanceláře, montáž výpočetní techniky, včetně propojovacích vedení a dvou monitorů</t>
  </si>
  <si>
    <t>1516507804</t>
  </si>
  <si>
    <t>136</t>
  </si>
  <si>
    <t>7590625070</t>
  </si>
  <si>
    <t>Montáž počítačového ovládání stanice včetně instalace HW a SW TPC</t>
  </si>
  <si>
    <t>780521320</t>
  </si>
  <si>
    <t>137</t>
  </si>
  <si>
    <t>7590625095R</t>
  </si>
  <si>
    <t>Montáž skříně pro počítač</t>
  </si>
  <si>
    <t>1775741723</t>
  </si>
  <si>
    <t>138</t>
  </si>
  <si>
    <t>7590627000R</t>
  </si>
  <si>
    <t>Demontáž stolu výpravčího kolejové desky žst Nové Město n. C.</t>
  </si>
  <si>
    <t>-454600913</t>
  </si>
  <si>
    <t>139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</si>
  <si>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</si>
  <si>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</si>
  <si>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-1012531305</t>
  </si>
  <si>
    <t>140</t>
  </si>
  <si>
    <t>7590715122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</si>
  <si>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</si>
  <si>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1724813024</t>
  </si>
  <si>
    <t>141</t>
  </si>
  <si>
    <t>7590715190</t>
  </si>
  <si>
    <t>Montáž zkušebního návěstidla na zeď pomocí nosné konstrukce dle 19/85 - včetně protažení vodičů (bez jejich dodání) návěstidlem, zapojení ve svítilnách a v kabelové skříni, nasměrování, montáže obdélníkové tabulky a zneplatnění návěstidla, nátěr. Bez označení návěstidla označovacími štítky</t>
  </si>
  <si>
    <t>-584230854</t>
  </si>
  <si>
    <t>142</t>
  </si>
  <si>
    <t>7590715200</t>
  </si>
  <si>
    <t>Zapojení zkušebního návěstidla - položení a zapojení provizorních kabelů na svorky zkušebního návěstidla a reléových stojanů a vyzkoušení, odpojeni kabelů po vyzkoušení zařízení</t>
  </si>
  <si>
    <t>-780446501</t>
  </si>
  <si>
    <t>143</t>
  </si>
  <si>
    <t>7590717034</t>
  </si>
  <si>
    <t>Demontáž světelného návěstidla jednostranného stožárového se 3 svítilnami - bez bourání (demontáže) základu</t>
  </si>
  <si>
    <t>1921726616</t>
  </si>
  <si>
    <t>144</t>
  </si>
  <si>
    <t>7590717036</t>
  </si>
  <si>
    <t>Demontáž světelného návěstidla jednostranného stožárového se 4 svítilnami - bez bourání (demontáže) základu</t>
  </si>
  <si>
    <t>-818218998</t>
  </si>
  <si>
    <t>145</t>
  </si>
  <si>
    <t>7590725040</t>
  </si>
  <si>
    <t>Montáž doplňujících součástí ke světelnému návěstidlu označovacího pásu velkého</t>
  </si>
  <si>
    <t>1359796915</t>
  </si>
  <si>
    <t>146</t>
  </si>
  <si>
    <t>7590725046</t>
  </si>
  <si>
    <t>Montáž doplňujících součástí ke světelnému návěstidlu označovacího štítku</t>
  </si>
  <si>
    <t>1916859319</t>
  </si>
  <si>
    <t>147</t>
  </si>
  <si>
    <t>7590725050</t>
  </si>
  <si>
    <t>Montáž doplňujících součástí ke světelnému návěstidlu fólie u návěstidla</t>
  </si>
  <si>
    <t>-447236025</t>
  </si>
  <si>
    <t>148</t>
  </si>
  <si>
    <t>7590725054</t>
  </si>
  <si>
    <t>Montáž doplňujících součástí ke světelnému návěstidlu zneplatnění návěstidla</t>
  </si>
  <si>
    <t>839845840</t>
  </si>
  <si>
    <t>149</t>
  </si>
  <si>
    <t>7590725058</t>
  </si>
  <si>
    <t>Montáž doplňujících součástí ke světelnému návěstidlu upozorňovadla na návěstidlo</t>
  </si>
  <si>
    <t>-2048488916</t>
  </si>
  <si>
    <t>150</t>
  </si>
  <si>
    <t>7590725070</t>
  </si>
  <si>
    <t>Zatmelení skříně návěstního transformátoru</t>
  </si>
  <si>
    <t>-1830352862</t>
  </si>
  <si>
    <t>151</t>
  </si>
  <si>
    <t>7591095010</t>
  </si>
  <si>
    <t>Dodatečná montáž ohrazení pro elekromotorický přestavník s plastovou ohrádkou</t>
  </si>
  <si>
    <t>-280536435</t>
  </si>
  <si>
    <t>152</t>
  </si>
  <si>
    <t>7591305010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</si>
  <si>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</si>
  <si>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1269501195</t>
  </si>
  <si>
    <t>153</t>
  </si>
  <si>
    <t>7591305016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</si>
  <si>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</si>
  <si>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1456275116</t>
  </si>
  <si>
    <t>154</t>
  </si>
  <si>
    <t>7591305160</t>
  </si>
  <si>
    <t>Přetypování zámku - rozebrání zámku, očištění petrolejem, přetypování zámku s částečnou výměnou přídržek a vložek, složení výměnového zámku, popis čísla výměny, vyražení čísla výměny na štítky</t>
  </si>
  <si>
    <t>239778152</t>
  </si>
  <si>
    <t>155</t>
  </si>
  <si>
    <t>7591307010</t>
  </si>
  <si>
    <t>Demontáž zámku výměnového jednoduchého</t>
  </si>
  <si>
    <t>-732553051</t>
  </si>
  <si>
    <t>156</t>
  </si>
  <si>
    <t>7591307016</t>
  </si>
  <si>
    <t>Demontáž zámku výměnového kontrolního odtlačného</t>
  </si>
  <si>
    <t>-254023655</t>
  </si>
  <si>
    <t>157</t>
  </si>
  <si>
    <t>7592305030</t>
  </si>
  <si>
    <t>Montáž transformátoru oddělovacího do 5 kVA - usazení a zapojení</t>
  </si>
  <si>
    <t>-391254329</t>
  </si>
  <si>
    <t>158</t>
  </si>
  <si>
    <t>7592307032</t>
  </si>
  <si>
    <t>Demontáž transformátoru oddělovacího od 5 do 25 kVA</t>
  </si>
  <si>
    <t>-772064609</t>
  </si>
  <si>
    <t>159</t>
  </si>
  <si>
    <t>7590725140</t>
  </si>
  <si>
    <t>Situování stožáru návěstidla nebo výstražníku přejezdového zařízení</t>
  </si>
  <si>
    <t>-705084128</t>
  </si>
  <si>
    <t>160</t>
  </si>
  <si>
    <t>7592707016</t>
  </si>
  <si>
    <t>Demontáž upozorňovadla nízkého</t>
  </si>
  <si>
    <t>-1505661271</t>
  </si>
  <si>
    <t>161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</si>
  <si>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</si>
  <si>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</si>
  <si>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-689596052</t>
  </si>
  <si>
    <t>162</t>
  </si>
  <si>
    <t>7592907012</t>
  </si>
  <si>
    <t>Demontáž článku niklokadmiového kapacity přes 200 Ah</t>
  </si>
  <si>
    <t>965739801</t>
  </si>
  <si>
    <t>163</t>
  </si>
  <si>
    <t>7593005022</t>
  </si>
  <si>
    <t>Montáž dobíječe, usměrňovače, napáječe skříňového vysokého - včetně připojení vodičů elektrické sítě ss rozvodu a uzemnění, přezkoušení funkce</t>
  </si>
  <si>
    <t>885625877</t>
  </si>
  <si>
    <t>164</t>
  </si>
  <si>
    <t>7593007012</t>
  </si>
  <si>
    <t>Demontáž dobíječe, usměrňovače, napáječe nástěnného</t>
  </si>
  <si>
    <t>-853926502</t>
  </si>
  <si>
    <t>165</t>
  </si>
  <si>
    <t>7593315160</t>
  </si>
  <si>
    <t>Montáž žlabu skříňové provedení řadového</t>
  </si>
  <si>
    <t>1807122844</t>
  </si>
  <si>
    <t>166</t>
  </si>
  <si>
    <t>7593315162</t>
  </si>
  <si>
    <t>Montáž žlabu skříňové provedení meziřadového</t>
  </si>
  <si>
    <t>-429587</t>
  </si>
  <si>
    <t>167</t>
  </si>
  <si>
    <t>7593315212</t>
  </si>
  <si>
    <t>Montáž skříně pro elektronické ŽZZ - usazení skříně na místě určení, zapojení</t>
  </si>
  <si>
    <t>239664463</t>
  </si>
  <si>
    <t>168</t>
  </si>
  <si>
    <t>7593317040</t>
  </si>
  <si>
    <t>Demontáž stojanu kabelového 4 až 5 pólového</t>
  </si>
  <si>
    <t>1998847994</t>
  </si>
  <si>
    <t>169</t>
  </si>
  <si>
    <t>7593317120</t>
  </si>
  <si>
    <t>Demontáž stojanové řady pro 1-3 stojany</t>
  </si>
  <si>
    <t>-1871846998</t>
  </si>
  <si>
    <t>170</t>
  </si>
  <si>
    <t>7593317260</t>
  </si>
  <si>
    <t>Demontáž kabelového roštu</t>
  </si>
  <si>
    <t>-1115677891</t>
  </si>
  <si>
    <t>171</t>
  </si>
  <si>
    <t>7593317360</t>
  </si>
  <si>
    <t>Demontáž stojanu P 67 ze stojanové řady</t>
  </si>
  <si>
    <t>-1450802778</t>
  </si>
  <si>
    <t>172</t>
  </si>
  <si>
    <t>7593335040</t>
  </si>
  <si>
    <t>Montáž malorozměrného relé</t>
  </si>
  <si>
    <t>-19789475</t>
  </si>
  <si>
    <t>173</t>
  </si>
  <si>
    <t>7593505270</t>
  </si>
  <si>
    <t>Montáž kabelového označníku Ball Marker - upevnění kabelového označníku na plášť kabelu upevňovacími prvky</t>
  </si>
  <si>
    <t>1788147540</t>
  </si>
  <si>
    <t>174</t>
  </si>
  <si>
    <t>7594107360</t>
  </si>
  <si>
    <t>Demontáž lanového propojení stykového č.v. 70 301</t>
  </si>
  <si>
    <t>1982440434</t>
  </si>
  <si>
    <t>175</t>
  </si>
  <si>
    <t>7594207010</t>
  </si>
  <si>
    <t>Demontáž stykového transformátoru DT olejového</t>
  </si>
  <si>
    <t>748608727</t>
  </si>
  <si>
    <t>176</t>
  </si>
  <si>
    <t>7594305010</t>
  </si>
  <si>
    <t>Montáž součástí počítače náprav vyhodnocovací části</t>
  </si>
  <si>
    <t>-2098857610</t>
  </si>
  <si>
    <t>177</t>
  </si>
  <si>
    <t>7594305010R3</t>
  </si>
  <si>
    <t>Montáž součástí počítače náprav, oživení úseku</t>
  </si>
  <si>
    <t>-140856061</t>
  </si>
  <si>
    <t>178</t>
  </si>
  <si>
    <t>7594305015</t>
  </si>
  <si>
    <t>Montáž součástí počítače náprav neoprénové ochranné hadice se soupravou pro upevnění k pražci</t>
  </si>
  <si>
    <t>1455408872</t>
  </si>
  <si>
    <t>179</t>
  </si>
  <si>
    <t>7594305020</t>
  </si>
  <si>
    <t>Montáž součástí počítače náprav bleskojistkové svorkovnice</t>
  </si>
  <si>
    <t>865824871</t>
  </si>
  <si>
    <t>180</t>
  </si>
  <si>
    <t>7594305025</t>
  </si>
  <si>
    <t>Montáž součástí počítače náprav přepěťové ochrany napájení</t>
  </si>
  <si>
    <t>-839369315</t>
  </si>
  <si>
    <t>181</t>
  </si>
  <si>
    <t>7594305040</t>
  </si>
  <si>
    <t>Montáž součástí počítače náprav upevňovací kolejnicové čelisti SK 140</t>
  </si>
  <si>
    <t>973522658</t>
  </si>
  <si>
    <t>182</t>
  </si>
  <si>
    <t>7598095040</t>
  </si>
  <si>
    <t>Zapojení zkušebního kolejového reliéfu pro jedno návěstidlo - položení a zapojení provizorních kabelů na svorky zkušebního reliéfu a reléových stojanů a vyzkoušení, odpojení kabelů po vyzkoušení zařízení</t>
  </si>
  <si>
    <t>-1937836963</t>
  </si>
  <si>
    <t>183</t>
  </si>
  <si>
    <t>7598095045</t>
  </si>
  <si>
    <t>Zapojení zkušebního kolejového reliéfu pro jeden přestavník - položení a zapojení provizorních kabelů na svorky zkušebního reliéfu a reléových stojanů a vyzkoušení, odpojení kabelů po vyzkoušení zařízení</t>
  </si>
  <si>
    <t>-349325335</t>
  </si>
  <si>
    <t>184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</si>
  <si>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</si>
  <si>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</si>
  <si>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-706893575</t>
  </si>
  <si>
    <t>185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</si>
  <si>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</si>
  <si>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</si>
  <si>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1807555501</t>
  </si>
  <si>
    <t>186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</si>
  <si>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</si>
  <si>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</si>
  <si>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1393895171</t>
  </si>
  <si>
    <t>187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</si>
  <si>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</si>
  <si>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</si>
  <si>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-68430581</t>
  </si>
  <si>
    <t>188</t>
  </si>
  <si>
    <t>7598095125</t>
  </si>
  <si>
    <t>Přezkoušení a regulace diagnostiky - kontrola zapojení včetně příslušného zkoušení hodnot zařízení</t>
  </si>
  <si>
    <t>-1078292528</t>
  </si>
  <si>
    <t>189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</si>
  <si>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</si>
  <si>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</si>
  <si>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-638400547</t>
  </si>
  <si>
    <t>190</t>
  </si>
  <si>
    <t>7598095225</t>
  </si>
  <si>
    <t>Kapacitní zkouška baterie staniční (bez ohledu na počet článků)</t>
  </si>
  <si>
    <t>-469245524</t>
  </si>
  <si>
    <t>191</t>
  </si>
  <si>
    <t>7598095345</t>
  </si>
  <si>
    <t>Aktivace MÚ DISTA</t>
  </si>
  <si>
    <t>-1051049420</t>
  </si>
  <si>
    <t>192</t>
  </si>
  <si>
    <t>7598095390</t>
  </si>
  <si>
    <t>Příprava ke komplexním zkouškám za 1 jízdní cestu do 30 výhybek - oživení, seřízení a nastavení zařízení s ohledem na postup jeho uvádění do provozu</t>
  </si>
  <si>
    <t>42110350</t>
  </si>
  <si>
    <t>193</t>
  </si>
  <si>
    <t>7598095405</t>
  </si>
  <si>
    <t>Příprava ke komplexním zkouškám hradla pro jedno oddílové návěstidlo a jeden směr - oživení, seřízení a nastavení zařízení s ohledem na postup jeho uvádění do provozu</t>
  </si>
  <si>
    <t>-378760843</t>
  </si>
  <si>
    <t>194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</si>
  <si>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</si>
  <si>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</si>
  <si>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1117532171</t>
  </si>
  <si>
    <t>195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</si>
  <si>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</si>
  <si>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</si>
  <si>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1501134741</t>
  </si>
  <si>
    <t>196</t>
  </si>
  <si>
    <t>7590115000R1</t>
  </si>
  <si>
    <t>Montáž objektu - úprava prostoru po demontáži zařízení DK, úprava kabelových prostupů a podlahy,včetně krytiny</t>
  </si>
  <si>
    <t>1198903558</t>
  </si>
  <si>
    <t>197</t>
  </si>
  <si>
    <t>7590115000R2</t>
  </si>
  <si>
    <t>Montáž objektu - úprava prostoru po demontáži zařízení SÚ, úprava kabelových prostupů a podlahy,včetně krytiny</t>
  </si>
  <si>
    <t>1735717570</t>
  </si>
  <si>
    <t>01-2 - Zemní práce</t>
  </si>
  <si>
    <t>HSV - Práce a dodávky HSV</t>
  </si>
  <si>
    <t xml:space="preserve">    1 - Zemní práce</t>
  </si>
  <si>
    <t>HSV</t>
  </si>
  <si>
    <t>Práce a dodávky HSV</t>
  </si>
  <si>
    <t>31111011</t>
  </si>
  <si>
    <t>matice přesná šestihranná Pz DIN 934-8 M27</t>
  </si>
  <si>
    <t>100 kus</t>
  </si>
  <si>
    <t>CS ÚRS 2020 01</t>
  </si>
  <si>
    <t>1105368028</t>
  </si>
  <si>
    <t>31120011</t>
  </si>
  <si>
    <t>podložka DIN 125-A ZB D 27mm</t>
  </si>
  <si>
    <t>-212368024</t>
  </si>
  <si>
    <t>34575138</t>
  </si>
  <si>
    <t>žlab kabelový s víkem PVC (120x100)</t>
  </si>
  <si>
    <t>1035001384</t>
  </si>
  <si>
    <t>34575152</t>
  </si>
  <si>
    <t>žlab kabelový s víkem PVC (200x126)</t>
  </si>
  <si>
    <t>-289419037</t>
  </si>
  <si>
    <t>34575139</t>
  </si>
  <si>
    <t>spojka kabelového žlabu PVC (120x100)</t>
  </si>
  <si>
    <t>-1322662450</t>
  </si>
  <si>
    <t>34575153</t>
  </si>
  <si>
    <t>spojka kabelového žlabu PVC (200x126)</t>
  </si>
  <si>
    <t>-1607773421</t>
  </si>
  <si>
    <t>460150044</t>
  </si>
  <si>
    <t>Hloubení zapažených i nezapažených kabelových rýh ručně včetně urovnání dna s přemístěním výkopku do vzdálenosti 3 m od okraje jámy nebo naložením na dopravní prostředek šířky 40 cm, hloubky 60 cm, v hornině třídy 4</t>
  </si>
  <si>
    <t>-1283208868</t>
  </si>
  <si>
    <t>PSC</t>
  </si>
  <si>
    <t xml:space="preserve">Poznámka k souboru cen:_x000d_
1. Ceny hloubení rýh v hornině třídy 6 a 7 se oceňují cenami souboru cen 460 20- . Hloubení nezapažených kabelových rýh strojně._x000d_
</t>
  </si>
  <si>
    <t>VV</t>
  </si>
  <si>
    <t>0,5*0,4*1650</t>
  </si>
  <si>
    <t>Součet</t>
  </si>
  <si>
    <t>122702119</t>
  </si>
  <si>
    <t>Odkopávky a prokopávky výsypek Příplatek k cenám za lepivost zemin</t>
  </si>
  <si>
    <t>m3</t>
  </si>
  <si>
    <t>-1886983669</t>
  </si>
  <si>
    <t xml:space="preserve">Poznámka k souboru cen:_x000d_
1. V ceně jsou započteny i náklady spojené s přehozením výkopku do 3 m nebo s naložením na dopravní prostředek v zeminách rozpojitelných bez předchozího rozrušení._x000d_
2. Ceny lze použít i pro hrubé terénní úpravy výsypek vnitřních i vnějších a svahů zbytkových lomů._x000d_
</t>
  </si>
  <si>
    <t>133357031</t>
  </si>
  <si>
    <t>Hloubení šachet při překopech inženýrských sítí strojně zapažených i nezapažených objemu do 15 m3 v omezeném prostoru v hornině třídy těžitelnosti II skupiny 4</t>
  </si>
  <si>
    <t>838872596</t>
  </si>
  <si>
    <t xml:space="preserve">Poznámka k souboru cen:_x000d_
1. Ceny jsou určeny pouze pro případy havárií, přeložek nebo běžných oprav inženýrských sítí._x000d_
2. Ceny jsou určeny pro šachty hloubky do 12 m. Šachty větších hloubek se oceňují individuálně._x000d_
3. Ceny nelze použít v rámci výstavby nových inženýrských sítí._x000d_
4. V cenách jsou započteny i náklady na svislé přemístění výkopku, urovnání dna do předepsaného profilu a spádu, přehození výkopku na přilehlém terénu na vzdálenost do 3 m od hrany šachty nebo naložení na dopravní prostředek._x000d_
5. Vodorovné přemístění výkopku ze šachet, pažených bentonitovou suspenzí, se oceňuje cenami souboru cen 162 . 0-31 Vodorovné přemístění výkopku z rýh podzemních stěn. Vodorovné přemístění znehodnocené bentonitové suspenze se oceňuje cenami souboru cen 162 . . -4 . Vodorovné přemístění znehodnocené suspenze katalogu 800-2 Zvláštní zakládání objektů._x000d_
</t>
  </si>
  <si>
    <t>1,5*1,5*2*6</t>
  </si>
  <si>
    <t>1,5*1,5*2,2*2</t>
  </si>
  <si>
    <t>174101101</t>
  </si>
  <si>
    <t>Zásyp sypaninou z jakékoliv horniny strojně s uložením výkopku ve vrstvách se zhutněním jam, šachet, rýh nebo kolem objektů v těchto vykopávkách</t>
  </si>
  <si>
    <t>-1047143532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</si>
  <si>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</si>
  <si>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220850233</t>
  </si>
  <si>
    <t>Montáž závěru zabezpečovacího kabelového včetně zatažení kabelu, měření izolačního stavu, opravy nátěru na zemní podpěru kabelového s ukončením kabelů</t>
  </si>
  <si>
    <t>-1706622319</t>
  </si>
  <si>
    <t xml:space="preserve">Poznámka k souboru cen:_x000d_
1. V cenách 22085-0231 až -0236 nejsou započteny náklady na:_x000d_
a) provedení zemních prací,_x000d_
b) zhotovení kabelové formy,_x000d_
c) zapojení kabelové formy,_x000d_
d) dodávku koncovky._x000d_
2. V cenách 22085-0241 až -0244 nejsou započteny náklady na:_x000d_
a) provedení zemních prací,_x000d_
b) zhotovení kabelové formy,_x000d_
c) zapojení kabelové formy._x000d_
d) dodávku základu._x000d_
</t>
  </si>
  <si>
    <t>460010021</t>
  </si>
  <si>
    <t>Vytyčení trasy vedení kabelového (podzemního) v obvodu železniční stanice</t>
  </si>
  <si>
    <t>km</t>
  </si>
  <si>
    <t>-2054951112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</si>
  <si>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</si>
  <si>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460070134</t>
  </si>
  <si>
    <t>Hloubení nezapažených jam ručně pro ostatní konstrukce s přemístěním výkopku do vzdálenosti 3 m od okraje jámy nebo naložením na dopravní prostředek, včetně zásypu, zhutnění a urovnání povrchu pro základy přístrojových skříní zabezpečovacích zařízení, v hornině třídy 4</t>
  </si>
  <si>
    <t>-477448657</t>
  </si>
  <si>
    <t xml:space="preserve">Poznámka k souboru cen:_x000d_
1. Ceny hloubení jam ručně v hornině třídy 6 a 7 jsou stanoveny za použití pneumatického kladiva._x000d_
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</si>
  <si>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</si>
  <si>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</si>
  <si>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513568423</t>
  </si>
  <si>
    <t>460070404</t>
  </si>
  <si>
    <t>Hloubení nezapažených jam ručně pro ostatní konstrukce s přemístěním výkopku do vzdálenosti 3 m od okraje jámy nebo naložením na dopravní prostředek, včetně zásypu, zhutnění a urovnání povrchu pro základy zemních podpěr kolejových skříněk pro releové soubory, kabelových stojánků s přepěťovou ochranou, kabelových závěrů a osvětlení výměn, v hornině třídy 4</t>
  </si>
  <si>
    <t>16537169</t>
  </si>
  <si>
    <t>HZS3222</t>
  </si>
  <si>
    <t>Hodinové zúčtovací sazby montáží technologických zařízení na stavebních objektech montér slaboproudých zařízení odborný</t>
  </si>
  <si>
    <t>1395902329</t>
  </si>
  <si>
    <t>HZS4111</t>
  </si>
  <si>
    <t>Hodinové zúčtovací sazby ostatních profesí obsluha stavebních strojů a zařízení řidič</t>
  </si>
  <si>
    <t>-1204005914</t>
  </si>
  <si>
    <t>HZS4131</t>
  </si>
  <si>
    <t>Hodinové zúčtovací sazby ostatních profesí obsluha stavebních strojů a zařízení jeřábník</t>
  </si>
  <si>
    <t>1360917527</t>
  </si>
  <si>
    <t>HZS4141</t>
  </si>
  <si>
    <t>Hodinové zúčtovací sazby ostatních profesí obsluha stavebních strojů a zařízení vazač břemen</t>
  </si>
  <si>
    <t>-2046360668</t>
  </si>
  <si>
    <t>PS 02 - Staniční sdělovací zařízení</t>
  </si>
  <si>
    <t>02-01 - Sdělovací zařízení</t>
  </si>
  <si>
    <t>OST - Ostatní</t>
  </si>
  <si>
    <t>7596810010</t>
  </si>
  <si>
    <t>Telefonní zapojovače Malá sdělovací technika pro ČD zapojovač malý pro 10 účastníků</t>
  </si>
  <si>
    <t>-214596642</t>
  </si>
  <si>
    <t>7596810020</t>
  </si>
  <si>
    <t>Telefonní zapojovače Malá sdělovací technika pro ČD Zapojovač telef.náhradní NTZ 2 (CV540539002)</t>
  </si>
  <si>
    <t>457150725</t>
  </si>
  <si>
    <t>7596810550</t>
  </si>
  <si>
    <t>Telefonní zapojovače Malá sdělovací technika pro ČD Zálohovaný zdroj 230V/24V/500mA/4Ah pro zapojovače MIKRO, provedení na zeď</t>
  </si>
  <si>
    <t>-1150213962</t>
  </si>
  <si>
    <t>7596820010</t>
  </si>
  <si>
    <t>Ovládací skříňky telefonního zapojovače Mikrotelefon k obsluhovacímu pultu ALFA-OPx-0 pro zapojovač/přepojovač ALFA</t>
  </si>
  <si>
    <t>-1117981180</t>
  </si>
  <si>
    <t>7596810840</t>
  </si>
  <si>
    <t>Telefonní zapojovače Malá sdělovací technika pro ČD Modul AUT linky do zapojovače MIKRO</t>
  </si>
  <si>
    <t>-1434095380</t>
  </si>
  <si>
    <t>7596410010</t>
  </si>
  <si>
    <t>Ústředny Ústředna analogová - 256 adres</t>
  </si>
  <si>
    <t>-876816016</t>
  </si>
  <si>
    <t>7596440050</t>
  </si>
  <si>
    <t>Hlásiče Interaktivní a adresovatelné hlásiče Hlásič kouře ionizační interaktivní</t>
  </si>
  <si>
    <t>-763487884</t>
  </si>
  <si>
    <t>7596450005</t>
  </si>
  <si>
    <t>Tlačítkové hlásiče Tlačítkový hlásič adresovatelný</t>
  </si>
  <si>
    <t>197667097</t>
  </si>
  <si>
    <t>Ostatní</t>
  </si>
  <si>
    <t>7494153025</t>
  </si>
  <si>
    <t>Montáž prázdných plastových kabelových skříní min. IP 44, výšky do 800 mm, hloubky do 320 mm do výklenku nebo na stěnu nebo na stožár š 660-1 060 mm - včetně elektrovýzbroje</t>
  </si>
  <si>
    <t>1892441071</t>
  </si>
  <si>
    <t>7590545012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</si>
  <si>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</si>
  <si>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-323588432</t>
  </si>
  <si>
    <t>7590545112</t>
  </si>
  <si>
    <t>Montáž kabelu SEKU, SYKFY uloženého pod omítku</t>
  </si>
  <si>
    <t>-1070361625</t>
  </si>
  <si>
    <t>7590555352</t>
  </si>
  <si>
    <t>Ukončení stíněného kabelu v zařízení EZS a EPS do 5 P 0,5</t>
  </si>
  <si>
    <t>-1607892362</t>
  </si>
  <si>
    <t>7596415035</t>
  </si>
  <si>
    <t>Montáž ústředny EPS linkové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</si>
  <si>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-1116935306</t>
  </si>
  <si>
    <t>7596417015</t>
  </si>
  <si>
    <t>Demontáž ústředny EPS konvenční do 8 smyček</t>
  </si>
  <si>
    <t>1782792272</t>
  </si>
  <si>
    <t>7493601200</t>
  </si>
  <si>
    <t>Kabelové a zásuvkové skříně, elektroměrové rozvaděče Prázdné skříně a pilíře Skříň plastová na stěnu (konstrukci), IP44, šířka do 400 mm, výška do 700 mm, hloubka do 400 mm, PUR lak</t>
  </si>
  <si>
    <t>-1499662670</t>
  </si>
  <si>
    <t>7596445005</t>
  </si>
  <si>
    <t>Montáž prvku pro EPS, ASHS (čidlo, hlásič, spínač atd.)</t>
  </si>
  <si>
    <t>212793141</t>
  </si>
  <si>
    <t>7596445030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</si>
  <si>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</si>
  <si>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745694266</t>
  </si>
  <si>
    <t>7596445050</t>
  </si>
  <si>
    <t>Montáž ochranných prvků krytu</t>
  </si>
  <si>
    <t>-998631643</t>
  </si>
  <si>
    <t>7596445055</t>
  </si>
  <si>
    <t>Montáž ochranných prvků mřížky</t>
  </si>
  <si>
    <t>807568892</t>
  </si>
  <si>
    <t>7596445070</t>
  </si>
  <si>
    <t>Montáž štítku k hlásičům</t>
  </si>
  <si>
    <t>-1869668045</t>
  </si>
  <si>
    <t>7596445080</t>
  </si>
  <si>
    <t>Montáž vložky do automatického hlásiče - nasazení vložky do zásuvky, přezkoušení zapojeni kabeláže. Bez měření citlivosti vložky</t>
  </si>
  <si>
    <t>-1465300764</t>
  </si>
  <si>
    <t>7493601230</t>
  </si>
  <si>
    <t>Kabelové a zásuvkové skříně, elektroměrové rozvaděče Prázdné skříně a pilíře Skříň plastová na stěnu (konstrukci), IP44, šířka do 600 mm, výška do 700 mm, hloubka do 400 mm, PUR lak</t>
  </si>
  <si>
    <t>945953083</t>
  </si>
  <si>
    <t>7596445090</t>
  </si>
  <si>
    <t>Montáž přitápění požárního hlásiče - namontování základní desky pod sokl hlásiče, připevnění topného tělíska, připevnění kablíku do rozbočnice, změření úbytku napětí na tělísku. Bez ceny dílů a materiálů</t>
  </si>
  <si>
    <t>-1192223014</t>
  </si>
  <si>
    <t>7590521944</t>
  </si>
  <si>
    <t>Venkovní vedení kabelová - metalické sítě Bezhalogenové ohniodolné PRAFlaGuard F 15x2x0,5</t>
  </si>
  <si>
    <t>289524550</t>
  </si>
  <si>
    <t>7596445100</t>
  </si>
  <si>
    <t>Montáž vyrovnávacího rámečku</t>
  </si>
  <si>
    <t>-2094728338</t>
  </si>
  <si>
    <t>7596447005</t>
  </si>
  <si>
    <t>Demontáž prvku pro EPS, ASHS (čidlo, hlásič, spínač atd.)</t>
  </si>
  <si>
    <t>670141392</t>
  </si>
  <si>
    <t>7596817015</t>
  </si>
  <si>
    <t>Demontáž reléové skříně STZ č. v. 54041a STZ 1 pro 20 telefon. linek a 2 rozhlas ústředny</t>
  </si>
  <si>
    <t>-601937292</t>
  </si>
  <si>
    <t>7596825010</t>
  </si>
  <si>
    <t>Montáž ovládací skříňky zapojovačů pro ovládání 20 telefonních linek - usazení ovládací skříňky, připevnění přípojné skříňky a připojení na ovládací skříňku, zapojení rozhlasové ústředny do ovládací skříňky, vyzkoušení a vysvětlení manipulace</t>
  </si>
  <si>
    <t>-1367172406</t>
  </si>
  <si>
    <t>7596827025</t>
  </si>
  <si>
    <t>Demontáž ovládací skříňky zapojovačů pro ovládání 30 telefonních linek a rozhlasové ústředny</t>
  </si>
  <si>
    <t>66927607</t>
  </si>
  <si>
    <t>7598045005</t>
  </si>
  <si>
    <t>Měření smyčky - přezkoušení funkce poplachové smyčky, všech koncových čidel, jejich nastavení i dovážení, odstranění případné poruchy, vystavení protokolu a odevzdání do provozu</t>
  </si>
  <si>
    <t>-839832061</t>
  </si>
  <si>
    <t>7598045085</t>
  </si>
  <si>
    <t>Systém EPS oživení a nastavení - podle technických podmínek a specifikací pro daný typ zařízení</t>
  </si>
  <si>
    <t>soubor</t>
  </si>
  <si>
    <t>-1416529697</t>
  </si>
  <si>
    <t>7598045090</t>
  </si>
  <si>
    <t>Systém EPS naprogramování ústředny - podle technických podmínek a specifikací pro daný typ zařízení</t>
  </si>
  <si>
    <t>149689845</t>
  </si>
  <si>
    <t>7598045095</t>
  </si>
  <si>
    <t>Systém EPS zaškolení obsluhy - podle technických podmínek a specifikací pro daný typ zařízení</t>
  </si>
  <si>
    <t>-1113102140</t>
  </si>
  <si>
    <t>7598045100</t>
  </si>
  <si>
    <t>Systém EPS vyhotovení protokolu o funkční zkoušce - podle technických podmínek a specifikací pro daný typ zařízení</t>
  </si>
  <si>
    <t>1053819993</t>
  </si>
  <si>
    <t>7598045135</t>
  </si>
  <si>
    <t>Revize hlásiče automatického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</si>
  <si>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-604268553</t>
  </si>
  <si>
    <t>7598045140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</si>
  <si>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</si>
  <si>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1421239540</t>
  </si>
  <si>
    <t>7596430015</t>
  </si>
  <si>
    <t xml:space="preserve">Sirény a majáky Siréna (certifikovaná - CPD) 9-28Vss, 102 dB, odbě  16mA/24V, IP 65, nízká patice, rudá</t>
  </si>
  <si>
    <t>1603369315</t>
  </si>
  <si>
    <t>7590521939</t>
  </si>
  <si>
    <t>Venkovní vedení kabelová - metalické sítě Bezhalogenové ohniodolné PRAFlaGuard F 10x2x0.8</t>
  </si>
  <si>
    <t>-1679389508</t>
  </si>
  <si>
    <t>7590540280</t>
  </si>
  <si>
    <t>Slaboproudé rozvody, kabely pro přívod a vnitřní instalaci Pro pevné vnitřní uložení J-Y(St)Y 2x2x0,8 Lg</t>
  </si>
  <si>
    <t>2031628301</t>
  </si>
  <si>
    <t>7596480400</t>
  </si>
  <si>
    <t xml:space="preserve">Měřící, zkušební a montážní přípravky a kabely Hnědý stíněný kabel 1x2x0,8  PH120-R dle ZP-27/2008, B2caS1D0 dle PrEN 50399:07,</t>
  </si>
  <si>
    <t>-829939857</t>
  </si>
  <si>
    <t>7492502060</t>
  </si>
  <si>
    <t>Kabely, vodiče, šňůry Cu - nn Kabel silový 4 a 5-žílový Cu, plastová izolace CYKY 5J2,5 (5Cx2,5)</t>
  </si>
  <si>
    <t>1903943624</t>
  </si>
  <si>
    <t>7590540055</t>
  </si>
  <si>
    <t xml:space="preserve">Slaboproudé rozvody, kabely pro přívod a vnitřní instalaci Instalační kabely SYKFY  10 x 2 x 0,5</t>
  </si>
  <si>
    <t>264463322</t>
  </si>
  <si>
    <t>02-02 - Rozhlasový systém</t>
  </si>
  <si>
    <t>7493151030</t>
  </si>
  <si>
    <t>Montáž osvětlovacích stožárů včetně výstroje pevných sadových výšky do 6 m - včetně připojovací svorkovnice, kabelového vedení ke svítidlům a veškerého příslušenství. Neobsahuje základovou konstrukci a montáž svítidla</t>
  </si>
  <si>
    <t>-358104237</t>
  </si>
  <si>
    <t>7596317010</t>
  </si>
  <si>
    <t>Demontáž rozhlasové ústředny AŽD RU85</t>
  </si>
  <si>
    <t>1854363140</t>
  </si>
  <si>
    <t>7596317040</t>
  </si>
  <si>
    <t>Demontáž rozhlasového zařízení pro neobsluhované zastávky</t>
  </si>
  <si>
    <t>-1218504487</t>
  </si>
  <si>
    <t>7596317060</t>
  </si>
  <si>
    <t>Demontáž modulu pro monitorování napětí 100 V na lince, regulovatelného</t>
  </si>
  <si>
    <t>-1391773019</t>
  </si>
  <si>
    <t>7596327010</t>
  </si>
  <si>
    <t>Demontáž ovládací soupravy</t>
  </si>
  <si>
    <t>337532445</t>
  </si>
  <si>
    <t>7596327020</t>
  </si>
  <si>
    <t>Demontáž šňůry</t>
  </si>
  <si>
    <t>1348416846</t>
  </si>
  <si>
    <t>7596327040</t>
  </si>
  <si>
    <t>Demontáž mikrofonu</t>
  </si>
  <si>
    <t>-471789431</t>
  </si>
  <si>
    <t>7596327050</t>
  </si>
  <si>
    <t>Demontáž hovorny pro použití v systému zpětného dotazu s držákem na sloup a antivandalským tlačítkem</t>
  </si>
  <si>
    <t>2091721867</t>
  </si>
  <si>
    <t>7596337010</t>
  </si>
  <si>
    <t>Demontáž skříně závěrů na rozhlasový stožár</t>
  </si>
  <si>
    <t>-816117566</t>
  </si>
  <si>
    <t>7596337030</t>
  </si>
  <si>
    <t>Demontáž reproduktoru</t>
  </si>
  <si>
    <t>-1930279693</t>
  </si>
  <si>
    <t>7596337090</t>
  </si>
  <si>
    <t>Demontáž konzoly pro reproduktor</t>
  </si>
  <si>
    <t>-217044456</t>
  </si>
  <si>
    <t>7596337110</t>
  </si>
  <si>
    <t>Demontáž regulátoru hlasitosti</t>
  </si>
  <si>
    <t>-4932095</t>
  </si>
  <si>
    <t>7596347020</t>
  </si>
  <si>
    <t>Demontáž sestavy zesilovače pro neobsazené zastávky</t>
  </si>
  <si>
    <t>516456927</t>
  </si>
  <si>
    <t>7596517060</t>
  </si>
  <si>
    <t>Demontáž převodníku mezi řídící jednotkou a rozhlasovou ústřednou</t>
  </si>
  <si>
    <t>-282720844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</si>
  <si>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</si>
  <si>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</si>
  <si>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-1000306578</t>
  </si>
  <si>
    <t>PS 03 - Oprava napájení zabezpečovacího a sdělovacího zařízení</t>
  </si>
  <si>
    <t>03-01 - Oprava napájení</t>
  </si>
  <si>
    <t>M - Práce a dodávky M</t>
  </si>
  <si>
    <t>Práce a dodávky M</t>
  </si>
  <si>
    <t>7492501870</t>
  </si>
  <si>
    <t>Kabely, vodiče, šňůry Cu - nn Kabel silový 4 a 5-žílový Cu, plastová izolace CYKY 4J10 (4Bx10)</t>
  </si>
  <si>
    <t>-185182480</t>
  </si>
  <si>
    <t>7494010394</t>
  </si>
  <si>
    <t xml:space="preserve">Přístroje pro spínání a ovládání Svornice a pomocný materiál Svornice Svorka RSA  6 A řadová</t>
  </si>
  <si>
    <t>-257750653</t>
  </si>
  <si>
    <t>7494010406</t>
  </si>
  <si>
    <t>Přístroje pro spínání a ovládání Svornice a pomocný materiál Svornice Svorka RSA 10 A řadová bílá</t>
  </si>
  <si>
    <t>1351307256</t>
  </si>
  <si>
    <t>7494000016</t>
  </si>
  <si>
    <t>Rozvodnicové a rozváděčové skříně Distri Rozvodnicové skříně DistriTon Plastové Nástěnné (IP40) pro nástěnnou montáž, průhledné dveře, počet řad 2, počet modulů v řadě 14, krytí IP40, PE+N, barva bílá, materiál: plast</t>
  </si>
  <si>
    <t>622457448</t>
  </si>
  <si>
    <t>7491200310</t>
  </si>
  <si>
    <t>Elektroinstalační materiál Elektroinstalační lišty a kabelové žlaby Lišta LH 60x40 vkládací bílá 2m</t>
  </si>
  <si>
    <t>-986739736</t>
  </si>
  <si>
    <t>7491200030</t>
  </si>
  <si>
    <t>Elektroinstalační materiál Elektroinstalační lišty a kabelové žlaby Lišta LV 24x22 vkládací bílá 3m</t>
  </si>
  <si>
    <t>-1187084549</t>
  </si>
  <si>
    <t>7494002986</t>
  </si>
  <si>
    <t>Modulární přístroje Jističe do 63 A; 6 kA 1-pólové In 6 A, Ue AC 230 V / DC 72 V, charakteristika B, 1pól, Icn 6 kA</t>
  </si>
  <si>
    <t>1990989941</t>
  </si>
  <si>
    <t>7494002988</t>
  </si>
  <si>
    <t>Modulární přístroje Jističe do 63 A; 6 kA 1-pólové In 10 A, Ue AC 230 V / DC 72 V, charakteristika B, 1pól, Icn 6 kA</t>
  </si>
  <si>
    <t>-1676110373</t>
  </si>
  <si>
    <t>7494003076</t>
  </si>
  <si>
    <t>Modulární přístroje Jističe do 63 A; 6 kA 3-pólové In 10 A, Ue AC 230/400 V / DC 216 V, charakteristika B, 3pól, Icn 6 kA</t>
  </si>
  <si>
    <t>-1897497849</t>
  </si>
  <si>
    <t>7494003080</t>
  </si>
  <si>
    <t>Modulární přístroje Jističe do 63 A; 6 kA 3-pólové In 16 A, Ue AC 230/400 V / DC 216 V, charakteristika B, 3pól, Icn 6 kA</t>
  </si>
  <si>
    <t>-122916978</t>
  </si>
  <si>
    <t>7494003084</t>
  </si>
  <si>
    <t>Modulární přístroje Jističe do 63 A; 6 kA 3-pólové In 25 A, Ue AC 230/400 V / DC 216 V, charakteristika B, 3pól, Icn 6 kA</t>
  </si>
  <si>
    <t>-1667247835</t>
  </si>
  <si>
    <t>7494003102</t>
  </si>
  <si>
    <t>Modulární přístroje Jističe do 63 A; 6 kA 3-pólové In 13 A, Ue AC 230/400 V / DC 216 V, charakteristika C, 3pól, Icn 6 kA</t>
  </si>
  <si>
    <t>-42429233</t>
  </si>
  <si>
    <t>7494003196</t>
  </si>
  <si>
    <t>Modulární přístroje Jističe do 80 A; 10 kA 1-pólové In 10 A, Ue AC 230 V / DC 72 V, charakteristika D, 1pól, Icn 10 kA</t>
  </si>
  <si>
    <t>-1494304127</t>
  </si>
  <si>
    <t>7494003454</t>
  </si>
  <si>
    <t>Modulární přístroje Jističe do 80 A; 10 kA 3-pólové In 10 A, Ue AC 230/400 V / DC 216 V, charakteristika D, 3pól, Icn 10 kA</t>
  </si>
  <si>
    <t>-2031649004</t>
  </si>
  <si>
    <t>7494003456</t>
  </si>
  <si>
    <t>Modulární přístroje Jističe do 80 A; 10 kA 3-pólové In 13 A, Ue AC 230/400 V / DC 216 V, charakteristika D, 3pól, Icn 10 kA</t>
  </si>
  <si>
    <t>697600793</t>
  </si>
  <si>
    <t>7494003972</t>
  </si>
  <si>
    <t>Modulární přístroje Proudové chrániče Proudové chrániče s nadproudovou ochranou 6kA typ AC In 16 A, Ue AC 230 V, charakteristika B, Idn 30 mA, 1+N-pól, Icn 6 kA, typ AC</t>
  </si>
  <si>
    <t>1402262778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</si>
  <si>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</si>
  <si>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</si>
  <si>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-594085982</t>
  </si>
  <si>
    <t>7494004552</t>
  </si>
  <si>
    <t>Modulární přístroje Ostatní přístroje -modulární přístroje Spínače a tlačítka Páčkové spínače Ith 25 A, Ue AC 230/400 V, 4x zapínací kontakt, šířka 1 modul</t>
  </si>
  <si>
    <t>1946724887</t>
  </si>
  <si>
    <t>7494004520</t>
  </si>
  <si>
    <t>Modulární přístroje Ostatní přístroje -modulární přístroje Vypínače In 32 A, Ue AC 250/440 V, 3pól</t>
  </si>
  <si>
    <t>792541991</t>
  </si>
  <si>
    <t>7494007626</t>
  </si>
  <si>
    <t xml:space="preserve">Pojistkové systémy Odpínače, odpojovače a držáky válcových pojistkových vložek Pojistkové odpínače Ie 32 A, Ue AC 690 V/DC 440 V, pro válcové pojistkové vložky 10x38, 3pól. provedení, se signalizací, náhrada za např.  OPVA10-3-S</t>
  </si>
  <si>
    <t>-1557343781</t>
  </si>
  <si>
    <t>7494010378</t>
  </si>
  <si>
    <t xml:space="preserve">Přístroje pro spínání a ovládání Svornice a pomocný materiál Svornice Svorka RSA  4 A (RSA4) řadová bílá</t>
  </si>
  <si>
    <t>717053402</t>
  </si>
  <si>
    <t>7494003674</t>
  </si>
  <si>
    <t>Modulární přístroje Jističe Příslušenství 2x zapínací kontakt, např. pro LTE, LTN, LVN</t>
  </si>
  <si>
    <t>-1463745244</t>
  </si>
  <si>
    <t>7494002728</t>
  </si>
  <si>
    <t>Rozvodnicové a rozváděčové skříně Distri Rozváděčové skříně Příslušenství Přístrojové lišty Š lišty x Š skříně 40 x 600, pro např. QA</t>
  </si>
  <si>
    <t>-611957252</t>
  </si>
  <si>
    <t>7494003690</t>
  </si>
  <si>
    <t>Modulární přístroje Jističe Příslušenství Ue DC 24 V, např. pro LTE, LTN, LVN</t>
  </si>
  <si>
    <t>-2002792925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</si>
  <si>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</si>
  <si>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</si>
  <si>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-1199840553</t>
  </si>
  <si>
    <t>7491251015</t>
  </si>
  <si>
    <t>Montáž lišt elektroinstalačních, kabelových žlabů z PVC-U jednokomorových zaklapávacích rozměru 50/50 - 50/100 mm - na konstrukci, omítku apod. včetně spojek, ohybů, rohů, bez krabic</t>
  </si>
  <si>
    <t>-692669614</t>
  </si>
  <si>
    <t>7492471010</t>
  </si>
  <si>
    <t>Demontáže kabelových vedení nn - demontáž ze zemní kynety, roštu, rozvaděče, trubky, chráničky apod.</t>
  </si>
  <si>
    <t>479395819</t>
  </si>
  <si>
    <t>7492554010</t>
  </si>
  <si>
    <t>Montáž kabelů 4- a 5-žílových Cu do 16 mm2 - uložení do země, chráničky, na rošty, pod omítku apod.</t>
  </si>
  <si>
    <t>1210843269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</si>
  <si>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</si>
  <si>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</si>
  <si>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-1478598499</t>
  </si>
  <si>
    <t>7494152015</t>
  </si>
  <si>
    <t>Montáž prázdných rozvodnic plastových nebo oceloplechových min. IP 55, třída izolace II, rozměru š 400-500 mm, v 400-800 mm - do zdi, na zeď nebo konstrukci, včetně montáže nosné konstrukce, kotevní, spojovací prvků, provedení zkoušek, dodání atestů, revizní zprávy včetně kusové zkoušky, neobsahuje elektrovýzbroj</t>
  </si>
  <si>
    <t>1288297369</t>
  </si>
  <si>
    <t>7494271015</t>
  </si>
  <si>
    <t>Demontáž rozvaděčů 1 kusu pole nn - včetně demontáže přívodních, vývodových kabelů, rámu apod., včetně nakládky rozvaděče na určený prostředek</t>
  </si>
  <si>
    <t>1917720710</t>
  </si>
  <si>
    <t>7494351010</t>
  </si>
  <si>
    <t>Montáž jističů (do 10 kA) jednopólových do 20 A</t>
  </si>
  <si>
    <t>1571223396</t>
  </si>
  <si>
    <t>7494351030</t>
  </si>
  <si>
    <t>Montáž jističů (do 10 kA) třípólových do 20 A</t>
  </si>
  <si>
    <t>-1388605370</t>
  </si>
  <si>
    <t>7494351032</t>
  </si>
  <si>
    <t>Montáž jističů (do 10 kA) třípólových přes 20 do 63 A</t>
  </si>
  <si>
    <t>-1219630853</t>
  </si>
  <si>
    <t>7494351080</t>
  </si>
  <si>
    <t>Montáž jističů (do 10 kA) přídavných zařízení k instalačním jističům do 125 A pomocného spínače (1x zap., 1x vyp. kontakt)</t>
  </si>
  <si>
    <t>1019596192</t>
  </si>
  <si>
    <t>7494351085</t>
  </si>
  <si>
    <t>Montáž jističů (do 10 kA) přídavných zařízení k instalačním jističům do 125 A napěťové spouště</t>
  </si>
  <si>
    <t>62768654</t>
  </si>
  <si>
    <t>7494371015</t>
  </si>
  <si>
    <t>Demontáž zařízení jističe nebo vypínače z rozvaděče nn - stávajícího z rozvaděče nn včetně odpojení přívodních kabelů nebo pasů a nakládky na určený prostředek</t>
  </si>
  <si>
    <t>1767456552</t>
  </si>
  <si>
    <t>7494450510</t>
  </si>
  <si>
    <t>Montáž proudových chráničů dvoupólových do 40 A (10 kA) - do skříně nebo rozvaděče</t>
  </si>
  <si>
    <t>2128188632</t>
  </si>
  <si>
    <t>7494453015</t>
  </si>
  <si>
    <t>Montáž pojistkových odpínačů pro válcové pojistky včetně montáže pojistek do 63 A třípólový - do skříně nebo rozvaděče</t>
  </si>
  <si>
    <t>-269490032</t>
  </si>
  <si>
    <t>7494551022</t>
  </si>
  <si>
    <t>Montáž vačkových silových spínačů - vypínačů třípólových nebo čtyřpólových do 63 A - vypínač 0-1</t>
  </si>
  <si>
    <t>684116539</t>
  </si>
  <si>
    <t>7494553010</t>
  </si>
  <si>
    <t>Montáž páčkových silových spínačů - vypínačů jednopólových do 32 A - vypínač 0-1</t>
  </si>
  <si>
    <t>-1109366656</t>
  </si>
  <si>
    <t>7494752010</t>
  </si>
  <si>
    <t>Montáž svodičů přepětí pro sítě nn - typ 1+2 (třída B+C) pro třífázové sítě - do rozvaděče nebo skříně</t>
  </si>
  <si>
    <t>992589653</t>
  </si>
  <si>
    <t>7494752020</t>
  </si>
  <si>
    <t>Montáž svodičů přepětí pro sítě nn - typ 1+2 (třída B+C) modul dálkové signalizace s bezpotenciálovým přepínačem - do rozvaděče nebo skříně</t>
  </si>
  <si>
    <t>900208351</t>
  </si>
  <si>
    <t>7494756014</t>
  </si>
  <si>
    <t>Montáž svornic řadových nn včetně upevnění a štítku pro Cu/Al vodiče do 6 mm2 - do rozvaděče nebo skříně</t>
  </si>
  <si>
    <t>103301520</t>
  </si>
  <si>
    <t>7494756016</t>
  </si>
  <si>
    <t>Montáž svornic řadových nn včetně upevnění a štítku pro Cu/Al vodiče do 16 mm2 - do rozvaděče nebo skříně</t>
  </si>
  <si>
    <t>-1594517439</t>
  </si>
  <si>
    <t>7494758010</t>
  </si>
  <si>
    <t>Montáž ostatních zařízení rozvaděčů nn přístrojový rošt - do rozvaděče nebo skříně</t>
  </si>
  <si>
    <t>1308314266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</si>
  <si>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</si>
  <si>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</si>
  <si>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-1844342623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</si>
  <si>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</si>
  <si>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</si>
  <si>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-696522892</t>
  </si>
  <si>
    <t>-1288620707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</si>
  <si>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</si>
  <si>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</si>
  <si>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-183589157</t>
  </si>
  <si>
    <t>153102608</t>
  </si>
  <si>
    <t>03-02 - Zemní práce</t>
  </si>
  <si>
    <t xml:space="preserve">    46-M - Zemní práce při extr.mont.pracích</t>
  </si>
  <si>
    <t>46-M</t>
  </si>
  <si>
    <t>Zemní práce při extr.mont.pracích</t>
  </si>
  <si>
    <t>460510085</t>
  </si>
  <si>
    <t>Kabelové prostupy, kanály a multikanály kabelové prostupy z trub plastových včetně osazení, utěsnění a spárování do otvoru ve zdivu včetně vybourání, zazdění a začištění, vnitřního průměru přes 15 do 20 cm</t>
  </si>
  <si>
    <t>1082424079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</si>
  <si>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</si>
  <si>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460510086</t>
  </si>
  <si>
    <t>Kabelové prostupy, kanály a multikanály kabelové prostupy z trub plastových včetně osazení, utěsnění a spárování do otvoru ve zdivu včetně vybourání, zazdění a začištění, vnitřního průměru přes 20 do 30 cm</t>
  </si>
  <si>
    <t>-1155191109</t>
  </si>
  <si>
    <t>PS 04 - Rušení LIS</t>
  </si>
  <si>
    <t xml:space="preserve">    5 - Komunikace pozemní</t>
  </si>
  <si>
    <t>Komunikace pozemní</t>
  </si>
  <si>
    <t>5955101000</t>
  </si>
  <si>
    <t>Kamenivo drcené štěrk frakce 31,5/63 třídy BI</t>
  </si>
  <si>
    <t>-1260796449</t>
  </si>
  <si>
    <t>5907010040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</si>
  <si>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</si>
  <si>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-118760055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</si>
  <si>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mazivem._x000d_
2. V cenách nejsou započteny náklady na dělení kolejnic, zřízení svaru, demontáž nebo montáž styků.</t>
  </si>
  <si>
    <t>5907015470</t>
  </si>
  <si>
    <t>Ojedinělá výměna kolejnic současně s výměnou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</si>
  <si>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-1544788427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</si>
  <si>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</si>
  <si>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>5907050010</t>
  </si>
  <si>
    <t>Dělení kolejnic řezáním nebo rozbroušením tv. UIC60 nebo R65. Poznámka: 1. V cenách jsou započteny náklady na manipulaci podložení, označení a provedení řezu kolejnice.</t>
  </si>
  <si>
    <t>1304895100</t>
  </si>
  <si>
    <t>Poznámka k souboru cen:_x000d_
1. V cenách jsou započteny náklady na manipulaci podložení, označení a provedení řezu kolejnice.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</si>
  <si>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</si>
  <si>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</si>
  <si>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1432442115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</si>
  <si>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</si>
  <si>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</si>
  <si>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</si>
  <si>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1598643116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</si>
  <si>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</si>
  <si>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</si>
  <si>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</si>
  <si>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-76335314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</si>
  <si>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</si>
  <si>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</si>
  <si>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</si>
  <si>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-1269204260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</si>
  <si>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</si>
  <si>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5910040020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</si>
  <si>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</si>
  <si>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-1678713171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</si>
  <si>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</si>
  <si>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PS 100 - VON</t>
  </si>
  <si>
    <t>VRN - Vedlejší rozpočtové náklady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</si>
  <si>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</si>
  <si>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</si>
  <si>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262144</t>
  </si>
  <si>
    <t>-821044992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</si>
  <si>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</si>
  <si>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</si>
  <si>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</si>
  <si>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71205882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</si>
  <si>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</si>
  <si>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</si>
  <si>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563460277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</si>
  <si>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</si>
  <si>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</si>
  <si>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</si>
  <si>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-2010035551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</si>
  <si>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</si>
  <si>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</si>
  <si>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</si>
  <si>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-1797442428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</si>
  <si>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</si>
  <si>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</si>
  <si>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1119330528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</si>
  <si>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</si>
  <si>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</si>
  <si>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</si>
  <si>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-834871206</t>
  </si>
  <si>
    <t>VRN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</si>
  <si>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</si>
  <si>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</si>
  <si>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</si>
  <si>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</si>
  <si>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1024</t>
  </si>
  <si>
    <t>1023489226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</si>
  <si>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</si>
  <si>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</si>
  <si>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</si>
  <si>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-929838106</t>
  </si>
  <si>
    <t>Poznámka k souboru cen:_x000d_
V sazbě jsou započteny náklady na vyhotovení projektové dokumentace podle vyhlášky číslo 499/2006 Sb., a vyhlášky 146/2008 Sb., v rozsahu pro povolení stavby podle požadavku objednatele.</t>
  </si>
  <si>
    <t>024101301</t>
  </si>
  <si>
    <t>Inženýrská činnost posudky (např. statické aj.) a dozory</t>
  </si>
  <si>
    <t>255467948</t>
  </si>
  <si>
    <t>033121011</t>
  </si>
  <si>
    <t>Provozní vlivy Rušení prací železničním provozem širá trať nebo dopravny s kolejovým rozvětvením s počtem vlaků za směnu 8,5 hod. přes 25 do 50</t>
  </si>
  <si>
    <t>1550660389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</si>
</sst>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3" t="s">
        <v>29</v>
      </c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34</v>
      </c>
      <c r="AL11" s="21"/>
      <c r="AM11" s="21"/>
      <c r="AN11" s="26" t="s">
        <v>32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4" t="s">
        <v>36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36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34</v>
      </c>
      <c r="AL14" s="21"/>
      <c r="AM14" s="21"/>
      <c r="AN14" s="34" t="s">
        <v>36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34</v>
      </c>
      <c r="AL17" s="21"/>
      <c r="AM17" s="21"/>
      <c r="AN17" s="26" t="s">
        <v>32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32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34</v>
      </c>
      <c r="AL20" s="21"/>
      <c r="AM20" s="21"/>
      <c r="AN20" s="26" t="s">
        <v>32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71.25" customHeight="1">
      <c r="B23" s="20"/>
      <c r="C23" s="21"/>
      <c r="D23" s="21"/>
      <c r="E23" s="36" t="s">
        <v>41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46</v>
      </c>
      <c r="E29" s="47"/>
      <c r="F29" s="31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2" t="s">
        <v>55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OP_001_2020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zabezpečovacího zařízení v žst. Nové Město nad Cidlinou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1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žst. Nové Město n. C.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1" t="s">
        <v>24</v>
      </c>
      <c r="AJ47" s="40"/>
      <c r="AK47" s="40"/>
      <c r="AL47" s="40"/>
      <c r="AM47" s="72" t="str">
        <f>IF(AN8= "","",AN8)</f>
        <v>26. 2. 2020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1" t="s">
        <v>30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1" t="s">
        <v>37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56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1" t="s">
        <v>35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1" t="s">
        <v>39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57</v>
      </c>
      <c r="D52" s="87"/>
      <c r="E52" s="87"/>
      <c r="F52" s="87"/>
      <c r="G52" s="87"/>
      <c r="H52" s="88"/>
      <c r="I52" s="89" t="s">
        <v>58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59</v>
      </c>
      <c r="AH52" s="87"/>
      <c r="AI52" s="87"/>
      <c r="AJ52" s="87"/>
      <c r="AK52" s="87"/>
      <c r="AL52" s="87"/>
      <c r="AM52" s="87"/>
      <c r="AN52" s="89" t="s">
        <v>60</v>
      </c>
      <c r="AO52" s="87"/>
      <c r="AP52" s="87"/>
      <c r="AQ52" s="91" t="s">
        <v>61</v>
      </c>
      <c r="AR52" s="44"/>
      <c r="AS52" s="92" t="s">
        <v>62</v>
      </c>
      <c r="AT52" s="93" t="s">
        <v>63</v>
      </c>
      <c r="AU52" s="93" t="s">
        <v>64</v>
      </c>
      <c r="AV52" s="93" t="s">
        <v>65</v>
      </c>
      <c r="AW52" s="93" t="s">
        <v>66</v>
      </c>
      <c r="AX52" s="93" t="s">
        <v>67</v>
      </c>
      <c r="AY52" s="93" t="s">
        <v>68</v>
      </c>
      <c r="AZ52" s="93" t="s">
        <v>69</v>
      </c>
      <c r="BA52" s="93" t="s">
        <v>70</v>
      </c>
      <c r="BB52" s="93" t="s">
        <v>71</v>
      </c>
      <c r="BC52" s="93" t="s">
        <v>72</v>
      </c>
      <c r="BD52" s="94" t="s">
        <v>73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ROUND(AG55+AG58+AG61+AG64+AG65,2)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32</v>
      </c>
      <c r="AR54" s="104"/>
      <c r="AS54" s="105">
        <f>ROUND(AS55+AS58+AS61+AS64+AS65,2)</f>
        <v>0</v>
      </c>
      <c r="AT54" s="106">
        <f>ROUND(SUM(AV54:AW54),2)</f>
        <v>0</v>
      </c>
      <c r="AU54" s="107">
        <f>ROUND(AU55+AU58+AU61+AU64+AU65,5)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ROUND(AZ55+AZ58+AZ61+AZ64+AZ65,2)</f>
        <v>0</v>
      </c>
      <c r="BA54" s="106">
        <f>ROUND(BA55+BA58+BA61+BA64+BA65,2)</f>
        <v>0</v>
      </c>
      <c r="BB54" s="106">
        <f>ROUND(BB55+BB58+BB61+BB64+BB65,2)</f>
        <v>0</v>
      </c>
      <c r="BC54" s="106">
        <f>ROUND(BC55+BC58+BC61+BC64+BC65,2)</f>
        <v>0</v>
      </c>
      <c r="BD54" s="108">
        <f>ROUND(BD55+BD58+BD61+BD64+BD65,2)</f>
        <v>0</v>
      </c>
      <c r="BE54" s="6"/>
      <c r="BS54" s="109" t="s">
        <v>75</v>
      </c>
      <c r="BT54" s="109" t="s">
        <v>76</v>
      </c>
      <c r="BU54" s="110" t="s">
        <v>77</v>
      </c>
      <c r="BV54" s="109" t="s">
        <v>78</v>
      </c>
      <c r="BW54" s="109" t="s">
        <v>5</v>
      </c>
      <c r="BX54" s="109" t="s">
        <v>79</v>
      </c>
      <c r="CL54" s="109" t="s">
        <v>19</v>
      </c>
    </row>
    <row r="55" s="7" customFormat="1" ht="16.5" customHeight="1">
      <c r="A55" s="7"/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82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75</v>
      </c>
      <c r="BT55" s="123" t="s">
        <v>83</v>
      </c>
      <c r="BU55" s="123" t="s">
        <v>77</v>
      </c>
      <c r="BV55" s="123" t="s">
        <v>78</v>
      </c>
      <c r="BW55" s="123" t="s">
        <v>84</v>
      </c>
      <c r="BX55" s="123" t="s">
        <v>5</v>
      </c>
      <c r="CL55" s="123" t="s">
        <v>32</v>
      </c>
      <c r="CM55" s="123" t="s">
        <v>85</v>
      </c>
    </row>
    <row r="56" s="4" customFormat="1" ht="16.5" customHeight="1">
      <c r="A56" s="124" t="s">
        <v>86</v>
      </c>
      <c r="B56" s="63"/>
      <c r="C56" s="125"/>
      <c r="D56" s="125"/>
      <c r="E56" s="126" t="s">
        <v>87</v>
      </c>
      <c r="F56" s="126"/>
      <c r="G56" s="126"/>
      <c r="H56" s="126"/>
      <c r="I56" s="126"/>
      <c r="J56" s="125"/>
      <c r="K56" s="126" t="s">
        <v>88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'01-1 - Zabezpečovací zaří...'!J32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89</v>
      </c>
      <c r="AR56" s="65"/>
      <c r="AS56" s="129">
        <v>0</v>
      </c>
      <c r="AT56" s="130">
        <f>ROUND(SUM(AV56:AW56),2)</f>
        <v>0</v>
      </c>
      <c r="AU56" s="131">
        <f>'01-1 - Zabezpečovací zaří...'!P86</f>
        <v>0</v>
      </c>
      <c r="AV56" s="130">
        <f>'01-1 - Zabezpečovací zaří...'!J35</f>
        <v>0</v>
      </c>
      <c r="AW56" s="130">
        <f>'01-1 - Zabezpečovací zaří...'!J36</f>
        <v>0</v>
      </c>
      <c r="AX56" s="130">
        <f>'01-1 - Zabezpečovací zaří...'!J37</f>
        <v>0</v>
      </c>
      <c r="AY56" s="130">
        <f>'01-1 - Zabezpečovací zaří...'!J38</f>
        <v>0</v>
      </c>
      <c r="AZ56" s="130">
        <f>'01-1 - Zabezpečovací zaří...'!F35</f>
        <v>0</v>
      </c>
      <c r="BA56" s="130">
        <f>'01-1 - Zabezpečovací zaří...'!F36</f>
        <v>0</v>
      </c>
      <c r="BB56" s="130">
        <f>'01-1 - Zabezpečovací zaří...'!F37</f>
        <v>0</v>
      </c>
      <c r="BC56" s="130">
        <f>'01-1 - Zabezpečovací zaří...'!F38</f>
        <v>0</v>
      </c>
      <c r="BD56" s="132">
        <f>'01-1 - Zabezpečovací zaří...'!F39</f>
        <v>0</v>
      </c>
      <c r="BE56" s="4"/>
      <c r="BT56" s="133" t="s">
        <v>85</v>
      </c>
      <c r="BV56" s="133" t="s">
        <v>78</v>
      </c>
      <c r="BW56" s="133" t="s">
        <v>90</v>
      </c>
      <c r="BX56" s="133" t="s">
        <v>84</v>
      </c>
      <c r="CL56" s="133" t="s">
        <v>32</v>
      </c>
    </row>
    <row r="57" s="4" customFormat="1" ht="16.5" customHeight="1">
      <c r="A57" s="124" t="s">
        <v>86</v>
      </c>
      <c r="B57" s="63"/>
      <c r="C57" s="125"/>
      <c r="D57" s="125"/>
      <c r="E57" s="126" t="s">
        <v>91</v>
      </c>
      <c r="F57" s="126"/>
      <c r="G57" s="126"/>
      <c r="H57" s="126"/>
      <c r="I57" s="126"/>
      <c r="J57" s="125"/>
      <c r="K57" s="126" t="s">
        <v>92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'01-2 - Zemní práce'!J32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89</v>
      </c>
      <c r="AR57" s="65"/>
      <c r="AS57" s="129">
        <v>0</v>
      </c>
      <c r="AT57" s="130">
        <f>ROUND(SUM(AV57:AW57),2)</f>
        <v>0</v>
      </c>
      <c r="AU57" s="131">
        <f>'01-2 - Zemní práce'!P87</f>
        <v>0</v>
      </c>
      <c r="AV57" s="130">
        <f>'01-2 - Zemní práce'!J35</f>
        <v>0</v>
      </c>
      <c r="AW57" s="130">
        <f>'01-2 - Zemní práce'!J36</f>
        <v>0</v>
      </c>
      <c r="AX57" s="130">
        <f>'01-2 - Zemní práce'!J37</f>
        <v>0</v>
      </c>
      <c r="AY57" s="130">
        <f>'01-2 - Zemní práce'!J38</f>
        <v>0</v>
      </c>
      <c r="AZ57" s="130">
        <f>'01-2 - Zemní práce'!F35</f>
        <v>0</v>
      </c>
      <c r="BA57" s="130">
        <f>'01-2 - Zemní práce'!F36</f>
        <v>0</v>
      </c>
      <c r="BB57" s="130">
        <f>'01-2 - Zemní práce'!F37</f>
        <v>0</v>
      </c>
      <c r="BC57" s="130">
        <f>'01-2 - Zemní práce'!F38</f>
        <v>0</v>
      </c>
      <c r="BD57" s="132">
        <f>'01-2 - Zemní práce'!F39</f>
        <v>0</v>
      </c>
      <c r="BE57" s="4"/>
      <c r="BT57" s="133" t="s">
        <v>85</v>
      </c>
      <c r="BV57" s="133" t="s">
        <v>78</v>
      </c>
      <c r="BW57" s="133" t="s">
        <v>93</v>
      </c>
      <c r="BX57" s="133" t="s">
        <v>84</v>
      </c>
      <c r="CL57" s="133" t="s">
        <v>32</v>
      </c>
    </row>
    <row r="58" s="7" customFormat="1" ht="16.5" customHeight="1">
      <c r="A58" s="7"/>
      <c r="B58" s="111"/>
      <c r="C58" s="112"/>
      <c r="D58" s="113" t="s">
        <v>94</v>
      </c>
      <c r="E58" s="113"/>
      <c r="F58" s="113"/>
      <c r="G58" s="113"/>
      <c r="H58" s="113"/>
      <c r="I58" s="114"/>
      <c r="J58" s="113" t="s">
        <v>95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ROUND(SUM(AG59:AG60),2)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82</v>
      </c>
      <c r="AR58" s="118"/>
      <c r="AS58" s="119">
        <f>ROUND(SUM(AS59:AS60),2)</f>
        <v>0</v>
      </c>
      <c r="AT58" s="120">
        <f>ROUND(SUM(AV58:AW58),2)</f>
        <v>0</v>
      </c>
      <c r="AU58" s="121">
        <f>ROUND(SUM(AU59:AU60),5)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ROUND(SUM(AZ59:AZ60),2)</f>
        <v>0</v>
      </c>
      <c r="BA58" s="120">
        <f>ROUND(SUM(BA59:BA60),2)</f>
        <v>0</v>
      </c>
      <c r="BB58" s="120">
        <f>ROUND(SUM(BB59:BB60),2)</f>
        <v>0</v>
      </c>
      <c r="BC58" s="120">
        <f>ROUND(SUM(BC59:BC60),2)</f>
        <v>0</v>
      </c>
      <c r="BD58" s="122">
        <f>ROUND(SUM(BD59:BD60),2)</f>
        <v>0</v>
      </c>
      <c r="BE58" s="7"/>
      <c r="BS58" s="123" t="s">
        <v>75</v>
      </c>
      <c r="BT58" s="123" t="s">
        <v>83</v>
      </c>
      <c r="BU58" s="123" t="s">
        <v>77</v>
      </c>
      <c r="BV58" s="123" t="s">
        <v>78</v>
      </c>
      <c r="BW58" s="123" t="s">
        <v>96</v>
      </c>
      <c r="BX58" s="123" t="s">
        <v>5</v>
      </c>
      <c r="CL58" s="123" t="s">
        <v>32</v>
      </c>
      <c r="CM58" s="123" t="s">
        <v>85</v>
      </c>
    </row>
    <row r="59" s="4" customFormat="1" ht="16.5" customHeight="1">
      <c r="A59" s="124" t="s">
        <v>86</v>
      </c>
      <c r="B59" s="63"/>
      <c r="C59" s="125"/>
      <c r="D59" s="125"/>
      <c r="E59" s="126" t="s">
        <v>97</v>
      </c>
      <c r="F59" s="126"/>
      <c r="G59" s="126"/>
      <c r="H59" s="126"/>
      <c r="I59" s="126"/>
      <c r="J59" s="125"/>
      <c r="K59" s="126" t="s">
        <v>98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'02-01 - Sdělovací zařízení'!J32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89</v>
      </c>
      <c r="AR59" s="65"/>
      <c r="AS59" s="129">
        <v>0</v>
      </c>
      <c r="AT59" s="130">
        <f>ROUND(SUM(AV59:AW59),2)</f>
        <v>0</v>
      </c>
      <c r="AU59" s="131">
        <f>'02-01 - Sdělovací zařízení'!P86</f>
        <v>0</v>
      </c>
      <c r="AV59" s="130">
        <f>'02-01 - Sdělovací zařízení'!J35</f>
        <v>0</v>
      </c>
      <c r="AW59" s="130">
        <f>'02-01 - Sdělovací zařízení'!J36</f>
        <v>0</v>
      </c>
      <c r="AX59" s="130">
        <f>'02-01 - Sdělovací zařízení'!J37</f>
        <v>0</v>
      </c>
      <c r="AY59" s="130">
        <f>'02-01 - Sdělovací zařízení'!J38</f>
        <v>0</v>
      </c>
      <c r="AZ59" s="130">
        <f>'02-01 - Sdělovací zařízení'!F35</f>
        <v>0</v>
      </c>
      <c r="BA59" s="130">
        <f>'02-01 - Sdělovací zařízení'!F36</f>
        <v>0</v>
      </c>
      <c r="BB59" s="130">
        <f>'02-01 - Sdělovací zařízení'!F37</f>
        <v>0</v>
      </c>
      <c r="BC59" s="130">
        <f>'02-01 - Sdělovací zařízení'!F38</f>
        <v>0</v>
      </c>
      <c r="BD59" s="132">
        <f>'02-01 - Sdělovací zařízení'!F39</f>
        <v>0</v>
      </c>
      <c r="BE59" s="4"/>
      <c r="BT59" s="133" t="s">
        <v>85</v>
      </c>
      <c r="BV59" s="133" t="s">
        <v>78</v>
      </c>
      <c r="BW59" s="133" t="s">
        <v>99</v>
      </c>
      <c r="BX59" s="133" t="s">
        <v>96</v>
      </c>
      <c r="CL59" s="133" t="s">
        <v>32</v>
      </c>
    </row>
    <row r="60" s="4" customFormat="1" ht="16.5" customHeight="1">
      <c r="A60" s="124" t="s">
        <v>86</v>
      </c>
      <c r="B60" s="63"/>
      <c r="C60" s="125"/>
      <c r="D60" s="125"/>
      <c r="E60" s="126" t="s">
        <v>100</v>
      </c>
      <c r="F60" s="126"/>
      <c r="G60" s="126"/>
      <c r="H60" s="126"/>
      <c r="I60" s="126"/>
      <c r="J60" s="125"/>
      <c r="K60" s="126" t="s">
        <v>101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'02-02 - Rozhlasový systém'!J32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89</v>
      </c>
      <c r="AR60" s="65"/>
      <c r="AS60" s="129">
        <v>0</v>
      </c>
      <c r="AT60" s="130">
        <f>ROUND(SUM(AV60:AW60),2)</f>
        <v>0</v>
      </c>
      <c r="AU60" s="131">
        <f>'02-02 - Rozhlasový systém'!P86</f>
        <v>0</v>
      </c>
      <c r="AV60" s="130">
        <f>'02-02 - Rozhlasový systém'!J35</f>
        <v>0</v>
      </c>
      <c r="AW60" s="130">
        <f>'02-02 - Rozhlasový systém'!J36</f>
        <v>0</v>
      </c>
      <c r="AX60" s="130">
        <f>'02-02 - Rozhlasový systém'!J37</f>
        <v>0</v>
      </c>
      <c r="AY60" s="130">
        <f>'02-02 - Rozhlasový systém'!J38</f>
        <v>0</v>
      </c>
      <c r="AZ60" s="130">
        <f>'02-02 - Rozhlasový systém'!F35</f>
        <v>0</v>
      </c>
      <c r="BA60" s="130">
        <f>'02-02 - Rozhlasový systém'!F36</f>
        <v>0</v>
      </c>
      <c r="BB60" s="130">
        <f>'02-02 - Rozhlasový systém'!F37</f>
        <v>0</v>
      </c>
      <c r="BC60" s="130">
        <f>'02-02 - Rozhlasový systém'!F38</f>
        <v>0</v>
      </c>
      <c r="BD60" s="132">
        <f>'02-02 - Rozhlasový systém'!F39</f>
        <v>0</v>
      </c>
      <c r="BE60" s="4"/>
      <c r="BT60" s="133" t="s">
        <v>85</v>
      </c>
      <c r="BV60" s="133" t="s">
        <v>78</v>
      </c>
      <c r="BW60" s="133" t="s">
        <v>102</v>
      </c>
      <c r="BX60" s="133" t="s">
        <v>96</v>
      </c>
      <c r="CL60" s="133" t="s">
        <v>32</v>
      </c>
    </row>
    <row r="61" s="7" customFormat="1" ht="24.75" customHeight="1">
      <c r="A61" s="7"/>
      <c r="B61" s="111"/>
      <c r="C61" s="112"/>
      <c r="D61" s="113" t="s">
        <v>103</v>
      </c>
      <c r="E61" s="113"/>
      <c r="F61" s="113"/>
      <c r="G61" s="113"/>
      <c r="H61" s="113"/>
      <c r="I61" s="114"/>
      <c r="J61" s="113" t="s">
        <v>104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ROUND(SUM(AG62:AG63),2)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82</v>
      </c>
      <c r="AR61" s="118"/>
      <c r="AS61" s="119">
        <f>ROUND(SUM(AS62:AS63),2)</f>
        <v>0</v>
      </c>
      <c r="AT61" s="120">
        <f>ROUND(SUM(AV61:AW61),2)</f>
        <v>0</v>
      </c>
      <c r="AU61" s="121">
        <f>ROUND(SUM(AU62:AU63),5)</f>
        <v>0</v>
      </c>
      <c r="AV61" s="120">
        <f>ROUND(AZ61*L29,2)</f>
        <v>0</v>
      </c>
      <c r="AW61" s="120">
        <f>ROUND(BA61*L30,2)</f>
        <v>0</v>
      </c>
      <c r="AX61" s="120">
        <f>ROUND(BB61*L29,2)</f>
        <v>0</v>
      </c>
      <c r="AY61" s="120">
        <f>ROUND(BC61*L30,2)</f>
        <v>0</v>
      </c>
      <c r="AZ61" s="120">
        <f>ROUND(SUM(AZ62:AZ63),2)</f>
        <v>0</v>
      </c>
      <c r="BA61" s="120">
        <f>ROUND(SUM(BA62:BA63),2)</f>
        <v>0</v>
      </c>
      <c r="BB61" s="120">
        <f>ROUND(SUM(BB62:BB63),2)</f>
        <v>0</v>
      </c>
      <c r="BC61" s="120">
        <f>ROUND(SUM(BC62:BC63),2)</f>
        <v>0</v>
      </c>
      <c r="BD61" s="122">
        <f>ROUND(SUM(BD62:BD63),2)</f>
        <v>0</v>
      </c>
      <c r="BE61" s="7"/>
      <c r="BS61" s="123" t="s">
        <v>75</v>
      </c>
      <c r="BT61" s="123" t="s">
        <v>83</v>
      </c>
      <c r="BU61" s="123" t="s">
        <v>77</v>
      </c>
      <c r="BV61" s="123" t="s">
        <v>78</v>
      </c>
      <c r="BW61" s="123" t="s">
        <v>105</v>
      </c>
      <c r="BX61" s="123" t="s">
        <v>5</v>
      </c>
      <c r="CL61" s="123" t="s">
        <v>32</v>
      </c>
      <c r="CM61" s="123" t="s">
        <v>85</v>
      </c>
    </row>
    <row r="62" s="4" customFormat="1" ht="16.5" customHeight="1">
      <c r="A62" s="124" t="s">
        <v>86</v>
      </c>
      <c r="B62" s="63"/>
      <c r="C62" s="125"/>
      <c r="D62" s="125"/>
      <c r="E62" s="126" t="s">
        <v>106</v>
      </c>
      <c r="F62" s="126"/>
      <c r="G62" s="126"/>
      <c r="H62" s="126"/>
      <c r="I62" s="126"/>
      <c r="J62" s="125"/>
      <c r="K62" s="126" t="s">
        <v>107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'03-01 - Oprava napájení'!J32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89</v>
      </c>
      <c r="AR62" s="65"/>
      <c r="AS62" s="129">
        <v>0</v>
      </c>
      <c r="AT62" s="130">
        <f>ROUND(SUM(AV62:AW62),2)</f>
        <v>0</v>
      </c>
      <c r="AU62" s="131">
        <f>'03-01 - Oprava napájení'!P87</f>
        <v>0</v>
      </c>
      <c r="AV62" s="130">
        <f>'03-01 - Oprava napájení'!J35</f>
        <v>0</v>
      </c>
      <c r="AW62" s="130">
        <f>'03-01 - Oprava napájení'!J36</f>
        <v>0</v>
      </c>
      <c r="AX62" s="130">
        <f>'03-01 - Oprava napájení'!J37</f>
        <v>0</v>
      </c>
      <c r="AY62" s="130">
        <f>'03-01 - Oprava napájení'!J38</f>
        <v>0</v>
      </c>
      <c r="AZ62" s="130">
        <f>'03-01 - Oprava napájení'!F35</f>
        <v>0</v>
      </c>
      <c r="BA62" s="130">
        <f>'03-01 - Oprava napájení'!F36</f>
        <v>0</v>
      </c>
      <c r="BB62" s="130">
        <f>'03-01 - Oprava napájení'!F37</f>
        <v>0</v>
      </c>
      <c r="BC62" s="130">
        <f>'03-01 - Oprava napájení'!F38</f>
        <v>0</v>
      </c>
      <c r="BD62" s="132">
        <f>'03-01 - Oprava napájení'!F39</f>
        <v>0</v>
      </c>
      <c r="BE62" s="4"/>
      <c r="BT62" s="133" t="s">
        <v>85</v>
      </c>
      <c r="BV62" s="133" t="s">
        <v>78</v>
      </c>
      <c r="BW62" s="133" t="s">
        <v>108</v>
      </c>
      <c r="BX62" s="133" t="s">
        <v>105</v>
      </c>
      <c r="CL62" s="133" t="s">
        <v>32</v>
      </c>
    </row>
    <row r="63" s="4" customFormat="1" ht="16.5" customHeight="1">
      <c r="A63" s="124" t="s">
        <v>86</v>
      </c>
      <c r="B63" s="63"/>
      <c r="C63" s="125"/>
      <c r="D63" s="125"/>
      <c r="E63" s="126" t="s">
        <v>109</v>
      </c>
      <c r="F63" s="126"/>
      <c r="G63" s="126"/>
      <c r="H63" s="126"/>
      <c r="I63" s="126"/>
      <c r="J63" s="125"/>
      <c r="K63" s="126" t="s">
        <v>92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'03-02 - Zemní práce'!J32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89</v>
      </c>
      <c r="AR63" s="65"/>
      <c r="AS63" s="129">
        <v>0</v>
      </c>
      <c r="AT63" s="130">
        <f>ROUND(SUM(AV63:AW63),2)</f>
        <v>0</v>
      </c>
      <c r="AU63" s="131">
        <f>'03-02 - Zemní práce'!P87</f>
        <v>0</v>
      </c>
      <c r="AV63" s="130">
        <f>'03-02 - Zemní práce'!J35</f>
        <v>0</v>
      </c>
      <c r="AW63" s="130">
        <f>'03-02 - Zemní práce'!J36</f>
        <v>0</v>
      </c>
      <c r="AX63" s="130">
        <f>'03-02 - Zemní práce'!J37</f>
        <v>0</v>
      </c>
      <c r="AY63" s="130">
        <f>'03-02 - Zemní práce'!J38</f>
        <v>0</v>
      </c>
      <c r="AZ63" s="130">
        <f>'03-02 - Zemní práce'!F35</f>
        <v>0</v>
      </c>
      <c r="BA63" s="130">
        <f>'03-02 - Zemní práce'!F36</f>
        <v>0</v>
      </c>
      <c r="BB63" s="130">
        <f>'03-02 - Zemní práce'!F37</f>
        <v>0</v>
      </c>
      <c r="BC63" s="130">
        <f>'03-02 - Zemní práce'!F38</f>
        <v>0</v>
      </c>
      <c r="BD63" s="132">
        <f>'03-02 - Zemní práce'!F39</f>
        <v>0</v>
      </c>
      <c r="BE63" s="4"/>
      <c r="BT63" s="133" t="s">
        <v>85</v>
      </c>
      <c r="BV63" s="133" t="s">
        <v>78</v>
      </c>
      <c r="BW63" s="133" t="s">
        <v>110</v>
      </c>
      <c r="BX63" s="133" t="s">
        <v>105</v>
      </c>
      <c r="CL63" s="133" t="s">
        <v>32</v>
      </c>
    </row>
    <row r="64" s="7" customFormat="1" ht="16.5" customHeight="1">
      <c r="A64" s="124" t="s">
        <v>86</v>
      </c>
      <c r="B64" s="111"/>
      <c r="C64" s="112"/>
      <c r="D64" s="113" t="s">
        <v>111</v>
      </c>
      <c r="E64" s="113"/>
      <c r="F64" s="113"/>
      <c r="G64" s="113"/>
      <c r="H64" s="113"/>
      <c r="I64" s="114"/>
      <c r="J64" s="113" t="s">
        <v>112</v>
      </c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6">
        <f>'PS 04 - Rušení LIS'!J30</f>
        <v>0</v>
      </c>
      <c r="AH64" s="114"/>
      <c r="AI64" s="114"/>
      <c r="AJ64" s="114"/>
      <c r="AK64" s="114"/>
      <c r="AL64" s="114"/>
      <c r="AM64" s="114"/>
      <c r="AN64" s="116">
        <f>SUM(AG64,AT64)</f>
        <v>0</v>
      </c>
      <c r="AO64" s="114"/>
      <c r="AP64" s="114"/>
      <c r="AQ64" s="117" t="s">
        <v>82</v>
      </c>
      <c r="AR64" s="118"/>
      <c r="AS64" s="119">
        <v>0</v>
      </c>
      <c r="AT64" s="120">
        <f>ROUND(SUM(AV64:AW64),2)</f>
        <v>0</v>
      </c>
      <c r="AU64" s="121">
        <f>'PS 04 - Rušení LIS'!P81</f>
        <v>0</v>
      </c>
      <c r="AV64" s="120">
        <f>'PS 04 - Rušení LIS'!J33</f>
        <v>0</v>
      </c>
      <c r="AW64" s="120">
        <f>'PS 04 - Rušení LIS'!J34</f>
        <v>0</v>
      </c>
      <c r="AX64" s="120">
        <f>'PS 04 - Rušení LIS'!J35</f>
        <v>0</v>
      </c>
      <c r="AY64" s="120">
        <f>'PS 04 - Rušení LIS'!J36</f>
        <v>0</v>
      </c>
      <c r="AZ64" s="120">
        <f>'PS 04 - Rušení LIS'!F33</f>
        <v>0</v>
      </c>
      <c r="BA64" s="120">
        <f>'PS 04 - Rušení LIS'!F34</f>
        <v>0</v>
      </c>
      <c r="BB64" s="120">
        <f>'PS 04 - Rušení LIS'!F35</f>
        <v>0</v>
      </c>
      <c r="BC64" s="120">
        <f>'PS 04 - Rušení LIS'!F36</f>
        <v>0</v>
      </c>
      <c r="BD64" s="122">
        <f>'PS 04 - Rušení LIS'!F37</f>
        <v>0</v>
      </c>
      <c r="BE64" s="7"/>
      <c r="BT64" s="123" t="s">
        <v>83</v>
      </c>
      <c r="BV64" s="123" t="s">
        <v>78</v>
      </c>
      <c r="BW64" s="123" t="s">
        <v>113</v>
      </c>
      <c r="BX64" s="123" t="s">
        <v>5</v>
      </c>
      <c r="CL64" s="123" t="s">
        <v>32</v>
      </c>
      <c r="CM64" s="123" t="s">
        <v>85</v>
      </c>
    </row>
    <row r="65" s="7" customFormat="1" ht="16.5" customHeight="1">
      <c r="A65" s="124" t="s">
        <v>86</v>
      </c>
      <c r="B65" s="111"/>
      <c r="C65" s="112"/>
      <c r="D65" s="113" t="s">
        <v>114</v>
      </c>
      <c r="E65" s="113"/>
      <c r="F65" s="113"/>
      <c r="G65" s="113"/>
      <c r="H65" s="113"/>
      <c r="I65" s="114"/>
      <c r="J65" s="113" t="s">
        <v>115</v>
      </c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6">
        <f>'PS 100 - VON'!J30</f>
        <v>0</v>
      </c>
      <c r="AH65" s="114"/>
      <c r="AI65" s="114"/>
      <c r="AJ65" s="114"/>
      <c r="AK65" s="114"/>
      <c r="AL65" s="114"/>
      <c r="AM65" s="114"/>
      <c r="AN65" s="116">
        <f>SUM(AG65,AT65)</f>
        <v>0</v>
      </c>
      <c r="AO65" s="114"/>
      <c r="AP65" s="114"/>
      <c r="AQ65" s="117" t="s">
        <v>115</v>
      </c>
      <c r="AR65" s="118"/>
      <c r="AS65" s="134">
        <v>0</v>
      </c>
      <c r="AT65" s="135">
        <f>ROUND(SUM(AV65:AW65),2)</f>
        <v>0</v>
      </c>
      <c r="AU65" s="136">
        <f>'PS 100 - VON'!P83</f>
        <v>0</v>
      </c>
      <c r="AV65" s="135">
        <f>'PS 100 - VON'!J33</f>
        <v>0</v>
      </c>
      <c r="AW65" s="135">
        <f>'PS 100 - VON'!J34</f>
        <v>0</v>
      </c>
      <c r="AX65" s="135">
        <f>'PS 100 - VON'!J35</f>
        <v>0</v>
      </c>
      <c r="AY65" s="135">
        <f>'PS 100 - VON'!J36</f>
        <v>0</v>
      </c>
      <c r="AZ65" s="135">
        <f>'PS 100 - VON'!F33</f>
        <v>0</v>
      </c>
      <c r="BA65" s="135">
        <f>'PS 100 - VON'!F34</f>
        <v>0</v>
      </c>
      <c r="BB65" s="135">
        <f>'PS 100 - VON'!F35</f>
        <v>0</v>
      </c>
      <c r="BC65" s="135">
        <f>'PS 100 - VON'!F36</f>
        <v>0</v>
      </c>
      <c r="BD65" s="137">
        <f>'PS 100 - VON'!F37</f>
        <v>0</v>
      </c>
      <c r="BE65" s="7"/>
      <c r="BT65" s="123" t="s">
        <v>83</v>
      </c>
      <c r="BV65" s="123" t="s">
        <v>78</v>
      </c>
      <c r="BW65" s="123" t="s">
        <v>116</v>
      </c>
      <c r="BX65" s="123" t="s">
        <v>5</v>
      </c>
      <c r="CL65" s="123" t="s">
        <v>32</v>
      </c>
      <c r="CM65" s="123" t="s">
        <v>85</v>
      </c>
    </row>
    <row r="66" s="2" customFormat="1" ht="30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4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44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</row>
  </sheetData>
  <sheetProtection sheet="1" formatColumns="0" formatRows="0" objects="1" scenarios="1" spinCount="100000" saltValue="qTnF/AazatZGRhbN61DWBeR9Vb7EqwycIlJTCz0SCfxM/peEwqtppHF0l/5uXELCiNFF5ayJ9Tie6GKIOoEI0Q==" hashValue="ETZyQ4be973fhWRNAIQcMVLt1CsfhbSoXmKUCrrBrCHLWa37idq5SS9lqNX1Ccxx1vKlT4F5faInbUGL7fMiDw==" algorithmName="SHA-512" password="CC35"/>
  <mergeCells count="82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54:AP54"/>
  </mergeCells>
  <hyperlinks>
    <hyperlink ref="A56" location="'01-1 - Zabezpečovací zaří...'!C2" display="/"/>
    <hyperlink ref="A57" location="'01-2 - Zemní práce'!C2" display="/"/>
    <hyperlink ref="A59" location="'02-01 - Sdělovací zařízení'!C2" display="/"/>
    <hyperlink ref="A60" location="'02-02 - Rozhlasový systém'!C2" display="/"/>
    <hyperlink ref="A62" location="'03-01 - Oprava napájení'!C2" display="/"/>
    <hyperlink ref="A63" location="'03-02 - Zemní práce'!C2" display="/"/>
    <hyperlink ref="A64" location="'PS 04 - Rušení LIS'!C2" display="/"/>
    <hyperlink ref="A65" location="'PS 100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85</v>
      </c>
    </row>
    <row r="4" s="1" customFormat="1" ht="24.96" customHeight="1">
      <c r="B4" s="19"/>
      <c r="D4" s="142" t="s">
        <v>117</v>
      </c>
      <c r="I4" s="138"/>
      <c r="L4" s="19"/>
      <c r="M4" s="143" t="s">
        <v>10</v>
      </c>
      <c r="AT4" s="16" t="s">
        <v>4</v>
      </c>
    </row>
    <row r="5" s="1" customFormat="1" ht="6.96" customHeight="1">
      <c r="B5" s="19"/>
      <c r="I5" s="138"/>
      <c r="L5" s="19"/>
    </row>
    <row r="6" s="1" customFormat="1" ht="12" customHeight="1">
      <c r="B6" s="19"/>
      <c r="D6" s="144" t="s">
        <v>16</v>
      </c>
      <c r="I6" s="138"/>
      <c r="L6" s="19"/>
    </row>
    <row r="7" s="1" customFormat="1" ht="16.5" customHeight="1">
      <c r="B7" s="19"/>
      <c r="E7" s="145" t="str">
        <f>'Rekapitulace zakázky'!K6</f>
        <v>Oprava zabezpečovacího zařízení v žst. Nové Město nad Cidlinou</v>
      </c>
      <c r="F7" s="144"/>
      <c r="G7" s="144"/>
      <c r="H7" s="144"/>
      <c r="I7" s="138"/>
      <c r="L7" s="19"/>
    </row>
    <row r="8" s="1" customFormat="1" ht="12" customHeight="1">
      <c r="B8" s="19"/>
      <c r="D8" s="144" t="s">
        <v>118</v>
      </c>
      <c r="I8" s="138"/>
      <c r="L8" s="19"/>
    </row>
    <row r="9" s="2" customFormat="1" ht="16.5" customHeight="1">
      <c r="A9" s="38"/>
      <c r="B9" s="44"/>
      <c r="C9" s="38"/>
      <c r="D9" s="38"/>
      <c r="E9" s="145" t="s">
        <v>119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120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121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32</v>
      </c>
      <c r="G13" s="38"/>
      <c r="H13" s="38"/>
      <c r="I13" s="149" t="s">
        <v>20</v>
      </c>
      <c r="J13" s="133" t="s">
        <v>32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zakázky'!AN8</f>
        <v>26. 2. 2020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30</v>
      </c>
      <c r="E16" s="38"/>
      <c r="F16" s="38"/>
      <c r="G16" s="38"/>
      <c r="H16" s="38"/>
      <c r="I16" s="149" t="s">
        <v>31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34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35</v>
      </c>
      <c r="E19" s="38"/>
      <c r="F19" s="38"/>
      <c r="G19" s="38"/>
      <c r="H19" s="38"/>
      <c r="I19" s="149" t="s">
        <v>31</v>
      </c>
      <c r="J19" s="32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33"/>
      <c r="G20" s="133"/>
      <c r="H20" s="133"/>
      <c r="I20" s="149" t="s">
        <v>34</v>
      </c>
      <c r="J20" s="32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37</v>
      </c>
      <c r="E22" s="38"/>
      <c r="F22" s="38"/>
      <c r="G22" s="38"/>
      <c r="H22" s="38"/>
      <c r="I22" s="149" t="s">
        <v>31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34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39</v>
      </c>
      <c r="E25" s="38"/>
      <c r="F25" s="38"/>
      <c r="G25" s="38"/>
      <c r="H25" s="38"/>
      <c r="I25" s="149" t="s">
        <v>31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34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42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44</v>
      </c>
      <c r="G34" s="38"/>
      <c r="H34" s="38"/>
      <c r="I34" s="161" t="s">
        <v>43</v>
      </c>
      <c r="J34" s="160" t="s">
        <v>45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46</v>
      </c>
      <c r="E35" s="144" t="s">
        <v>47</v>
      </c>
      <c r="F35" s="163">
        <f>ROUND((SUM(BE86:BE287)),  2)</f>
        <v>0</v>
      </c>
      <c r="G35" s="38"/>
      <c r="H35" s="38"/>
      <c r="I35" s="164">
        <v>0.20999999999999999</v>
      </c>
      <c r="J35" s="163">
        <f>ROUND(((SUM(BE86:BE287))*I35),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48</v>
      </c>
      <c r="F36" s="163">
        <f>ROUND((SUM(BF86:BF287)),  2)</f>
        <v>0</v>
      </c>
      <c r="G36" s="38"/>
      <c r="H36" s="38"/>
      <c r="I36" s="164">
        <v>0.14999999999999999</v>
      </c>
      <c r="J36" s="163">
        <f>ROUND(((SUM(BF86:BF287))*I36),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49</v>
      </c>
      <c r="F37" s="163">
        <f>ROUND((SUM(BG86:BG287)),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50</v>
      </c>
      <c r="F38" s="163">
        <f>ROUND((SUM(BH86:BH287)),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51</v>
      </c>
      <c r="F39" s="163">
        <f>ROUND((SUM(BI86:BI287)),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52</v>
      </c>
      <c r="E41" s="167"/>
      <c r="F41" s="167"/>
      <c r="G41" s="168" t="s">
        <v>53</v>
      </c>
      <c r="H41" s="169" t="s">
        <v>54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122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9" t="str">
        <f>E7</f>
        <v>Oprava zabezpečovacího zařízení v žst. Nové Město nad Cidlinou</v>
      </c>
      <c r="F50" s="31"/>
      <c r="G50" s="31"/>
      <c r="H50" s="31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0"/>
      <c r="C51" s="31" t="s">
        <v>118</v>
      </c>
      <c r="D51" s="21"/>
      <c r="E51" s="21"/>
      <c r="F51" s="21"/>
      <c r="G51" s="21"/>
      <c r="H51" s="21"/>
      <c r="I51" s="138"/>
      <c r="J51" s="21"/>
      <c r="K51" s="21"/>
      <c r="L51" s="19"/>
    </row>
    <row r="52" hidden="1" s="2" customFormat="1" ht="16.5" customHeight="1">
      <c r="A52" s="38"/>
      <c r="B52" s="39"/>
      <c r="C52" s="40"/>
      <c r="D52" s="40"/>
      <c r="E52" s="179" t="s">
        <v>119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120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01-1 - Zabezpečovací zařízení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22</v>
      </c>
      <c r="D56" s="40"/>
      <c r="E56" s="40"/>
      <c r="F56" s="26" t="str">
        <f>F14</f>
        <v>žst. Nové Město n. C.</v>
      </c>
      <c r="G56" s="40"/>
      <c r="H56" s="40"/>
      <c r="I56" s="149" t="s">
        <v>24</v>
      </c>
      <c r="J56" s="72" t="str">
        <f>IF(J14="","",J14)</f>
        <v>26. 2. 2020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30</v>
      </c>
      <c r="D58" s="40"/>
      <c r="E58" s="40"/>
      <c r="F58" s="26" t="str">
        <f>E17</f>
        <v xml:space="preserve"> </v>
      </c>
      <c r="G58" s="40"/>
      <c r="H58" s="40"/>
      <c r="I58" s="149" t="s">
        <v>37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35</v>
      </c>
      <c r="D59" s="40"/>
      <c r="E59" s="40"/>
      <c r="F59" s="26" t="str">
        <f>IF(E20="","",E20)</f>
        <v>Vyplň údaj</v>
      </c>
      <c r="G59" s="40"/>
      <c r="H59" s="40"/>
      <c r="I59" s="149" t="s">
        <v>39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0" t="s">
        <v>123</v>
      </c>
      <c r="D61" s="181"/>
      <c r="E61" s="181"/>
      <c r="F61" s="181"/>
      <c r="G61" s="181"/>
      <c r="H61" s="181"/>
      <c r="I61" s="182"/>
      <c r="J61" s="183" t="s">
        <v>124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4" t="s">
        <v>74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6" t="s">
        <v>125</v>
      </c>
    </row>
    <row r="64" hidden="1" s="9" customFormat="1" ht="24.96" customHeight="1">
      <c r="A64" s="9"/>
      <c r="B64" s="185"/>
      <c r="C64" s="186"/>
      <c r="D64" s="187" t="s">
        <v>126</v>
      </c>
      <c r="E64" s="188"/>
      <c r="F64" s="188"/>
      <c r="G64" s="188"/>
      <c r="H64" s="188"/>
      <c r="I64" s="189"/>
      <c r="J64" s="190">
        <f>J87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2" t="s">
        <v>127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1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zabezpečovacího zařízení v žst. Nové Město nad Cidlinou</v>
      </c>
      <c r="F74" s="31"/>
      <c r="G74" s="31"/>
      <c r="H74" s="31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0"/>
      <c r="C75" s="31" t="s">
        <v>118</v>
      </c>
      <c r="D75" s="21"/>
      <c r="E75" s="21"/>
      <c r="F75" s="21"/>
      <c r="G75" s="21"/>
      <c r="H75" s="21"/>
      <c r="I75" s="138"/>
      <c r="J75" s="21"/>
      <c r="K75" s="21"/>
      <c r="L75" s="19"/>
    </row>
    <row r="76" s="2" customFormat="1" ht="16.5" customHeight="1">
      <c r="A76" s="38"/>
      <c r="B76" s="39"/>
      <c r="C76" s="40"/>
      <c r="D76" s="40"/>
      <c r="E76" s="179" t="s">
        <v>119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120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01-1 - Zabezpečovací zařízení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1" t="s">
        <v>22</v>
      </c>
      <c r="D80" s="40"/>
      <c r="E80" s="40"/>
      <c r="F80" s="26" t="str">
        <f>F14</f>
        <v>žst. Nové Město n. C.</v>
      </c>
      <c r="G80" s="40"/>
      <c r="H80" s="40"/>
      <c r="I80" s="149" t="s">
        <v>24</v>
      </c>
      <c r="J80" s="72" t="str">
        <f>IF(J14="","",J14)</f>
        <v>26. 2. 2020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1" t="s">
        <v>30</v>
      </c>
      <c r="D82" s="40"/>
      <c r="E82" s="40"/>
      <c r="F82" s="26" t="str">
        <f>E17</f>
        <v xml:space="preserve"> </v>
      </c>
      <c r="G82" s="40"/>
      <c r="H82" s="40"/>
      <c r="I82" s="149" t="s">
        <v>37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1" t="s">
        <v>35</v>
      </c>
      <c r="D83" s="40"/>
      <c r="E83" s="40"/>
      <c r="F83" s="26" t="str">
        <f>IF(E20="","",E20)</f>
        <v>Vyplň údaj</v>
      </c>
      <c r="G83" s="40"/>
      <c r="H83" s="40"/>
      <c r="I83" s="149" t="s">
        <v>39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128</v>
      </c>
      <c r="D85" s="195" t="s">
        <v>61</v>
      </c>
      <c r="E85" s="195" t="s">
        <v>57</v>
      </c>
      <c r="F85" s="195" t="s">
        <v>58</v>
      </c>
      <c r="G85" s="195" t="s">
        <v>129</v>
      </c>
      <c r="H85" s="195" t="s">
        <v>130</v>
      </c>
      <c r="I85" s="196" t="s">
        <v>131</v>
      </c>
      <c r="J85" s="195" t="s">
        <v>124</v>
      </c>
      <c r="K85" s="197" t="s">
        <v>132</v>
      </c>
      <c r="L85" s="198"/>
      <c r="M85" s="92" t="s">
        <v>32</v>
      </c>
      <c r="N85" s="93" t="s">
        <v>46</v>
      </c>
      <c r="O85" s="93" t="s">
        <v>133</v>
      </c>
      <c r="P85" s="93" t="s">
        <v>134</v>
      </c>
      <c r="Q85" s="93" t="s">
        <v>135</v>
      </c>
      <c r="R85" s="93" t="s">
        <v>136</v>
      </c>
      <c r="S85" s="93" t="s">
        <v>137</v>
      </c>
      <c r="T85" s="94" t="s">
        <v>138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139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</f>
        <v>0</v>
      </c>
      <c r="Q86" s="96"/>
      <c r="R86" s="201">
        <f>R87</f>
        <v>15</v>
      </c>
      <c r="S86" s="96"/>
      <c r="T86" s="202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6" t="s">
        <v>75</v>
      </c>
      <c r="AU86" s="16" t="s">
        <v>125</v>
      </c>
      <c r="BK86" s="203">
        <f>BK87</f>
        <v>0</v>
      </c>
    </row>
    <row r="87" s="11" customFormat="1" ht="25.92" customHeight="1">
      <c r="A87" s="11"/>
      <c r="B87" s="204"/>
      <c r="C87" s="205"/>
      <c r="D87" s="206" t="s">
        <v>75</v>
      </c>
      <c r="E87" s="207" t="s">
        <v>140</v>
      </c>
      <c r="F87" s="207" t="s">
        <v>88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SUM(P88:P287)</f>
        <v>0</v>
      </c>
      <c r="Q87" s="212"/>
      <c r="R87" s="213">
        <f>SUM(R88:R287)</f>
        <v>15</v>
      </c>
      <c r="S87" s="212"/>
      <c r="T87" s="214">
        <f>SUM(T88:T287)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15" t="s">
        <v>141</v>
      </c>
      <c r="AT87" s="216" t="s">
        <v>75</v>
      </c>
      <c r="AU87" s="216" t="s">
        <v>76</v>
      </c>
      <c r="AY87" s="215" t="s">
        <v>142</v>
      </c>
      <c r="BK87" s="217">
        <f>SUM(BK88:BK287)</f>
        <v>0</v>
      </c>
    </row>
    <row r="88" s="2" customFormat="1" ht="21.75" customHeight="1">
      <c r="A88" s="38"/>
      <c r="B88" s="39"/>
      <c r="C88" s="218" t="s">
        <v>83</v>
      </c>
      <c r="D88" s="218" t="s">
        <v>143</v>
      </c>
      <c r="E88" s="219" t="s">
        <v>144</v>
      </c>
      <c r="F88" s="220" t="s">
        <v>145</v>
      </c>
      <c r="G88" s="221" t="s">
        <v>146</v>
      </c>
      <c r="H88" s="222">
        <v>425</v>
      </c>
      <c r="I88" s="223"/>
      <c r="J88" s="224">
        <f>ROUND(I88*H88,2)</f>
        <v>0</v>
      </c>
      <c r="K88" s="220" t="s">
        <v>147</v>
      </c>
      <c r="L88" s="225"/>
      <c r="M88" s="226" t="s">
        <v>32</v>
      </c>
      <c r="N88" s="227" t="s">
        <v>47</v>
      </c>
      <c r="O88" s="84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0" t="s">
        <v>148</v>
      </c>
      <c r="AT88" s="230" t="s">
        <v>143</v>
      </c>
      <c r="AU88" s="230" t="s">
        <v>83</v>
      </c>
      <c r="AY88" s="16" t="s">
        <v>142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6" t="s">
        <v>83</v>
      </c>
      <c r="BK88" s="231">
        <f>ROUND(I88*H88,2)</f>
        <v>0</v>
      </c>
      <c r="BL88" s="16" t="s">
        <v>149</v>
      </c>
      <c r="BM88" s="230" t="s">
        <v>150</v>
      </c>
    </row>
    <row r="89" s="2" customFormat="1" ht="16.5" customHeight="1">
      <c r="A89" s="38"/>
      <c r="B89" s="39"/>
      <c r="C89" s="218" t="s">
        <v>85</v>
      </c>
      <c r="D89" s="218" t="s">
        <v>143</v>
      </c>
      <c r="E89" s="219" t="s">
        <v>151</v>
      </c>
      <c r="F89" s="220" t="s">
        <v>152</v>
      </c>
      <c r="G89" s="221" t="s">
        <v>153</v>
      </c>
      <c r="H89" s="222">
        <v>4</v>
      </c>
      <c r="I89" s="223"/>
      <c r="J89" s="224">
        <f>ROUND(I89*H89,2)</f>
        <v>0</v>
      </c>
      <c r="K89" s="220" t="s">
        <v>32</v>
      </c>
      <c r="L89" s="225"/>
      <c r="M89" s="226" t="s">
        <v>32</v>
      </c>
      <c r="N89" s="227" t="s">
        <v>47</v>
      </c>
      <c r="O89" s="84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0" t="s">
        <v>154</v>
      </c>
      <c r="AT89" s="230" t="s">
        <v>143</v>
      </c>
      <c r="AU89" s="230" t="s">
        <v>83</v>
      </c>
      <c r="AY89" s="16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6" t="s">
        <v>83</v>
      </c>
      <c r="BK89" s="231">
        <f>ROUND(I89*H89,2)</f>
        <v>0</v>
      </c>
      <c r="BL89" s="16" t="s">
        <v>141</v>
      </c>
      <c r="BM89" s="230" t="s">
        <v>155</v>
      </c>
    </row>
    <row r="90" s="2" customFormat="1" ht="21.75" customHeight="1">
      <c r="A90" s="38"/>
      <c r="B90" s="39"/>
      <c r="C90" s="218" t="s">
        <v>156</v>
      </c>
      <c r="D90" s="218" t="s">
        <v>143</v>
      </c>
      <c r="E90" s="219" t="s">
        <v>157</v>
      </c>
      <c r="F90" s="220" t="s">
        <v>158</v>
      </c>
      <c r="G90" s="221" t="s">
        <v>153</v>
      </c>
      <c r="H90" s="222">
        <v>2</v>
      </c>
      <c r="I90" s="223"/>
      <c r="J90" s="224">
        <f>ROUND(I90*H90,2)</f>
        <v>0</v>
      </c>
      <c r="K90" s="220" t="s">
        <v>147</v>
      </c>
      <c r="L90" s="225"/>
      <c r="M90" s="226" t="s">
        <v>32</v>
      </c>
      <c r="N90" s="227" t="s">
        <v>47</v>
      </c>
      <c r="O90" s="84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0" t="s">
        <v>154</v>
      </c>
      <c r="AT90" s="230" t="s">
        <v>143</v>
      </c>
      <c r="AU90" s="230" t="s">
        <v>83</v>
      </c>
      <c r="AY90" s="16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6" t="s">
        <v>83</v>
      </c>
      <c r="BK90" s="231">
        <f>ROUND(I90*H90,2)</f>
        <v>0</v>
      </c>
      <c r="BL90" s="16" t="s">
        <v>141</v>
      </c>
      <c r="BM90" s="230" t="s">
        <v>159</v>
      </c>
    </row>
    <row r="91" s="2" customFormat="1" ht="16.5" customHeight="1">
      <c r="A91" s="38"/>
      <c r="B91" s="39"/>
      <c r="C91" s="218" t="s">
        <v>141</v>
      </c>
      <c r="D91" s="218" t="s">
        <v>143</v>
      </c>
      <c r="E91" s="219" t="s">
        <v>160</v>
      </c>
      <c r="F91" s="220" t="s">
        <v>161</v>
      </c>
      <c r="G91" s="221" t="s">
        <v>153</v>
      </c>
      <c r="H91" s="222">
        <v>2</v>
      </c>
      <c r="I91" s="223"/>
      <c r="J91" s="224">
        <f>ROUND(I91*H91,2)</f>
        <v>0</v>
      </c>
      <c r="K91" s="220" t="s">
        <v>32</v>
      </c>
      <c r="L91" s="225"/>
      <c r="M91" s="226" t="s">
        <v>32</v>
      </c>
      <c r="N91" s="227" t="s">
        <v>47</v>
      </c>
      <c r="O91" s="84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0" t="s">
        <v>154</v>
      </c>
      <c r="AT91" s="230" t="s">
        <v>143</v>
      </c>
      <c r="AU91" s="230" t="s">
        <v>83</v>
      </c>
      <c r="AY91" s="16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6" t="s">
        <v>83</v>
      </c>
      <c r="BK91" s="231">
        <f>ROUND(I91*H91,2)</f>
        <v>0</v>
      </c>
      <c r="BL91" s="16" t="s">
        <v>141</v>
      </c>
      <c r="BM91" s="230" t="s">
        <v>162</v>
      </c>
    </row>
    <row r="92" s="2" customFormat="1" ht="16.5" customHeight="1">
      <c r="A92" s="38"/>
      <c r="B92" s="39"/>
      <c r="C92" s="218" t="s">
        <v>163</v>
      </c>
      <c r="D92" s="218" t="s">
        <v>143</v>
      </c>
      <c r="E92" s="219" t="s">
        <v>164</v>
      </c>
      <c r="F92" s="220" t="s">
        <v>165</v>
      </c>
      <c r="G92" s="221" t="s">
        <v>153</v>
      </c>
      <c r="H92" s="222">
        <v>17</v>
      </c>
      <c r="I92" s="223"/>
      <c r="J92" s="224">
        <f>ROUND(I92*H92,2)</f>
        <v>0</v>
      </c>
      <c r="K92" s="220" t="s">
        <v>32</v>
      </c>
      <c r="L92" s="225"/>
      <c r="M92" s="226" t="s">
        <v>32</v>
      </c>
      <c r="N92" s="227" t="s">
        <v>47</v>
      </c>
      <c r="O92" s="84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0" t="s">
        <v>154</v>
      </c>
      <c r="AT92" s="230" t="s">
        <v>143</v>
      </c>
      <c r="AU92" s="230" t="s">
        <v>83</v>
      </c>
      <c r="AY92" s="16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6" t="s">
        <v>83</v>
      </c>
      <c r="BK92" s="231">
        <f>ROUND(I92*H92,2)</f>
        <v>0</v>
      </c>
      <c r="BL92" s="16" t="s">
        <v>141</v>
      </c>
      <c r="BM92" s="230" t="s">
        <v>166</v>
      </c>
    </row>
    <row r="93" s="2" customFormat="1" ht="16.5" customHeight="1">
      <c r="A93" s="38"/>
      <c r="B93" s="39"/>
      <c r="C93" s="218" t="s">
        <v>167</v>
      </c>
      <c r="D93" s="218" t="s">
        <v>143</v>
      </c>
      <c r="E93" s="219" t="s">
        <v>168</v>
      </c>
      <c r="F93" s="220" t="s">
        <v>169</v>
      </c>
      <c r="G93" s="221" t="s">
        <v>153</v>
      </c>
      <c r="H93" s="222">
        <v>8</v>
      </c>
      <c r="I93" s="223"/>
      <c r="J93" s="224">
        <f>ROUND(I93*H93,2)</f>
        <v>0</v>
      </c>
      <c r="K93" s="220" t="s">
        <v>32</v>
      </c>
      <c r="L93" s="225"/>
      <c r="M93" s="226" t="s">
        <v>32</v>
      </c>
      <c r="N93" s="227" t="s">
        <v>47</v>
      </c>
      <c r="O93" s="84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0" t="s">
        <v>154</v>
      </c>
      <c r="AT93" s="230" t="s">
        <v>143</v>
      </c>
      <c r="AU93" s="230" t="s">
        <v>83</v>
      </c>
      <c r="AY93" s="16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6" t="s">
        <v>83</v>
      </c>
      <c r="BK93" s="231">
        <f>ROUND(I93*H93,2)</f>
        <v>0</v>
      </c>
      <c r="BL93" s="16" t="s">
        <v>141</v>
      </c>
      <c r="BM93" s="230" t="s">
        <v>170</v>
      </c>
    </row>
    <row r="94" s="2" customFormat="1" ht="16.5" customHeight="1">
      <c r="A94" s="38"/>
      <c r="B94" s="39"/>
      <c r="C94" s="218" t="s">
        <v>171</v>
      </c>
      <c r="D94" s="218" t="s">
        <v>143</v>
      </c>
      <c r="E94" s="219" t="s">
        <v>172</v>
      </c>
      <c r="F94" s="220" t="s">
        <v>173</v>
      </c>
      <c r="G94" s="221" t="s">
        <v>153</v>
      </c>
      <c r="H94" s="222">
        <v>8</v>
      </c>
      <c r="I94" s="223"/>
      <c r="J94" s="224">
        <f>ROUND(I94*H94,2)</f>
        <v>0</v>
      </c>
      <c r="K94" s="220" t="s">
        <v>32</v>
      </c>
      <c r="L94" s="225"/>
      <c r="M94" s="226" t="s">
        <v>32</v>
      </c>
      <c r="N94" s="227" t="s">
        <v>47</v>
      </c>
      <c r="O94" s="84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0" t="s">
        <v>154</v>
      </c>
      <c r="AT94" s="230" t="s">
        <v>143</v>
      </c>
      <c r="AU94" s="230" t="s">
        <v>83</v>
      </c>
      <c r="AY94" s="16" t="s">
        <v>142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6" t="s">
        <v>83</v>
      </c>
      <c r="BK94" s="231">
        <f>ROUND(I94*H94,2)</f>
        <v>0</v>
      </c>
      <c r="BL94" s="16" t="s">
        <v>141</v>
      </c>
      <c r="BM94" s="230" t="s">
        <v>174</v>
      </c>
    </row>
    <row r="95" s="2" customFormat="1" ht="21.75" customHeight="1">
      <c r="A95" s="38"/>
      <c r="B95" s="39"/>
      <c r="C95" s="218" t="s">
        <v>154</v>
      </c>
      <c r="D95" s="218" t="s">
        <v>143</v>
      </c>
      <c r="E95" s="219" t="s">
        <v>175</v>
      </c>
      <c r="F95" s="220" t="s">
        <v>176</v>
      </c>
      <c r="G95" s="221" t="s">
        <v>153</v>
      </c>
      <c r="H95" s="222">
        <v>8</v>
      </c>
      <c r="I95" s="223"/>
      <c r="J95" s="224">
        <f>ROUND(I95*H95,2)</f>
        <v>0</v>
      </c>
      <c r="K95" s="220" t="s">
        <v>147</v>
      </c>
      <c r="L95" s="225"/>
      <c r="M95" s="226" t="s">
        <v>32</v>
      </c>
      <c r="N95" s="227" t="s">
        <v>47</v>
      </c>
      <c r="O95" s="84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0" t="s">
        <v>148</v>
      </c>
      <c r="AT95" s="230" t="s">
        <v>143</v>
      </c>
      <c r="AU95" s="230" t="s">
        <v>83</v>
      </c>
      <c r="AY95" s="16" t="s">
        <v>142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6" t="s">
        <v>83</v>
      </c>
      <c r="BK95" s="231">
        <f>ROUND(I95*H95,2)</f>
        <v>0</v>
      </c>
      <c r="BL95" s="16" t="s">
        <v>149</v>
      </c>
      <c r="BM95" s="230" t="s">
        <v>177</v>
      </c>
    </row>
    <row r="96" s="2" customFormat="1" ht="21.75" customHeight="1">
      <c r="A96" s="38"/>
      <c r="B96" s="39"/>
      <c r="C96" s="218" t="s">
        <v>178</v>
      </c>
      <c r="D96" s="218" t="s">
        <v>143</v>
      </c>
      <c r="E96" s="219" t="s">
        <v>179</v>
      </c>
      <c r="F96" s="220" t="s">
        <v>180</v>
      </c>
      <c r="G96" s="221" t="s">
        <v>146</v>
      </c>
      <c r="H96" s="222">
        <v>800</v>
      </c>
      <c r="I96" s="223"/>
      <c r="J96" s="224">
        <f>ROUND(I96*H96,2)</f>
        <v>0</v>
      </c>
      <c r="K96" s="220" t="s">
        <v>147</v>
      </c>
      <c r="L96" s="225"/>
      <c r="M96" s="226" t="s">
        <v>32</v>
      </c>
      <c r="N96" s="227" t="s">
        <v>47</v>
      </c>
      <c r="O96" s="84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0" t="s">
        <v>148</v>
      </c>
      <c r="AT96" s="230" t="s">
        <v>143</v>
      </c>
      <c r="AU96" s="230" t="s">
        <v>83</v>
      </c>
      <c r="AY96" s="16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6" t="s">
        <v>83</v>
      </c>
      <c r="BK96" s="231">
        <f>ROUND(I96*H96,2)</f>
        <v>0</v>
      </c>
      <c r="BL96" s="16" t="s">
        <v>149</v>
      </c>
      <c r="BM96" s="230" t="s">
        <v>181</v>
      </c>
    </row>
    <row r="97" s="2" customFormat="1" ht="21.75" customHeight="1">
      <c r="A97" s="38"/>
      <c r="B97" s="39"/>
      <c r="C97" s="218" t="s">
        <v>182</v>
      </c>
      <c r="D97" s="218" t="s">
        <v>143</v>
      </c>
      <c r="E97" s="219" t="s">
        <v>183</v>
      </c>
      <c r="F97" s="220" t="s">
        <v>184</v>
      </c>
      <c r="G97" s="221" t="s">
        <v>146</v>
      </c>
      <c r="H97" s="222">
        <v>800</v>
      </c>
      <c r="I97" s="223"/>
      <c r="J97" s="224">
        <f>ROUND(I97*H97,2)</f>
        <v>0</v>
      </c>
      <c r="K97" s="220" t="s">
        <v>147</v>
      </c>
      <c r="L97" s="225"/>
      <c r="M97" s="226" t="s">
        <v>32</v>
      </c>
      <c r="N97" s="227" t="s">
        <v>47</v>
      </c>
      <c r="O97" s="84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0" t="s">
        <v>148</v>
      </c>
      <c r="AT97" s="230" t="s">
        <v>143</v>
      </c>
      <c r="AU97" s="230" t="s">
        <v>83</v>
      </c>
      <c r="AY97" s="16" t="s">
        <v>142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6" t="s">
        <v>83</v>
      </c>
      <c r="BK97" s="231">
        <f>ROUND(I97*H97,2)</f>
        <v>0</v>
      </c>
      <c r="BL97" s="16" t="s">
        <v>149</v>
      </c>
      <c r="BM97" s="230" t="s">
        <v>185</v>
      </c>
    </row>
    <row r="98" s="2" customFormat="1" ht="21.75" customHeight="1">
      <c r="A98" s="38"/>
      <c r="B98" s="39"/>
      <c r="C98" s="218" t="s">
        <v>186</v>
      </c>
      <c r="D98" s="218" t="s">
        <v>143</v>
      </c>
      <c r="E98" s="219" t="s">
        <v>187</v>
      </c>
      <c r="F98" s="220" t="s">
        <v>188</v>
      </c>
      <c r="G98" s="221" t="s">
        <v>146</v>
      </c>
      <c r="H98" s="222">
        <v>100</v>
      </c>
      <c r="I98" s="223"/>
      <c r="J98" s="224">
        <f>ROUND(I98*H98,2)</f>
        <v>0</v>
      </c>
      <c r="K98" s="220" t="s">
        <v>147</v>
      </c>
      <c r="L98" s="225"/>
      <c r="M98" s="226" t="s">
        <v>32</v>
      </c>
      <c r="N98" s="227" t="s">
        <v>47</v>
      </c>
      <c r="O98" s="84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0" t="s">
        <v>148</v>
      </c>
      <c r="AT98" s="230" t="s">
        <v>143</v>
      </c>
      <c r="AU98" s="230" t="s">
        <v>83</v>
      </c>
      <c r="AY98" s="16" t="s">
        <v>142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6" t="s">
        <v>83</v>
      </c>
      <c r="BK98" s="231">
        <f>ROUND(I98*H98,2)</f>
        <v>0</v>
      </c>
      <c r="BL98" s="16" t="s">
        <v>149</v>
      </c>
      <c r="BM98" s="230" t="s">
        <v>189</v>
      </c>
    </row>
    <row r="99" s="2" customFormat="1" ht="21.75" customHeight="1">
      <c r="A99" s="38"/>
      <c r="B99" s="39"/>
      <c r="C99" s="218" t="s">
        <v>190</v>
      </c>
      <c r="D99" s="218" t="s">
        <v>143</v>
      </c>
      <c r="E99" s="219" t="s">
        <v>191</v>
      </c>
      <c r="F99" s="220" t="s">
        <v>192</v>
      </c>
      <c r="G99" s="221" t="s">
        <v>146</v>
      </c>
      <c r="H99" s="222">
        <v>1600</v>
      </c>
      <c r="I99" s="223"/>
      <c r="J99" s="224">
        <f>ROUND(I99*H99,2)</f>
        <v>0</v>
      </c>
      <c r="K99" s="220" t="s">
        <v>147</v>
      </c>
      <c r="L99" s="225"/>
      <c r="M99" s="226" t="s">
        <v>32</v>
      </c>
      <c r="N99" s="227" t="s">
        <v>47</v>
      </c>
      <c r="O99" s="84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0" t="s">
        <v>148</v>
      </c>
      <c r="AT99" s="230" t="s">
        <v>143</v>
      </c>
      <c r="AU99" s="230" t="s">
        <v>83</v>
      </c>
      <c r="AY99" s="16" t="s">
        <v>142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6" t="s">
        <v>83</v>
      </c>
      <c r="BK99" s="231">
        <f>ROUND(I99*H99,2)</f>
        <v>0</v>
      </c>
      <c r="BL99" s="16" t="s">
        <v>149</v>
      </c>
      <c r="BM99" s="230" t="s">
        <v>193</v>
      </c>
    </row>
    <row r="100" s="2" customFormat="1" ht="21.75" customHeight="1">
      <c r="A100" s="38"/>
      <c r="B100" s="39"/>
      <c r="C100" s="218" t="s">
        <v>194</v>
      </c>
      <c r="D100" s="218" t="s">
        <v>143</v>
      </c>
      <c r="E100" s="219" t="s">
        <v>195</v>
      </c>
      <c r="F100" s="220" t="s">
        <v>196</v>
      </c>
      <c r="G100" s="221" t="s">
        <v>146</v>
      </c>
      <c r="H100" s="222">
        <v>900</v>
      </c>
      <c r="I100" s="223"/>
      <c r="J100" s="224">
        <f>ROUND(I100*H100,2)</f>
        <v>0</v>
      </c>
      <c r="K100" s="220" t="s">
        <v>147</v>
      </c>
      <c r="L100" s="225"/>
      <c r="M100" s="226" t="s">
        <v>32</v>
      </c>
      <c r="N100" s="227" t="s">
        <v>47</v>
      </c>
      <c r="O100" s="84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0" t="s">
        <v>148</v>
      </c>
      <c r="AT100" s="230" t="s">
        <v>143</v>
      </c>
      <c r="AU100" s="230" t="s">
        <v>83</v>
      </c>
      <c r="AY100" s="16" t="s">
        <v>142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6" t="s">
        <v>83</v>
      </c>
      <c r="BK100" s="231">
        <f>ROUND(I100*H100,2)</f>
        <v>0</v>
      </c>
      <c r="BL100" s="16" t="s">
        <v>149</v>
      </c>
      <c r="BM100" s="230" t="s">
        <v>197</v>
      </c>
    </row>
    <row r="101" s="2" customFormat="1" ht="21.75" customHeight="1">
      <c r="A101" s="38"/>
      <c r="B101" s="39"/>
      <c r="C101" s="218" t="s">
        <v>198</v>
      </c>
      <c r="D101" s="218" t="s">
        <v>143</v>
      </c>
      <c r="E101" s="219" t="s">
        <v>199</v>
      </c>
      <c r="F101" s="220" t="s">
        <v>200</v>
      </c>
      <c r="G101" s="221" t="s">
        <v>146</v>
      </c>
      <c r="H101" s="222">
        <v>100</v>
      </c>
      <c r="I101" s="223"/>
      <c r="J101" s="224">
        <f>ROUND(I101*H101,2)</f>
        <v>0</v>
      </c>
      <c r="K101" s="220" t="s">
        <v>147</v>
      </c>
      <c r="L101" s="225"/>
      <c r="M101" s="226" t="s">
        <v>32</v>
      </c>
      <c r="N101" s="227" t="s">
        <v>47</v>
      </c>
      <c r="O101" s="84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0" t="s">
        <v>148</v>
      </c>
      <c r="AT101" s="230" t="s">
        <v>143</v>
      </c>
      <c r="AU101" s="230" t="s">
        <v>83</v>
      </c>
      <c r="AY101" s="16" t="s">
        <v>142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6" t="s">
        <v>83</v>
      </c>
      <c r="BK101" s="231">
        <f>ROUND(I101*H101,2)</f>
        <v>0</v>
      </c>
      <c r="BL101" s="16" t="s">
        <v>149</v>
      </c>
      <c r="BM101" s="230" t="s">
        <v>201</v>
      </c>
    </row>
    <row r="102" s="2" customFormat="1" ht="21.75" customHeight="1">
      <c r="A102" s="38"/>
      <c r="B102" s="39"/>
      <c r="C102" s="218" t="s">
        <v>8</v>
      </c>
      <c r="D102" s="218" t="s">
        <v>143</v>
      </c>
      <c r="E102" s="219" t="s">
        <v>202</v>
      </c>
      <c r="F102" s="220" t="s">
        <v>203</v>
      </c>
      <c r="G102" s="221" t="s">
        <v>146</v>
      </c>
      <c r="H102" s="222">
        <v>30</v>
      </c>
      <c r="I102" s="223"/>
      <c r="J102" s="224">
        <f>ROUND(I102*H102,2)</f>
        <v>0</v>
      </c>
      <c r="K102" s="220" t="s">
        <v>147</v>
      </c>
      <c r="L102" s="225"/>
      <c r="M102" s="226" t="s">
        <v>32</v>
      </c>
      <c r="N102" s="227" t="s">
        <v>47</v>
      </c>
      <c r="O102" s="84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0" t="s">
        <v>148</v>
      </c>
      <c r="AT102" s="230" t="s">
        <v>143</v>
      </c>
      <c r="AU102" s="230" t="s">
        <v>83</v>
      </c>
      <c r="AY102" s="16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6" t="s">
        <v>83</v>
      </c>
      <c r="BK102" s="231">
        <f>ROUND(I102*H102,2)</f>
        <v>0</v>
      </c>
      <c r="BL102" s="16" t="s">
        <v>149</v>
      </c>
      <c r="BM102" s="230" t="s">
        <v>204</v>
      </c>
    </row>
    <row r="103" s="2" customFormat="1" ht="21.75" customHeight="1">
      <c r="A103" s="38"/>
      <c r="B103" s="39"/>
      <c r="C103" s="218" t="s">
        <v>205</v>
      </c>
      <c r="D103" s="218" t="s">
        <v>143</v>
      </c>
      <c r="E103" s="219" t="s">
        <v>206</v>
      </c>
      <c r="F103" s="220" t="s">
        <v>207</v>
      </c>
      <c r="G103" s="221" t="s">
        <v>153</v>
      </c>
      <c r="H103" s="222">
        <v>6</v>
      </c>
      <c r="I103" s="223"/>
      <c r="J103" s="224">
        <f>ROUND(I103*H103,2)</f>
        <v>0</v>
      </c>
      <c r="K103" s="220" t="s">
        <v>147</v>
      </c>
      <c r="L103" s="225"/>
      <c r="M103" s="226" t="s">
        <v>32</v>
      </c>
      <c r="N103" s="227" t="s">
        <v>47</v>
      </c>
      <c r="O103" s="84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0" t="s">
        <v>148</v>
      </c>
      <c r="AT103" s="230" t="s">
        <v>143</v>
      </c>
      <c r="AU103" s="230" t="s">
        <v>83</v>
      </c>
      <c r="AY103" s="16" t="s">
        <v>142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6" t="s">
        <v>83</v>
      </c>
      <c r="BK103" s="231">
        <f>ROUND(I103*H103,2)</f>
        <v>0</v>
      </c>
      <c r="BL103" s="16" t="s">
        <v>149</v>
      </c>
      <c r="BM103" s="230" t="s">
        <v>208</v>
      </c>
    </row>
    <row r="104" s="2" customFormat="1" ht="21.75" customHeight="1">
      <c r="A104" s="38"/>
      <c r="B104" s="39"/>
      <c r="C104" s="218" t="s">
        <v>209</v>
      </c>
      <c r="D104" s="218" t="s">
        <v>143</v>
      </c>
      <c r="E104" s="219" t="s">
        <v>210</v>
      </c>
      <c r="F104" s="220" t="s">
        <v>211</v>
      </c>
      <c r="G104" s="221" t="s">
        <v>153</v>
      </c>
      <c r="H104" s="222">
        <v>4</v>
      </c>
      <c r="I104" s="223"/>
      <c r="J104" s="224">
        <f>ROUND(I104*H104,2)</f>
        <v>0</v>
      </c>
      <c r="K104" s="220" t="s">
        <v>147</v>
      </c>
      <c r="L104" s="225"/>
      <c r="M104" s="226" t="s">
        <v>32</v>
      </c>
      <c r="N104" s="227" t="s">
        <v>47</v>
      </c>
      <c r="O104" s="84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0" t="s">
        <v>148</v>
      </c>
      <c r="AT104" s="230" t="s">
        <v>143</v>
      </c>
      <c r="AU104" s="230" t="s">
        <v>83</v>
      </c>
      <c r="AY104" s="16" t="s">
        <v>142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6" t="s">
        <v>83</v>
      </c>
      <c r="BK104" s="231">
        <f>ROUND(I104*H104,2)</f>
        <v>0</v>
      </c>
      <c r="BL104" s="16" t="s">
        <v>149</v>
      </c>
      <c r="BM104" s="230" t="s">
        <v>212</v>
      </c>
    </row>
    <row r="105" s="2" customFormat="1" ht="21.75" customHeight="1">
      <c r="A105" s="38"/>
      <c r="B105" s="39"/>
      <c r="C105" s="218" t="s">
        <v>213</v>
      </c>
      <c r="D105" s="218" t="s">
        <v>143</v>
      </c>
      <c r="E105" s="219" t="s">
        <v>214</v>
      </c>
      <c r="F105" s="220" t="s">
        <v>215</v>
      </c>
      <c r="G105" s="221" t="s">
        <v>146</v>
      </c>
      <c r="H105" s="222">
        <v>20</v>
      </c>
      <c r="I105" s="223"/>
      <c r="J105" s="224">
        <f>ROUND(I105*H105,2)</f>
        <v>0</v>
      </c>
      <c r="K105" s="220" t="s">
        <v>147</v>
      </c>
      <c r="L105" s="225"/>
      <c r="M105" s="226" t="s">
        <v>32</v>
      </c>
      <c r="N105" s="227" t="s">
        <v>47</v>
      </c>
      <c r="O105" s="84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0" t="s">
        <v>148</v>
      </c>
      <c r="AT105" s="230" t="s">
        <v>143</v>
      </c>
      <c r="AU105" s="230" t="s">
        <v>83</v>
      </c>
      <c r="AY105" s="16" t="s">
        <v>142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6" t="s">
        <v>83</v>
      </c>
      <c r="BK105" s="231">
        <f>ROUND(I105*H105,2)</f>
        <v>0</v>
      </c>
      <c r="BL105" s="16" t="s">
        <v>149</v>
      </c>
      <c r="BM105" s="230" t="s">
        <v>216</v>
      </c>
    </row>
    <row r="106" s="2" customFormat="1" ht="21.75" customHeight="1">
      <c r="A106" s="38"/>
      <c r="B106" s="39"/>
      <c r="C106" s="218" t="s">
        <v>217</v>
      </c>
      <c r="D106" s="218" t="s">
        <v>143</v>
      </c>
      <c r="E106" s="219" t="s">
        <v>218</v>
      </c>
      <c r="F106" s="220" t="s">
        <v>219</v>
      </c>
      <c r="G106" s="221" t="s">
        <v>146</v>
      </c>
      <c r="H106" s="222">
        <v>20</v>
      </c>
      <c r="I106" s="223"/>
      <c r="J106" s="224">
        <f>ROUND(I106*H106,2)</f>
        <v>0</v>
      </c>
      <c r="K106" s="220" t="s">
        <v>147</v>
      </c>
      <c r="L106" s="225"/>
      <c r="M106" s="226" t="s">
        <v>32</v>
      </c>
      <c r="N106" s="227" t="s">
        <v>47</v>
      </c>
      <c r="O106" s="84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0" t="s">
        <v>148</v>
      </c>
      <c r="AT106" s="230" t="s">
        <v>143</v>
      </c>
      <c r="AU106" s="230" t="s">
        <v>83</v>
      </c>
      <c r="AY106" s="16" t="s">
        <v>142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6" t="s">
        <v>83</v>
      </c>
      <c r="BK106" s="231">
        <f>ROUND(I106*H106,2)</f>
        <v>0</v>
      </c>
      <c r="BL106" s="16" t="s">
        <v>149</v>
      </c>
      <c r="BM106" s="230" t="s">
        <v>220</v>
      </c>
    </row>
    <row r="107" s="2" customFormat="1" ht="21.75" customHeight="1">
      <c r="A107" s="38"/>
      <c r="B107" s="39"/>
      <c r="C107" s="218" t="s">
        <v>221</v>
      </c>
      <c r="D107" s="218" t="s">
        <v>143</v>
      </c>
      <c r="E107" s="219" t="s">
        <v>222</v>
      </c>
      <c r="F107" s="220" t="s">
        <v>223</v>
      </c>
      <c r="G107" s="221" t="s">
        <v>146</v>
      </c>
      <c r="H107" s="222">
        <v>50</v>
      </c>
      <c r="I107" s="223"/>
      <c r="J107" s="224">
        <f>ROUND(I107*H107,2)</f>
        <v>0</v>
      </c>
      <c r="K107" s="220" t="s">
        <v>147</v>
      </c>
      <c r="L107" s="225"/>
      <c r="M107" s="226" t="s">
        <v>32</v>
      </c>
      <c r="N107" s="227" t="s">
        <v>47</v>
      </c>
      <c r="O107" s="84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0" t="s">
        <v>148</v>
      </c>
      <c r="AT107" s="230" t="s">
        <v>143</v>
      </c>
      <c r="AU107" s="230" t="s">
        <v>83</v>
      </c>
      <c r="AY107" s="16" t="s">
        <v>142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6" t="s">
        <v>83</v>
      </c>
      <c r="BK107" s="231">
        <f>ROUND(I107*H107,2)</f>
        <v>0</v>
      </c>
      <c r="BL107" s="16" t="s">
        <v>149</v>
      </c>
      <c r="BM107" s="230" t="s">
        <v>224</v>
      </c>
    </row>
    <row r="108" s="2" customFormat="1" ht="16.5" customHeight="1">
      <c r="A108" s="38"/>
      <c r="B108" s="39"/>
      <c r="C108" s="218" t="s">
        <v>7</v>
      </c>
      <c r="D108" s="218" t="s">
        <v>143</v>
      </c>
      <c r="E108" s="219" t="s">
        <v>225</v>
      </c>
      <c r="F108" s="220" t="s">
        <v>226</v>
      </c>
      <c r="G108" s="221" t="s">
        <v>227</v>
      </c>
      <c r="H108" s="222">
        <v>30</v>
      </c>
      <c r="I108" s="223"/>
      <c r="J108" s="224">
        <f>ROUND(I108*H108,2)</f>
        <v>0</v>
      </c>
      <c r="K108" s="220" t="s">
        <v>32</v>
      </c>
      <c r="L108" s="225"/>
      <c r="M108" s="226" t="s">
        <v>32</v>
      </c>
      <c r="N108" s="227" t="s">
        <v>47</v>
      </c>
      <c r="O108" s="84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0" t="s">
        <v>148</v>
      </c>
      <c r="AT108" s="230" t="s">
        <v>143</v>
      </c>
      <c r="AU108" s="230" t="s">
        <v>83</v>
      </c>
      <c r="AY108" s="16" t="s">
        <v>142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6" t="s">
        <v>83</v>
      </c>
      <c r="BK108" s="231">
        <f>ROUND(I108*H108,2)</f>
        <v>0</v>
      </c>
      <c r="BL108" s="16" t="s">
        <v>149</v>
      </c>
      <c r="BM108" s="230" t="s">
        <v>228</v>
      </c>
    </row>
    <row r="109" s="2" customFormat="1" ht="16.5" customHeight="1">
      <c r="A109" s="38"/>
      <c r="B109" s="39"/>
      <c r="C109" s="218" t="s">
        <v>229</v>
      </c>
      <c r="D109" s="218" t="s">
        <v>143</v>
      </c>
      <c r="E109" s="219" t="s">
        <v>230</v>
      </c>
      <c r="F109" s="220" t="s">
        <v>231</v>
      </c>
      <c r="G109" s="221" t="s">
        <v>227</v>
      </c>
      <c r="H109" s="222">
        <v>30</v>
      </c>
      <c r="I109" s="223"/>
      <c r="J109" s="224">
        <f>ROUND(I109*H109,2)</f>
        <v>0</v>
      </c>
      <c r="K109" s="220" t="s">
        <v>32</v>
      </c>
      <c r="L109" s="225"/>
      <c r="M109" s="226" t="s">
        <v>32</v>
      </c>
      <c r="N109" s="227" t="s">
        <v>47</v>
      </c>
      <c r="O109" s="84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0" t="s">
        <v>148</v>
      </c>
      <c r="AT109" s="230" t="s">
        <v>143</v>
      </c>
      <c r="AU109" s="230" t="s">
        <v>83</v>
      </c>
      <c r="AY109" s="16" t="s">
        <v>142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6" t="s">
        <v>83</v>
      </c>
      <c r="BK109" s="231">
        <f>ROUND(I109*H109,2)</f>
        <v>0</v>
      </c>
      <c r="BL109" s="16" t="s">
        <v>149</v>
      </c>
      <c r="BM109" s="230" t="s">
        <v>232</v>
      </c>
    </row>
    <row r="110" s="2" customFormat="1" ht="21.75" customHeight="1">
      <c r="A110" s="38"/>
      <c r="B110" s="39"/>
      <c r="C110" s="218" t="s">
        <v>233</v>
      </c>
      <c r="D110" s="218" t="s">
        <v>143</v>
      </c>
      <c r="E110" s="219" t="s">
        <v>234</v>
      </c>
      <c r="F110" s="220" t="s">
        <v>235</v>
      </c>
      <c r="G110" s="221" t="s">
        <v>153</v>
      </c>
      <c r="H110" s="222">
        <v>2</v>
      </c>
      <c r="I110" s="223"/>
      <c r="J110" s="224">
        <f>ROUND(I110*H110,2)</f>
        <v>0</v>
      </c>
      <c r="K110" s="220" t="s">
        <v>147</v>
      </c>
      <c r="L110" s="225"/>
      <c r="M110" s="226" t="s">
        <v>32</v>
      </c>
      <c r="N110" s="227" t="s">
        <v>47</v>
      </c>
      <c r="O110" s="84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0" t="s">
        <v>236</v>
      </c>
      <c r="AT110" s="230" t="s">
        <v>143</v>
      </c>
      <c r="AU110" s="230" t="s">
        <v>83</v>
      </c>
      <c r="AY110" s="16" t="s">
        <v>142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6" t="s">
        <v>83</v>
      </c>
      <c r="BK110" s="231">
        <f>ROUND(I110*H110,2)</f>
        <v>0</v>
      </c>
      <c r="BL110" s="16" t="s">
        <v>236</v>
      </c>
      <c r="BM110" s="230" t="s">
        <v>237</v>
      </c>
    </row>
    <row r="111" s="2" customFormat="1" ht="21.75" customHeight="1">
      <c r="A111" s="38"/>
      <c r="B111" s="39"/>
      <c r="C111" s="218" t="s">
        <v>238</v>
      </c>
      <c r="D111" s="218" t="s">
        <v>143</v>
      </c>
      <c r="E111" s="219" t="s">
        <v>239</v>
      </c>
      <c r="F111" s="220" t="s">
        <v>240</v>
      </c>
      <c r="G111" s="221" t="s">
        <v>241</v>
      </c>
      <c r="H111" s="222">
        <v>15</v>
      </c>
      <c r="I111" s="223"/>
      <c r="J111" s="224">
        <f>ROUND(I111*H111,2)</f>
        <v>0</v>
      </c>
      <c r="K111" s="220" t="s">
        <v>147</v>
      </c>
      <c r="L111" s="225"/>
      <c r="M111" s="226" t="s">
        <v>32</v>
      </c>
      <c r="N111" s="227" t="s">
        <v>47</v>
      </c>
      <c r="O111" s="84"/>
      <c r="P111" s="228">
        <f>O111*H111</f>
        <v>0</v>
      </c>
      <c r="Q111" s="228">
        <v>1</v>
      </c>
      <c r="R111" s="228">
        <f>Q111*H111</f>
        <v>15</v>
      </c>
      <c r="S111" s="228">
        <v>0</v>
      </c>
      <c r="T111" s="22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0" t="s">
        <v>148</v>
      </c>
      <c r="AT111" s="230" t="s">
        <v>143</v>
      </c>
      <c r="AU111" s="230" t="s">
        <v>83</v>
      </c>
      <c r="AY111" s="16" t="s">
        <v>142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6" t="s">
        <v>83</v>
      </c>
      <c r="BK111" s="231">
        <f>ROUND(I111*H111,2)</f>
        <v>0</v>
      </c>
      <c r="BL111" s="16" t="s">
        <v>149</v>
      </c>
      <c r="BM111" s="230" t="s">
        <v>242</v>
      </c>
    </row>
    <row r="112" s="2" customFormat="1" ht="21.75" customHeight="1">
      <c r="A112" s="38"/>
      <c r="B112" s="39"/>
      <c r="C112" s="218" t="s">
        <v>243</v>
      </c>
      <c r="D112" s="218" t="s">
        <v>143</v>
      </c>
      <c r="E112" s="219" t="s">
        <v>244</v>
      </c>
      <c r="F112" s="220" t="s">
        <v>245</v>
      </c>
      <c r="G112" s="221" t="s">
        <v>246</v>
      </c>
      <c r="H112" s="222">
        <v>100</v>
      </c>
      <c r="I112" s="223"/>
      <c r="J112" s="224">
        <f>ROUND(I112*H112,2)</f>
        <v>0</v>
      </c>
      <c r="K112" s="220" t="s">
        <v>147</v>
      </c>
      <c r="L112" s="225"/>
      <c r="M112" s="226" t="s">
        <v>32</v>
      </c>
      <c r="N112" s="227" t="s">
        <v>47</v>
      </c>
      <c r="O112" s="84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0" t="s">
        <v>148</v>
      </c>
      <c r="AT112" s="230" t="s">
        <v>143</v>
      </c>
      <c r="AU112" s="230" t="s">
        <v>83</v>
      </c>
      <c r="AY112" s="16" t="s">
        <v>142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6" t="s">
        <v>83</v>
      </c>
      <c r="BK112" s="231">
        <f>ROUND(I112*H112,2)</f>
        <v>0</v>
      </c>
      <c r="BL112" s="16" t="s">
        <v>149</v>
      </c>
      <c r="BM112" s="230" t="s">
        <v>247</v>
      </c>
    </row>
    <row r="113" s="2" customFormat="1" ht="21.75" customHeight="1">
      <c r="A113" s="38"/>
      <c r="B113" s="39"/>
      <c r="C113" s="218" t="s">
        <v>248</v>
      </c>
      <c r="D113" s="218" t="s">
        <v>143</v>
      </c>
      <c r="E113" s="219" t="s">
        <v>249</v>
      </c>
      <c r="F113" s="220" t="s">
        <v>250</v>
      </c>
      <c r="G113" s="221" t="s">
        <v>153</v>
      </c>
      <c r="H113" s="222">
        <v>10</v>
      </c>
      <c r="I113" s="223"/>
      <c r="J113" s="224">
        <f>ROUND(I113*H113,2)</f>
        <v>0</v>
      </c>
      <c r="K113" s="220" t="s">
        <v>147</v>
      </c>
      <c r="L113" s="225"/>
      <c r="M113" s="226" t="s">
        <v>32</v>
      </c>
      <c r="N113" s="227" t="s">
        <v>47</v>
      </c>
      <c r="O113" s="84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0" t="s">
        <v>148</v>
      </c>
      <c r="AT113" s="230" t="s">
        <v>143</v>
      </c>
      <c r="AU113" s="230" t="s">
        <v>83</v>
      </c>
      <c r="AY113" s="16" t="s">
        <v>142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6" t="s">
        <v>83</v>
      </c>
      <c r="BK113" s="231">
        <f>ROUND(I113*H113,2)</f>
        <v>0</v>
      </c>
      <c r="BL113" s="16" t="s">
        <v>149</v>
      </c>
      <c r="BM113" s="230" t="s">
        <v>251</v>
      </c>
    </row>
    <row r="114" s="2" customFormat="1" ht="21.75" customHeight="1">
      <c r="A114" s="38"/>
      <c r="B114" s="39"/>
      <c r="C114" s="218" t="s">
        <v>252</v>
      </c>
      <c r="D114" s="218" t="s">
        <v>143</v>
      </c>
      <c r="E114" s="219" t="s">
        <v>253</v>
      </c>
      <c r="F114" s="220" t="s">
        <v>254</v>
      </c>
      <c r="G114" s="221" t="s">
        <v>153</v>
      </c>
      <c r="H114" s="222">
        <v>10</v>
      </c>
      <c r="I114" s="223"/>
      <c r="J114" s="224">
        <f>ROUND(I114*H114,2)</f>
        <v>0</v>
      </c>
      <c r="K114" s="220" t="s">
        <v>147</v>
      </c>
      <c r="L114" s="225"/>
      <c r="M114" s="226" t="s">
        <v>32</v>
      </c>
      <c r="N114" s="227" t="s">
        <v>47</v>
      </c>
      <c r="O114" s="84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0" t="s">
        <v>236</v>
      </c>
      <c r="AT114" s="230" t="s">
        <v>143</v>
      </c>
      <c r="AU114" s="230" t="s">
        <v>83</v>
      </c>
      <c r="AY114" s="16" t="s">
        <v>142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6" t="s">
        <v>83</v>
      </c>
      <c r="BK114" s="231">
        <f>ROUND(I114*H114,2)</f>
        <v>0</v>
      </c>
      <c r="BL114" s="16" t="s">
        <v>236</v>
      </c>
      <c r="BM114" s="230" t="s">
        <v>255</v>
      </c>
    </row>
    <row r="115" s="2" customFormat="1" ht="21.75" customHeight="1">
      <c r="A115" s="38"/>
      <c r="B115" s="39"/>
      <c r="C115" s="218" t="s">
        <v>256</v>
      </c>
      <c r="D115" s="218" t="s">
        <v>143</v>
      </c>
      <c r="E115" s="219" t="s">
        <v>257</v>
      </c>
      <c r="F115" s="220" t="s">
        <v>258</v>
      </c>
      <c r="G115" s="221" t="s">
        <v>259</v>
      </c>
      <c r="H115" s="222">
        <v>10</v>
      </c>
      <c r="I115" s="223"/>
      <c r="J115" s="224">
        <f>ROUND(I115*H115,2)</f>
        <v>0</v>
      </c>
      <c r="K115" s="220" t="s">
        <v>147</v>
      </c>
      <c r="L115" s="225"/>
      <c r="M115" s="226" t="s">
        <v>32</v>
      </c>
      <c r="N115" s="227" t="s">
        <v>47</v>
      </c>
      <c r="O115" s="84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0" t="s">
        <v>148</v>
      </c>
      <c r="AT115" s="230" t="s">
        <v>143</v>
      </c>
      <c r="AU115" s="230" t="s">
        <v>83</v>
      </c>
      <c r="AY115" s="16" t="s">
        <v>142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6" t="s">
        <v>83</v>
      </c>
      <c r="BK115" s="231">
        <f>ROUND(I115*H115,2)</f>
        <v>0</v>
      </c>
      <c r="BL115" s="16" t="s">
        <v>149</v>
      </c>
      <c r="BM115" s="230" t="s">
        <v>260</v>
      </c>
    </row>
    <row r="116" s="2" customFormat="1" ht="21.75" customHeight="1">
      <c r="A116" s="38"/>
      <c r="B116" s="39"/>
      <c r="C116" s="218" t="s">
        <v>261</v>
      </c>
      <c r="D116" s="218" t="s">
        <v>143</v>
      </c>
      <c r="E116" s="219" t="s">
        <v>262</v>
      </c>
      <c r="F116" s="220" t="s">
        <v>263</v>
      </c>
      <c r="G116" s="221" t="s">
        <v>153</v>
      </c>
      <c r="H116" s="222">
        <v>20</v>
      </c>
      <c r="I116" s="223"/>
      <c r="J116" s="224">
        <f>ROUND(I116*H116,2)</f>
        <v>0</v>
      </c>
      <c r="K116" s="220" t="s">
        <v>147</v>
      </c>
      <c r="L116" s="225"/>
      <c r="M116" s="226" t="s">
        <v>32</v>
      </c>
      <c r="N116" s="227" t="s">
        <v>47</v>
      </c>
      <c r="O116" s="84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0" t="s">
        <v>148</v>
      </c>
      <c r="AT116" s="230" t="s">
        <v>143</v>
      </c>
      <c r="AU116" s="230" t="s">
        <v>83</v>
      </c>
      <c r="AY116" s="16" t="s">
        <v>142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6" t="s">
        <v>83</v>
      </c>
      <c r="BK116" s="231">
        <f>ROUND(I116*H116,2)</f>
        <v>0</v>
      </c>
      <c r="BL116" s="16" t="s">
        <v>149</v>
      </c>
      <c r="BM116" s="230" t="s">
        <v>264</v>
      </c>
    </row>
    <row r="117" s="2" customFormat="1" ht="21.75" customHeight="1">
      <c r="A117" s="38"/>
      <c r="B117" s="39"/>
      <c r="C117" s="218" t="s">
        <v>265</v>
      </c>
      <c r="D117" s="218" t="s">
        <v>143</v>
      </c>
      <c r="E117" s="219" t="s">
        <v>266</v>
      </c>
      <c r="F117" s="220" t="s">
        <v>267</v>
      </c>
      <c r="G117" s="221" t="s">
        <v>153</v>
      </c>
      <c r="H117" s="222">
        <v>20</v>
      </c>
      <c r="I117" s="223"/>
      <c r="J117" s="224">
        <f>ROUND(I117*H117,2)</f>
        <v>0</v>
      </c>
      <c r="K117" s="220" t="s">
        <v>147</v>
      </c>
      <c r="L117" s="225"/>
      <c r="M117" s="226" t="s">
        <v>32</v>
      </c>
      <c r="N117" s="227" t="s">
        <v>47</v>
      </c>
      <c r="O117" s="84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0" t="s">
        <v>148</v>
      </c>
      <c r="AT117" s="230" t="s">
        <v>143</v>
      </c>
      <c r="AU117" s="230" t="s">
        <v>83</v>
      </c>
      <c r="AY117" s="16" t="s">
        <v>142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6" t="s">
        <v>83</v>
      </c>
      <c r="BK117" s="231">
        <f>ROUND(I117*H117,2)</f>
        <v>0</v>
      </c>
      <c r="BL117" s="16" t="s">
        <v>149</v>
      </c>
      <c r="BM117" s="230" t="s">
        <v>268</v>
      </c>
    </row>
    <row r="118" s="2" customFormat="1" ht="21.75" customHeight="1">
      <c r="A118" s="38"/>
      <c r="B118" s="39"/>
      <c r="C118" s="218" t="s">
        <v>269</v>
      </c>
      <c r="D118" s="218" t="s">
        <v>143</v>
      </c>
      <c r="E118" s="219" t="s">
        <v>270</v>
      </c>
      <c r="F118" s="220" t="s">
        <v>271</v>
      </c>
      <c r="G118" s="221" t="s">
        <v>153</v>
      </c>
      <c r="H118" s="222">
        <v>10</v>
      </c>
      <c r="I118" s="223"/>
      <c r="J118" s="224">
        <f>ROUND(I118*H118,2)</f>
        <v>0</v>
      </c>
      <c r="K118" s="220" t="s">
        <v>147</v>
      </c>
      <c r="L118" s="225"/>
      <c r="M118" s="226" t="s">
        <v>32</v>
      </c>
      <c r="N118" s="227" t="s">
        <v>47</v>
      </c>
      <c r="O118" s="84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0" t="s">
        <v>148</v>
      </c>
      <c r="AT118" s="230" t="s">
        <v>143</v>
      </c>
      <c r="AU118" s="230" t="s">
        <v>83</v>
      </c>
      <c r="AY118" s="16" t="s">
        <v>142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6" t="s">
        <v>83</v>
      </c>
      <c r="BK118" s="231">
        <f>ROUND(I118*H118,2)</f>
        <v>0</v>
      </c>
      <c r="BL118" s="16" t="s">
        <v>149</v>
      </c>
      <c r="BM118" s="230" t="s">
        <v>272</v>
      </c>
    </row>
    <row r="119" s="2" customFormat="1" ht="21.75" customHeight="1">
      <c r="A119" s="38"/>
      <c r="B119" s="39"/>
      <c r="C119" s="218" t="s">
        <v>273</v>
      </c>
      <c r="D119" s="218" t="s">
        <v>143</v>
      </c>
      <c r="E119" s="219" t="s">
        <v>274</v>
      </c>
      <c r="F119" s="220" t="s">
        <v>275</v>
      </c>
      <c r="G119" s="221" t="s">
        <v>153</v>
      </c>
      <c r="H119" s="222">
        <v>1</v>
      </c>
      <c r="I119" s="223"/>
      <c r="J119" s="224">
        <f>ROUND(I119*H119,2)</f>
        <v>0</v>
      </c>
      <c r="K119" s="220" t="s">
        <v>147</v>
      </c>
      <c r="L119" s="225"/>
      <c r="M119" s="226" t="s">
        <v>32</v>
      </c>
      <c r="N119" s="227" t="s">
        <v>47</v>
      </c>
      <c r="O119" s="84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148</v>
      </c>
      <c r="AT119" s="230" t="s">
        <v>143</v>
      </c>
      <c r="AU119" s="230" t="s">
        <v>83</v>
      </c>
      <c r="AY119" s="16" t="s">
        <v>142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6" t="s">
        <v>83</v>
      </c>
      <c r="BK119" s="231">
        <f>ROUND(I119*H119,2)</f>
        <v>0</v>
      </c>
      <c r="BL119" s="16" t="s">
        <v>149</v>
      </c>
      <c r="BM119" s="230" t="s">
        <v>276</v>
      </c>
    </row>
    <row r="120" s="2" customFormat="1" ht="21.75" customHeight="1">
      <c r="A120" s="38"/>
      <c r="B120" s="39"/>
      <c r="C120" s="218" t="s">
        <v>277</v>
      </c>
      <c r="D120" s="218" t="s">
        <v>143</v>
      </c>
      <c r="E120" s="219" t="s">
        <v>278</v>
      </c>
      <c r="F120" s="220" t="s">
        <v>279</v>
      </c>
      <c r="G120" s="221" t="s">
        <v>153</v>
      </c>
      <c r="H120" s="222">
        <v>10</v>
      </c>
      <c r="I120" s="223"/>
      <c r="J120" s="224">
        <f>ROUND(I120*H120,2)</f>
        <v>0</v>
      </c>
      <c r="K120" s="220" t="s">
        <v>147</v>
      </c>
      <c r="L120" s="225"/>
      <c r="M120" s="226" t="s">
        <v>32</v>
      </c>
      <c r="N120" s="227" t="s">
        <v>47</v>
      </c>
      <c r="O120" s="84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236</v>
      </c>
      <c r="AT120" s="230" t="s">
        <v>143</v>
      </c>
      <c r="AU120" s="230" t="s">
        <v>83</v>
      </c>
      <c r="AY120" s="16" t="s">
        <v>142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6" t="s">
        <v>83</v>
      </c>
      <c r="BK120" s="231">
        <f>ROUND(I120*H120,2)</f>
        <v>0</v>
      </c>
      <c r="BL120" s="16" t="s">
        <v>236</v>
      </c>
      <c r="BM120" s="230" t="s">
        <v>280</v>
      </c>
    </row>
    <row r="121" s="2" customFormat="1" ht="21.75" customHeight="1">
      <c r="A121" s="38"/>
      <c r="B121" s="39"/>
      <c r="C121" s="218" t="s">
        <v>281</v>
      </c>
      <c r="D121" s="218" t="s">
        <v>143</v>
      </c>
      <c r="E121" s="219" t="s">
        <v>282</v>
      </c>
      <c r="F121" s="220" t="s">
        <v>283</v>
      </c>
      <c r="G121" s="221" t="s">
        <v>153</v>
      </c>
      <c r="H121" s="222">
        <v>7</v>
      </c>
      <c r="I121" s="223"/>
      <c r="J121" s="224">
        <f>ROUND(I121*H121,2)</f>
        <v>0</v>
      </c>
      <c r="K121" s="220" t="s">
        <v>147</v>
      </c>
      <c r="L121" s="225"/>
      <c r="M121" s="226" t="s">
        <v>32</v>
      </c>
      <c r="N121" s="227" t="s">
        <v>47</v>
      </c>
      <c r="O121" s="84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148</v>
      </c>
      <c r="AT121" s="230" t="s">
        <v>143</v>
      </c>
      <c r="AU121" s="230" t="s">
        <v>83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149</v>
      </c>
      <c r="BM121" s="230" t="s">
        <v>284</v>
      </c>
    </row>
    <row r="122" s="2" customFormat="1" ht="21.75" customHeight="1">
      <c r="A122" s="38"/>
      <c r="B122" s="39"/>
      <c r="C122" s="218" t="s">
        <v>285</v>
      </c>
      <c r="D122" s="218" t="s">
        <v>143</v>
      </c>
      <c r="E122" s="219" t="s">
        <v>286</v>
      </c>
      <c r="F122" s="220" t="s">
        <v>287</v>
      </c>
      <c r="G122" s="221" t="s">
        <v>153</v>
      </c>
      <c r="H122" s="222">
        <v>3</v>
      </c>
      <c r="I122" s="223"/>
      <c r="J122" s="224">
        <f>ROUND(I122*H122,2)</f>
        <v>0</v>
      </c>
      <c r="K122" s="220" t="s">
        <v>147</v>
      </c>
      <c r="L122" s="225"/>
      <c r="M122" s="226" t="s">
        <v>32</v>
      </c>
      <c r="N122" s="227" t="s">
        <v>47</v>
      </c>
      <c r="O122" s="84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148</v>
      </c>
      <c r="AT122" s="230" t="s">
        <v>143</v>
      </c>
      <c r="AU122" s="230" t="s">
        <v>83</v>
      </c>
      <c r="AY122" s="16" t="s">
        <v>142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149</v>
      </c>
      <c r="BM122" s="230" t="s">
        <v>288</v>
      </c>
    </row>
    <row r="123" s="2" customFormat="1" ht="21.75" customHeight="1">
      <c r="A123" s="38"/>
      <c r="B123" s="39"/>
      <c r="C123" s="218" t="s">
        <v>289</v>
      </c>
      <c r="D123" s="218" t="s">
        <v>143</v>
      </c>
      <c r="E123" s="219" t="s">
        <v>290</v>
      </c>
      <c r="F123" s="220" t="s">
        <v>291</v>
      </c>
      <c r="G123" s="221" t="s">
        <v>153</v>
      </c>
      <c r="H123" s="222">
        <v>10</v>
      </c>
      <c r="I123" s="223"/>
      <c r="J123" s="224">
        <f>ROUND(I123*H123,2)</f>
        <v>0</v>
      </c>
      <c r="K123" s="220" t="s">
        <v>147</v>
      </c>
      <c r="L123" s="225"/>
      <c r="M123" s="226" t="s">
        <v>32</v>
      </c>
      <c r="N123" s="227" t="s">
        <v>47</v>
      </c>
      <c r="O123" s="84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236</v>
      </c>
      <c r="AT123" s="230" t="s">
        <v>143</v>
      </c>
      <c r="AU123" s="230" t="s">
        <v>83</v>
      </c>
      <c r="AY123" s="16" t="s">
        <v>142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236</v>
      </c>
      <c r="BM123" s="230" t="s">
        <v>292</v>
      </c>
    </row>
    <row r="124" s="2" customFormat="1" ht="21.75" customHeight="1">
      <c r="A124" s="38"/>
      <c r="B124" s="39"/>
      <c r="C124" s="218" t="s">
        <v>293</v>
      </c>
      <c r="D124" s="218" t="s">
        <v>143</v>
      </c>
      <c r="E124" s="219" t="s">
        <v>294</v>
      </c>
      <c r="F124" s="220" t="s">
        <v>295</v>
      </c>
      <c r="G124" s="221" t="s">
        <v>153</v>
      </c>
      <c r="H124" s="222">
        <v>10</v>
      </c>
      <c r="I124" s="223"/>
      <c r="J124" s="224">
        <f>ROUND(I124*H124,2)</f>
        <v>0</v>
      </c>
      <c r="K124" s="220" t="s">
        <v>147</v>
      </c>
      <c r="L124" s="225"/>
      <c r="M124" s="226" t="s">
        <v>32</v>
      </c>
      <c r="N124" s="227" t="s">
        <v>47</v>
      </c>
      <c r="O124" s="84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148</v>
      </c>
      <c r="AT124" s="230" t="s">
        <v>143</v>
      </c>
      <c r="AU124" s="230" t="s">
        <v>83</v>
      </c>
      <c r="AY124" s="16" t="s">
        <v>142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149</v>
      </c>
      <c r="BM124" s="230" t="s">
        <v>296</v>
      </c>
    </row>
    <row r="125" s="2" customFormat="1" ht="21.75" customHeight="1">
      <c r="A125" s="38"/>
      <c r="B125" s="39"/>
      <c r="C125" s="218" t="s">
        <v>297</v>
      </c>
      <c r="D125" s="218" t="s">
        <v>143</v>
      </c>
      <c r="E125" s="219" t="s">
        <v>298</v>
      </c>
      <c r="F125" s="220" t="s">
        <v>299</v>
      </c>
      <c r="G125" s="221" t="s">
        <v>153</v>
      </c>
      <c r="H125" s="222">
        <v>120</v>
      </c>
      <c r="I125" s="223"/>
      <c r="J125" s="224">
        <f>ROUND(I125*H125,2)</f>
        <v>0</v>
      </c>
      <c r="K125" s="220" t="s">
        <v>147</v>
      </c>
      <c r="L125" s="225"/>
      <c r="M125" s="226" t="s">
        <v>32</v>
      </c>
      <c r="N125" s="227" t="s">
        <v>47</v>
      </c>
      <c r="O125" s="84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148</v>
      </c>
      <c r="AT125" s="230" t="s">
        <v>143</v>
      </c>
      <c r="AU125" s="230" t="s">
        <v>83</v>
      </c>
      <c r="AY125" s="16" t="s">
        <v>142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149</v>
      </c>
      <c r="BM125" s="230" t="s">
        <v>300</v>
      </c>
    </row>
    <row r="126" s="2" customFormat="1" ht="21.75" customHeight="1">
      <c r="A126" s="38"/>
      <c r="B126" s="39"/>
      <c r="C126" s="218" t="s">
        <v>301</v>
      </c>
      <c r="D126" s="218" t="s">
        <v>143</v>
      </c>
      <c r="E126" s="219" t="s">
        <v>302</v>
      </c>
      <c r="F126" s="220" t="s">
        <v>303</v>
      </c>
      <c r="G126" s="221" t="s">
        <v>153</v>
      </c>
      <c r="H126" s="222">
        <v>120</v>
      </c>
      <c r="I126" s="223"/>
      <c r="J126" s="224">
        <f>ROUND(I126*H126,2)</f>
        <v>0</v>
      </c>
      <c r="K126" s="220" t="s">
        <v>147</v>
      </c>
      <c r="L126" s="225"/>
      <c r="M126" s="226" t="s">
        <v>32</v>
      </c>
      <c r="N126" s="227" t="s">
        <v>47</v>
      </c>
      <c r="O126" s="84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148</v>
      </c>
      <c r="AT126" s="230" t="s">
        <v>143</v>
      </c>
      <c r="AU126" s="230" t="s">
        <v>83</v>
      </c>
      <c r="AY126" s="16" t="s">
        <v>142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149</v>
      </c>
      <c r="BM126" s="230" t="s">
        <v>304</v>
      </c>
    </row>
    <row r="127" s="2" customFormat="1" ht="21.75" customHeight="1">
      <c r="A127" s="38"/>
      <c r="B127" s="39"/>
      <c r="C127" s="218" t="s">
        <v>305</v>
      </c>
      <c r="D127" s="218" t="s">
        <v>143</v>
      </c>
      <c r="E127" s="219" t="s">
        <v>306</v>
      </c>
      <c r="F127" s="220" t="s">
        <v>307</v>
      </c>
      <c r="G127" s="221" t="s">
        <v>153</v>
      </c>
      <c r="H127" s="222">
        <v>6</v>
      </c>
      <c r="I127" s="223"/>
      <c r="J127" s="224">
        <f>ROUND(I127*H127,2)</f>
        <v>0</v>
      </c>
      <c r="K127" s="220" t="s">
        <v>147</v>
      </c>
      <c r="L127" s="225"/>
      <c r="M127" s="226" t="s">
        <v>32</v>
      </c>
      <c r="N127" s="227" t="s">
        <v>47</v>
      </c>
      <c r="O127" s="84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148</v>
      </c>
      <c r="AT127" s="230" t="s">
        <v>143</v>
      </c>
      <c r="AU127" s="230" t="s">
        <v>83</v>
      </c>
      <c r="AY127" s="16" t="s">
        <v>142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149</v>
      </c>
      <c r="BM127" s="230" t="s">
        <v>308</v>
      </c>
    </row>
    <row r="128" s="2" customFormat="1" ht="21.75" customHeight="1">
      <c r="A128" s="38"/>
      <c r="B128" s="39"/>
      <c r="C128" s="218" t="s">
        <v>309</v>
      </c>
      <c r="D128" s="218" t="s">
        <v>143</v>
      </c>
      <c r="E128" s="219" t="s">
        <v>310</v>
      </c>
      <c r="F128" s="220" t="s">
        <v>311</v>
      </c>
      <c r="G128" s="221" t="s">
        <v>153</v>
      </c>
      <c r="H128" s="222">
        <v>4</v>
      </c>
      <c r="I128" s="223"/>
      <c r="J128" s="224">
        <f>ROUND(I128*H128,2)</f>
        <v>0</v>
      </c>
      <c r="K128" s="220" t="s">
        <v>147</v>
      </c>
      <c r="L128" s="225"/>
      <c r="M128" s="226" t="s">
        <v>32</v>
      </c>
      <c r="N128" s="227" t="s">
        <v>47</v>
      </c>
      <c r="O128" s="84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148</v>
      </c>
      <c r="AT128" s="230" t="s">
        <v>143</v>
      </c>
      <c r="AU128" s="230" t="s">
        <v>83</v>
      </c>
      <c r="AY128" s="16" t="s">
        <v>142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149</v>
      </c>
      <c r="BM128" s="230" t="s">
        <v>312</v>
      </c>
    </row>
    <row r="129" s="2" customFormat="1" ht="21.75" customHeight="1">
      <c r="A129" s="38"/>
      <c r="B129" s="39"/>
      <c r="C129" s="218" t="s">
        <v>313</v>
      </c>
      <c r="D129" s="218" t="s">
        <v>143</v>
      </c>
      <c r="E129" s="219" t="s">
        <v>314</v>
      </c>
      <c r="F129" s="220" t="s">
        <v>315</v>
      </c>
      <c r="G129" s="221" t="s">
        <v>153</v>
      </c>
      <c r="H129" s="222">
        <v>4</v>
      </c>
      <c r="I129" s="223"/>
      <c r="J129" s="224">
        <f>ROUND(I129*H129,2)</f>
        <v>0</v>
      </c>
      <c r="K129" s="220" t="s">
        <v>147</v>
      </c>
      <c r="L129" s="225"/>
      <c r="M129" s="226" t="s">
        <v>32</v>
      </c>
      <c r="N129" s="227" t="s">
        <v>47</v>
      </c>
      <c r="O129" s="84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148</v>
      </c>
      <c r="AT129" s="230" t="s">
        <v>143</v>
      </c>
      <c r="AU129" s="230" t="s">
        <v>83</v>
      </c>
      <c r="AY129" s="16" t="s">
        <v>142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149</v>
      </c>
      <c r="BM129" s="230" t="s">
        <v>316</v>
      </c>
    </row>
    <row r="130" s="2" customFormat="1" ht="21.75" customHeight="1">
      <c r="A130" s="38"/>
      <c r="B130" s="39"/>
      <c r="C130" s="218" t="s">
        <v>317</v>
      </c>
      <c r="D130" s="218" t="s">
        <v>143</v>
      </c>
      <c r="E130" s="219" t="s">
        <v>318</v>
      </c>
      <c r="F130" s="220" t="s">
        <v>319</v>
      </c>
      <c r="G130" s="221" t="s">
        <v>153</v>
      </c>
      <c r="H130" s="222">
        <v>2</v>
      </c>
      <c r="I130" s="223"/>
      <c r="J130" s="224">
        <f>ROUND(I130*H130,2)</f>
        <v>0</v>
      </c>
      <c r="K130" s="220" t="s">
        <v>147</v>
      </c>
      <c r="L130" s="225"/>
      <c r="M130" s="226" t="s">
        <v>32</v>
      </c>
      <c r="N130" s="227" t="s">
        <v>47</v>
      </c>
      <c r="O130" s="84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148</v>
      </c>
      <c r="AT130" s="230" t="s">
        <v>143</v>
      </c>
      <c r="AU130" s="230" t="s">
        <v>83</v>
      </c>
      <c r="AY130" s="16" t="s">
        <v>142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149</v>
      </c>
      <c r="BM130" s="230" t="s">
        <v>320</v>
      </c>
    </row>
    <row r="131" s="2" customFormat="1" ht="21.75" customHeight="1">
      <c r="A131" s="38"/>
      <c r="B131" s="39"/>
      <c r="C131" s="218" t="s">
        <v>321</v>
      </c>
      <c r="D131" s="218" t="s">
        <v>143</v>
      </c>
      <c r="E131" s="219" t="s">
        <v>322</v>
      </c>
      <c r="F131" s="220" t="s">
        <v>323</v>
      </c>
      <c r="G131" s="221" t="s">
        <v>153</v>
      </c>
      <c r="H131" s="222">
        <v>2</v>
      </c>
      <c r="I131" s="223"/>
      <c r="J131" s="224">
        <f>ROUND(I131*H131,2)</f>
        <v>0</v>
      </c>
      <c r="K131" s="220" t="s">
        <v>147</v>
      </c>
      <c r="L131" s="225"/>
      <c r="M131" s="226" t="s">
        <v>32</v>
      </c>
      <c r="N131" s="227" t="s">
        <v>47</v>
      </c>
      <c r="O131" s="84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148</v>
      </c>
      <c r="AT131" s="230" t="s">
        <v>143</v>
      </c>
      <c r="AU131" s="230" t="s">
        <v>83</v>
      </c>
      <c r="AY131" s="16" t="s">
        <v>142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149</v>
      </c>
      <c r="BM131" s="230" t="s">
        <v>324</v>
      </c>
    </row>
    <row r="132" s="2" customFormat="1" ht="21.75" customHeight="1">
      <c r="A132" s="38"/>
      <c r="B132" s="39"/>
      <c r="C132" s="218" t="s">
        <v>325</v>
      </c>
      <c r="D132" s="218" t="s">
        <v>143</v>
      </c>
      <c r="E132" s="219" t="s">
        <v>326</v>
      </c>
      <c r="F132" s="220" t="s">
        <v>327</v>
      </c>
      <c r="G132" s="221" t="s">
        <v>153</v>
      </c>
      <c r="H132" s="222">
        <v>2</v>
      </c>
      <c r="I132" s="223"/>
      <c r="J132" s="224">
        <f>ROUND(I132*H132,2)</f>
        <v>0</v>
      </c>
      <c r="K132" s="220" t="s">
        <v>147</v>
      </c>
      <c r="L132" s="225"/>
      <c r="M132" s="226" t="s">
        <v>32</v>
      </c>
      <c r="N132" s="227" t="s">
        <v>47</v>
      </c>
      <c r="O132" s="84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148</v>
      </c>
      <c r="AT132" s="230" t="s">
        <v>143</v>
      </c>
      <c r="AU132" s="230" t="s">
        <v>83</v>
      </c>
      <c r="AY132" s="16" t="s">
        <v>142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149</v>
      </c>
      <c r="BM132" s="230" t="s">
        <v>328</v>
      </c>
    </row>
    <row r="133" s="2" customFormat="1" ht="21.75" customHeight="1">
      <c r="A133" s="38"/>
      <c r="B133" s="39"/>
      <c r="C133" s="218" t="s">
        <v>329</v>
      </c>
      <c r="D133" s="218" t="s">
        <v>143</v>
      </c>
      <c r="E133" s="219" t="s">
        <v>330</v>
      </c>
      <c r="F133" s="220" t="s">
        <v>331</v>
      </c>
      <c r="G133" s="221" t="s">
        <v>153</v>
      </c>
      <c r="H133" s="222">
        <v>14</v>
      </c>
      <c r="I133" s="223"/>
      <c r="J133" s="224">
        <f>ROUND(I133*H133,2)</f>
        <v>0</v>
      </c>
      <c r="K133" s="220" t="s">
        <v>147</v>
      </c>
      <c r="L133" s="225"/>
      <c r="M133" s="226" t="s">
        <v>32</v>
      </c>
      <c r="N133" s="227" t="s">
        <v>47</v>
      </c>
      <c r="O133" s="84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148</v>
      </c>
      <c r="AT133" s="230" t="s">
        <v>143</v>
      </c>
      <c r="AU133" s="230" t="s">
        <v>83</v>
      </c>
      <c r="AY133" s="16" t="s">
        <v>142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149</v>
      </c>
      <c r="BM133" s="230" t="s">
        <v>332</v>
      </c>
    </row>
    <row r="134" s="2" customFormat="1" ht="21.75" customHeight="1">
      <c r="A134" s="38"/>
      <c r="B134" s="39"/>
      <c r="C134" s="218" t="s">
        <v>333</v>
      </c>
      <c r="D134" s="218" t="s">
        <v>143</v>
      </c>
      <c r="E134" s="219" t="s">
        <v>334</v>
      </c>
      <c r="F134" s="220" t="s">
        <v>335</v>
      </c>
      <c r="G134" s="221" t="s">
        <v>153</v>
      </c>
      <c r="H134" s="222">
        <v>2</v>
      </c>
      <c r="I134" s="223"/>
      <c r="J134" s="224">
        <f>ROUND(I134*H134,2)</f>
        <v>0</v>
      </c>
      <c r="K134" s="220" t="s">
        <v>147</v>
      </c>
      <c r="L134" s="225"/>
      <c r="M134" s="226" t="s">
        <v>32</v>
      </c>
      <c r="N134" s="227" t="s">
        <v>47</v>
      </c>
      <c r="O134" s="84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148</v>
      </c>
      <c r="AT134" s="230" t="s">
        <v>143</v>
      </c>
      <c r="AU134" s="230" t="s">
        <v>83</v>
      </c>
      <c r="AY134" s="16" t="s">
        <v>142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149</v>
      </c>
      <c r="BM134" s="230" t="s">
        <v>336</v>
      </c>
    </row>
    <row r="135" s="2" customFormat="1" ht="33" customHeight="1">
      <c r="A135" s="38"/>
      <c r="B135" s="39"/>
      <c r="C135" s="218" t="s">
        <v>337</v>
      </c>
      <c r="D135" s="218" t="s">
        <v>143</v>
      </c>
      <c r="E135" s="219" t="s">
        <v>338</v>
      </c>
      <c r="F135" s="220" t="s">
        <v>339</v>
      </c>
      <c r="G135" s="221" t="s">
        <v>153</v>
      </c>
      <c r="H135" s="222">
        <v>1</v>
      </c>
      <c r="I135" s="223"/>
      <c r="J135" s="224">
        <f>ROUND(I135*H135,2)</f>
        <v>0</v>
      </c>
      <c r="K135" s="220" t="s">
        <v>147</v>
      </c>
      <c r="L135" s="225"/>
      <c r="M135" s="226" t="s">
        <v>32</v>
      </c>
      <c r="N135" s="227" t="s">
        <v>47</v>
      </c>
      <c r="O135" s="84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236</v>
      </c>
      <c r="AT135" s="230" t="s">
        <v>143</v>
      </c>
      <c r="AU135" s="230" t="s">
        <v>83</v>
      </c>
      <c r="AY135" s="16" t="s">
        <v>142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236</v>
      </c>
      <c r="BM135" s="230" t="s">
        <v>340</v>
      </c>
    </row>
    <row r="136" s="2" customFormat="1" ht="21.75" customHeight="1">
      <c r="A136" s="38"/>
      <c r="B136" s="39"/>
      <c r="C136" s="218" t="s">
        <v>341</v>
      </c>
      <c r="D136" s="218" t="s">
        <v>143</v>
      </c>
      <c r="E136" s="219" t="s">
        <v>342</v>
      </c>
      <c r="F136" s="220" t="s">
        <v>343</v>
      </c>
      <c r="G136" s="221" t="s">
        <v>146</v>
      </c>
      <c r="H136" s="222">
        <v>1800</v>
      </c>
      <c r="I136" s="223"/>
      <c r="J136" s="224">
        <f>ROUND(I136*H136,2)</f>
        <v>0</v>
      </c>
      <c r="K136" s="220" t="s">
        <v>147</v>
      </c>
      <c r="L136" s="225"/>
      <c r="M136" s="226" t="s">
        <v>32</v>
      </c>
      <c r="N136" s="227" t="s">
        <v>47</v>
      </c>
      <c r="O136" s="84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148</v>
      </c>
      <c r="AT136" s="230" t="s">
        <v>143</v>
      </c>
      <c r="AU136" s="230" t="s">
        <v>83</v>
      </c>
      <c r="AY136" s="16" t="s">
        <v>142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149</v>
      </c>
      <c r="BM136" s="230" t="s">
        <v>344</v>
      </c>
    </row>
    <row r="137" s="2" customFormat="1" ht="21.75" customHeight="1">
      <c r="A137" s="38"/>
      <c r="B137" s="39"/>
      <c r="C137" s="218" t="s">
        <v>345</v>
      </c>
      <c r="D137" s="218" t="s">
        <v>143</v>
      </c>
      <c r="E137" s="219" t="s">
        <v>346</v>
      </c>
      <c r="F137" s="220" t="s">
        <v>347</v>
      </c>
      <c r="G137" s="221" t="s">
        <v>153</v>
      </c>
      <c r="H137" s="222">
        <v>4</v>
      </c>
      <c r="I137" s="223"/>
      <c r="J137" s="224">
        <f>ROUND(I137*H137,2)</f>
        <v>0</v>
      </c>
      <c r="K137" s="220" t="s">
        <v>147</v>
      </c>
      <c r="L137" s="225"/>
      <c r="M137" s="226" t="s">
        <v>32</v>
      </c>
      <c r="N137" s="227" t="s">
        <v>47</v>
      </c>
      <c r="O137" s="84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148</v>
      </c>
      <c r="AT137" s="230" t="s">
        <v>143</v>
      </c>
      <c r="AU137" s="230" t="s">
        <v>83</v>
      </c>
      <c r="AY137" s="16" t="s">
        <v>142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149</v>
      </c>
      <c r="BM137" s="230" t="s">
        <v>348</v>
      </c>
    </row>
    <row r="138" s="2" customFormat="1" ht="21.75" customHeight="1">
      <c r="A138" s="38"/>
      <c r="B138" s="39"/>
      <c r="C138" s="218" t="s">
        <v>349</v>
      </c>
      <c r="D138" s="218" t="s">
        <v>143</v>
      </c>
      <c r="E138" s="219" t="s">
        <v>350</v>
      </c>
      <c r="F138" s="220" t="s">
        <v>351</v>
      </c>
      <c r="G138" s="221" t="s">
        <v>153</v>
      </c>
      <c r="H138" s="222">
        <v>2</v>
      </c>
      <c r="I138" s="223"/>
      <c r="J138" s="224">
        <f>ROUND(I138*H138,2)</f>
        <v>0</v>
      </c>
      <c r="K138" s="220" t="s">
        <v>147</v>
      </c>
      <c r="L138" s="225"/>
      <c r="M138" s="226" t="s">
        <v>32</v>
      </c>
      <c r="N138" s="227" t="s">
        <v>47</v>
      </c>
      <c r="O138" s="84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236</v>
      </c>
      <c r="AT138" s="230" t="s">
        <v>143</v>
      </c>
      <c r="AU138" s="230" t="s">
        <v>83</v>
      </c>
      <c r="AY138" s="16" t="s">
        <v>142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236</v>
      </c>
      <c r="BM138" s="230" t="s">
        <v>352</v>
      </c>
    </row>
    <row r="139" s="2" customFormat="1" ht="21.75" customHeight="1">
      <c r="A139" s="38"/>
      <c r="B139" s="39"/>
      <c r="C139" s="218" t="s">
        <v>353</v>
      </c>
      <c r="D139" s="218" t="s">
        <v>143</v>
      </c>
      <c r="E139" s="219" t="s">
        <v>354</v>
      </c>
      <c r="F139" s="220" t="s">
        <v>355</v>
      </c>
      <c r="G139" s="221" t="s">
        <v>153</v>
      </c>
      <c r="H139" s="222">
        <v>2</v>
      </c>
      <c r="I139" s="223"/>
      <c r="J139" s="224">
        <f>ROUND(I139*H139,2)</f>
        <v>0</v>
      </c>
      <c r="K139" s="220" t="s">
        <v>147</v>
      </c>
      <c r="L139" s="225"/>
      <c r="M139" s="226" t="s">
        <v>32</v>
      </c>
      <c r="N139" s="227" t="s">
        <v>47</v>
      </c>
      <c r="O139" s="84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236</v>
      </c>
      <c r="AT139" s="230" t="s">
        <v>143</v>
      </c>
      <c r="AU139" s="230" t="s">
        <v>83</v>
      </c>
      <c r="AY139" s="16" t="s">
        <v>142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236</v>
      </c>
      <c r="BM139" s="230" t="s">
        <v>356</v>
      </c>
    </row>
    <row r="140" s="2" customFormat="1" ht="16.5" customHeight="1">
      <c r="A140" s="38"/>
      <c r="B140" s="39"/>
      <c r="C140" s="218" t="s">
        <v>357</v>
      </c>
      <c r="D140" s="218" t="s">
        <v>143</v>
      </c>
      <c r="E140" s="219" t="s">
        <v>358</v>
      </c>
      <c r="F140" s="220" t="s">
        <v>359</v>
      </c>
      <c r="G140" s="221" t="s">
        <v>153</v>
      </c>
      <c r="H140" s="222">
        <v>1</v>
      </c>
      <c r="I140" s="223"/>
      <c r="J140" s="224">
        <f>ROUND(I140*H140,2)</f>
        <v>0</v>
      </c>
      <c r="K140" s="220" t="s">
        <v>32</v>
      </c>
      <c r="L140" s="225"/>
      <c r="M140" s="226" t="s">
        <v>32</v>
      </c>
      <c r="N140" s="227" t="s">
        <v>47</v>
      </c>
      <c r="O140" s="84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236</v>
      </c>
      <c r="AT140" s="230" t="s">
        <v>143</v>
      </c>
      <c r="AU140" s="230" t="s">
        <v>83</v>
      </c>
      <c r="AY140" s="16" t="s">
        <v>142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236</v>
      </c>
      <c r="BM140" s="230" t="s">
        <v>360</v>
      </c>
    </row>
    <row r="141" s="2" customFormat="1" ht="16.5" customHeight="1">
      <c r="A141" s="38"/>
      <c r="B141" s="39"/>
      <c r="C141" s="218" t="s">
        <v>361</v>
      </c>
      <c r="D141" s="218" t="s">
        <v>143</v>
      </c>
      <c r="E141" s="219" t="s">
        <v>362</v>
      </c>
      <c r="F141" s="220" t="s">
        <v>363</v>
      </c>
      <c r="G141" s="221" t="s">
        <v>153</v>
      </c>
      <c r="H141" s="222">
        <v>1</v>
      </c>
      <c r="I141" s="223"/>
      <c r="J141" s="224">
        <f>ROUND(I141*H141,2)</f>
        <v>0</v>
      </c>
      <c r="K141" s="220" t="s">
        <v>32</v>
      </c>
      <c r="L141" s="225"/>
      <c r="M141" s="226" t="s">
        <v>32</v>
      </c>
      <c r="N141" s="227" t="s">
        <v>47</v>
      </c>
      <c r="O141" s="84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236</v>
      </c>
      <c r="AT141" s="230" t="s">
        <v>143</v>
      </c>
      <c r="AU141" s="230" t="s">
        <v>83</v>
      </c>
      <c r="AY141" s="16" t="s">
        <v>142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236</v>
      </c>
      <c r="BM141" s="230" t="s">
        <v>364</v>
      </c>
    </row>
    <row r="142" s="2" customFormat="1" ht="21.75" customHeight="1">
      <c r="A142" s="38"/>
      <c r="B142" s="39"/>
      <c r="C142" s="218" t="s">
        <v>365</v>
      </c>
      <c r="D142" s="218" t="s">
        <v>143</v>
      </c>
      <c r="E142" s="219" t="s">
        <v>366</v>
      </c>
      <c r="F142" s="220" t="s">
        <v>367</v>
      </c>
      <c r="G142" s="221" t="s">
        <v>153</v>
      </c>
      <c r="H142" s="222">
        <v>1</v>
      </c>
      <c r="I142" s="223"/>
      <c r="J142" s="224">
        <f>ROUND(I142*H142,2)</f>
        <v>0</v>
      </c>
      <c r="K142" s="220" t="s">
        <v>147</v>
      </c>
      <c r="L142" s="225"/>
      <c r="M142" s="226" t="s">
        <v>32</v>
      </c>
      <c r="N142" s="227" t="s">
        <v>47</v>
      </c>
      <c r="O142" s="84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148</v>
      </c>
      <c r="AT142" s="230" t="s">
        <v>143</v>
      </c>
      <c r="AU142" s="230" t="s">
        <v>83</v>
      </c>
      <c r="AY142" s="16" t="s">
        <v>142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149</v>
      </c>
      <c r="BM142" s="230" t="s">
        <v>368</v>
      </c>
    </row>
    <row r="143" s="2" customFormat="1" ht="21.75" customHeight="1">
      <c r="A143" s="38"/>
      <c r="B143" s="39"/>
      <c r="C143" s="218" t="s">
        <v>369</v>
      </c>
      <c r="D143" s="218" t="s">
        <v>143</v>
      </c>
      <c r="E143" s="219" t="s">
        <v>370</v>
      </c>
      <c r="F143" s="220" t="s">
        <v>371</v>
      </c>
      <c r="G143" s="221" t="s">
        <v>153</v>
      </c>
      <c r="H143" s="222">
        <v>20</v>
      </c>
      <c r="I143" s="223"/>
      <c r="J143" s="224">
        <f>ROUND(I143*H143,2)</f>
        <v>0</v>
      </c>
      <c r="K143" s="220" t="s">
        <v>147</v>
      </c>
      <c r="L143" s="225"/>
      <c r="M143" s="226" t="s">
        <v>32</v>
      </c>
      <c r="N143" s="227" t="s">
        <v>47</v>
      </c>
      <c r="O143" s="84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236</v>
      </c>
      <c r="AT143" s="230" t="s">
        <v>143</v>
      </c>
      <c r="AU143" s="230" t="s">
        <v>83</v>
      </c>
      <c r="AY143" s="16" t="s">
        <v>142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236</v>
      </c>
      <c r="BM143" s="230" t="s">
        <v>372</v>
      </c>
    </row>
    <row r="144" s="2" customFormat="1" ht="21.75" customHeight="1">
      <c r="A144" s="38"/>
      <c r="B144" s="39"/>
      <c r="C144" s="218" t="s">
        <v>373</v>
      </c>
      <c r="D144" s="218" t="s">
        <v>143</v>
      </c>
      <c r="E144" s="219" t="s">
        <v>374</v>
      </c>
      <c r="F144" s="220" t="s">
        <v>375</v>
      </c>
      <c r="G144" s="221" t="s">
        <v>153</v>
      </c>
      <c r="H144" s="222">
        <v>20</v>
      </c>
      <c r="I144" s="223"/>
      <c r="J144" s="224">
        <f>ROUND(I144*H144,2)</f>
        <v>0</v>
      </c>
      <c r="K144" s="220" t="s">
        <v>147</v>
      </c>
      <c r="L144" s="225"/>
      <c r="M144" s="226" t="s">
        <v>32</v>
      </c>
      <c r="N144" s="227" t="s">
        <v>47</v>
      </c>
      <c r="O144" s="84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148</v>
      </c>
      <c r="AT144" s="230" t="s">
        <v>143</v>
      </c>
      <c r="AU144" s="230" t="s">
        <v>83</v>
      </c>
      <c r="AY144" s="16" t="s">
        <v>142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149</v>
      </c>
      <c r="BM144" s="230" t="s">
        <v>376</v>
      </c>
    </row>
    <row r="145" s="2" customFormat="1" ht="21.75" customHeight="1">
      <c r="A145" s="38"/>
      <c r="B145" s="39"/>
      <c r="C145" s="218" t="s">
        <v>377</v>
      </c>
      <c r="D145" s="218" t="s">
        <v>143</v>
      </c>
      <c r="E145" s="219" t="s">
        <v>378</v>
      </c>
      <c r="F145" s="220" t="s">
        <v>379</v>
      </c>
      <c r="G145" s="221" t="s">
        <v>153</v>
      </c>
      <c r="H145" s="222">
        <v>1</v>
      </c>
      <c r="I145" s="223"/>
      <c r="J145" s="224">
        <f>ROUND(I145*H145,2)</f>
        <v>0</v>
      </c>
      <c r="K145" s="220" t="s">
        <v>147</v>
      </c>
      <c r="L145" s="225"/>
      <c r="M145" s="226" t="s">
        <v>32</v>
      </c>
      <c r="N145" s="227" t="s">
        <v>47</v>
      </c>
      <c r="O145" s="84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236</v>
      </c>
      <c r="AT145" s="230" t="s">
        <v>143</v>
      </c>
      <c r="AU145" s="230" t="s">
        <v>83</v>
      </c>
      <c r="AY145" s="16" t="s">
        <v>142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236</v>
      </c>
      <c r="BM145" s="230" t="s">
        <v>380</v>
      </c>
    </row>
    <row r="146" s="2" customFormat="1" ht="21.75" customHeight="1">
      <c r="A146" s="38"/>
      <c r="B146" s="39"/>
      <c r="C146" s="218" t="s">
        <v>381</v>
      </c>
      <c r="D146" s="218" t="s">
        <v>143</v>
      </c>
      <c r="E146" s="219" t="s">
        <v>382</v>
      </c>
      <c r="F146" s="220" t="s">
        <v>383</v>
      </c>
      <c r="G146" s="221" t="s">
        <v>153</v>
      </c>
      <c r="H146" s="222">
        <v>1</v>
      </c>
      <c r="I146" s="223"/>
      <c r="J146" s="224">
        <f>ROUND(I146*H146,2)</f>
        <v>0</v>
      </c>
      <c r="K146" s="220" t="s">
        <v>147</v>
      </c>
      <c r="L146" s="225"/>
      <c r="M146" s="226" t="s">
        <v>32</v>
      </c>
      <c r="N146" s="227" t="s">
        <v>47</v>
      </c>
      <c r="O146" s="84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236</v>
      </c>
      <c r="AT146" s="230" t="s">
        <v>143</v>
      </c>
      <c r="AU146" s="230" t="s">
        <v>83</v>
      </c>
      <c r="AY146" s="16" t="s">
        <v>142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236</v>
      </c>
      <c r="BM146" s="230" t="s">
        <v>384</v>
      </c>
    </row>
    <row r="147" s="2" customFormat="1" ht="21.75" customHeight="1">
      <c r="A147" s="38"/>
      <c r="B147" s="39"/>
      <c r="C147" s="218" t="s">
        <v>385</v>
      </c>
      <c r="D147" s="218" t="s">
        <v>143</v>
      </c>
      <c r="E147" s="219" t="s">
        <v>386</v>
      </c>
      <c r="F147" s="220" t="s">
        <v>387</v>
      </c>
      <c r="G147" s="221" t="s">
        <v>153</v>
      </c>
      <c r="H147" s="222">
        <v>1</v>
      </c>
      <c r="I147" s="223"/>
      <c r="J147" s="224">
        <f>ROUND(I147*H147,2)</f>
        <v>0</v>
      </c>
      <c r="K147" s="220" t="s">
        <v>147</v>
      </c>
      <c r="L147" s="225"/>
      <c r="M147" s="226" t="s">
        <v>32</v>
      </c>
      <c r="N147" s="227" t="s">
        <v>47</v>
      </c>
      <c r="O147" s="84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236</v>
      </c>
      <c r="AT147" s="230" t="s">
        <v>143</v>
      </c>
      <c r="AU147" s="230" t="s">
        <v>83</v>
      </c>
      <c r="AY147" s="16" t="s">
        <v>142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236</v>
      </c>
      <c r="BM147" s="230" t="s">
        <v>388</v>
      </c>
    </row>
    <row r="148" s="2" customFormat="1" ht="16.5" customHeight="1">
      <c r="A148" s="38"/>
      <c r="B148" s="39"/>
      <c r="C148" s="218" t="s">
        <v>389</v>
      </c>
      <c r="D148" s="218" t="s">
        <v>143</v>
      </c>
      <c r="E148" s="219" t="s">
        <v>390</v>
      </c>
      <c r="F148" s="220" t="s">
        <v>391</v>
      </c>
      <c r="G148" s="221" t="s">
        <v>153</v>
      </c>
      <c r="H148" s="222">
        <v>0.5</v>
      </c>
      <c r="I148" s="223"/>
      <c r="J148" s="224">
        <f>ROUND(I148*H148,2)</f>
        <v>0</v>
      </c>
      <c r="K148" s="220" t="s">
        <v>32</v>
      </c>
      <c r="L148" s="225"/>
      <c r="M148" s="226" t="s">
        <v>32</v>
      </c>
      <c r="N148" s="227" t="s">
        <v>47</v>
      </c>
      <c r="O148" s="84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236</v>
      </c>
      <c r="AT148" s="230" t="s">
        <v>143</v>
      </c>
      <c r="AU148" s="230" t="s">
        <v>83</v>
      </c>
      <c r="AY148" s="16" t="s">
        <v>142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83</v>
      </c>
      <c r="BK148" s="231">
        <f>ROUND(I148*H148,2)</f>
        <v>0</v>
      </c>
      <c r="BL148" s="16" t="s">
        <v>236</v>
      </c>
      <c r="BM148" s="230" t="s">
        <v>392</v>
      </c>
    </row>
    <row r="149" s="2" customFormat="1" ht="16.5" customHeight="1">
      <c r="A149" s="38"/>
      <c r="B149" s="39"/>
      <c r="C149" s="218" t="s">
        <v>393</v>
      </c>
      <c r="D149" s="218" t="s">
        <v>143</v>
      </c>
      <c r="E149" s="219" t="s">
        <v>394</v>
      </c>
      <c r="F149" s="220" t="s">
        <v>395</v>
      </c>
      <c r="G149" s="221" t="s">
        <v>153</v>
      </c>
      <c r="H149" s="222">
        <v>1</v>
      </c>
      <c r="I149" s="223"/>
      <c r="J149" s="224">
        <f>ROUND(I149*H149,2)</f>
        <v>0</v>
      </c>
      <c r="K149" s="220" t="s">
        <v>32</v>
      </c>
      <c r="L149" s="225"/>
      <c r="M149" s="226" t="s">
        <v>32</v>
      </c>
      <c r="N149" s="227" t="s">
        <v>47</v>
      </c>
      <c r="O149" s="84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236</v>
      </c>
      <c r="AT149" s="230" t="s">
        <v>143</v>
      </c>
      <c r="AU149" s="230" t="s">
        <v>83</v>
      </c>
      <c r="AY149" s="16" t="s">
        <v>142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236</v>
      </c>
      <c r="BM149" s="230" t="s">
        <v>396</v>
      </c>
    </row>
    <row r="150" s="2" customFormat="1">
      <c r="A150" s="38"/>
      <c r="B150" s="39"/>
      <c r="C150" s="40"/>
      <c r="D150" s="232" t="s">
        <v>397</v>
      </c>
      <c r="E150" s="40"/>
      <c r="F150" s="233" t="s">
        <v>398</v>
      </c>
      <c r="G150" s="40"/>
      <c r="H150" s="40"/>
      <c r="I150" s="146"/>
      <c r="J150" s="40"/>
      <c r="K150" s="40"/>
      <c r="L150" s="44"/>
      <c r="M150" s="234"/>
      <c r="N150" s="235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6" t="s">
        <v>397</v>
      </c>
      <c r="AU150" s="16" t="s">
        <v>83</v>
      </c>
    </row>
    <row r="151" s="2" customFormat="1" ht="16.5" customHeight="1">
      <c r="A151" s="38"/>
      <c r="B151" s="39"/>
      <c r="C151" s="218" t="s">
        <v>399</v>
      </c>
      <c r="D151" s="218" t="s">
        <v>143</v>
      </c>
      <c r="E151" s="219" t="s">
        <v>400</v>
      </c>
      <c r="F151" s="220" t="s">
        <v>401</v>
      </c>
      <c r="G151" s="221" t="s">
        <v>153</v>
      </c>
      <c r="H151" s="222">
        <v>1</v>
      </c>
      <c r="I151" s="223"/>
      <c r="J151" s="224">
        <f>ROUND(I151*H151,2)</f>
        <v>0</v>
      </c>
      <c r="K151" s="220" t="s">
        <v>32</v>
      </c>
      <c r="L151" s="225"/>
      <c r="M151" s="226" t="s">
        <v>32</v>
      </c>
      <c r="N151" s="227" t="s">
        <v>47</v>
      </c>
      <c r="O151" s="84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236</v>
      </c>
      <c r="AT151" s="230" t="s">
        <v>143</v>
      </c>
      <c r="AU151" s="230" t="s">
        <v>83</v>
      </c>
      <c r="AY151" s="16" t="s">
        <v>142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236</v>
      </c>
      <c r="BM151" s="230" t="s">
        <v>402</v>
      </c>
    </row>
    <row r="152" s="2" customFormat="1" ht="16.5" customHeight="1">
      <c r="A152" s="38"/>
      <c r="B152" s="39"/>
      <c r="C152" s="218" t="s">
        <v>149</v>
      </c>
      <c r="D152" s="218" t="s">
        <v>143</v>
      </c>
      <c r="E152" s="219" t="s">
        <v>403</v>
      </c>
      <c r="F152" s="220" t="s">
        <v>404</v>
      </c>
      <c r="G152" s="221" t="s">
        <v>153</v>
      </c>
      <c r="H152" s="222">
        <v>1</v>
      </c>
      <c r="I152" s="223"/>
      <c r="J152" s="224">
        <f>ROUND(I152*H152,2)</f>
        <v>0</v>
      </c>
      <c r="K152" s="220" t="s">
        <v>32</v>
      </c>
      <c r="L152" s="225"/>
      <c r="M152" s="226" t="s">
        <v>32</v>
      </c>
      <c r="N152" s="227" t="s">
        <v>47</v>
      </c>
      <c r="O152" s="84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236</v>
      </c>
      <c r="AT152" s="230" t="s">
        <v>143</v>
      </c>
      <c r="AU152" s="230" t="s">
        <v>83</v>
      </c>
      <c r="AY152" s="16" t="s">
        <v>142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236</v>
      </c>
      <c r="BM152" s="230" t="s">
        <v>405</v>
      </c>
    </row>
    <row r="153" s="2" customFormat="1" ht="16.5" customHeight="1">
      <c r="A153" s="38"/>
      <c r="B153" s="39"/>
      <c r="C153" s="218" t="s">
        <v>406</v>
      </c>
      <c r="D153" s="218" t="s">
        <v>143</v>
      </c>
      <c r="E153" s="219" t="s">
        <v>407</v>
      </c>
      <c r="F153" s="220" t="s">
        <v>408</v>
      </c>
      <c r="G153" s="221" t="s">
        <v>153</v>
      </c>
      <c r="H153" s="222">
        <v>2</v>
      </c>
      <c r="I153" s="223"/>
      <c r="J153" s="224">
        <f>ROUND(I153*H153,2)</f>
        <v>0</v>
      </c>
      <c r="K153" s="220" t="s">
        <v>32</v>
      </c>
      <c r="L153" s="225"/>
      <c r="M153" s="226" t="s">
        <v>32</v>
      </c>
      <c r="N153" s="227" t="s">
        <v>47</v>
      </c>
      <c r="O153" s="84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236</v>
      </c>
      <c r="AT153" s="230" t="s">
        <v>143</v>
      </c>
      <c r="AU153" s="230" t="s">
        <v>83</v>
      </c>
      <c r="AY153" s="16" t="s">
        <v>142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236</v>
      </c>
      <c r="BM153" s="230" t="s">
        <v>409</v>
      </c>
    </row>
    <row r="154" s="2" customFormat="1" ht="21.75" customHeight="1">
      <c r="A154" s="38"/>
      <c r="B154" s="39"/>
      <c r="C154" s="218" t="s">
        <v>410</v>
      </c>
      <c r="D154" s="218" t="s">
        <v>143</v>
      </c>
      <c r="E154" s="219" t="s">
        <v>411</v>
      </c>
      <c r="F154" s="220" t="s">
        <v>412</v>
      </c>
      <c r="G154" s="221" t="s">
        <v>153</v>
      </c>
      <c r="H154" s="222">
        <v>1</v>
      </c>
      <c r="I154" s="223"/>
      <c r="J154" s="224">
        <f>ROUND(I154*H154,2)</f>
        <v>0</v>
      </c>
      <c r="K154" s="220" t="s">
        <v>147</v>
      </c>
      <c r="L154" s="225"/>
      <c r="M154" s="226" t="s">
        <v>32</v>
      </c>
      <c r="N154" s="227" t="s">
        <v>47</v>
      </c>
      <c r="O154" s="84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148</v>
      </c>
      <c r="AT154" s="230" t="s">
        <v>143</v>
      </c>
      <c r="AU154" s="230" t="s">
        <v>83</v>
      </c>
      <c r="AY154" s="16" t="s">
        <v>142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149</v>
      </c>
      <c r="BM154" s="230" t="s">
        <v>413</v>
      </c>
    </row>
    <row r="155" s="2" customFormat="1" ht="21.75" customHeight="1">
      <c r="A155" s="38"/>
      <c r="B155" s="39"/>
      <c r="C155" s="218" t="s">
        <v>414</v>
      </c>
      <c r="D155" s="218" t="s">
        <v>143</v>
      </c>
      <c r="E155" s="219" t="s">
        <v>415</v>
      </c>
      <c r="F155" s="220" t="s">
        <v>416</v>
      </c>
      <c r="G155" s="221" t="s">
        <v>153</v>
      </c>
      <c r="H155" s="222">
        <v>1</v>
      </c>
      <c r="I155" s="223"/>
      <c r="J155" s="224">
        <f>ROUND(I155*H155,2)</f>
        <v>0</v>
      </c>
      <c r="K155" s="220" t="s">
        <v>147</v>
      </c>
      <c r="L155" s="225"/>
      <c r="M155" s="226" t="s">
        <v>32</v>
      </c>
      <c r="N155" s="227" t="s">
        <v>47</v>
      </c>
      <c r="O155" s="84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236</v>
      </c>
      <c r="AT155" s="230" t="s">
        <v>143</v>
      </c>
      <c r="AU155" s="230" t="s">
        <v>83</v>
      </c>
      <c r="AY155" s="16" t="s">
        <v>142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236</v>
      </c>
      <c r="BM155" s="230" t="s">
        <v>417</v>
      </c>
    </row>
    <row r="156" s="2" customFormat="1" ht="21.75" customHeight="1">
      <c r="A156" s="38"/>
      <c r="B156" s="39"/>
      <c r="C156" s="218" t="s">
        <v>418</v>
      </c>
      <c r="D156" s="218" t="s">
        <v>143</v>
      </c>
      <c r="E156" s="219" t="s">
        <v>419</v>
      </c>
      <c r="F156" s="220" t="s">
        <v>420</v>
      </c>
      <c r="G156" s="221" t="s">
        <v>153</v>
      </c>
      <c r="H156" s="222">
        <v>1</v>
      </c>
      <c r="I156" s="223"/>
      <c r="J156" s="224">
        <f>ROUND(I156*H156,2)</f>
        <v>0</v>
      </c>
      <c r="K156" s="220" t="s">
        <v>147</v>
      </c>
      <c r="L156" s="225"/>
      <c r="M156" s="226" t="s">
        <v>32</v>
      </c>
      <c r="N156" s="227" t="s">
        <v>47</v>
      </c>
      <c r="O156" s="84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236</v>
      </c>
      <c r="AT156" s="230" t="s">
        <v>143</v>
      </c>
      <c r="AU156" s="230" t="s">
        <v>83</v>
      </c>
      <c r="AY156" s="16" t="s">
        <v>142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236</v>
      </c>
      <c r="BM156" s="230" t="s">
        <v>421</v>
      </c>
    </row>
    <row r="157" s="2" customFormat="1" ht="21.75" customHeight="1">
      <c r="A157" s="38"/>
      <c r="B157" s="39"/>
      <c r="C157" s="218" t="s">
        <v>422</v>
      </c>
      <c r="D157" s="218" t="s">
        <v>143</v>
      </c>
      <c r="E157" s="219" t="s">
        <v>423</v>
      </c>
      <c r="F157" s="220" t="s">
        <v>424</v>
      </c>
      <c r="G157" s="221" t="s">
        <v>153</v>
      </c>
      <c r="H157" s="222">
        <v>1</v>
      </c>
      <c r="I157" s="223"/>
      <c r="J157" s="224">
        <f>ROUND(I157*H157,2)</f>
        <v>0</v>
      </c>
      <c r="K157" s="220" t="s">
        <v>147</v>
      </c>
      <c r="L157" s="225"/>
      <c r="M157" s="226" t="s">
        <v>32</v>
      </c>
      <c r="N157" s="227" t="s">
        <v>47</v>
      </c>
      <c r="O157" s="84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236</v>
      </c>
      <c r="AT157" s="230" t="s">
        <v>143</v>
      </c>
      <c r="AU157" s="230" t="s">
        <v>83</v>
      </c>
      <c r="AY157" s="16" t="s">
        <v>142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236</v>
      </c>
      <c r="BM157" s="230" t="s">
        <v>425</v>
      </c>
    </row>
    <row r="158" s="2" customFormat="1" ht="21.75" customHeight="1">
      <c r="A158" s="38"/>
      <c r="B158" s="39"/>
      <c r="C158" s="218" t="s">
        <v>426</v>
      </c>
      <c r="D158" s="218" t="s">
        <v>143</v>
      </c>
      <c r="E158" s="219" t="s">
        <v>427</v>
      </c>
      <c r="F158" s="220" t="s">
        <v>428</v>
      </c>
      <c r="G158" s="221" t="s">
        <v>153</v>
      </c>
      <c r="H158" s="222">
        <v>1</v>
      </c>
      <c r="I158" s="223"/>
      <c r="J158" s="224">
        <f>ROUND(I158*H158,2)</f>
        <v>0</v>
      </c>
      <c r="K158" s="220" t="s">
        <v>147</v>
      </c>
      <c r="L158" s="225"/>
      <c r="M158" s="226" t="s">
        <v>32</v>
      </c>
      <c r="N158" s="227" t="s">
        <v>47</v>
      </c>
      <c r="O158" s="84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148</v>
      </c>
      <c r="AT158" s="230" t="s">
        <v>143</v>
      </c>
      <c r="AU158" s="230" t="s">
        <v>83</v>
      </c>
      <c r="AY158" s="16" t="s">
        <v>142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149</v>
      </c>
      <c r="BM158" s="230" t="s">
        <v>429</v>
      </c>
    </row>
    <row r="159" s="2" customFormat="1" ht="21.75" customHeight="1">
      <c r="A159" s="38"/>
      <c r="B159" s="39"/>
      <c r="C159" s="218" t="s">
        <v>430</v>
      </c>
      <c r="D159" s="218" t="s">
        <v>143</v>
      </c>
      <c r="E159" s="219" t="s">
        <v>431</v>
      </c>
      <c r="F159" s="220" t="s">
        <v>432</v>
      </c>
      <c r="G159" s="221" t="s">
        <v>153</v>
      </c>
      <c r="H159" s="222">
        <v>1</v>
      </c>
      <c r="I159" s="223"/>
      <c r="J159" s="224">
        <f>ROUND(I159*H159,2)</f>
        <v>0</v>
      </c>
      <c r="K159" s="220" t="s">
        <v>147</v>
      </c>
      <c r="L159" s="225"/>
      <c r="M159" s="226" t="s">
        <v>32</v>
      </c>
      <c r="N159" s="227" t="s">
        <v>47</v>
      </c>
      <c r="O159" s="84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236</v>
      </c>
      <c r="AT159" s="230" t="s">
        <v>143</v>
      </c>
      <c r="AU159" s="230" t="s">
        <v>83</v>
      </c>
      <c r="AY159" s="16" t="s">
        <v>142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236</v>
      </c>
      <c r="BM159" s="230" t="s">
        <v>433</v>
      </c>
    </row>
    <row r="160" s="2" customFormat="1" ht="16.5" customHeight="1">
      <c r="A160" s="38"/>
      <c r="B160" s="39"/>
      <c r="C160" s="218" t="s">
        <v>434</v>
      </c>
      <c r="D160" s="218" t="s">
        <v>143</v>
      </c>
      <c r="E160" s="219" t="s">
        <v>435</v>
      </c>
      <c r="F160" s="220" t="s">
        <v>436</v>
      </c>
      <c r="G160" s="221" t="s">
        <v>153</v>
      </c>
      <c r="H160" s="222">
        <v>1</v>
      </c>
      <c r="I160" s="223"/>
      <c r="J160" s="224">
        <f>ROUND(I160*H160,2)</f>
        <v>0</v>
      </c>
      <c r="K160" s="220" t="s">
        <v>32</v>
      </c>
      <c r="L160" s="225"/>
      <c r="M160" s="226" t="s">
        <v>32</v>
      </c>
      <c r="N160" s="227" t="s">
        <v>47</v>
      </c>
      <c r="O160" s="84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0" t="s">
        <v>236</v>
      </c>
      <c r="AT160" s="230" t="s">
        <v>143</v>
      </c>
      <c r="AU160" s="230" t="s">
        <v>83</v>
      </c>
      <c r="AY160" s="16" t="s">
        <v>142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83</v>
      </c>
      <c r="BK160" s="231">
        <f>ROUND(I160*H160,2)</f>
        <v>0</v>
      </c>
      <c r="BL160" s="16" t="s">
        <v>236</v>
      </c>
      <c r="BM160" s="230" t="s">
        <v>437</v>
      </c>
    </row>
    <row r="161" s="2" customFormat="1">
      <c r="A161" s="38"/>
      <c r="B161" s="39"/>
      <c r="C161" s="40"/>
      <c r="D161" s="232" t="s">
        <v>397</v>
      </c>
      <c r="E161" s="40"/>
      <c r="F161" s="233" t="s">
        <v>438</v>
      </c>
      <c r="G161" s="40"/>
      <c r="H161" s="40"/>
      <c r="I161" s="146"/>
      <c r="J161" s="40"/>
      <c r="K161" s="40"/>
      <c r="L161" s="44"/>
      <c r="M161" s="234"/>
      <c r="N161" s="235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6" t="s">
        <v>397</v>
      </c>
      <c r="AU161" s="16" t="s">
        <v>83</v>
      </c>
    </row>
    <row r="162" s="2" customFormat="1" ht="16.5" customHeight="1">
      <c r="A162" s="38"/>
      <c r="B162" s="39"/>
      <c r="C162" s="218" t="s">
        <v>439</v>
      </c>
      <c r="D162" s="218" t="s">
        <v>143</v>
      </c>
      <c r="E162" s="219" t="s">
        <v>440</v>
      </c>
      <c r="F162" s="220" t="s">
        <v>441</v>
      </c>
      <c r="G162" s="221" t="s">
        <v>153</v>
      </c>
      <c r="H162" s="222">
        <v>1</v>
      </c>
      <c r="I162" s="223"/>
      <c r="J162" s="224">
        <f>ROUND(I162*H162,2)</f>
        <v>0</v>
      </c>
      <c r="K162" s="220" t="s">
        <v>32</v>
      </c>
      <c r="L162" s="225"/>
      <c r="M162" s="226" t="s">
        <v>32</v>
      </c>
      <c r="N162" s="227" t="s">
        <v>47</v>
      </c>
      <c r="O162" s="84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236</v>
      </c>
      <c r="AT162" s="230" t="s">
        <v>143</v>
      </c>
      <c r="AU162" s="230" t="s">
        <v>83</v>
      </c>
      <c r="AY162" s="16" t="s">
        <v>142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83</v>
      </c>
      <c r="BK162" s="231">
        <f>ROUND(I162*H162,2)</f>
        <v>0</v>
      </c>
      <c r="BL162" s="16" t="s">
        <v>236</v>
      </c>
      <c r="BM162" s="230" t="s">
        <v>442</v>
      </c>
    </row>
    <row r="163" s="2" customFormat="1">
      <c r="A163" s="38"/>
      <c r="B163" s="39"/>
      <c r="C163" s="40"/>
      <c r="D163" s="232" t="s">
        <v>397</v>
      </c>
      <c r="E163" s="40"/>
      <c r="F163" s="233" t="s">
        <v>443</v>
      </c>
      <c r="G163" s="40"/>
      <c r="H163" s="40"/>
      <c r="I163" s="146"/>
      <c r="J163" s="40"/>
      <c r="K163" s="40"/>
      <c r="L163" s="44"/>
      <c r="M163" s="234"/>
      <c r="N163" s="235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6" t="s">
        <v>397</v>
      </c>
      <c r="AU163" s="16" t="s">
        <v>83</v>
      </c>
    </row>
    <row r="164" s="2" customFormat="1" ht="33" customHeight="1">
      <c r="A164" s="38"/>
      <c r="B164" s="39"/>
      <c r="C164" s="218" t="s">
        <v>444</v>
      </c>
      <c r="D164" s="218" t="s">
        <v>143</v>
      </c>
      <c r="E164" s="219" t="s">
        <v>445</v>
      </c>
      <c r="F164" s="220" t="s">
        <v>446</v>
      </c>
      <c r="G164" s="221" t="s">
        <v>153</v>
      </c>
      <c r="H164" s="222">
        <v>2</v>
      </c>
      <c r="I164" s="223"/>
      <c r="J164" s="224">
        <f>ROUND(I164*H164,2)</f>
        <v>0</v>
      </c>
      <c r="K164" s="220" t="s">
        <v>147</v>
      </c>
      <c r="L164" s="225"/>
      <c r="M164" s="226" t="s">
        <v>32</v>
      </c>
      <c r="N164" s="227" t="s">
        <v>47</v>
      </c>
      <c r="O164" s="84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236</v>
      </c>
      <c r="AT164" s="230" t="s">
        <v>143</v>
      </c>
      <c r="AU164" s="230" t="s">
        <v>83</v>
      </c>
      <c r="AY164" s="16" t="s">
        <v>142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83</v>
      </c>
      <c r="BK164" s="231">
        <f>ROUND(I164*H164,2)</f>
        <v>0</v>
      </c>
      <c r="BL164" s="16" t="s">
        <v>236</v>
      </c>
      <c r="BM164" s="230" t="s">
        <v>447</v>
      </c>
    </row>
    <row r="165" s="2" customFormat="1" ht="21.75" customHeight="1">
      <c r="A165" s="38"/>
      <c r="B165" s="39"/>
      <c r="C165" s="218" t="s">
        <v>448</v>
      </c>
      <c r="D165" s="218" t="s">
        <v>143</v>
      </c>
      <c r="E165" s="219" t="s">
        <v>449</v>
      </c>
      <c r="F165" s="220" t="s">
        <v>450</v>
      </c>
      <c r="G165" s="221" t="s">
        <v>153</v>
      </c>
      <c r="H165" s="222">
        <v>2</v>
      </c>
      <c r="I165" s="223"/>
      <c r="J165" s="224">
        <f>ROUND(I165*H165,2)</f>
        <v>0</v>
      </c>
      <c r="K165" s="220" t="s">
        <v>147</v>
      </c>
      <c r="L165" s="225"/>
      <c r="M165" s="226" t="s">
        <v>32</v>
      </c>
      <c r="N165" s="227" t="s">
        <v>47</v>
      </c>
      <c r="O165" s="84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236</v>
      </c>
      <c r="AT165" s="230" t="s">
        <v>143</v>
      </c>
      <c r="AU165" s="230" t="s">
        <v>83</v>
      </c>
      <c r="AY165" s="16" t="s">
        <v>142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236</v>
      </c>
      <c r="BM165" s="230" t="s">
        <v>451</v>
      </c>
    </row>
    <row r="166" s="2" customFormat="1" ht="21.75" customHeight="1">
      <c r="A166" s="38"/>
      <c r="B166" s="39"/>
      <c r="C166" s="218" t="s">
        <v>452</v>
      </c>
      <c r="D166" s="218" t="s">
        <v>143</v>
      </c>
      <c r="E166" s="219" t="s">
        <v>453</v>
      </c>
      <c r="F166" s="220" t="s">
        <v>454</v>
      </c>
      <c r="G166" s="221" t="s">
        <v>153</v>
      </c>
      <c r="H166" s="222">
        <v>2</v>
      </c>
      <c r="I166" s="223"/>
      <c r="J166" s="224">
        <f>ROUND(I166*H166,2)</f>
        <v>0</v>
      </c>
      <c r="K166" s="220" t="s">
        <v>147</v>
      </c>
      <c r="L166" s="225"/>
      <c r="M166" s="226" t="s">
        <v>32</v>
      </c>
      <c r="N166" s="227" t="s">
        <v>47</v>
      </c>
      <c r="O166" s="84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0" t="s">
        <v>148</v>
      </c>
      <c r="AT166" s="230" t="s">
        <v>143</v>
      </c>
      <c r="AU166" s="230" t="s">
        <v>83</v>
      </c>
      <c r="AY166" s="16" t="s">
        <v>142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149</v>
      </c>
      <c r="BM166" s="230" t="s">
        <v>455</v>
      </c>
    </row>
    <row r="167" s="2" customFormat="1" ht="21.75" customHeight="1">
      <c r="A167" s="38"/>
      <c r="B167" s="39"/>
      <c r="C167" s="218" t="s">
        <v>456</v>
      </c>
      <c r="D167" s="218" t="s">
        <v>143</v>
      </c>
      <c r="E167" s="219" t="s">
        <v>457</v>
      </c>
      <c r="F167" s="220" t="s">
        <v>458</v>
      </c>
      <c r="G167" s="221" t="s">
        <v>153</v>
      </c>
      <c r="H167" s="222">
        <v>2</v>
      </c>
      <c r="I167" s="223"/>
      <c r="J167" s="224">
        <f>ROUND(I167*H167,2)</f>
        <v>0</v>
      </c>
      <c r="K167" s="220" t="s">
        <v>147</v>
      </c>
      <c r="L167" s="225"/>
      <c r="M167" s="226" t="s">
        <v>32</v>
      </c>
      <c r="N167" s="227" t="s">
        <v>47</v>
      </c>
      <c r="O167" s="84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236</v>
      </c>
      <c r="AT167" s="230" t="s">
        <v>143</v>
      </c>
      <c r="AU167" s="230" t="s">
        <v>83</v>
      </c>
      <c r="AY167" s="16" t="s">
        <v>142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236</v>
      </c>
      <c r="BM167" s="230" t="s">
        <v>459</v>
      </c>
    </row>
    <row r="168" s="2" customFormat="1" ht="21.75" customHeight="1">
      <c r="A168" s="38"/>
      <c r="B168" s="39"/>
      <c r="C168" s="218" t="s">
        <v>460</v>
      </c>
      <c r="D168" s="218" t="s">
        <v>143</v>
      </c>
      <c r="E168" s="219" t="s">
        <v>461</v>
      </c>
      <c r="F168" s="220" t="s">
        <v>462</v>
      </c>
      <c r="G168" s="221" t="s">
        <v>153</v>
      </c>
      <c r="H168" s="222">
        <v>3</v>
      </c>
      <c r="I168" s="223"/>
      <c r="J168" s="224">
        <f>ROUND(I168*H168,2)</f>
        <v>0</v>
      </c>
      <c r="K168" s="220" t="s">
        <v>147</v>
      </c>
      <c r="L168" s="225"/>
      <c r="M168" s="226" t="s">
        <v>32</v>
      </c>
      <c r="N168" s="227" t="s">
        <v>47</v>
      </c>
      <c r="O168" s="84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148</v>
      </c>
      <c r="AT168" s="230" t="s">
        <v>143</v>
      </c>
      <c r="AU168" s="230" t="s">
        <v>83</v>
      </c>
      <c r="AY168" s="16" t="s">
        <v>142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149</v>
      </c>
      <c r="BM168" s="230" t="s">
        <v>463</v>
      </c>
    </row>
    <row r="169" s="2" customFormat="1" ht="21.75" customHeight="1">
      <c r="A169" s="38"/>
      <c r="B169" s="39"/>
      <c r="C169" s="218" t="s">
        <v>464</v>
      </c>
      <c r="D169" s="218" t="s">
        <v>143</v>
      </c>
      <c r="E169" s="219" t="s">
        <v>465</v>
      </c>
      <c r="F169" s="220" t="s">
        <v>466</v>
      </c>
      <c r="G169" s="221" t="s">
        <v>153</v>
      </c>
      <c r="H169" s="222">
        <v>3</v>
      </c>
      <c r="I169" s="223"/>
      <c r="J169" s="224">
        <f>ROUND(I169*H169,2)</f>
        <v>0</v>
      </c>
      <c r="K169" s="220" t="s">
        <v>147</v>
      </c>
      <c r="L169" s="225"/>
      <c r="M169" s="226" t="s">
        <v>32</v>
      </c>
      <c r="N169" s="227" t="s">
        <v>47</v>
      </c>
      <c r="O169" s="84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0" t="s">
        <v>148</v>
      </c>
      <c r="AT169" s="230" t="s">
        <v>143</v>
      </c>
      <c r="AU169" s="230" t="s">
        <v>83</v>
      </c>
      <c r="AY169" s="16" t="s">
        <v>142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149</v>
      </c>
      <c r="BM169" s="230" t="s">
        <v>467</v>
      </c>
    </row>
    <row r="170" s="2" customFormat="1" ht="21.75" customHeight="1">
      <c r="A170" s="38"/>
      <c r="B170" s="39"/>
      <c r="C170" s="218" t="s">
        <v>468</v>
      </c>
      <c r="D170" s="218" t="s">
        <v>143</v>
      </c>
      <c r="E170" s="219" t="s">
        <v>469</v>
      </c>
      <c r="F170" s="220" t="s">
        <v>470</v>
      </c>
      <c r="G170" s="221" t="s">
        <v>153</v>
      </c>
      <c r="H170" s="222">
        <v>3</v>
      </c>
      <c r="I170" s="223"/>
      <c r="J170" s="224">
        <f>ROUND(I170*H170,2)</f>
        <v>0</v>
      </c>
      <c r="K170" s="220" t="s">
        <v>147</v>
      </c>
      <c r="L170" s="225"/>
      <c r="M170" s="226" t="s">
        <v>32</v>
      </c>
      <c r="N170" s="227" t="s">
        <v>47</v>
      </c>
      <c r="O170" s="84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148</v>
      </c>
      <c r="AT170" s="230" t="s">
        <v>143</v>
      </c>
      <c r="AU170" s="230" t="s">
        <v>83</v>
      </c>
      <c r="AY170" s="16" t="s">
        <v>142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149</v>
      </c>
      <c r="BM170" s="230" t="s">
        <v>471</v>
      </c>
    </row>
    <row r="171" s="2" customFormat="1" ht="33" customHeight="1">
      <c r="A171" s="38"/>
      <c r="B171" s="39"/>
      <c r="C171" s="218" t="s">
        <v>472</v>
      </c>
      <c r="D171" s="218" t="s">
        <v>143</v>
      </c>
      <c r="E171" s="219" t="s">
        <v>473</v>
      </c>
      <c r="F171" s="220" t="s">
        <v>474</v>
      </c>
      <c r="G171" s="221" t="s">
        <v>153</v>
      </c>
      <c r="H171" s="222">
        <v>1</v>
      </c>
      <c r="I171" s="223"/>
      <c r="J171" s="224">
        <f>ROUND(I171*H171,2)</f>
        <v>0</v>
      </c>
      <c r="K171" s="220" t="s">
        <v>147</v>
      </c>
      <c r="L171" s="225"/>
      <c r="M171" s="226" t="s">
        <v>32</v>
      </c>
      <c r="N171" s="227" t="s">
        <v>47</v>
      </c>
      <c r="O171" s="84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236</v>
      </c>
      <c r="AT171" s="230" t="s">
        <v>143</v>
      </c>
      <c r="AU171" s="230" t="s">
        <v>83</v>
      </c>
      <c r="AY171" s="16" t="s">
        <v>142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83</v>
      </c>
      <c r="BK171" s="231">
        <f>ROUND(I171*H171,2)</f>
        <v>0</v>
      </c>
      <c r="BL171" s="16" t="s">
        <v>236</v>
      </c>
      <c r="BM171" s="230" t="s">
        <v>475</v>
      </c>
    </row>
    <row r="172" s="2" customFormat="1" ht="16.5" customHeight="1">
      <c r="A172" s="38"/>
      <c r="B172" s="39"/>
      <c r="C172" s="218" t="s">
        <v>476</v>
      </c>
      <c r="D172" s="218" t="s">
        <v>143</v>
      </c>
      <c r="E172" s="219" t="s">
        <v>477</v>
      </c>
      <c r="F172" s="220" t="s">
        <v>478</v>
      </c>
      <c r="G172" s="221" t="s">
        <v>153</v>
      </c>
      <c r="H172" s="222">
        <v>1</v>
      </c>
      <c r="I172" s="223"/>
      <c r="J172" s="224">
        <f>ROUND(I172*H172,2)</f>
        <v>0</v>
      </c>
      <c r="K172" s="220" t="s">
        <v>32</v>
      </c>
      <c r="L172" s="225"/>
      <c r="M172" s="226" t="s">
        <v>32</v>
      </c>
      <c r="N172" s="227" t="s">
        <v>47</v>
      </c>
      <c r="O172" s="84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236</v>
      </c>
      <c r="AT172" s="230" t="s">
        <v>143</v>
      </c>
      <c r="AU172" s="230" t="s">
        <v>83</v>
      </c>
      <c r="AY172" s="16" t="s">
        <v>142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236</v>
      </c>
      <c r="BM172" s="230" t="s">
        <v>479</v>
      </c>
    </row>
    <row r="173" s="2" customFormat="1" ht="21.75" customHeight="1">
      <c r="A173" s="38"/>
      <c r="B173" s="39"/>
      <c r="C173" s="218" t="s">
        <v>480</v>
      </c>
      <c r="D173" s="218" t="s">
        <v>143</v>
      </c>
      <c r="E173" s="219" t="s">
        <v>481</v>
      </c>
      <c r="F173" s="220" t="s">
        <v>482</v>
      </c>
      <c r="G173" s="221" t="s">
        <v>153</v>
      </c>
      <c r="H173" s="222">
        <v>1</v>
      </c>
      <c r="I173" s="223"/>
      <c r="J173" s="224">
        <f>ROUND(I173*H173,2)</f>
        <v>0</v>
      </c>
      <c r="K173" s="220" t="s">
        <v>147</v>
      </c>
      <c r="L173" s="225"/>
      <c r="M173" s="226" t="s">
        <v>32</v>
      </c>
      <c r="N173" s="227" t="s">
        <v>47</v>
      </c>
      <c r="O173" s="84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236</v>
      </c>
      <c r="AT173" s="230" t="s">
        <v>143</v>
      </c>
      <c r="AU173" s="230" t="s">
        <v>83</v>
      </c>
      <c r="AY173" s="16" t="s">
        <v>142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236</v>
      </c>
      <c r="BM173" s="230" t="s">
        <v>483</v>
      </c>
    </row>
    <row r="174" s="2" customFormat="1" ht="21.75" customHeight="1">
      <c r="A174" s="38"/>
      <c r="B174" s="39"/>
      <c r="C174" s="218" t="s">
        <v>484</v>
      </c>
      <c r="D174" s="218" t="s">
        <v>143</v>
      </c>
      <c r="E174" s="219" t="s">
        <v>485</v>
      </c>
      <c r="F174" s="220" t="s">
        <v>486</v>
      </c>
      <c r="G174" s="221" t="s">
        <v>153</v>
      </c>
      <c r="H174" s="222">
        <v>1</v>
      </c>
      <c r="I174" s="223"/>
      <c r="J174" s="224">
        <f>ROUND(I174*H174,2)</f>
        <v>0</v>
      </c>
      <c r="K174" s="220" t="s">
        <v>147</v>
      </c>
      <c r="L174" s="225"/>
      <c r="M174" s="226" t="s">
        <v>32</v>
      </c>
      <c r="N174" s="227" t="s">
        <v>47</v>
      </c>
      <c r="O174" s="84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236</v>
      </c>
      <c r="AT174" s="230" t="s">
        <v>143</v>
      </c>
      <c r="AU174" s="230" t="s">
        <v>83</v>
      </c>
      <c r="AY174" s="16" t="s">
        <v>142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83</v>
      </c>
      <c r="BK174" s="231">
        <f>ROUND(I174*H174,2)</f>
        <v>0</v>
      </c>
      <c r="BL174" s="16" t="s">
        <v>236</v>
      </c>
      <c r="BM174" s="230" t="s">
        <v>487</v>
      </c>
    </row>
    <row r="175" s="2" customFormat="1" ht="21.75" customHeight="1">
      <c r="A175" s="38"/>
      <c r="B175" s="39"/>
      <c r="C175" s="218" t="s">
        <v>488</v>
      </c>
      <c r="D175" s="218" t="s">
        <v>143</v>
      </c>
      <c r="E175" s="219" t="s">
        <v>489</v>
      </c>
      <c r="F175" s="220" t="s">
        <v>490</v>
      </c>
      <c r="G175" s="221" t="s">
        <v>153</v>
      </c>
      <c r="H175" s="222">
        <v>1</v>
      </c>
      <c r="I175" s="223"/>
      <c r="J175" s="224">
        <f>ROUND(I175*H175,2)</f>
        <v>0</v>
      </c>
      <c r="K175" s="220" t="s">
        <v>147</v>
      </c>
      <c r="L175" s="225"/>
      <c r="M175" s="226" t="s">
        <v>32</v>
      </c>
      <c r="N175" s="227" t="s">
        <v>47</v>
      </c>
      <c r="O175" s="84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236</v>
      </c>
      <c r="AT175" s="230" t="s">
        <v>143</v>
      </c>
      <c r="AU175" s="230" t="s">
        <v>83</v>
      </c>
      <c r="AY175" s="16" t="s">
        <v>142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236</v>
      </c>
      <c r="BM175" s="230" t="s">
        <v>491</v>
      </c>
    </row>
    <row r="176" s="2" customFormat="1" ht="21.75" customHeight="1">
      <c r="A176" s="38"/>
      <c r="B176" s="39"/>
      <c r="C176" s="218" t="s">
        <v>492</v>
      </c>
      <c r="D176" s="218" t="s">
        <v>143</v>
      </c>
      <c r="E176" s="219" t="s">
        <v>493</v>
      </c>
      <c r="F176" s="220" t="s">
        <v>494</v>
      </c>
      <c r="G176" s="221" t="s">
        <v>153</v>
      </c>
      <c r="H176" s="222">
        <v>1</v>
      </c>
      <c r="I176" s="223"/>
      <c r="J176" s="224">
        <f>ROUND(I176*H176,2)</f>
        <v>0</v>
      </c>
      <c r="K176" s="220" t="s">
        <v>147</v>
      </c>
      <c r="L176" s="225"/>
      <c r="M176" s="226" t="s">
        <v>32</v>
      </c>
      <c r="N176" s="227" t="s">
        <v>47</v>
      </c>
      <c r="O176" s="84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236</v>
      </c>
      <c r="AT176" s="230" t="s">
        <v>143</v>
      </c>
      <c r="AU176" s="230" t="s">
        <v>83</v>
      </c>
      <c r="AY176" s="16" t="s">
        <v>142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83</v>
      </c>
      <c r="BK176" s="231">
        <f>ROUND(I176*H176,2)</f>
        <v>0</v>
      </c>
      <c r="BL176" s="16" t="s">
        <v>236</v>
      </c>
      <c r="BM176" s="230" t="s">
        <v>495</v>
      </c>
    </row>
    <row r="177" s="2" customFormat="1" ht="21.75" customHeight="1">
      <c r="A177" s="38"/>
      <c r="B177" s="39"/>
      <c r="C177" s="218" t="s">
        <v>496</v>
      </c>
      <c r="D177" s="218" t="s">
        <v>143</v>
      </c>
      <c r="E177" s="219" t="s">
        <v>497</v>
      </c>
      <c r="F177" s="220" t="s">
        <v>498</v>
      </c>
      <c r="G177" s="221" t="s">
        <v>153</v>
      </c>
      <c r="H177" s="222">
        <v>1</v>
      </c>
      <c r="I177" s="223"/>
      <c r="J177" s="224">
        <f>ROUND(I177*H177,2)</f>
        <v>0</v>
      </c>
      <c r="K177" s="220" t="s">
        <v>147</v>
      </c>
      <c r="L177" s="225"/>
      <c r="M177" s="226" t="s">
        <v>32</v>
      </c>
      <c r="N177" s="227" t="s">
        <v>47</v>
      </c>
      <c r="O177" s="84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236</v>
      </c>
      <c r="AT177" s="230" t="s">
        <v>143</v>
      </c>
      <c r="AU177" s="230" t="s">
        <v>83</v>
      </c>
      <c r="AY177" s="16" t="s">
        <v>142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83</v>
      </c>
      <c r="BK177" s="231">
        <f>ROUND(I177*H177,2)</f>
        <v>0</v>
      </c>
      <c r="BL177" s="16" t="s">
        <v>236</v>
      </c>
      <c r="BM177" s="230" t="s">
        <v>499</v>
      </c>
    </row>
    <row r="178" s="2" customFormat="1" ht="21.75" customHeight="1">
      <c r="A178" s="38"/>
      <c r="B178" s="39"/>
      <c r="C178" s="218" t="s">
        <v>500</v>
      </c>
      <c r="D178" s="218" t="s">
        <v>143</v>
      </c>
      <c r="E178" s="219" t="s">
        <v>501</v>
      </c>
      <c r="F178" s="220" t="s">
        <v>502</v>
      </c>
      <c r="G178" s="221" t="s">
        <v>153</v>
      </c>
      <c r="H178" s="222">
        <v>2</v>
      </c>
      <c r="I178" s="223"/>
      <c r="J178" s="224">
        <f>ROUND(I178*H178,2)</f>
        <v>0</v>
      </c>
      <c r="K178" s="220" t="s">
        <v>147</v>
      </c>
      <c r="L178" s="225"/>
      <c r="M178" s="226" t="s">
        <v>32</v>
      </c>
      <c r="N178" s="227" t="s">
        <v>47</v>
      </c>
      <c r="O178" s="84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236</v>
      </c>
      <c r="AT178" s="230" t="s">
        <v>143</v>
      </c>
      <c r="AU178" s="230" t="s">
        <v>83</v>
      </c>
      <c r="AY178" s="16" t="s">
        <v>142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83</v>
      </c>
      <c r="BK178" s="231">
        <f>ROUND(I178*H178,2)</f>
        <v>0</v>
      </c>
      <c r="BL178" s="16" t="s">
        <v>236</v>
      </c>
      <c r="BM178" s="230" t="s">
        <v>503</v>
      </c>
    </row>
    <row r="179" s="2" customFormat="1" ht="21.75" customHeight="1">
      <c r="A179" s="38"/>
      <c r="B179" s="39"/>
      <c r="C179" s="218" t="s">
        <v>504</v>
      </c>
      <c r="D179" s="218" t="s">
        <v>143</v>
      </c>
      <c r="E179" s="219" t="s">
        <v>505</v>
      </c>
      <c r="F179" s="220" t="s">
        <v>506</v>
      </c>
      <c r="G179" s="221" t="s">
        <v>153</v>
      </c>
      <c r="H179" s="222">
        <v>1</v>
      </c>
      <c r="I179" s="223"/>
      <c r="J179" s="224">
        <f>ROUND(I179*H179,2)</f>
        <v>0</v>
      </c>
      <c r="K179" s="220" t="s">
        <v>147</v>
      </c>
      <c r="L179" s="225"/>
      <c r="M179" s="226" t="s">
        <v>32</v>
      </c>
      <c r="N179" s="227" t="s">
        <v>47</v>
      </c>
      <c r="O179" s="84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236</v>
      </c>
      <c r="AT179" s="230" t="s">
        <v>143</v>
      </c>
      <c r="AU179" s="230" t="s">
        <v>83</v>
      </c>
      <c r="AY179" s="16" t="s">
        <v>142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83</v>
      </c>
      <c r="BK179" s="231">
        <f>ROUND(I179*H179,2)</f>
        <v>0</v>
      </c>
      <c r="BL179" s="16" t="s">
        <v>236</v>
      </c>
      <c r="BM179" s="230" t="s">
        <v>507</v>
      </c>
    </row>
    <row r="180" s="2" customFormat="1" ht="21.75" customHeight="1">
      <c r="A180" s="38"/>
      <c r="B180" s="39"/>
      <c r="C180" s="218" t="s">
        <v>508</v>
      </c>
      <c r="D180" s="218" t="s">
        <v>143</v>
      </c>
      <c r="E180" s="219" t="s">
        <v>509</v>
      </c>
      <c r="F180" s="220" t="s">
        <v>510</v>
      </c>
      <c r="G180" s="221" t="s">
        <v>153</v>
      </c>
      <c r="H180" s="222">
        <v>1</v>
      </c>
      <c r="I180" s="223"/>
      <c r="J180" s="224">
        <f>ROUND(I180*H180,2)</f>
        <v>0</v>
      </c>
      <c r="K180" s="220" t="s">
        <v>147</v>
      </c>
      <c r="L180" s="225"/>
      <c r="M180" s="226" t="s">
        <v>32</v>
      </c>
      <c r="N180" s="227" t="s">
        <v>47</v>
      </c>
      <c r="O180" s="84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148</v>
      </c>
      <c r="AT180" s="230" t="s">
        <v>143</v>
      </c>
      <c r="AU180" s="230" t="s">
        <v>83</v>
      </c>
      <c r="AY180" s="16" t="s">
        <v>142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83</v>
      </c>
      <c r="BK180" s="231">
        <f>ROUND(I180*H180,2)</f>
        <v>0</v>
      </c>
      <c r="BL180" s="16" t="s">
        <v>149</v>
      </c>
      <c r="BM180" s="230" t="s">
        <v>511</v>
      </c>
    </row>
    <row r="181" s="2" customFormat="1" ht="21.75" customHeight="1">
      <c r="A181" s="38"/>
      <c r="B181" s="39"/>
      <c r="C181" s="218" t="s">
        <v>512</v>
      </c>
      <c r="D181" s="218" t="s">
        <v>143</v>
      </c>
      <c r="E181" s="219" t="s">
        <v>513</v>
      </c>
      <c r="F181" s="220" t="s">
        <v>514</v>
      </c>
      <c r="G181" s="221" t="s">
        <v>153</v>
      </c>
      <c r="H181" s="222">
        <v>1</v>
      </c>
      <c r="I181" s="223"/>
      <c r="J181" s="224">
        <f>ROUND(I181*H181,2)</f>
        <v>0</v>
      </c>
      <c r="K181" s="220" t="s">
        <v>147</v>
      </c>
      <c r="L181" s="225"/>
      <c r="M181" s="226" t="s">
        <v>32</v>
      </c>
      <c r="N181" s="227" t="s">
        <v>47</v>
      </c>
      <c r="O181" s="84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0" t="s">
        <v>148</v>
      </c>
      <c r="AT181" s="230" t="s">
        <v>143</v>
      </c>
      <c r="AU181" s="230" t="s">
        <v>83</v>
      </c>
      <c r="AY181" s="16" t="s">
        <v>142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83</v>
      </c>
      <c r="BK181" s="231">
        <f>ROUND(I181*H181,2)</f>
        <v>0</v>
      </c>
      <c r="BL181" s="16" t="s">
        <v>149</v>
      </c>
      <c r="BM181" s="230" t="s">
        <v>515</v>
      </c>
    </row>
    <row r="182" s="2" customFormat="1" ht="21.75" customHeight="1">
      <c r="A182" s="38"/>
      <c r="B182" s="39"/>
      <c r="C182" s="218" t="s">
        <v>516</v>
      </c>
      <c r="D182" s="218" t="s">
        <v>143</v>
      </c>
      <c r="E182" s="219" t="s">
        <v>517</v>
      </c>
      <c r="F182" s="220" t="s">
        <v>518</v>
      </c>
      <c r="G182" s="221" t="s">
        <v>153</v>
      </c>
      <c r="H182" s="222">
        <v>2</v>
      </c>
      <c r="I182" s="223"/>
      <c r="J182" s="224">
        <f>ROUND(I182*H182,2)</f>
        <v>0</v>
      </c>
      <c r="K182" s="220" t="s">
        <v>147</v>
      </c>
      <c r="L182" s="225"/>
      <c r="M182" s="226" t="s">
        <v>32</v>
      </c>
      <c r="N182" s="227" t="s">
        <v>47</v>
      </c>
      <c r="O182" s="84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0" t="s">
        <v>236</v>
      </c>
      <c r="AT182" s="230" t="s">
        <v>143</v>
      </c>
      <c r="AU182" s="230" t="s">
        <v>83</v>
      </c>
      <c r="AY182" s="16" t="s">
        <v>142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83</v>
      </c>
      <c r="BK182" s="231">
        <f>ROUND(I182*H182,2)</f>
        <v>0</v>
      </c>
      <c r="BL182" s="16" t="s">
        <v>236</v>
      </c>
      <c r="BM182" s="230" t="s">
        <v>519</v>
      </c>
    </row>
    <row r="183" s="2" customFormat="1" ht="21.75" customHeight="1">
      <c r="A183" s="38"/>
      <c r="B183" s="39"/>
      <c r="C183" s="218" t="s">
        <v>520</v>
      </c>
      <c r="D183" s="218" t="s">
        <v>143</v>
      </c>
      <c r="E183" s="219" t="s">
        <v>521</v>
      </c>
      <c r="F183" s="220" t="s">
        <v>522</v>
      </c>
      <c r="G183" s="221" t="s">
        <v>153</v>
      </c>
      <c r="H183" s="222">
        <v>3</v>
      </c>
      <c r="I183" s="223"/>
      <c r="J183" s="224">
        <f>ROUND(I183*H183,2)</f>
        <v>0</v>
      </c>
      <c r="K183" s="220" t="s">
        <v>147</v>
      </c>
      <c r="L183" s="225"/>
      <c r="M183" s="226" t="s">
        <v>32</v>
      </c>
      <c r="N183" s="227" t="s">
        <v>47</v>
      </c>
      <c r="O183" s="84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236</v>
      </c>
      <c r="AT183" s="230" t="s">
        <v>143</v>
      </c>
      <c r="AU183" s="230" t="s">
        <v>83</v>
      </c>
      <c r="AY183" s="16" t="s">
        <v>142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83</v>
      </c>
      <c r="BK183" s="231">
        <f>ROUND(I183*H183,2)</f>
        <v>0</v>
      </c>
      <c r="BL183" s="16" t="s">
        <v>236</v>
      </c>
      <c r="BM183" s="230" t="s">
        <v>523</v>
      </c>
    </row>
    <row r="184" s="2" customFormat="1" ht="21.75" customHeight="1">
      <c r="A184" s="38"/>
      <c r="B184" s="39"/>
      <c r="C184" s="218" t="s">
        <v>524</v>
      </c>
      <c r="D184" s="218" t="s">
        <v>143</v>
      </c>
      <c r="E184" s="219" t="s">
        <v>525</v>
      </c>
      <c r="F184" s="220" t="s">
        <v>526</v>
      </c>
      <c r="G184" s="221" t="s">
        <v>153</v>
      </c>
      <c r="H184" s="222">
        <v>1</v>
      </c>
      <c r="I184" s="223"/>
      <c r="J184" s="224">
        <f>ROUND(I184*H184,2)</f>
        <v>0</v>
      </c>
      <c r="K184" s="220" t="s">
        <v>147</v>
      </c>
      <c r="L184" s="225"/>
      <c r="M184" s="226" t="s">
        <v>32</v>
      </c>
      <c r="N184" s="227" t="s">
        <v>47</v>
      </c>
      <c r="O184" s="84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0" t="s">
        <v>236</v>
      </c>
      <c r="AT184" s="230" t="s">
        <v>143</v>
      </c>
      <c r="AU184" s="230" t="s">
        <v>83</v>
      </c>
      <c r="AY184" s="16" t="s">
        <v>142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83</v>
      </c>
      <c r="BK184" s="231">
        <f>ROUND(I184*H184,2)</f>
        <v>0</v>
      </c>
      <c r="BL184" s="16" t="s">
        <v>236</v>
      </c>
      <c r="BM184" s="230" t="s">
        <v>527</v>
      </c>
    </row>
    <row r="185" s="2" customFormat="1" ht="16.5" customHeight="1">
      <c r="A185" s="38"/>
      <c r="B185" s="39"/>
      <c r="C185" s="218" t="s">
        <v>528</v>
      </c>
      <c r="D185" s="218" t="s">
        <v>143</v>
      </c>
      <c r="E185" s="219" t="s">
        <v>529</v>
      </c>
      <c r="F185" s="220" t="s">
        <v>530</v>
      </c>
      <c r="G185" s="221" t="s">
        <v>153</v>
      </c>
      <c r="H185" s="222">
        <v>1</v>
      </c>
      <c r="I185" s="223"/>
      <c r="J185" s="224">
        <f>ROUND(I185*H185,2)</f>
        <v>0</v>
      </c>
      <c r="K185" s="220" t="s">
        <v>32</v>
      </c>
      <c r="L185" s="225"/>
      <c r="M185" s="226" t="s">
        <v>32</v>
      </c>
      <c r="N185" s="227" t="s">
        <v>47</v>
      </c>
      <c r="O185" s="84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0" t="s">
        <v>236</v>
      </c>
      <c r="AT185" s="230" t="s">
        <v>143</v>
      </c>
      <c r="AU185" s="230" t="s">
        <v>83</v>
      </c>
      <c r="AY185" s="16" t="s">
        <v>142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83</v>
      </c>
      <c r="BK185" s="231">
        <f>ROUND(I185*H185,2)</f>
        <v>0</v>
      </c>
      <c r="BL185" s="16" t="s">
        <v>236</v>
      </c>
      <c r="BM185" s="230" t="s">
        <v>531</v>
      </c>
    </row>
    <row r="186" s="2" customFormat="1" ht="21.75" customHeight="1">
      <c r="A186" s="38"/>
      <c r="B186" s="39"/>
      <c r="C186" s="218" t="s">
        <v>532</v>
      </c>
      <c r="D186" s="218" t="s">
        <v>143</v>
      </c>
      <c r="E186" s="219" t="s">
        <v>533</v>
      </c>
      <c r="F186" s="220" t="s">
        <v>534</v>
      </c>
      <c r="G186" s="221" t="s">
        <v>153</v>
      </c>
      <c r="H186" s="222">
        <v>1</v>
      </c>
      <c r="I186" s="223"/>
      <c r="J186" s="224">
        <f>ROUND(I186*H186,2)</f>
        <v>0</v>
      </c>
      <c r="K186" s="220" t="s">
        <v>147</v>
      </c>
      <c r="L186" s="225"/>
      <c r="M186" s="226" t="s">
        <v>32</v>
      </c>
      <c r="N186" s="227" t="s">
        <v>47</v>
      </c>
      <c r="O186" s="84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236</v>
      </c>
      <c r="AT186" s="230" t="s">
        <v>143</v>
      </c>
      <c r="AU186" s="230" t="s">
        <v>83</v>
      </c>
      <c r="AY186" s="16" t="s">
        <v>142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83</v>
      </c>
      <c r="BK186" s="231">
        <f>ROUND(I186*H186,2)</f>
        <v>0</v>
      </c>
      <c r="BL186" s="16" t="s">
        <v>236</v>
      </c>
      <c r="BM186" s="230" t="s">
        <v>535</v>
      </c>
    </row>
    <row r="187" s="2" customFormat="1" ht="21.75" customHeight="1">
      <c r="A187" s="38"/>
      <c r="B187" s="39"/>
      <c r="C187" s="218" t="s">
        <v>536</v>
      </c>
      <c r="D187" s="218" t="s">
        <v>143</v>
      </c>
      <c r="E187" s="219" t="s">
        <v>537</v>
      </c>
      <c r="F187" s="220" t="s">
        <v>538</v>
      </c>
      <c r="G187" s="221" t="s">
        <v>153</v>
      </c>
      <c r="H187" s="222">
        <v>3</v>
      </c>
      <c r="I187" s="223"/>
      <c r="J187" s="224">
        <f>ROUND(I187*H187,2)</f>
        <v>0</v>
      </c>
      <c r="K187" s="220" t="s">
        <v>147</v>
      </c>
      <c r="L187" s="225"/>
      <c r="M187" s="226" t="s">
        <v>32</v>
      </c>
      <c r="N187" s="227" t="s">
        <v>47</v>
      </c>
      <c r="O187" s="84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236</v>
      </c>
      <c r="AT187" s="230" t="s">
        <v>143</v>
      </c>
      <c r="AU187" s="230" t="s">
        <v>83</v>
      </c>
      <c r="AY187" s="16" t="s">
        <v>142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83</v>
      </c>
      <c r="BK187" s="231">
        <f>ROUND(I187*H187,2)</f>
        <v>0</v>
      </c>
      <c r="BL187" s="16" t="s">
        <v>236</v>
      </c>
      <c r="BM187" s="230" t="s">
        <v>539</v>
      </c>
    </row>
    <row r="188" s="2" customFormat="1" ht="21.75" customHeight="1">
      <c r="A188" s="38"/>
      <c r="B188" s="39"/>
      <c r="C188" s="218" t="s">
        <v>540</v>
      </c>
      <c r="D188" s="218" t="s">
        <v>143</v>
      </c>
      <c r="E188" s="219" t="s">
        <v>541</v>
      </c>
      <c r="F188" s="220" t="s">
        <v>542</v>
      </c>
      <c r="G188" s="221" t="s">
        <v>153</v>
      </c>
      <c r="H188" s="222">
        <v>1</v>
      </c>
      <c r="I188" s="223"/>
      <c r="J188" s="224">
        <f>ROUND(I188*H188,2)</f>
        <v>0</v>
      </c>
      <c r="K188" s="220" t="s">
        <v>147</v>
      </c>
      <c r="L188" s="225"/>
      <c r="M188" s="226" t="s">
        <v>32</v>
      </c>
      <c r="N188" s="227" t="s">
        <v>47</v>
      </c>
      <c r="O188" s="84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0" t="s">
        <v>236</v>
      </c>
      <c r="AT188" s="230" t="s">
        <v>143</v>
      </c>
      <c r="AU188" s="230" t="s">
        <v>83</v>
      </c>
      <c r="AY188" s="16" t="s">
        <v>142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236</v>
      </c>
      <c r="BM188" s="230" t="s">
        <v>543</v>
      </c>
    </row>
    <row r="189" s="2" customFormat="1" ht="21.75" customHeight="1">
      <c r="A189" s="38"/>
      <c r="B189" s="39"/>
      <c r="C189" s="218" t="s">
        <v>544</v>
      </c>
      <c r="D189" s="218" t="s">
        <v>143</v>
      </c>
      <c r="E189" s="219" t="s">
        <v>545</v>
      </c>
      <c r="F189" s="220" t="s">
        <v>546</v>
      </c>
      <c r="G189" s="221" t="s">
        <v>153</v>
      </c>
      <c r="H189" s="222">
        <v>2</v>
      </c>
      <c r="I189" s="223"/>
      <c r="J189" s="224">
        <f>ROUND(I189*H189,2)</f>
        <v>0</v>
      </c>
      <c r="K189" s="220" t="s">
        <v>147</v>
      </c>
      <c r="L189" s="225"/>
      <c r="M189" s="226" t="s">
        <v>32</v>
      </c>
      <c r="N189" s="227" t="s">
        <v>47</v>
      </c>
      <c r="O189" s="84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0" t="s">
        <v>148</v>
      </c>
      <c r="AT189" s="230" t="s">
        <v>143</v>
      </c>
      <c r="AU189" s="230" t="s">
        <v>83</v>
      </c>
      <c r="AY189" s="16" t="s">
        <v>142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83</v>
      </c>
      <c r="BK189" s="231">
        <f>ROUND(I189*H189,2)</f>
        <v>0</v>
      </c>
      <c r="BL189" s="16" t="s">
        <v>149</v>
      </c>
      <c r="BM189" s="230" t="s">
        <v>547</v>
      </c>
    </row>
    <row r="190" s="2" customFormat="1" ht="21.75" customHeight="1">
      <c r="A190" s="38"/>
      <c r="B190" s="39"/>
      <c r="C190" s="218" t="s">
        <v>548</v>
      </c>
      <c r="D190" s="218" t="s">
        <v>143</v>
      </c>
      <c r="E190" s="219" t="s">
        <v>549</v>
      </c>
      <c r="F190" s="220" t="s">
        <v>550</v>
      </c>
      <c r="G190" s="221" t="s">
        <v>153</v>
      </c>
      <c r="H190" s="222">
        <v>8</v>
      </c>
      <c r="I190" s="223"/>
      <c r="J190" s="224">
        <f>ROUND(I190*H190,2)</f>
        <v>0</v>
      </c>
      <c r="K190" s="220" t="s">
        <v>147</v>
      </c>
      <c r="L190" s="225"/>
      <c r="M190" s="226" t="s">
        <v>32</v>
      </c>
      <c r="N190" s="227" t="s">
        <v>47</v>
      </c>
      <c r="O190" s="84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0" t="s">
        <v>148</v>
      </c>
      <c r="AT190" s="230" t="s">
        <v>143</v>
      </c>
      <c r="AU190" s="230" t="s">
        <v>83</v>
      </c>
      <c r="AY190" s="16" t="s">
        <v>142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149</v>
      </c>
      <c r="BM190" s="230" t="s">
        <v>551</v>
      </c>
    </row>
    <row r="191" s="2" customFormat="1" ht="21.75" customHeight="1">
      <c r="A191" s="38"/>
      <c r="B191" s="39"/>
      <c r="C191" s="218" t="s">
        <v>552</v>
      </c>
      <c r="D191" s="218" t="s">
        <v>143</v>
      </c>
      <c r="E191" s="219" t="s">
        <v>553</v>
      </c>
      <c r="F191" s="220" t="s">
        <v>554</v>
      </c>
      <c r="G191" s="221" t="s">
        <v>153</v>
      </c>
      <c r="H191" s="222">
        <v>2</v>
      </c>
      <c r="I191" s="223"/>
      <c r="J191" s="224">
        <f>ROUND(I191*H191,2)</f>
        <v>0</v>
      </c>
      <c r="K191" s="220" t="s">
        <v>147</v>
      </c>
      <c r="L191" s="225"/>
      <c r="M191" s="226" t="s">
        <v>32</v>
      </c>
      <c r="N191" s="227" t="s">
        <v>47</v>
      </c>
      <c r="O191" s="84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148</v>
      </c>
      <c r="AT191" s="230" t="s">
        <v>143</v>
      </c>
      <c r="AU191" s="230" t="s">
        <v>83</v>
      </c>
      <c r="AY191" s="16" t="s">
        <v>142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83</v>
      </c>
      <c r="BK191" s="231">
        <f>ROUND(I191*H191,2)</f>
        <v>0</v>
      </c>
      <c r="BL191" s="16" t="s">
        <v>149</v>
      </c>
      <c r="BM191" s="230" t="s">
        <v>555</v>
      </c>
    </row>
    <row r="192" s="2" customFormat="1" ht="21.75" customHeight="1">
      <c r="A192" s="38"/>
      <c r="B192" s="39"/>
      <c r="C192" s="218" t="s">
        <v>556</v>
      </c>
      <c r="D192" s="218" t="s">
        <v>143</v>
      </c>
      <c r="E192" s="219" t="s">
        <v>557</v>
      </c>
      <c r="F192" s="220" t="s">
        <v>558</v>
      </c>
      <c r="G192" s="221" t="s">
        <v>153</v>
      </c>
      <c r="H192" s="222">
        <v>2</v>
      </c>
      <c r="I192" s="223"/>
      <c r="J192" s="224">
        <f>ROUND(I192*H192,2)</f>
        <v>0</v>
      </c>
      <c r="K192" s="220" t="s">
        <v>147</v>
      </c>
      <c r="L192" s="225"/>
      <c r="M192" s="226" t="s">
        <v>32</v>
      </c>
      <c r="N192" s="227" t="s">
        <v>47</v>
      </c>
      <c r="O192" s="84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148</v>
      </c>
      <c r="AT192" s="230" t="s">
        <v>143</v>
      </c>
      <c r="AU192" s="230" t="s">
        <v>83</v>
      </c>
      <c r="AY192" s="16" t="s">
        <v>142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83</v>
      </c>
      <c r="BK192" s="231">
        <f>ROUND(I192*H192,2)</f>
        <v>0</v>
      </c>
      <c r="BL192" s="16" t="s">
        <v>149</v>
      </c>
      <c r="BM192" s="230" t="s">
        <v>559</v>
      </c>
    </row>
    <row r="193" s="2" customFormat="1" ht="21.75" customHeight="1">
      <c r="A193" s="38"/>
      <c r="B193" s="39"/>
      <c r="C193" s="218" t="s">
        <v>560</v>
      </c>
      <c r="D193" s="218" t="s">
        <v>143</v>
      </c>
      <c r="E193" s="219" t="s">
        <v>561</v>
      </c>
      <c r="F193" s="220" t="s">
        <v>562</v>
      </c>
      <c r="G193" s="221" t="s">
        <v>153</v>
      </c>
      <c r="H193" s="222">
        <v>1</v>
      </c>
      <c r="I193" s="223"/>
      <c r="J193" s="224">
        <f>ROUND(I193*H193,2)</f>
        <v>0</v>
      </c>
      <c r="K193" s="220" t="s">
        <v>147</v>
      </c>
      <c r="L193" s="225"/>
      <c r="M193" s="226" t="s">
        <v>32</v>
      </c>
      <c r="N193" s="227" t="s">
        <v>47</v>
      </c>
      <c r="O193" s="84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148</v>
      </c>
      <c r="AT193" s="230" t="s">
        <v>143</v>
      </c>
      <c r="AU193" s="230" t="s">
        <v>83</v>
      </c>
      <c r="AY193" s="16" t="s">
        <v>142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83</v>
      </c>
      <c r="BK193" s="231">
        <f>ROUND(I193*H193,2)</f>
        <v>0</v>
      </c>
      <c r="BL193" s="16" t="s">
        <v>149</v>
      </c>
      <c r="BM193" s="230" t="s">
        <v>563</v>
      </c>
    </row>
    <row r="194" s="2" customFormat="1" ht="21.75" customHeight="1">
      <c r="A194" s="38"/>
      <c r="B194" s="39"/>
      <c r="C194" s="236" t="s">
        <v>564</v>
      </c>
      <c r="D194" s="236" t="s">
        <v>565</v>
      </c>
      <c r="E194" s="237" t="s">
        <v>566</v>
      </c>
      <c r="F194" s="238" t="s">
        <v>567</v>
      </c>
      <c r="G194" s="239" t="s">
        <v>146</v>
      </c>
      <c r="H194" s="240">
        <v>20</v>
      </c>
      <c r="I194" s="241"/>
      <c r="J194" s="242">
        <f>ROUND(I194*H194,2)</f>
        <v>0</v>
      </c>
      <c r="K194" s="238" t="s">
        <v>147</v>
      </c>
      <c r="L194" s="44"/>
      <c r="M194" s="243" t="s">
        <v>32</v>
      </c>
      <c r="N194" s="244" t="s">
        <v>47</v>
      </c>
      <c r="O194" s="84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0" t="s">
        <v>141</v>
      </c>
      <c r="AT194" s="230" t="s">
        <v>565</v>
      </c>
      <c r="AU194" s="230" t="s">
        <v>83</v>
      </c>
      <c r="AY194" s="16" t="s">
        <v>142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83</v>
      </c>
      <c r="BK194" s="231">
        <f>ROUND(I194*H194,2)</f>
        <v>0</v>
      </c>
      <c r="BL194" s="16" t="s">
        <v>141</v>
      </c>
      <c r="BM194" s="230" t="s">
        <v>568</v>
      </c>
    </row>
    <row r="195" s="2" customFormat="1" ht="21.75" customHeight="1">
      <c r="A195" s="38"/>
      <c r="B195" s="39"/>
      <c r="C195" s="236" t="s">
        <v>569</v>
      </c>
      <c r="D195" s="236" t="s">
        <v>565</v>
      </c>
      <c r="E195" s="237" t="s">
        <v>570</v>
      </c>
      <c r="F195" s="238" t="s">
        <v>571</v>
      </c>
      <c r="G195" s="239" t="s">
        <v>153</v>
      </c>
      <c r="H195" s="240">
        <v>10</v>
      </c>
      <c r="I195" s="241"/>
      <c r="J195" s="242">
        <f>ROUND(I195*H195,2)</f>
        <v>0</v>
      </c>
      <c r="K195" s="238" t="s">
        <v>147</v>
      </c>
      <c r="L195" s="44"/>
      <c r="M195" s="243" t="s">
        <v>32</v>
      </c>
      <c r="N195" s="244" t="s">
        <v>47</v>
      </c>
      <c r="O195" s="84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141</v>
      </c>
      <c r="AT195" s="230" t="s">
        <v>565</v>
      </c>
      <c r="AU195" s="230" t="s">
        <v>83</v>
      </c>
      <c r="AY195" s="16" t="s">
        <v>142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83</v>
      </c>
      <c r="BK195" s="231">
        <f>ROUND(I195*H195,2)</f>
        <v>0</v>
      </c>
      <c r="BL195" s="16" t="s">
        <v>141</v>
      </c>
      <c r="BM195" s="230" t="s">
        <v>572</v>
      </c>
    </row>
    <row r="196" s="2" customFormat="1" ht="21.75" customHeight="1">
      <c r="A196" s="38"/>
      <c r="B196" s="39"/>
      <c r="C196" s="236" t="s">
        <v>573</v>
      </c>
      <c r="D196" s="236" t="s">
        <v>565</v>
      </c>
      <c r="E196" s="237" t="s">
        <v>574</v>
      </c>
      <c r="F196" s="238" t="s">
        <v>575</v>
      </c>
      <c r="G196" s="239" t="s">
        <v>153</v>
      </c>
      <c r="H196" s="240">
        <v>18</v>
      </c>
      <c r="I196" s="241"/>
      <c r="J196" s="242">
        <f>ROUND(I196*H196,2)</f>
        <v>0</v>
      </c>
      <c r="K196" s="238" t="s">
        <v>147</v>
      </c>
      <c r="L196" s="44"/>
      <c r="M196" s="243" t="s">
        <v>32</v>
      </c>
      <c r="N196" s="244" t="s">
        <v>47</v>
      </c>
      <c r="O196" s="84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0" t="s">
        <v>576</v>
      </c>
      <c r="AT196" s="230" t="s">
        <v>565</v>
      </c>
      <c r="AU196" s="230" t="s">
        <v>83</v>
      </c>
      <c r="AY196" s="16" t="s">
        <v>142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83</v>
      </c>
      <c r="BK196" s="231">
        <f>ROUND(I196*H196,2)</f>
        <v>0</v>
      </c>
      <c r="BL196" s="16" t="s">
        <v>576</v>
      </c>
      <c r="BM196" s="230" t="s">
        <v>577</v>
      </c>
    </row>
    <row r="197" s="2" customFormat="1" ht="21.75" customHeight="1">
      <c r="A197" s="38"/>
      <c r="B197" s="39"/>
      <c r="C197" s="236" t="s">
        <v>578</v>
      </c>
      <c r="D197" s="236" t="s">
        <v>565</v>
      </c>
      <c r="E197" s="237" t="s">
        <v>579</v>
      </c>
      <c r="F197" s="238" t="s">
        <v>580</v>
      </c>
      <c r="G197" s="239" t="s">
        <v>153</v>
      </c>
      <c r="H197" s="240">
        <v>10</v>
      </c>
      <c r="I197" s="241"/>
      <c r="J197" s="242">
        <f>ROUND(I197*H197,2)</f>
        <v>0</v>
      </c>
      <c r="K197" s="238" t="s">
        <v>147</v>
      </c>
      <c r="L197" s="44"/>
      <c r="M197" s="243" t="s">
        <v>32</v>
      </c>
      <c r="N197" s="244" t="s">
        <v>47</v>
      </c>
      <c r="O197" s="84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141</v>
      </c>
      <c r="AT197" s="230" t="s">
        <v>565</v>
      </c>
      <c r="AU197" s="230" t="s">
        <v>83</v>
      </c>
      <c r="AY197" s="16" t="s">
        <v>142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83</v>
      </c>
      <c r="BK197" s="231">
        <f>ROUND(I197*H197,2)</f>
        <v>0</v>
      </c>
      <c r="BL197" s="16" t="s">
        <v>141</v>
      </c>
      <c r="BM197" s="230" t="s">
        <v>581</v>
      </c>
    </row>
    <row r="198" s="2" customFormat="1" ht="21.75" customHeight="1">
      <c r="A198" s="38"/>
      <c r="B198" s="39"/>
      <c r="C198" s="236" t="s">
        <v>582</v>
      </c>
      <c r="D198" s="236" t="s">
        <v>565</v>
      </c>
      <c r="E198" s="237" t="s">
        <v>583</v>
      </c>
      <c r="F198" s="238" t="s">
        <v>584</v>
      </c>
      <c r="G198" s="239" t="s">
        <v>153</v>
      </c>
      <c r="H198" s="240">
        <v>2</v>
      </c>
      <c r="I198" s="241"/>
      <c r="J198" s="242">
        <f>ROUND(I198*H198,2)</f>
        <v>0</v>
      </c>
      <c r="K198" s="238" t="s">
        <v>147</v>
      </c>
      <c r="L198" s="44"/>
      <c r="M198" s="243" t="s">
        <v>32</v>
      </c>
      <c r="N198" s="244" t="s">
        <v>47</v>
      </c>
      <c r="O198" s="84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205</v>
      </c>
      <c r="AT198" s="230" t="s">
        <v>565</v>
      </c>
      <c r="AU198" s="230" t="s">
        <v>83</v>
      </c>
      <c r="AY198" s="16" t="s">
        <v>142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83</v>
      </c>
      <c r="BK198" s="231">
        <f>ROUND(I198*H198,2)</f>
        <v>0</v>
      </c>
      <c r="BL198" s="16" t="s">
        <v>205</v>
      </c>
      <c r="BM198" s="230" t="s">
        <v>585</v>
      </c>
    </row>
    <row r="199" s="2" customFormat="1" ht="44.25" customHeight="1">
      <c r="A199" s="38"/>
      <c r="B199" s="39"/>
      <c r="C199" s="236" t="s">
        <v>586</v>
      </c>
      <c r="D199" s="236" t="s">
        <v>565</v>
      </c>
      <c r="E199" s="237" t="s">
        <v>587</v>
      </c>
      <c r="F199" s="238" t="s">
        <v>588</v>
      </c>
      <c r="G199" s="239" t="s">
        <v>153</v>
      </c>
      <c r="H199" s="240">
        <v>1</v>
      </c>
      <c r="I199" s="241"/>
      <c r="J199" s="242">
        <f>ROUND(I199*H199,2)</f>
        <v>0</v>
      </c>
      <c r="K199" s="238" t="s">
        <v>147</v>
      </c>
      <c r="L199" s="44"/>
      <c r="M199" s="243" t="s">
        <v>32</v>
      </c>
      <c r="N199" s="244" t="s">
        <v>47</v>
      </c>
      <c r="O199" s="84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576</v>
      </c>
      <c r="AT199" s="230" t="s">
        <v>565</v>
      </c>
      <c r="AU199" s="230" t="s">
        <v>83</v>
      </c>
      <c r="AY199" s="16" t="s">
        <v>142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83</v>
      </c>
      <c r="BK199" s="231">
        <f>ROUND(I199*H199,2)</f>
        <v>0</v>
      </c>
      <c r="BL199" s="16" t="s">
        <v>576</v>
      </c>
      <c r="BM199" s="230" t="s">
        <v>589</v>
      </c>
    </row>
    <row r="200" s="2" customFormat="1" ht="21.75" customHeight="1">
      <c r="A200" s="38"/>
      <c r="B200" s="39"/>
      <c r="C200" s="236" t="s">
        <v>590</v>
      </c>
      <c r="D200" s="236" t="s">
        <v>565</v>
      </c>
      <c r="E200" s="237" t="s">
        <v>591</v>
      </c>
      <c r="F200" s="238" t="s">
        <v>592</v>
      </c>
      <c r="G200" s="239" t="s">
        <v>153</v>
      </c>
      <c r="H200" s="240">
        <v>15</v>
      </c>
      <c r="I200" s="241"/>
      <c r="J200" s="242">
        <f>ROUND(I200*H200,2)</f>
        <v>0</v>
      </c>
      <c r="K200" s="238" t="s">
        <v>147</v>
      </c>
      <c r="L200" s="44"/>
      <c r="M200" s="243" t="s">
        <v>32</v>
      </c>
      <c r="N200" s="244" t="s">
        <v>47</v>
      </c>
      <c r="O200" s="84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0" t="s">
        <v>576</v>
      </c>
      <c r="AT200" s="230" t="s">
        <v>565</v>
      </c>
      <c r="AU200" s="230" t="s">
        <v>83</v>
      </c>
      <c r="AY200" s="16" t="s">
        <v>142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83</v>
      </c>
      <c r="BK200" s="231">
        <f>ROUND(I200*H200,2)</f>
        <v>0</v>
      </c>
      <c r="BL200" s="16" t="s">
        <v>576</v>
      </c>
      <c r="BM200" s="230" t="s">
        <v>593</v>
      </c>
    </row>
    <row r="201" s="2" customFormat="1" ht="21.75" customHeight="1">
      <c r="A201" s="38"/>
      <c r="B201" s="39"/>
      <c r="C201" s="236" t="s">
        <v>594</v>
      </c>
      <c r="D201" s="236" t="s">
        <v>565</v>
      </c>
      <c r="E201" s="237" t="s">
        <v>595</v>
      </c>
      <c r="F201" s="238" t="s">
        <v>596</v>
      </c>
      <c r="G201" s="239" t="s">
        <v>153</v>
      </c>
      <c r="H201" s="240">
        <v>1</v>
      </c>
      <c r="I201" s="241"/>
      <c r="J201" s="242">
        <f>ROUND(I201*H201,2)</f>
        <v>0</v>
      </c>
      <c r="K201" s="238" t="s">
        <v>147</v>
      </c>
      <c r="L201" s="44"/>
      <c r="M201" s="243" t="s">
        <v>32</v>
      </c>
      <c r="N201" s="244" t="s">
        <v>47</v>
      </c>
      <c r="O201" s="84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576</v>
      </c>
      <c r="AT201" s="230" t="s">
        <v>565</v>
      </c>
      <c r="AU201" s="230" t="s">
        <v>83</v>
      </c>
      <c r="AY201" s="16" t="s">
        <v>142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83</v>
      </c>
      <c r="BK201" s="231">
        <f>ROUND(I201*H201,2)</f>
        <v>0</v>
      </c>
      <c r="BL201" s="16" t="s">
        <v>576</v>
      </c>
      <c r="BM201" s="230" t="s">
        <v>597</v>
      </c>
    </row>
    <row r="202" s="2" customFormat="1" ht="21.75" customHeight="1">
      <c r="A202" s="38"/>
      <c r="B202" s="39"/>
      <c r="C202" s="236" t="s">
        <v>598</v>
      </c>
      <c r="D202" s="236" t="s">
        <v>565</v>
      </c>
      <c r="E202" s="237" t="s">
        <v>599</v>
      </c>
      <c r="F202" s="238" t="s">
        <v>600</v>
      </c>
      <c r="G202" s="239" t="s">
        <v>601</v>
      </c>
      <c r="H202" s="240">
        <v>70</v>
      </c>
      <c r="I202" s="241"/>
      <c r="J202" s="242">
        <f>ROUND(I202*H202,2)</f>
        <v>0</v>
      </c>
      <c r="K202" s="238" t="s">
        <v>147</v>
      </c>
      <c r="L202" s="44"/>
      <c r="M202" s="243" t="s">
        <v>32</v>
      </c>
      <c r="N202" s="244" t="s">
        <v>47</v>
      </c>
      <c r="O202" s="84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0" t="s">
        <v>83</v>
      </c>
      <c r="AT202" s="230" t="s">
        <v>565</v>
      </c>
      <c r="AU202" s="230" t="s">
        <v>83</v>
      </c>
      <c r="AY202" s="16" t="s">
        <v>142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83</v>
      </c>
      <c r="BK202" s="231">
        <f>ROUND(I202*H202,2)</f>
        <v>0</v>
      </c>
      <c r="BL202" s="16" t="s">
        <v>83</v>
      </c>
      <c r="BM202" s="230" t="s">
        <v>602</v>
      </c>
    </row>
    <row r="203" s="2" customFormat="1" ht="21.75" customHeight="1">
      <c r="A203" s="38"/>
      <c r="B203" s="39"/>
      <c r="C203" s="236" t="s">
        <v>603</v>
      </c>
      <c r="D203" s="236" t="s">
        <v>565</v>
      </c>
      <c r="E203" s="237" t="s">
        <v>604</v>
      </c>
      <c r="F203" s="238" t="s">
        <v>605</v>
      </c>
      <c r="G203" s="239" t="s">
        <v>601</v>
      </c>
      <c r="H203" s="240">
        <v>48</v>
      </c>
      <c r="I203" s="241"/>
      <c r="J203" s="242">
        <f>ROUND(I203*H203,2)</f>
        <v>0</v>
      </c>
      <c r="K203" s="238" t="s">
        <v>147</v>
      </c>
      <c r="L203" s="44"/>
      <c r="M203" s="243" t="s">
        <v>32</v>
      </c>
      <c r="N203" s="244" t="s">
        <v>47</v>
      </c>
      <c r="O203" s="84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83</v>
      </c>
      <c r="AT203" s="230" t="s">
        <v>565</v>
      </c>
      <c r="AU203" s="230" t="s">
        <v>83</v>
      </c>
      <c r="AY203" s="16" t="s">
        <v>142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83</v>
      </c>
      <c r="BK203" s="231">
        <f>ROUND(I203*H203,2)</f>
        <v>0</v>
      </c>
      <c r="BL203" s="16" t="s">
        <v>83</v>
      </c>
      <c r="BM203" s="230" t="s">
        <v>606</v>
      </c>
    </row>
    <row r="204" s="2" customFormat="1" ht="21.75" customHeight="1">
      <c r="A204" s="38"/>
      <c r="B204" s="39"/>
      <c r="C204" s="236" t="s">
        <v>607</v>
      </c>
      <c r="D204" s="236" t="s">
        <v>565</v>
      </c>
      <c r="E204" s="237" t="s">
        <v>608</v>
      </c>
      <c r="F204" s="238" t="s">
        <v>609</v>
      </c>
      <c r="G204" s="239" t="s">
        <v>601</v>
      </c>
      <c r="H204" s="240">
        <v>50</v>
      </c>
      <c r="I204" s="241"/>
      <c r="J204" s="242">
        <f>ROUND(I204*H204,2)</f>
        <v>0</v>
      </c>
      <c r="K204" s="238" t="s">
        <v>147</v>
      </c>
      <c r="L204" s="44"/>
      <c r="M204" s="243" t="s">
        <v>32</v>
      </c>
      <c r="N204" s="244" t="s">
        <v>47</v>
      </c>
      <c r="O204" s="84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83</v>
      </c>
      <c r="AT204" s="230" t="s">
        <v>565</v>
      </c>
      <c r="AU204" s="230" t="s">
        <v>83</v>
      </c>
      <c r="AY204" s="16" t="s">
        <v>142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83</v>
      </c>
      <c r="BK204" s="231">
        <f>ROUND(I204*H204,2)</f>
        <v>0</v>
      </c>
      <c r="BL204" s="16" t="s">
        <v>83</v>
      </c>
      <c r="BM204" s="230" t="s">
        <v>610</v>
      </c>
    </row>
    <row r="205" s="2" customFormat="1" ht="33" customHeight="1">
      <c r="A205" s="38"/>
      <c r="B205" s="39"/>
      <c r="C205" s="236" t="s">
        <v>611</v>
      </c>
      <c r="D205" s="236" t="s">
        <v>565</v>
      </c>
      <c r="E205" s="237" t="s">
        <v>612</v>
      </c>
      <c r="F205" s="238" t="s">
        <v>613</v>
      </c>
      <c r="G205" s="239" t="s">
        <v>153</v>
      </c>
      <c r="H205" s="240">
        <v>2</v>
      </c>
      <c r="I205" s="241"/>
      <c r="J205" s="242">
        <f>ROUND(I205*H205,2)</f>
        <v>0</v>
      </c>
      <c r="K205" s="238" t="s">
        <v>147</v>
      </c>
      <c r="L205" s="44"/>
      <c r="M205" s="243" t="s">
        <v>32</v>
      </c>
      <c r="N205" s="244" t="s">
        <v>47</v>
      </c>
      <c r="O205" s="84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141</v>
      </c>
      <c r="AT205" s="230" t="s">
        <v>565</v>
      </c>
      <c r="AU205" s="230" t="s">
        <v>83</v>
      </c>
      <c r="AY205" s="16" t="s">
        <v>142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83</v>
      </c>
      <c r="BK205" s="231">
        <f>ROUND(I205*H205,2)</f>
        <v>0</v>
      </c>
      <c r="BL205" s="16" t="s">
        <v>141</v>
      </c>
      <c r="BM205" s="230" t="s">
        <v>614</v>
      </c>
    </row>
    <row r="206" s="2" customFormat="1" ht="21.75" customHeight="1">
      <c r="A206" s="38"/>
      <c r="B206" s="39"/>
      <c r="C206" s="236" t="s">
        <v>615</v>
      </c>
      <c r="D206" s="236" t="s">
        <v>565</v>
      </c>
      <c r="E206" s="237" t="s">
        <v>616</v>
      </c>
      <c r="F206" s="238" t="s">
        <v>617</v>
      </c>
      <c r="G206" s="239" t="s">
        <v>153</v>
      </c>
      <c r="H206" s="240">
        <v>3</v>
      </c>
      <c r="I206" s="241"/>
      <c r="J206" s="242">
        <f>ROUND(I206*H206,2)</f>
        <v>0</v>
      </c>
      <c r="K206" s="238" t="s">
        <v>147</v>
      </c>
      <c r="L206" s="44"/>
      <c r="M206" s="243" t="s">
        <v>32</v>
      </c>
      <c r="N206" s="244" t="s">
        <v>47</v>
      </c>
      <c r="O206" s="84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83</v>
      </c>
      <c r="AT206" s="230" t="s">
        <v>565</v>
      </c>
      <c r="AU206" s="230" t="s">
        <v>83</v>
      </c>
      <c r="AY206" s="16" t="s">
        <v>142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83</v>
      </c>
      <c r="BK206" s="231">
        <f>ROUND(I206*H206,2)</f>
        <v>0</v>
      </c>
      <c r="BL206" s="16" t="s">
        <v>83</v>
      </c>
      <c r="BM206" s="230" t="s">
        <v>618</v>
      </c>
    </row>
    <row r="207" s="2" customFormat="1" ht="21.75" customHeight="1">
      <c r="A207" s="38"/>
      <c r="B207" s="39"/>
      <c r="C207" s="236" t="s">
        <v>619</v>
      </c>
      <c r="D207" s="236" t="s">
        <v>565</v>
      </c>
      <c r="E207" s="237" t="s">
        <v>620</v>
      </c>
      <c r="F207" s="238" t="s">
        <v>621</v>
      </c>
      <c r="G207" s="239" t="s">
        <v>153</v>
      </c>
      <c r="H207" s="240">
        <v>1</v>
      </c>
      <c r="I207" s="241"/>
      <c r="J207" s="242">
        <f>ROUND(I207*H207,2)</f>
        <v>0</v>
      </c>
      <c r="K207" s="238" t="s">
        <v>147</v>
      </c>
      <c r="L207" s="44"/>
      <c r="M207" s="243" t="s">
        <v>32</v>
      </c>
      <c r="N207" s="244" t="s">
        <v>47</v>
      </c>
      <c r="O207" s="84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141</v>
      </c>
      <c r="AT207" s="230" t="s">
        <v>565</v>
      </c>
      <c r="AU207" s="230" t="s">
        <v>83</v>
      </c>
      <c r="AY207" s="16" t="s">
        <v>142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83</v>
      </c>
      <c r="BK207" s="231">
        <f>ROUND(I207*H207,2)</f>
        <v>0</v>
      </c>
      <c r="BL207" s="16" t="s">
        <v>141</v>
      </c>
      <c r="BM207" s="230" t="s">
        <v>622</v>
      </c>
    </row>
    <row r="208" s="2" customFormat="1" ht="21.75" customHeight="1">
      <c r="A208" s="38"/>
      <c r="B208" s="39"/>
      <c r="C208" s="236" t="s">
        <v>623</v>
      </c>
      <c r="D208" s="236" t="s">
        <v>565</v>
      </c>
      <c r="E208" s="237" t="s">
        <v>624</v>
      </c>
      <c r="F208" s="238" t="s">
        <v>625</v>
      </c>
      <c r="G208" s="239" t="s">
        <v>153</v>
      </c>
      <c r="H208" s="240">
        <v>2</v>
      </c>
      <c r="I208" s="241"/>
      <c r="J208" s="242">
        <f>ROUND(I208*H208,2)</f>
        <v>0</v>
      </c>
      <c r="K208" s="238" t="s">
        <v>147</v>
      </c>
      <c r="L208" s="44"/>
      <c r="M208" s="243" t="s">
        <v>32</v>
      </c>
      <c r="N208" s="244" t="s">
        <v>47</v>
      </c>
      <c r="O208" s="84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83</v>
      </c>
      <c r="AT208" s="230" t="s">
        <v>565</v>
      </c>
      <c r="AU208" s="230" t="s">
        <v>83</v>
      </c>
      <c r="AY208" s="16" t="s">
        <v>142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83</v>
      </c>
      <c r="BK208" s="231">
        <f>ROUND(I208*H208,2)</f>
        <v>0</v>
      </c>
      <c r="BL208" s="16" t="s">
        <v>83</v>
      </c>
      <c r="BM208" s="230" t="s">
        <v>626</v>
      </c>
    </row>
    <row r="209" s="2" customFormat="1" ht="21.75" customHeight="1">
      <c r="A209" s="38"/>
      <c r="B209" s="39"/>
      <c r="C209" s="236" t="s">
        <v>627</v>
      </c>
      <c r="D209" s="236" t="s">
        <v>565</v>
      </c>
      <c r="E209" s="237" t="s">
        <v>628</v>
      </c>
      <c r="F209" s="238" t="s">
        <v>629</v>
      </c>
      <c r="G209" s="239" t="s">
        <v>153</v>
      </c>
      <c r="H209" s="240">
        <v>1</v>
      </c>
      <c r="I209" s="241"/>
      <c r="J209" s="242">
        <f>ROUND(I209*H209,2)</f>
        <v>0</v>
      </c>
      <c r="K209" s="238" t="s">
        <v>147</v>
      </c>
      <c r="L209" s="44"/>
      <c r="M209" s="243" t="s">
        <v>32</v>
      </c>
      <c r="N209" s="244" t="s">
        <v>47</v>
      </c>
      <c r="O209" s="84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141</v>
      </c>
      <c r="AT209" s="230" t="s">
        <v>565</v>
      </c>
      <c r="AU209" s="230" t="s">
        <v>83</v>
      </c>
      <c r="AY209" s="16" t="s">
        <v>142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83</v>
      </c>
      <c r="BK209" s="231">
        <f>ROUND(I209*H209,2)</f>
        <v>0</v>
      </c>
      <c r="BL209" s="16" t="s">
        <v>141</v>
      </c>
      <c r="BM209" s="230" t="s">
        <v>630</v>
      </c>
    </row>
    <row r="210" s="2" customFormat="1" ht="21.75" customHeight="1">
      <c r="A210" s="38"/>
      <c r="B210" s="39"/>
      <c r="C210" s="236" t="s">
        <v>631</v>
      </c>
      <c r="D210" s="236" t="s">
        <v>565</v>
      </c>
      <c r="E210" s="237" t="s">
        <v>632</v>
      </c>
      <c r="F210" s="238" t="s">
        <v>633</v>
      </c>
      <c r="G210" s="239" t="s">
        <v>153</v>
      </c>
      <c r="H210" s="240">
        <v>1</v>
      </c>
      <c r="I210" s="241"/>
      <c r="J210" s="242">
        <f>ROUND(I210*H210,2)</f>
        <v>0</v>
      </c>
      <c r="K210" s="238" t="s">
        <v>147</v>
      </c>
      <c r="L210" s="44"/>
      <c r="M210" s="243" t="s">
        <v>32</v>
      </c>
      <c r="N210" s="244" t="s">
        <v>47</v>
      </c>
      <c r="O210" s="84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83</v>
      </c>
      <c r="AT210" s="230" t="s">
        <v>565</v>
      </c>
      <c r="AU210" s="230" t="s">
        <v>83</v>
      </c>
      <c r="AY210" s="16" t="s">
        <v>142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83</v>
      </c>
      <c r="BK210" s="231">
        <f>ROUND(I210*H210,2)</f>
        <v>0</v>
      </c>
      <c r="BL210" s="16" t="s">
        <v>83</v>
      </c>
      <c r="BM210" s="230" t="s">
        <v>634</v>
      </c>
    </row>
    <row r="211" s="2" customFormat="1" ht="44.25" customHeight="1">
      <c r="A211" s="38"/>
      <c r="B211" s="39"/>
      <c r="C211" s="236" t="s">
        <v>635</v>
      </c>
      <c r="D211" s="236" t="s">
        <v>565</v>
      </c>
      <c r="E211" s="237" t="s">
        <v>636</v>
      </c>
      <c r="F211" s="238" t="s">
        <v>637</v>
      </c>
      <c r="G211" s="239" t="s">
        <v>146</v>
      </c>
      <c r="H211" s="240">
        <v>2050</v>
      </c>
      <c r="I211" s="241"/>
      <c r="J211" s="242">
        <f>ROUND(I211*H211,2)</f>
        <v>0</v>
      </c>
      <c r="K211" s="238" t="s">
        <v>147</v>
      </c>
      <c r="L211" s="44"/>
      <c r="M211" s="243" t="s">
        <v>32</v>
      </c>
      <c r="N211" s="244" t="s">
        <v>47</v>
      </c>
      <c r="O211" s="84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141</v>
      </c>
      <c r="AT211" s="230" t="s">
        <v>565</v>
      </c>
      <c r="AU211" s="230" t="s">
        <v>83</v>
      </c>
      <c r="AY211" s="16" t="s">
        <v>142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83</v>
      </c>
      <c r="BK211" s="231">
        <f>ROUND(I211*H211,2)</f>
        <v>0</v>
      </c>
      <c r="BL211" s="16" t="s">
        <v>141</v>
      </c>
      <c r="BM211" s="230" t="s">
        <v>638</v>
      </c>
    </row>
    <row r="212" s="2" customFormat="1" ht="44.25" customHeight="1">
      <c r="A212" s="38"/>
      <c r="B212" s="39"/>
      <c r="C212" s="236" t="s">
        <v>639</v>
      </c>
      <c r="D212" s="236" t="s">
        <v>565</v>
      </c>
      <c r="E212" s="237" t="s">
        <v>640</v>
      </c>
      <c r="F212" s="238" t="s">
        <v>641</v>
      </c>
      <c r="G212" s="239" t="s">
        <v>146</v>
      </c>
      <c r="H212" s="240">
        <v>1600</v>
      </c>
      <c r="I212" s="241"/>
      <c r="J212" s="242">
        <f>ROUND(I212*H212,2)</f>
        <v>0</v>
      </c>
      <c r="K212" s="238" t="s">
        <v>147</v>
      </c>
      <c r="L212" s="44"/>
      <c r="M212" s="243" t="s">
        <v>32</v>
      </c>
      <c r="N212" s="244" t="s">
        <v>47</v>
      </c>
      <c r="O212" s="84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141</v>
      </c>
      <c r="AT212" s="230" t="s">
        <v>565</v>
      </c>
      <c r="AU212" s="230" t="s">
        <v>83</v>
      </c>
      <c r="AY212" s="16" t="s">
        <v>142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83</v>
      </c>
      <c r="BK212" s="231">
        <f>ROUND(I212*H212,2)</f>
        <v>0</v>
      </c>
      <c r="BL212" s="16" t="s">
        <v>141</v>
      </c>
      <c r="BM212" s="230" t="s">
        <v>642</v>
      </c>
    </row>
    <row r="213" s="2" customFormat="1" ht="44.25" customHeight="1">
      <c r="A213" s="38"/>
      <c r="B213" s="39"/>
      <c r="C213" s="236" t="s">
        <v>643</v>
      </c>
      <c r="D213" s="236" t="s">
        <v>565</v>
      </c>
      <c r="E213" s="237" t="s">
        <v>644</v>
      </c>
      <c r="F213" s="238" t="s">
        <v>645</v>
      </c>
      <c r="G213" s="239" t="s">
        <v>146</v>
      </c>
      <c r="H213" s="240">
        <v>900</v>
      </c>
      <c r="I213" s="241"/>
      <c r="J213" s="242">
        <f>ROUND(I213*H213,2)</f>
        <v>0</v>
      </c>
      <c r="K213" s="238" t="s">
        <v>147</v>
      </c>
      <c r="L213" s="44"/>
      <c r="M213" s="243" t="s">
        <v>32</v>
      </c>
      <c r="N213" s="244" t="s">
        <v>47</v>
      </c>
      <c r="O213" s="84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141</v>
      </c>
      <c r="AT213" s="230" t="s">
        <v>565</v>
      </c>
      <c r="AU213" s="230" t="s">
        <v>83</v>
      </c>
      <c r="AY213" s="16" t="s">
        <v>142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83</v>
      </c>
      <c r="BK213" s="231">
        <f>ROUND(I213*H213,2)</f>
        <v>0</v>
      </c>
      <c r="BL213" s="16" t="s">
        <v>141</v>
      </c>
      <c r="BM213" s="230" t="s">
        <v>646</v>
      </c>
    </row>
    <row r="214" s="2" customFormat="1" ht="21.75" customHeight="1">
      <c r="A214" s="38"/>
      <c r="B214" s="39"/>
      <c r="C214" s="236" t="s">
        <v>647</v>
      </c>
      <c r="D214" s="236" t="s">
        <v>565</v>
      </c>
      <c r="E214" s="237" t="s">
        <v>648</v>
      </c>
      <c r="F214" s="238" t="s">
        <v>649</v>
      </c>
      <c r="G214" s="239" t="s">
        <v>153</v>
      </c>
      <c r="H214" s="240">
        <v>4</v>
      </c>
      <c r="I214" s="241"/>
      <c r="J214" s="242">
        <f>ROUND(I214*H214,2)</f>
        <v>0</v>
      </c>
      <c r="K214" s="238" t="s">
        <v>147</v>
      </c>
      <c r="L214" s="44"/>
      <c r="M214" s="243" t="s">
        <v>32</v>
      </c>
      <c r="N214" s="244" t="s">
        <v>47</v>
      </c>
      <c r="O214" s="84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141</v>
      </c>
      <c r="AT214" s="230" t="s">
        <v>565</v>
      </c>
      <c r="AU214" s="230" t="s">
        <v>83</v>
      </c>
      <c r="AY214" s="16" t="s">
        <v>142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83</v>
      </c>
      <c r="BK214" s="231">
        <f>ROUND(I214*H214,2)</f>
        <v>0</v>
      </c>
      <c r="BL214" s="16" t="s">
        <v>141</v>
      </c>
      <c r="BM214" s="230" t="s">
        <v>650</v>
      </c>
    </row>
    <row r="215" s="2" customFormat="1" ht="21.75" customHeight="1">
      <c r="A215" s="38"/>
      <c r="B215" s="39"/>
      <c r="C215" s="236" t="s">
        <v>651</v>
      </c>
      <c r="D215" s="236" t="s">
        <v>565</v>
      </c>
      <c r="E215" s="237" t="s">
        <v>652</v>
      </c>
      <c r="F215" s="238" t="s">
        <v>653</v>
      </c>
      <c r="G215" s="239" t="s">
        <v>153</v>
      </c>
      <c r="H215" s="240">
        <v>2</v>
      </c>
      <c r="I215" s="241"/>
      <c r="J215" s="242">
        <f>ROUND(I215*H215,2)</f>
        <v>0</v>
      </c>
      <c r="K215" s="238" t="s">
        <v>147</v>
      </c>
      <c r="L215" s="44"/>
      <c r="M215" s="243" t="s">
        <v>32</v>
      </c>
      <c r="N215" s="244" t="s">
        <v>47</v>
      </c>
      <c r="O215" s="84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0" t="s">
        <v>141</v>
      </c>
      <c r="AT215" s="230" t="s">
        <v>565</v>
      </c>
      <c r="AU215" s="230" t="s">
        <v>83</v>
      </c>
      <c r="AY215" s="16" t="s">
        <v>142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83</v>
      </c>
      <c r="BK215" s="231">
        <f>ROUND(I215*H215,2)</f>
        <v>0</v>
      </c>
      <c r="BL215" s="16" t="s">
        <v>141</v>
      </c>
      <c r="BM215" s="230" t="s">
        <v>654</v>
      </c>
    </row>
    <row r="216" s="2" customFormat="1" ht="21.75" customHeight="1">
      <c r="A216" s="38"/>
      <c r="B216" s="39"/>
      <c r="C216" s="236" t="s">
        <v>655</v>
      </c>
      <c r="D216" s="236" t="s">
        <v>565</v>
      </c>
      <c r="E216" s="237" t="s">
        <v>656</v>
      </c>
      <c r="F216" s="238" t="s">
        <v>657</v>
      </c>
      <c r="G216" s="239" t="s">
        <v>153</v>
      </c>
      <c r="H216" s="240">
        <v>4</v>
      </c>
      <c r="I216" s="241"/>
      <c r="J216" s="242">
        <f>ROUND(I216*H216,2)</f>
        <v>0</v>
      </c>
      <c r="K216" s="238" t="s">
        <v>147</v>
      </c>
      <c r="L216" s="44"/>
      <c r="M216" s="243" t="s">
        <v>32</v>
      </c>
      <c r="N216" s="244" t="s">
        <v>47</v>
      </c>
      <c r="O216" s="84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141</v>
      </c>
      <c r="AT216" s="230" t="s">
        <v>565</v>
      </c>
      <c r="AU216" s="230" t="s">
        <v>83</v>
      </c>
      <c r="AY216" s="16" t="s">
        <v>142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83</v>
      </c>
      <c r="BK216" s="231">
        <f>ROUND(I216*H216,2)</f>
        <v>0</v>
      </c>
      <c r="BL216" s="16" t="s">
        <v>141</v>
      </c>
      <c r="BM216" s="230" t="s">
        <v>658</v>
      </c>
    </row>
    <row r="217" s="2" customFormat="1" ht="33" customHeight="1">
      <c r="A217" s="38"/>
      <c r="B217" s="39"/>
      <c r="C217" s="236" t="s">
        <v>659</v>
      </c>
      <c r="D217" s="236" t="s">
        <v>565</v>
      </c>
      <c r="E217" s="237" t="s">
        <v>660</v>
      </c>
      <c r="F217" s="238" t="s">
        <v>661</v>
      </c>
      <c r="G217" s="239" t="s">
        <v>146</v>
      </c>
      <c r="H217" s="240">
        <v>30</v>
      </c>
      <c r="I217" s="241"/>
      <c r="J217" s="242">
        <f>ROUND(I217*H217,2)</f>
        <v>0</v>
      </c>
      <c r="K217" s="238" t="s">
        <v>147</v>
      </c>
      <c r="L217" s="44"/>
      <c r="M217" s="243" t="s">
        <v>32</v>
      </c>
      <c r="N217" s="244" t="s">
        <v>47</v>
      </c>
      <c r="O217" s="84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141</v>
      </c>
      <c r="AT217" s="230" t="s">
        <v>565</v>
      </c>
      <c r="AU217" s="230" t="s">
        <v>83</v>
      </c>
      <c r="AY217" s="16" t="s">
        <v>142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83</v>
      </c>
      <c r="BK217" s="231">
        <f>ROUND(I217*H217,2)</f>
        <v>0</v>
      </c>
      <c r="BL217" s="16" t="s">
        <v>141</v>
      </c>
      <c r="BM217" s="230" t="s">
        <v>662</v>
      </c>
    </row>
    <row r="218" s="2" customFormat="1" ht="44.25" customHeight="1">
      <c r="A218" s="38"/>
      <c r="B218" s="39"/>
      <c r="C218" s="236" t="s">
        <v>236</v>
      </c>
      <c r="D218" s="236" t="s">
        <v>565</v>
      </c>
      <c r="E218" s="237" t="s">
        <v>663</v>
      </c>
      <c r="F218" s="238" t="s">
        <v>664</v>
      </c>
      <c r="G218" s="239" t="s">
        <v>153</v>
      </c>
      <c r="H218" s="240">
        <v>10</v>
      </c>
      <c r="I218" s="241"/>
      <c r="J218" s="242">
        <f>ROUND(I218*H218,2)</f>
        <v>0</v>
      </c>
      <c r="K218" s="238" t="s">
        <v>147</v>
      </c>
      <c r="L218" s="44"/>
      <c r="M218" s="243" t="s">
        <v>32</v>
      </c>
      <c r="N218" s="244" t="s">
        <v>47</v>
      </c>
      <c r="O218" s="84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205</v>
      </c>
      <c r="AT218" s="230" t="s">
        <v>565</v>
      </c>
      <c r="AU218" s="230" t="s">
        <v>83</v>
      </c>
      <c r="AY218" s="16" t="s">
        <v>142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83</v>
      </c>
      <c r="BK218" s="231">
        <f>ROUND(I218*H218,2)</f>
        <v>0</v>
      </c>
      <c r="BL218" s="16" t="s">
        <v>205</v>
      </c>
      <c r="BM218" s="230" t="s">
        <v>665</v>
      </c>
    </row>
    <row r="219" s="2" customFormat="1" ht="44.25" customHeight="1">
      <c r="A219" s="38"/>
      <c r="B219" s="39"/>
      <c r="C219" s="236" t="s">
        <v>666</v>
      </c>
      <c r="D219" s="236" t="s">
        <v>565</v>
      </c>
      <c r="E219" s="237" t="s">
        <v>667</v>
      </c>
      <c r="F219" s="238" t="s">
        <v>668</v>
      </c>
      <c r="G219" s="239" t="s">
        <v>153</v>
      </c>
      <c r="H219" s="240">
        <v>10</v>
      </c>
      <c r="I219" s="241"/>
      <c r="J219" s="242">
        <f>ROUND(I219*H219,2)</f>
        <v>0</v>
      </c>
      <c r="K219" s="238" t="s">
        <v>147</v>
      </c>
      <c r="L219" s="44"/>
      <c r="M219" s="243" t="s">
        <v>32</v>
      </c>
      <c r="N219" s="244" t="s">
        <v>47</v>
      </c>
      <c r="O219" s="84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205</v>
      </c>
      <c r="AT219" s="230" t="s">
        <v>565</v>
      </c>
      <c r="AU219" s="230" t="s">
        <v>83</v>
      </c>
      <c r="AY219" s="16" t="s">
        <v>142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83</v>
      </c>
      <c r="BK219" s="231">
        <f>ROUND(I219*H219,2)</f>
        <v>0</v>
      </c>
      <c r="BL219" s="16" t="s">
        <v>205</v>
      </c>
      <c r="BM219" s="230" t="s">
        <v>669</v>
      </c>
    </row>
    <row r="220" s="2" customFormat="1" ht="44.25" customHeight="1">
      <c r="A220" s="38"/>
      <c r="B220" s="39"/>
      <c r="C220" s="236" t="s">
        <v>670</v>
      </c>
      <c r="D220" s="236" t="s">
        <v>565</v>
      </c>
      <c r="E220" s="237" t="s">
        <v>671</v>
      </c>
      <c r="F220" s="238" t="s">
        <v>672</v>
      </c>
      <c r="G220" s="239" t="s">
        <v>153</v>
      </c>
      <c r="H220" s="240">
        <v>10</v>
      </c>
      <c r="I220" s="241"/>
      <c r="J220" s="242">
        <f>ROUND(I220*H220,2)</f>
        <v>0</v>
      </c>
      <c r="K220" s="238" t="s">
        <v>147</v>
      </c>
      <c r="L220" s="44"/>
      <c r="M220" s="243" t="s">
        <v>32</v>
      </c>
      <c r="N220" s="244" t="s">
        <v>47</v>
      </c>
      <c r="O220" s="84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205</v>
      </c>
      <c r="AT220" s="230" t="s">
        <v>565</v>
      </c>
      <c r="AU220" s="230" t="s">
        <v>83</v>
      </c>
      <c r="AY220" s="16" t="s">
        <v>142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83</v>
      </c>
      <c r="BK220" s="231">
        <f>ROUND(I220*H220,2)</f>
        <v>0</v>
      </c>
      <c r="BL220" s="16" t="s">
        <v>205</v>
      </c>
      <c r="BM220" s="230" t="s">
        <v>673</v>
      </c>
    </row>
    <row r="221" s="2" customFormat="1" ht="44.25" customHeight="1">
      <c r="A221" s="38"/>
      <c r="B221" s="39"/>
      <c r="C221" s="236" t="s">
        <v>674</v>
      </c>
      <c r="D221" s="236" t="s">
        <v>565</v>
      </c>
      <c r="E221" s="237" t="s">
        <v>675</v>
      </c>
      <c r="F221" s="238" t="s">
        <v>676</v>
      </c>
      <c r="G221" s="239" t="s">
        <v>153</v>
      </c>
      <c r="H221" s="240">
        <v>4</v>
      </c>
      <c r="I221" s="241"/>
      <c r="J221" s="242">
        <f>ROUND(I221*H221,2)</f>
        <v>0</v>
      </c>
      <c r="K221" s="238" t="s">
        <v>147</v>
      </c>
      <c r="L221" s="44"/>
      <c r="M221" s="243" t="s">
        <v>32</v>
      </c>
      <c r="N221" s="244" t="s">
        <v>47</v>
      </c>
      <c r="O221" s="84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205</v>
      </c>
      <c r="AT221" s="230" t="s">
        <v>565</v>
      </c>
      <c r="AU221" s="230" t="s">
        <v>83</v>
      </c>
      <c r="AY221" s="16" t="s">
        <v>142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83</v>
      </c>
      <c r="BK221" s="231">
        <f>ROUND(I221*H221,2)</f>
        <v>0</v>
      </c>
      <c r="BL221" s="16" t="s">
        <v>205</v>
      </c>
      <c r="BM221" s="230" t="s">
        <v>677</v>
      </c>
    </row>
    <row r="222" s="2" customFormat="1" ht="44.25" customHeight="1">
      <c r="A222" s="38"/>
      <c r="B222" s="39"/>
      <c r="C222" s="236" t="s">
        <v>678</v>
      </c>
      <c r="D222" s="236" t="s">
        <v>565</v>
      </c>
      <c r="E222" s="237" t="s">
        <v>679</v>
      </c>
      <c r="F222" s="238" t="s">
        <v>680</v>
      </c>
      <c r="G222" s="239" t="s">
        <v>153</v>
      </c>
      <c r="H222" s="240">
        <v>10</v>
      </c>
      <c r="I222" s="241"/>
      <c r="J222" s="242">
        <f>ROUND(I222*H222,2)</f>
        <v>0</v>
      </c>
      <c r="K222" s="238" t="s">
        <v>147</v>
      </c>
      <c r="L222" s="44"/>
      <c r="M222" s="243" t="s">
        <v>32</v>
      </c>
      <c r="N222" s="244" t="s">
        <v>47</v>
      </c>
      <c r="O222" s="84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205</v>
      </c>
      <c r="AT222" s="230" t="s">
        <v>565</v>
      </c>
      <c r="AU222" s="230" t="s">
        <v>83</v>
      </c>
      <c r="AY222" s="16" t="s">
        <v>142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83</v>
      </c>
      <c r="BK222" s="231">
        <f>ROUND(I222*H222,2)</f>
        <v>0</v>
      </c>
      <c r="BL222" s="16" t="s">
        <v>205</v>
      </c>
      <c r="BM222" s="230" t="s">
        <v>681</v>
      </c>
    </row>
    <row r="223" s="2" customFormat="1" ht="44.25" customHeight="1">
      <c r="A223" s="38"/>
      <c r="B223" s="39"/>
      <c r="C223" s="236" t="s">
        <v>682</v>
      </c>
      <c r="D223" s="236" t="s">
        <v>565</v>
      </c>
      <c r="E223" s="237" t="s">
        <v>683</v>
      </c>
      <c r="F223" s="238" t="s">
        <v>684</v>
      </c>
      <c r="G223" s="239" t="s">
        <v>153</v>
      </c>
      <c r="H223" s="240">
        <v>4</v>
      </c>
      <c r="I223" s="241"/>
      <c r="J223" s="242">
        <f>ROUND(I223*H223,2)</f>
        <v>0</v>
      </c>
      <c r="K223" s="238" t="s">
        <v>147</v>
      </c>
      <c r="L223" s="44"/>
      <c r="M223" s="243" t="s">
        <v>32</v>
      </c>
      <c r="N223" s="244" t="s">
        <v>47</v>
      </c>
      <c r="O223" s="84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205</v>
      </c>
      <c r="AT223" s="230" t="s">
        <v>565</v>
      </c>
      <c r="AU223" s="230" t="s">
        <v>83</v>
      </c>
      <c r="AY223" s="16" t="s">
        <v>142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83</v>
      </c>
      <c r="BK223" s="231">
        <f>ROUND(I223*H223,2)</f>
        <v>0</v>
      </c>
      <c r="BL223" s="16" t="s">
        <v>205</v>
      </c>
      <c r="BM223" s="230" t="s">
        <v>685</v>
      </c>
    </row>
    <row r="224" s="2" customFormat="1" ht="33" customHeight="1">
      <c r="A224" s="38"/>
      <c r="B224" s="39"/>
      <c r="C224" s="236" t="s">
        <v>686</v>
      </c>
      <c r="D224" s="236" t="s">
        <v>565</v>
      </c>
      <c r="E224" s="237" t="s">
        <v>687</v>
      </c>
      <c r="F224" s="238" t="s">
        <v>688</v>
      </c>
      <c r="G224" s="239" t="s">
        <v>153</v>
      </c>
      <c r="H224" s="240">
        <v>2</v>
      </c>
      <c r="I224" s="241"/>
      <c r="J224" s="242">
        <f>ROUND(I224*H224,2)</f>
        <v>0</v>
      </c>
      <c r="K224" s="238" t="s">
        <v>147</v>
      </c>
      <c r="L224" s="44"/>
      <c r="M224" s="243" t="s">
        <v>32</v>
      </c>
      <c r="N224" s="244" t="s">
        <v>47</v>
      </c>
      <c r="O224" s="84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141</v>
      </c>
      <c r="AT224" s="230" t="s">
        <v>565</v>
      </c>
      <c r="AU224" s="230" t="s">
        <v>83</v>
      </c>
      <c r="AY224" s="16" t="s">
        <v>142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83</v>
      </c>
      <c r="BK224" s="231">
        <f>ROUND(I224*H224,2)</f>
        <v>0</v>
      </c>
      <c r="BL224" s="16" t="s">
        <v>141</v>
      </c>
      <c r="BM224" s="230" t="s">
        <v>689</v>
      </c>
    </row>
    <row r="225" s="2" customFormat="1" ht="21.75" customHeight="1">
      <c r="A225" s="38"/>
      <c r="B225" s="39"/>
      <c r="C225" s="236" t="s">
        <v>690</v>
      </c>
      <c r="D225" s="236" t="s">
        <v>565</v>
      </c>
      <c r="E225" s="237" t="s">
        <v>691</v>
      </c>
      <c r="F225" s="238" t="s">
        <v>692</v>
      </c>
      <c r="G225" s="239" t="s">
        <v>153</v>
      </c>
      <c r="H225" s="240">
        <v>1</v>
      </c>
      <c r="I225" s="241"/>
      <c r="J225" s="242">
        <f>ROUND(I225*H225,2)</f>
        <v>0</v>
      </c>
      <c r="K225" s="238" t="s">
        <v>147</v>
      </c>
      <c r="L225" s="44"/>
      <c r="M225" s="243" t="s">
        <v>32</v>
      </c>
      <c r="N225" s="244" t="s">
        <v>47</v>
      </c>
      <c r="O225" s="84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141</v>
      </c>
      <c r="AT225" s="230" t="s">
        <v>565</v>
      </c>
      <c r="AU225" s="230" t="s">
        <v>83</v>
      </c>
      <c r="AY225" s="16" t="s">
        <v>142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83</v>
      </c>
      <c r="BK225" s="231">
        <f>ROUND(I225*H225,2)</f>
        <v>0</v>
      </c>
      <c r="BL225" s="16" t="s">
        <v>141</v>
      </c>
      <c r="BM225" s="230" t="s">
        <v>693</v>
      </c>
    </row>
    <row r="226" s="2" customFormat="1" ht="21.75" customHeight="1">
      <c r="A226" s="38"/>
      <c r="B226" s="39"/>
      <c r="C226" s="236" t="s">
        <v>694</v>
      </c>
      <c r="D226" s="236" t="s">
        <v>565</v>
      </c>
      <c r="E226" s="237" t="s">
        <v>695</v>
      </c>
      <c r="F226" s="238" t="s">
        <v>696</v>
      </c>
      <c r="G226" s="239" t="s">
        <v>153</v>
      </c>
      <c r="H226" s="240">
        <v>2</v>
      </c>
      <c r="I226" s="241"/>
      <c r="J226" s="242">
        <f>ROUND(I226*H226,2)</f>
        <v>0</v>
      </c>
      <c r="K226" s="238" t="s">
        <v>147</v>
      </c>
      <c r="L226" s="44"/>
      <c r="M226" s="243" t="s">
        <v>32</v>
      </c>
      <c r="N226" s="244" t="s">
        <v>47</v>
      </c>
      <c r="O226" s="84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205</v>
      </c>
      <c r="AT226" s="230" t="s">
        <v>565</v>
      </c>
      <c r="AU226" s="230" t="s">
        <v>83</v>
      </c>
      <c r="AY226" s="16" t="s">
        <v>142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83</v>
      </c>
      <c r="BK226" s="231">
        <f>ROUND(I226*H226,2)</f>
        <v>0</v>
      </c>
      <c r="BL226" s="16" t="s">
        <v>205</v>
      </c>
      <c r="BM226" s="230" t="s">
        <v>697</v>
      </c>
    </row>
    <row r="227" s="2" customFormat="1" ht="16.5" customHeight="1">
      <c r="A227" s="38"/>
      <c r="B227" s="39"/>
      <c r="C227" s="236" t="s">
        <v>698</v>
      </c>
      <c r="D227" s="236" t="s">
        <v>565</v>
      </c>
      <c r="E227" s="237" t="s">
        <v>699</v>
      </c>
      <c r="F227" s="238" t="s">
        <v>700</v>
      </c>
      <c r="G227" s="239" t="s">
        <v>153</v>
      </c>
      <c r="H227" s="240">
        <v>2</v>
      </c>
      <c r="I227" s="241"/>
      <c r="J227" s="242">
        <f>ROUND(I227*H227,2)</f>
        <v>0</v>
      </c>
      <c r="K227" s="238" t="s">
        <v>32</v>
      </c>
      <c r="L227" s="44"/>
      <c r="M227" s="243" t="s">
        <v>32</v>
      </c>
      <c r="N227" s="244" t="s">
        <v>47</v>
      </c>
      <c r="O227" s="84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205</v>
      </c>
      <c r="AT227" s="230" t="s">
        <v>565</v>
      </c>
      <c r="AU227" s="230" t="s">
        <v>83</v>
      </c>
      <c r="AY227" s="16" t="s">
        <v>142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83</v>
      </c>
      <c r="BK227" s="231">
        <f>ROUND(I227*H227,2)</f>
        <v>0</v>
      </c>
      <c r="BL227" s="16" t="s">
        <v>205</v>
      </c>
      <c r="BM227" s="230" t="s">
        <v>701</v>
      </c>
    </row>
    <row r="228" s="2" customFormat="1" ht="16.5" customHeight="1">
      <c r="A228" s="38"/>
      <c r="B228" s="39"/>
      <c r="C228" s="236" t="s">
        <v>702</v>
      </c>
      <c r="D228" s="236" t="s">
        <v>565</v>
      </c>
      <c r="E228" s="237" t="s">
        <v>703</v>
      </c>
      <c r="F228" s="238" t="s">
        <v>704</v>
      </c>
      <c r="G228" s="239" t="s">
        <v>153</v>
      </c>
      <c r="H228" s="240">
        <v>1</v>
      </c>
      <c r="I228" s="241"/>
      <c r="J228" s="242">
        <f>ROUND(I228*H228,2)</f>
        <v>0</v>
      </c>
      <c r="K228" s="238" t="s">
        <v>32</v>
      </c>
      <c r="L228" s="44"/>
      <c r="M228" s="243" t="s">
        <v>32</v>
      </c>
      <c r="N228" s="244" t="s">
        <v>47</v>
      </c>
      <c r="O228" s="84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0" t="s">
        <v>83</v>
      </c>
      <c r="AT228" s="230" t="s">
        <v>565</v>
      </c>
      <c r="AU228" s="230" t="s">
        <v>83</v>
      </c>
      <c r="AY228" s="16" t="s">
        <v>142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83</v>
      </c>
      <c r="BK228" s="231">
        <f>ROUND(I228*H228,2)</f>
        <v>0</v>
      </c>
      <c r="BL228" s="16" t="s">
        <v>83</v>
      </c>
      <c r="BM228" s="230" t="s">
        <v>705</v>
      </c>
    </row>
    <row r="229" s="2" customFormat="1" ht="44.25" customHeight="1">
      <c r="A229" s="38"/>
      <c r="B229" s="39"/>
      <c r="C229" s="236" t="s">
        <v>706</v>
      </c>
      <c r="D229" s="236" t="s">
        <v>565</v>
      </c>
      <c r="E229" s="237" t="s">
        <v>707</v>
      </c>
      <c r="F229" s="238" t="s">
        <v>708</v>
      </c>
      <c r="G229" s="239" t="s">
        <v>153</v>
      </c>
      <c r="H229" s="240">
        <v>4</v>
      </c>
      <c r="I229" s="241"/>
      <c r="J229" s="242">
        <f>ROUND(I229*H229,2)</f>
        <v>0</v>
      </c>
      <c r="K229" s="238" t="s">
        <v>147</v>
      </c>
      <c r="L229" s="44"/>
      <c r="M229" s="243" t="s">
        <v>32</v>
      </c>
      <c r="N229" s="244" t="s">
        <v>47</v>
      </c>
      <c r="O229" s="84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141</v>
      </c>
      <c r="AT229" s="230" t="s">
        <v>565</v>
      </c>
      <c r="AU229" s="230" t="s">
        <v>83</v>
      </c>
      <c r="AY229" s="16" t="s">
        <v>142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83</v>
      </c>
      <c r="BK229" s="231">
        <f>ROUND(I229*H229,2)</f>
        <v>0</v>
      </c>
      <c r="BL229" s="16" t="s">
        <v>141</v>
      </c>
      <c r="BM229" s="230" t="s">
        <v>709</v>
      </c>
    </row>
    <row r="230" s="2" customFormat="1" ht="44.25" customHeight="1">
      <c r="A230" s="38"/>
      <c r="B230" s="39"/>
      <c r="C230" s="236" t="s">
        <v>710</v>
      </c>
      <c r="D230" s="236" t="s">
        <v>565</v>
      </c>
      <c r="E230" s="237" t="s">
        <v>711</v>
      </c>
      <c r="F230" s="238" t="s">
        <v>712</v>
      </c>
      <c r="G230" s="239" t="s">
        <v>153</v>
      </c>
      <c r="H230" s="240">
        <v>2</v>
      </c>
      <c r="I230" s="241"/>
      <c r="J230" s="242">
        <f>ROUND(I230*H230,2)</f>
        <v>0</v>
      </c>
      <c r="K230" s="238" t="s">
        <v>147</v>
      </c>
      <c r="L230" s="44"/>
      <c r="M230" s="243" t="s">
        <v>32</v>
      </c>
      <c r="N230" s="244" t="s">
        <v>47</v>
      </c>
      <c r="O230" s="84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141</v>
      </c>
      <c r="AT230" s="230" t="s">
        <v>565</v>
      </c>
      <c r="AU230" s="230" t="s">
        <v>83</v>
      </c>
      <c r="AY230" s="16" t="s">
        <v>142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83</v>
      </c>
      <c r="BK230" s="231">
        <f>ROUND(I230*H230,2)</f>
        <v>0</v>
      </c>
      <c r="BL230" s="16" t="s">
        <v>141</v>
      </c>
      <c r="BM230" s="230" t="s">
        <v>713</v>
      </c>
    </row>
    <row r="231" s="2" customFormat="1" ht="33" customHeight="1">
      <c r="A231" s="38"/>
      <c r="B231" s="39"/>
      <c r="C231" s="236" t="s">
        <v>714</v>
      </c>
      <c r="D231" s="236" t="s">
        <v>565</v>
      </c>
      <c r="E231" s="237" t="s">
        <v>715</v>
      </c>
      <c r="F231" s="238" t="s">
        <v>716</v>
      </c>
      <c r="G231" s="239" t="s">
        <v>153</v>
      </c>
      <c r="H231" s="240">
        <v>10</v>
      </c>
      <c r="I231" s="241"/>
      <c r="J231" s="242">
        <f>ROUND(I231*H231,2)</f>
        <v>0</v>
      </c>
      <c r="K231" s="238" t="s">
        <v>147</v>
      </c>
      <c r="L231" s="44"/>
      <c r="M231" s="243" t="s">
        <v>32</v>
      </c>
      <c r="N231" s="244" t="s">
        <v>47</v>
      </c>
      <c r="O231" s="84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83</v>
      </c>
      <c r="AT231" s="230" t="s">
        <v>565</v>
      </c>
      <c r="AU231" s="230" t="s">
        <v>83</v>
      </c>
      <c r="AY231" s="16" t="s">
        <v>142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83</v>
      </c>
      <c r="BK231" s="231">
        <f>ROUND(I231*H231,2)</f>
        <v>0</v>
      </c>
      <c r="BL231" s="16" t="s">
        <v>83</v>
      </c>
      <c r="BM231" s="230" t="s">
        <v>717</v>
      </c>
    </row>
    <row r="232" s="2" customFormat="1" ht="21.75" customHeight="1">
      <c r="A232" s="38"/>
      <c r="B232" s="39"/>
      <c r="C232" s="236" t="s">
        <v>718</v>
      </c>
      <c r="D232" s="236" t="s">
        <v>565</v>
      </c>
      <c r="E232" s="237" t="s">
        <v>719</v>
      </c>
      <c r="F232" s="238" t="s">
        <v>720</v>
      </c>
      <c r="G232" s="239" t="s">
        <v>153</v>
      </c>
      <c r="H232" s="240">
        <v>10</v>
      </c>
      <c r="I232" s="241"/>
      <c r="J232" s="242">
        <f>ROUND(I232*H232,2)</f>
        <v>0</v>
      </c>
      <c r="K232" s="238" t="s">
        <v>147</v>
      </c>
      <c r="L232" s="44"/>
      <c r="M232" s="243" t="s">
        <v>32</v>
      </c>
      <c r="N232" s="244" t="s">
        <v>47</v>
      </c>
      <c r="O232" s="84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83</v>
      </c>
      <c r="AT232" s="230" t="s">
        <v>565</v>
      </c>
      <c r="AU232" s="230" t="s">
        <v>83</v>
      </c>
      <c r="AY232" s="16" t="s">
        <v>142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83</v>
      </c>
      <c r="BK232" s="231">
        <f>ROUND(I232*H232,2)</f>
        <v>0</v>
      </c>
      <c r="BL232" s="16" t="s">
        <v>83</v>
      </c>
      <c r="BM232" s="230" t="s">
        <v>721</v>
      </c>
    </row>
    <row r="233" s="2" customFormat="1" ht="21.75" customHeight="1">
      <c r="A233" s="38"/>
      <c r="B233" s="39"/>
      <c r="C233" s="236" t="s">
        <v>722</v>
      </c>
      <c r="D233" s="236" t="s">
        <v>565</v>
      </c>
      <c r="E233" s="237" t="s">
        <v>723</v>
      </c>
      <c r="F233" s="238" t="s">
        <v>724</v>
      </c>
      <c r="G233" s="239" t="s">
        <v>153</v>
      </c>
      <c r="H233" s="240">
        <v>3</v>
      </c>
      <c r="I233" s="241"/>
      <c r="J233" s="242">
        <f>ROUND(I233*H233,2)</f>
        <v>0</v>
      </c>
      <c r="K233" s="238" t="s">
        <v>147</v>
      </c>
      <c r="L233" s="44"/>
      <c r="M233" s="243" t="s">
        <v>32</v>
      </c>
      <c r="N233" s="244" t="s">
        <v>47</v>
      </c>
      <c r="O233" s="84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83</v>
      </c>
      <c r="AT233" s="230" t="s">
        <v>565</v>
      </c>
      <c r="AU233" s="230" t="s">
        <v>83</v>
      </c>
      <c r="AY233" s="16" t="s">
        <v>142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83</v>
      </c>
      <c r="BK233" s="231">
        <f>ROUND(I233*H233,2)</f>
        <v>0</v>
      </c>
      <c r="BL233" s="16" t="s">
        <v>83</v>
      </c>
      <c r="BM233" s="230" t="s">
        <v>725</v>
      </c>
    </row>
    <row r="234" s="2" customFormat="1" ht="21.75" customHeight="1">
      <c r="A234" s="38"/>
      <c r="B234" s="39"/>
      <c r="C234" s="236" t="s">
        <v>726</v>
      </c>
      <c r="D234" s="236" t="s">
        <v>565</v>
      </c>
      <c r="E234" s="237" t="s">
        <v>727</v>
      </c>
      <c r="F234" s="238" t="s">
        <v>728</v>
      </c>
      <c r="G234" s="239" t="s">
        <v>153</v>
      </c>
      <c r="H234" s="240">
        <v>1</v>
      </c>
      <c r="I234" s="241"/>
      <c r="J234" s="242">
        <f>ROUND(I234*H234,2)</f>
        <v>0</v>
      </c>
      <c r="K234" s="238" t="s">
        <v>147</v>
      </c>
      <c r="L234" s="44"/>
      <c r="M234" s="243" t="s">
        <v>32</v>
      </c>
      <c r="N234" s="244" t="s">
        <v>47</v>
      </c>
      <c r="O234" s="84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83</v>
      </c>
      <c r="AT234" s="230" t="s">
        <v>565</v>
      </c>
      <c r="AU234" s="230" t="s">
        <v>83</v>
      </c>
      <c r="AY234" s="16" t="s">
        <v>142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83</v>
      </c>
      <c r="BK234" s="231">
        <f>ROUND(I234*H234,2)</f>
        <v>0</v>
      </c>
      <c r="BL234" s="16" t="s">
        <v>83</v>
      </c>
      <c r="BM234" s="230" t="s">
        <v>729</v>
      </c>
    </row>
    <row r="235" s="2" customFormat="1" ht="21.75" customHeight="1">
      <c r="A235" s="38"/>
      <c r="B235" s="39"/>
      <c r="C235" s="236" t="s">
        <v>730</v>
      </c>
      <c r="D235" s="236" t="s">
        <v>565</v>
      </c>
      <c r="E235" s="237" t="s">
        <v>731</v>
      </c>
      <c r="F235" s="238" t="s">
        <v>732</v>
      </c>
      <c r="G235" s="239" t="s">
        <v>153</v>
      </c>
      <c r="H235" s="240">
        <v>4</v>
      </c>
      <c r="I235" s="241"/>
      <c r="J235" s="242">
        <f>ROUND(I235*H235,2)</f>
        <v>0</v>
      </c>
      <c r="K235" s="238" t="s">
        <v>147</v>
      </c>
      <c r="L235" s="44"/>
      <c r="M235" s="243" t="s">
        <v>32</v>
      </c>
      <c r="N235" s="244" t="s">
        <v>47</v>
      </c>
      <c r="O235" s="84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141</v>
      </c>
      <c r="AT235" s="230" t="s">
        <v>565</v>
      </c>
      <c r="AU235" s="230" t="s">
        <v>83</v>
      </c>
      <c r="AY235" s="16" t="s">
        <v>142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83</v>
      </c>
      <c r="BK235" s="231">
        <f>ROUND(I235*H235,2)</f>
        <v>0</v>
      </c>
      <c r="BL235" s="16" t="s">
        <v>141</v>
      </c>
      <c r="BM235" s="230" t="s">
        <v>733</v>
      </c>
    </row>
    <row r="236" s="2" customFormat="1" ht="21.75" customHeight="1">
      <c r="A236" s="38"/>
      <c r="B236" s="39"/>
      <c r="C236" s="236" t="s">
        <v>734</v>
      </c>
      <c r="D236" s="236" t="s">
        <v>565</v>
      </c>
      <c r="E236" s="237" t="s">
        <v>735</v>
      </c>
      <c r="F236" s="238" t="s">
        <v>736</v>
      </c>
      <c r="G236" s="239" t="s">
        <v>153</v>
      </c>
      <c r="H236" s="240">
        <v>4</v>
      </c>
      <c r="I236" s="241"/>
      <c r="J236" s="242">
        <f>ROUND(I236*H236,2)</f>
        <v>0</v>
      </c>
      <c r="K236" s="238" t="s">
        <v>147</v>
      </c>
      <c r="L236" s="44"/>
      <c r="M236" s="243" t="s">
        <v>32</v>
      </c>
      <c r="N236" s="244" t="s">
        <v>47</v>
      </c>
      <c r="O236" s="84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141</v>
      </c>
      <c r="AT236" s="230" t="s">
        <v>565</v>
      </c>
      <c r="AU236" s="230" t="s">
        <v>83</v>
      </c>
      <c r="AY236" s="16" t="s">
        <v>142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83</v>
      </c>
      <c r="BK236" s="231">
        <f>ROUND(I236*H236,2)</f>
        <v>0</v>
      </c>
      <c r="BL236" s="16" t="s">
        <v>141</v>
      </c>
      <c r="BM236" s="230" t="s">
        <v>737</v>
      </c>
    </row>
    <row r="237" s="2" customFormat="1" ht="21.75" customHeight="1">
      <c r="A237" s="38"/>
      <c r="B237" s="39"/>
      <c r="C237" s="236" t="s">
        <v>738</v>
      </c>
      <c r="D237" s="236" t="s">
        <v>565</v>
      </c>
      <c r="E237" s="237" t="s">
        <v>739</v>
      </c>
      <c r="F237" s="238" t="s">
        <v>740</v>
      </c>
      <c r="G237" s="239" t="s">
        <v>153</v>
      </c>
      <c r="H237" s="240">
        <v>2</v>
      </c>
      <c r="I237" s="241"/>
      <c r="J237" s="242">
        <f>ROUND(I237*H237,2)</f>
        <v>0</v>
      </c>
      <c r="K237" s="238" t="s">
        <v>147</v>
      </c>
      <c r="L237" s="44"/>
      <c r="M237" s="243" t="s">
        <v>32</v>
      </c>
      <c r="N237" s="244" t="s">
        <v>47</v>
      </c>
      <c r="O237" s="84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141</v>
      </c>
      <c r="AT237" s="230" t="s">
        <v>565</v>
      </c>
      <c r="AU237" s="230" t="s">
        <v>83</v>
      </c>
      <c r="AY237" s="16" t="s">
        <v>142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83</v>
      </c>
      <c r="BK237" s="231">
        <f>ROUND(I237*H237,2)</f>
        <v>0</v>
      </c>
      <c r="BL237" s="16" t="s">
        <v>141</v>
      </c>
      <c r="BM237" s="230" t="s">
        <v>741</v>
      </c>
    </row>
    <row r="238" s="2" customFormat="1" ht="21.75" customHeight="1">
      <c r="A238" s="38"/>
      <c r="B238" s="39"/>
      <c r="C238" s="236" t="s">
        <v>742</v>
      </c>
      <c r="D238" s="236" t="s">
        <v>565</v>
      </c>
      <c r="E238" s="237" t="s">
        <v>743</v>
      </c>
      <c r="F238" s="238" t="s">
        <v>744</v>
      </c>
      <c r="G238" s="239" t="s">
        <v>153</v>
      </c>
      <c r="H238" s="240">
        <v>4</v>
      </c>
      <c r="I238" s="241"/>
      <c r="J238" s="242">
        <f>ROUND(I238*H238,2)</f>
        <v>0</v>
      </c>
      <c r="K238" s="238" t="s">
        <v>147</v>
      </c>
      <c r="L238" s="44"/>
      <c r="M238" s="243" t="s">
        <v>32</v>
      </c>
      <c r="N238" s="244" t="s">
        <v>47</v>
      </c>
      <c r="O238" s="84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83</v>
      </c>
      <c r="AT238" s="230" t="s">
        <v>565</v>
      </c>
      <c r="AU238" s="230" t="s">
        <v>83</v>
      </c>
      <c r="AY238" s="16" t="s">
        <v>142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83</v>
      </c>
      <c r="BK238" s="231">
        <f>ROUND(I238*H238,2)</f>
        <v>0</v>
      </c>
      <c r="BL238" s="16" t="s">
        <v>83</v>
      </c>
      <c r="BM238" s="230" t="s">
        <v>745</v>
      </c>
    </row>
    <row r="239" s="2" customFormat="1" ht="21.75" customHeight="1">
      <c r="A239" s="38"/>
      <c r="B239" s="39"/>
      <c r="C239" s="236" t="s">
        <v>746</v>
      </c>
      <c r="D239" s="236" t="s">
        <v>565</v>
      </c>
      <c r="E239" s="237" t="s">
        <v>747</v>
      </c>
      <c r="F239" s="238" t="s">
        <v>748</v>
      </c>
      <c r="G239" s="239" t="s">
        <v>153</v>
      </c>
      <c r="H239" s="240">
        <v>2</v>
      </c>
      <c r="I239" s="241"/>
      <c r="J239" s="242">
        <f>ROUND(I239*H239,2)</f>
        <v>0</v>
      </c>
      <c r="K239" s="238" t="s">
        <v>147</v>
      </c>
      <c r="L239" s="44"/>
      <c r="M239" s="243" t="s">
        <v>32</v>
      </c>
      <c r="N239" s="244" t="s">
        <v>47</v>
      </c>
      <c r="O239" s="84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0" t="s">
        <v>141</v>
      </c>
      <c r="AT239" s="230" t="s">
        <v>565</v>
      </c>
      <c r="AU239" s="230" t="s">
        <v>83</v>
      </c>
      <c r="AY239" s="16" t="s">
        <v>142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83</v>
      </c>
      <c r="BK239" s="231">
        <f>ROUND(I239*H239,2)</f>
        <v>0</v>
      </c>
      <c r="BL239" s="16" t="s">
        <v>141</v>
      </c>
      <c r="BM239" s="230" t="s">
        <v>749</v>
      </c>
    </row>
    <row r="240" s="2" customFormat="1" ht="21.75" customHeight="1">
      <c r="A240" s="38"/>
      <c r="B240" s="39"/>
      <c r="C240" s="236" t="s">
        <v>750</v>
      </c>
      <c r="D240" s="236" t="s">
        <v>565</v>
      </c>
      <c r="E240" s="237" t="s">
        <v>751</v>
      </c>
      <c r="F240" s="238" t="s">
        <v>752</v>
      </c>
      <c r="G240" s="239" t="s">
        <v>153</v>
      </c>
      <c r="H240" s="240">
        <v>4</v>
      </c>
      <c r="I240" s="241"/>
      <c r="J240" s="242">
        <f>ROUND(I240*H240,2)</f>
        <v>0</v>
      </c>
      <c r="K240" s="238" t="s">
        <v>147</v>
      </c>
      <c r="L240" s="44"/>
      <c r="M240" s="243" t="s">
        <v>32</v>
      </c>
      <c r="N240" s="244" t="s">
        <v>47</v>
      </c>
      <c r="O240" s="84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83</v>
      </c>
      <c r="AT240" s="230" t="s">
        <v>565</v>
      </c>
      <c r="AU240" s="230" t="s">
        <v>83</v>
      </c>
      <c r="AY240" s="16" t="s">
        <v>142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83</v>
      </c>
      <c r="BK240" s="231">
        <f>ROUND(I240*H240,2)</f>
        <v>0</v>
      </c>
      <c r="BL240" s="16" t="s">
        <v>83</v>
      </c>
      <c r="BM240" s="230" t="s">
        <v>753</v>
      </c>
    </row>
    <row r="241" s="2" customFormat="1" ht="21.75" customHeight="1">
      <c r="A241" s="38"/>
      <c r="B241" s="39"/>
      <c r="C241" s="236" t="s">
        <v>754</v>
      </c>
      <c r="D241" s="236" t="s">
        <v>565</v>
      </c>
      <c r="E241" s="237" t="s">
        <v>755</v>
      </c>
      <c r="F241" s="238" t="s">
        <v>756</v>
      </c>
      <c r="G241" s="239" t="s">
        <v>153</v>
      </c>
      <c r="H241" s="240">
        <v>2</v>
      </c>
      <c r="I241" s="241"/>
      <c r="J241" s="242">
        <f>ROUND(I241*H241,2)</f>
        <v>0</v>
      </c>
      <c r="K241" s="238" t="s">
        <v>147</v>
      </c>
      <c r="L241" s="44"/>
      <c r="M241" s="243" t="s">
        <v>32</v>
      </c>
      <c r="N241" s="244" t="s">
        <v>47</v>
      </c>
      <c r="O241" s="84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205</v>
      </c>
      <c r="AT241" s="230" t="s">
        <v>565</v>
      </c>
      <c r="AU241" s="230" t="s">
        <v>83</v>
      </c>
      <c r="AY241" s="16" t="s">
        <v>142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83</v>
      </c>
      <c r="BK241" s="231">
        <f>ROUND(I241*H241,2)</f>
        <v>0</v>
      </c>
      <c r="BL241" s="16" t="s">
        <v>205</v>
      </c>
      <c r="BM241" s="230" t="s">
        <v>757</v>
      </c>
    </row>
    <row r="242" s="2" customFormat="1" ht="33" customHeight="1">
      <c r="A242" s="38"/>
      <c r="B242" s="39"/>
      <c r="C242" s="236" t="s">
        <v>758</v>
      </c>
      <c r="D242" s="236" t="s">
        <v>565</v>
      </c>
      <c r="E242" s="237" t="s">
        <v>759</v>
      </c>
      <c r="F242" s="238" t="s">
        <v>760</v>
      </c>
      <c r="G242" s="239" t="s">
        <v>153</v>
      </c>
      <c r="H242" s="240">
        <v>4</v>
      </c>
      <c r="I242" s="241"/>
      <c r="J242" s="242">
        <f>ROUND(I242*H242,2)</f>
        <v>0</v>
      </c>
      <c r="K242" s="238" t="s">
        <v>147</v>
      </c>
      <c r="L242" s="44"/>
      <c r="M242" s="243" t="s">
        <v>32</v>
      </c>
      <c r="N242" s="244" t="s">
        <v>47</v>
      </c>
      <c r="O242" s="84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141</v>
      </c>
      <c r="AT242" s="230" t="s">
        <v>565</v>
      </c>
      <c r="AU242" s="230" t="s">
        <v>83</v>
      </c>
      <c r="AY242" s="16" t="s">
        <v>142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83</v>
      </c>
      <c r="BK242" s="231">
        <f>ROUND(I242*H242,2)</f>
        <v>0</v>
      </c>
      <c r="BL242" s="16" t="s">
        <v>141</v>
      </c>
      <c r="BM242" s="230" t="s">
        <v>761</v>
      </c>
    </row>
    <row r="243" s="2" customFormat="1" ht="33" customHeight="1">
      <c r="A243" s="38"/>
      <c r="B243" s="39"/>
      <c r="C243" s="236" t="s">
        <v>762</v>
      </c>
      <c r="D243" s="236" t="s">
        <v>565</v>
      </c>
      <c r="E243" s="237" t="s">
        <v>763</v>
      </c>
      <c r="F243" s="238" t="s">
        <v>764</v>
      </c>
      <c r="G243" s="239" t="s">
        <v>153</v>
      </c>
      <c r="H243" s="240">
        <v>2</v>
      </c>
      <c r="I243" s="241"/>
      <c r="J243" s="242">
        <f>ROUND(I243*H243,2)</f>
        <v>0</v>
      </c>
      <c r="K243" s="238" t="s">
        <v>147</v>
      </c>
      <c r="L243" s="44"/>
      <c r="M243" s="243" t="s">
        <v>32</v>
      </c>
      <c r="N243" s="244" t="s">
        <v>47</v>
      </c>
      <c r="O243" s="84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0" t="s">
        <v>141</v>
      </c>
      <c r="AT243" s="230" t="s">
        <v>565</v>
      </c>
      <c r="AU243" s="230" t="s">
        <v>83</v>
      </c>
      <c r="AY243" s="16" t="s">
        <v>142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83</v>
      </c>
      <c r="BK243" s="231">
        <f>ROUND(I243*H243,2)</f>
        <v>0</v>
      </c>
      <c r="BL243" s="16" t="s">
        <v>141</v>
      </c>
      <c r="BM243" s="230" t="s">
        <v>765</v>
      </c>
    </row>
    <row r="244" s="2" customFormat="1" ht="21.75" customHeight="1">
      <c r="A244" s="38"/>
      <c r="B244" s="39"/>
      <c r="C244" s="236" t="s">
        <v>766</v>
      </c>
      <c r="D244" s="236" t="s">
        <v>565</v>
      </c>
      <c r="E244" s="237" t="s">
        <v>767</v>
      </c>
      <c r="F244" s="238" t="s">
        <v>768</v>
      </c>
      <c r="G244" s="239" t="s">
        <v>153</v>
      </c>
      <c r="H244" s="240">
        <v>6</v>
      </c>
      <c r="I244" s="241"/>
      <c r="J244" s="242">
        <f>ROUND(I244*H244,2)</f>
        <v>0</v>
      </c>
      <c r="K244" s="238" t="s">
        <v>147</v>
      </c>
      <c r="L244" s="44"/>
      <c r="M244" s="243" t="s">
        <v>32</v>
      </c>
      <c r="N244" s="244" t="s">
        <v>47</v>
      </c>
      <c r="O244" s="84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141</v>
      </c>
      <c r="AT244" s="230" t="s">
        <v>565</v>
      </c>
      <c r="AU244" s="230" t="s">
        <v>83</v>
      </c>
      <c r="AY244" s="16" t="s">
        <v>142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83</v>
      </c>
      <c r="BK244" s="231">
        <f>ROUND(I244*H244,2)</f>
        <v>0</v>
      </c>
      <c r="BL244" s="16" t="s">
        <v>141</v>
      </c>
      <c r="BM244" s="230" t="s">
        <v>769</v>
      </c>
    </row>
    <row r="245" s="2" customFormat="1" ht="21.75" customHeight="1">
      <c r="A245" s="38"/>
      <c r="B245" s="39"/>
      <c r="C245" s="236" t="s">
        <v>770</v>
      </c>
      <c r="D245" s="236" t="s">
        <v>565</v>
      </c>
      <c r="E245" s="237" t="s">
        <v>771</v>
      </c>
      <c r="F245" s="238" t="s">
        <v>772</v>
      </c>
      <c r="G245" s="239" t="s">
        <v>153</v>
      </c>
      <c r="H245" s="240">
        <v>4</v>
      </c>
      <c r="I245" s="241"/>
      <c r="J245" s="242">
        <f>ROUND(I245*H245,2)</f>
        <v>0</v>
      </c>
      <c r="K245" s="238" t="s">
        <v>147</v>
      </c>
      <c r="L245" s="44"/>
      <c r="M245" s="243" t="s">
        <v>32</v>
      </c>
      <c r="N245" s="244" t="s">
        <v>47</v>
      </c>
      <c r="O245" s="84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83</v>
      </c>
      <c r="AT245" s="230" t="s">
        <v>565</v>
      </c>
      <c r="AU245" s="230" t="s">
        <v>83</v>
      </c>
      <c r="AY245" s="16" t="s">
        <v>142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83</v>
      </c>
      <c r="BK245" s="231">
        <f>ROUND(I245*H245,2)</f>
        <v>0</v>
      </c>
      <c r="BL245" s="16" t="s">
        <v>83</v>
      </c>
      <c r="BM245" s="230" t="s">
        <v>773</v>
      </c>
    </row>
    <row r="246" s="2" customFormat="1" ht="21.75" customHeight="1">
      <c r="A246" s="38"/>
      <c r="B246" s="39"/>
      <c r="C246" s="236" t="s">
        <v>774</v>
      </c>
      <c r="D246" s="236" t="s">
        <v>565</v>
      </c>
      <c r="E246" s="237" t="s">
        <v>775</v>
      </c>
      <c r="F246" s="238" t="s">
        <v>776</v>
      </c>
      <c r="G246" s="239" t="s">
        <v>153</v>
      </c>
      <c r="H246" s="240">
        <v>2</v>
      </c>
      <c r="I246" s="241"/>
      <c r="J246" s="242">
        <f>ROUND(I246*H246,2)</f>
        <v>0</v>
      </c>
      <c r="K246" s="238" t="s">
        <v>147</v>
      </c>
      <c r="L246" s="44"/>
      <c r="M246" s="243" t="s">
        <v>32</v>
      </c>
      <c r="N246" s="244" t="s">
        <v>47</v>
      </c>
      <c r="O246" s="84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0" t="s">
        <v>83</v>
      </c>
      <c r="AT246" s="230" t="s">
        <v>565</v>
      </c>
      <c r="AU246" s="230" t="s">
        <v>83</v>
      </c>
      <c r="AY246" s="16" t="s">
        <v>142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83</v>
      </c>
      <c r="BK246" s="231">
        <f>ROUND(I246*H246,2)</f>
        <v>0</v>
      </c>
      <c r="BL246" s="16" t="s">
        <v>83</v>
      </c>
      <c r="BM246" s="230" t="s">
        <v>777</v>
      </c>
    </row>
    <row r="247" s="2" customFormat="1" ht="21.75" customHeight="1">
      <c r="A247" s="38"/>
      <c r="B247" s="39"/>
      <c r="C247" s="236" t="s">
        <v>778</v>
      </c>
      <c r="D247" s="236" t="s">
        <v>565</v>
      </c>
      <c r="E247" s="237" t="s">
        <v>779</v>
      </c>
      <c r="F247" s="238" t="s">
        <v>780</v>
      </c>
      <c r="G247" s="239" t="s">
        <v>153</v>
      </c>
      <c r="H247" s="240">
        <v>3</v>
      </c>
      <c r="I247" s="241"/>
      <c r="J247" s="242">
        <f>ROUND(I247*H247,2)</f>
        <v>0</v>
      </c>
      <c r="K247" s="238" t="s">
        <v>147</v>
      </c>
      <c r="L247" s="44"/>
      <c r="M247" s="243" t="s">
        <v>32</v>
      </c>
      <c r="N247" s="244" t="s">
        <v>47</v>
      </c>
      <c r="O247" s="84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141</v>
      </c>
      <c r="AT247" s="230" t="s">
        <v>565</v>
      </c>
      <c r="AU247" s="230" t="s">
        <v>83</v>
      </c>
      <c r="AY247" s="16" t="s">
        <v>142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83</v>
      </c>
      <c r="BK247" s="231">
        <f>ROUND(I247*H247,2)</f>
        <v>0</v>
      </c>
      <c r="BL247" s="16" t="s">
        <v>141</v>
      </c>
      <c r="BM247" s="230" t="s">
        <v>781</v>
      </c>
    </row>
    <row r="248" s="2" customFormat="1" ht="21.75" customHeight="1">
      <c r="A248" s="38"/>
      <c r="B248" s="39"/>
      <c r="C248" s="236" t="s">
        <v>782</v>
      </c>
      <c r="D248" s="236" t="s">
        <v>565</v>
      </c>
      <c r="E248" s="237" t="s">
        <v>783</v>
      </c>
      <c r="F248" s="238" t="s">
        <v>784</v>
      </c>
      <c r="G248" s="239" t="s">
        <v>153</v>
      </c>
      <c r="H248" s="240">
        <v>1</v>
      </c>
      <c r="I248" s="241"/>
      <c r="J248" s="242">
        <f>ROUND(I248*H248,2)</f>
        <v>0</v>
      </c>
      <c r="K248" s="238" t="s">
        <v>147</v>
      </c>
      <c r="L248" s="44"/>
      <c r="M248" s="243" t="s">
        <v>32</v>
      </c>
      <c r="N248" s="244" t="s">
        <v>47</v>
      </c>
      <c r="O248" s="84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83</v>
      </c>
      <c r="AT248" s="230" t="s">
        <v>565</v>
      </c>
      <c r="AU248" s="230" t="s">
        <v>83</v>
      </c>
      <c r="AY248" s="16" t="s">
        <v>142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83</v>
      </c>
      <c r="BK248" s="231">
        <f>ROUND(I248*H248,2)</f>
        <v>0</v>
      </c>
      <c r="BL248" s="16" t="s">
        <v>83</v>
      </c>
      <c r="BM248" s="230" t="s">
        <v>785</v>
      </c>
    </row>
    <row r="249" s="2" customFormat="1" ht="21.75" customHeight="1">
      <c r="A249" s="38"/>
      <c r="B249" s="39"/>
      <c r="C249" s="236" t="s">
        <v>786</v>
      </c>
      <c r="D249" s="236" t="s">
        <v>565</v>
      </c>
      <c r="E249" s="237" t="s">
        <v>787</v>
      </c>
      <c r="F249" s="238" t="s">
        <v>788</v>
      </c>
      <c r="G249" s="239" t="s">
        <v>153</v>
      </c>
      <c r="H249" s="240">
        <v>12</v>
      </c>
      <c r="I249" s="241"/>
      <c r="J249" s="242">
        <f>ROUND(I249*H249,2)</f>
        <v>0</v>
      </c>
      <c r="K249" s="238" t="s">
        <v>147</v>
      </c>
      <c r="L249" s="44"/>
      <c r="M249" s="243" t="s">
        <v>32</v>
      </c>
      <c r="N249" s="244" t="s">
        <v>47</v>
      </c>
      <c r="O249" s="84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576</v>
      </c>
      <c r="AT249" s="230" t="s">
        <v>565</v>
      </c>
      <c r="AU249" s="230" t="s">
        <v>83</v>
      </c>
      <c r="AY249" s="16" t="s">
        <v>142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83</v>
      </c>
      <c r="BK249" s="231">
        <f>ROUND(I249*H249,2)</f>
        <v>0</v>
      </c>
      <c r="BL249" s="16" t="s">
        <v>576</v>
      </c>
      <c r="BM249" s="230" t="s">
        <v>789</v>
      </c>
    </row>
    <row r="250" s="2" customFormat="1" ht="21.75" customHeight="1">
      <c r="A250" s="38"/>
      <c r="B250" s="39"/>
      <c r="C250" s="236" t="s">
        <v>790</v>
      </c>
      <c r="D250" s="236" t="s">
        <v>565</v>
      </c>
      <c r="E250" s="237" t="s">
        <v>791</v>
      </c>
      <c r="F250" s="238" t="s">
        <v>792</v>
      </c>
      <c r="G250" s="239" t="s">
        <v>153</v>
      </c>
      <c r="H250" s="240">
        <v>14</v>
      </c>
      <c r="I250" s="241"/>
      <c r="J250" s="242">
        <f>ROUND(I250*H250,2)</f>
        <v>0</v>
      </c>
      <c r="K250" s="238" t="s">
        <v>147</v>
      </c>
      <c r="L250" s="44"/>
      <c r="M250" s="243" t="s">
        <v>32</v>
      </c>
      <c r="N250" s="244" t="s">
        <v>47</v>
      </c>
      <c r="O250" s="84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83</v>
      </c>
      <c r="AT250" s="230" t="s">
        <v>565</v>
      </c>
      <c r="AU250" s="230" t="s">
        <v>83</v>
      </c>
      <c r="AY250" s="16" t="s">
        <v>142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83</v>
      </c>
      <c r="BK250" s="231">
        <f>ROUND(I250*H250,2)</f>
        <v>0</v>
      </c>
      <c r="BL250" s="16" t="s">
        <v>83</v>
      </c>
      <c r="BM250" s="230" t="s">
        <v>793</v>
      </c>
    </row>
    <row r="251" s="2" customFormat="1" ht="21.75" customHeight="1">
      <c r="A251" s="38"/>
      <c r="B251" s="39"/>
      <c r="C251" s="236" t="s">
        <v>794</v>
      </c>
      <c r="D251" s="236" t="s">
        <v>565</v>
      </c>
      <c r="E251" s="237" t="s">
        <v>795</v>
      </c>
      <c r="F251" s="238" t="s">
        <v>796</v>
      </c>
      <c r="G251" s="239" t="s">
        <v>153</v>
      </c>
      <c r="H251" s="240">
        <v>20</v>
      </c>
      <c r="I251" s="241"/>
      <c r="J251" s="242">
        <f>ROUND(I251*H251,2)</f>
        <v>0</v>
      </c>
      <c r="K251" s="238" t="s">
        <v>147</v>
      </c>
      <c r="L251" s="44"/>
      <c r="M251" s="243" t="s">
        <v>32</v>
      </c>
      <c r="N251" s="244" t="s">
        <v>47</v>
      </c>
      <c r="O251" s="84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0" t="s">
        <v>141</v>
      </c>
      <c r="AT251" s="230" t="s">
        <v>565</v>
      </c>
      <c r="AU251" s="230" t="s">
        <v>83</v>
      </c>
      <c r="AY251" s="16" t="s">
        <v>142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83</v>
      </c>
      <c r="BK251" s="231">
        <f>ROUND(I251*H251,2)</f>
        <v>0</v>
      </c>
      <c r="BL251" s="16" t="s">
        <v>141</v>
      </c>
      <c r="BM251" s="230" t="s">
        <v>797</v>
      </c>
    </row>
    <row r="252" s="2" customFormat="1" ht="21.75" customHeight="1">
      <c r="A252" s="38"/>
      <c r="B252" s="39"/>
      <c r="C252" s="236" t="s">
        <v>798</v>
      </c>
      <c r="D252" s="236" t="s">
        <v>565</v>
      </c>
      <c r="E252" s="237" t="s">
        <v>799</v>
      </c>
      <c r="F252" s="238" t="s">
        <v>800</v>
      </c>
      <c r="G252" s="239" t="s">
        <v>153</v>
      </c>
      <c r="H252" s="240">
        <v>1</v>
      </c>
      <c r="I252" s="241"/>
      <c r="J252" s="242">
        <f>ROUND(I252*H252,2)</f>
        <v>0</v>
      </c>
      <c r="K252" s="238" t="s">
        <v>147</v>
      </c>
      <c r="L252" s="44"/>
      <c r="M252" s="243" t="s">
        <v>32</v>
      </c>
      <c r="N252" s="244" t="s">
        <v>47</v>
      </c>
      <c r="O252" s="84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83</v>
      </c>
      <c r="AT252" s="230" t="s">
        <v>565</v>
      </c>
      <c r="AU252" s="230" t="s">
        <v>83</v>
      </c>
      <c r="AY252" s="16" t="s">
        <v>142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83</v>
      </c>
      <c r="BK252" s="231">
        <f>ROUND(I252*H252,2)</f>
        <v>0</v>
      </c>
      <c r="BL252" s="16" t="s">
        <v>83</v>
      </c>
      <c r="BM252" s="230" t="s">
        <v>801</v>
      </c>
    </row>
    <row r="253" s="2" customFormat="1" ht="21.75" customHeight="1">
      <c r="A253" s="38"/>
      <c r="B253" s="39"/>
      <c r="C253" s="236" t="s">
        <v>802</v>
      </c>
      <c r="D253" s="236" t="s">
        <v>565</v>
      </c>
      <c r="E253" s="237" t="s">
        <v>803</v>
      </c>
      <c r="F253" s="238" t="s">
        <v>804</v>
      </c>
      <c r="G253" s="239" t="s">
        <v>153</v>
      </c>
      <c r="H253" s="240">
        <v>1</v>
      </c>
      <c r="I253" s="241"/>
      <c r="J253" s="242">
        <f>ROUND(I253*H253,2)</f>
        <v>0</v>
      </c>
      <c r="K253" s="238" t="s">
        <v>147</v>
      </c>
      <c r="L253" s="44"/>
      <c r="M253" s="243" t="s">
        <v>32</v>
      </c>
      <c r="N253" s="244" t="s">
        <v>47</v>
      </c>
      <c r="O253" s="84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141</v>
      </c>
      <c r="AT253" s="230" t="s">
        <v>565</v>
      </c>
      <c r="AU253" s="230" t="s">
        <v>83</v>
      </c>
      <c r="AY253" s="16" t="s">
        <v>142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83</v>
      </c>
      <c r="BK253" s="231">
        <f>ROUND(I253*H253,2)</f>
        <v>0</v>
      </c>
      <c r="BL253" s="16" t="s">
        <v>141</v>
      </c>
      <c r="BM253" s="230" t="s">
        <v>805</v>
      </c>
    </row>
    <row r="254" s="2" customFormat="1" ht="21.75" customHeight="1">
      <c r="A254" s="38"/>
      <c r="B254" s="39"/>
      <c r="C254" s="236" t="s">
        <v>806</v>
      </c>
      <c r="D254" s="236" t="s">
        <v>565</v>
      </c>
      <c r="E254" s="237" t="s">
        <v>807</v>
      </c>
      <c r="F254" s="238" t="s">
        <v>808</v>
      </c>
      <c r="G254" s="239" t="s">
        <v>153</v>
      </c>
      <c r="H254" s="240">
        <v>1</v>
      </c>
      <c r="I254" s="241"/>
      <c r="J254" s="242">
        <f>ROUND(I254*H254,2)</f>
        <v>0</v>
      </c>
      <c r="K254" s="238" t="s">
        <v>147</v>
      </c>
      <c r="L254" s="44"/>
      <c r="M254" s="243" t="s">
        <v>32</v>
      </c>
      <c r="N254" s="244" t="s">
        <v>47</v>
      </c>
      <c r="O254" s="84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83</v>
      </c>
      <c r="AT254" s="230" t="s">
        <v>565</v>
      </c>
      <c r="AU254" s="230" t="s">
        <v>83</v>
      </c>
      <c r="AY254" s="16" t="s">
        <v>142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83</v>
      </c>
      <c r="BK254" s="231">
        <f>ROUND(I254*H254,2)</f>
        <v>0</v>
      </c>
      <c r="BL254" s="16" t="s">
        <v>83</v>
      </c>
      <c r="BM254" s="230" t="s">
        <v>809</v>
      </c>
    </row>
    <row r="255" s="2" customFormat="1" ht="21.75" customHeight="1">
      <c r="A255" s="38"/>
      <c r="B255" s="39"/>
      <c r="C255" s="236" t="s">
        <v>810</v>
      </c>
      <c r="D255" s="236" t="s">
        <v>565</v>
      </c>
      <c r="E255" s="237" t="s">
        <v>811</v>
      </c>
      <c r="F255" s="238" t="s">
        <v>812</v>
      </c>
      <c r="G255" s="239" t="s">
        <v>153</v>
      </c>
      <c r="H255" s="240">
        <v>6</v>
      </c>
      <c r="I255" s="241"/>
      <c r="J255" s="242">
        <f>ROUND(I255*H255,2)</f>
        <v>0</v>
      </c>
      <c r="K255" s="238" t="s">
        <v>147</v>
      </c>
      <c r="L255" s="44"/>
      <c r="M255" s="243" t="s">
        <v>32</v>
      </c>
      <c r="N255" s="244" t="s">
        <v>47</v>
      </c>
      <c r="O255" s="84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0" t="s">
        <v>141</v>
      </c>
      <c r="AT255" s="230" t="s">
        <v>565</v>
      </c>
      <c r="AU255" s="230" t="s">
        <v>83</v>
      </c>
      <c r="AY255" s="16" t="s">
        <v>142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83</v>
      </c>
      <c r="BK255" s="231">
        <f>ROUND(I255*H255,2)</f>
        <v>0</v>
      </c>
      <c r="BL255" s="16" t="s">
        <v>141</v>
      </c>
      <c r="BM255" s="230" t="s">
        <v>813</v>
      </c>
    </row>
    <row r="256" s="2" customFormat="1" ht="21.75" customHeight="1">
      <c r="A256" s="38"/>
      <c r="B256" s="39"/>
      <c r="C256" s="236" t="s">
        <v>814</v>
      </c>
      <c r="D256" s="236" t="s">
        <v>565</v>
      </c>
      <c r="E256" s="237" t="s">
        <v>815</v>
      </c>
      <c r="F256" s="238" t="s">
        <v>816</v>
      </c>
      <c r="G256" s="239" t="s">
        <v>153</v>
      </c>
      <c r="H256" s="240">
        <v>4</v>
      </c>
      <c r="I256" s="241"/>
      <c r="J256" s="242">
        <f>ROUND(I256*H256,2)</f>
        <v>0</v>
      </c>
      <c r="K256" s="238" t="s">
        <v>147</v>
      </c>
      <c r="L256" s="44"/>
      <c r="M256" s="243" t="s">
        <v>32</v>
      </c>
      <c r="N256" s="244" t="s">
        <v>47</v>
      </c>
      <c r="O256" s="84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0" t="s">
        <v>141</v>
      </c>
      <c r="AT256" s="230" t="s">
        <v>565</v>
      </c>
      <c r="AU256" s="230" t="s">
        <v>83</v>
      </c>
      <c r="AY256" s="16" t="s">
        <v>142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83</v>
      </c>
      <c r="BK256" s="231">
        <f>ROUND(I256*H256,2)</f>
        <v>0</v>
      </c>
      <c r="BL256" s="16" t="s">
        <v>141</v>
      </c>
      <c r="BM256" s="230" t="s">
        <v>817</v>
      </c>
    </row>
    <row r="257" s="2" customFormat="1" ht="21.75" customHeight="1">
      <c r="A257" s="38"/>
      <c r="B257" s="39"/>
      <c r="C257" s="236" t="s">
        <v>818</v>
      </c>
      <c r="D257" s="236" t="s">
        <v>565</v>
      </c>
      <c r="E257" s="237" t="s">
        <v>819</v>
      </c>
      <c r="F257" s="238" t="s">
        <v>820</v>
      </c>
      <c r="G257" s="239" t="s">
        <v>153</v>
      </c>
      <c r="H257" s="240">
        <v>6</v>
      </c>
      <c r="I257" s="241"/>
      <c r="J257" s="242">
        <f>ROUND(I257*H257,2)</f>
        <v>0</v>
      </c>
      <c r="K257" s="238" t="s">
        <v>147</v>
      </c>
      <c r="L257" s="44"/>
      <c r="M257" s="243" t="s">
        <v>32</v>
      </c>
      <c r="N257" s="244" t="s">
        <v>47</v>
      </c>
      <c r="O257" s="84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0" t="s">
        <v>141</v>
      </c>
      <c r="AT257" s="230" t="s">
        <v>565</v>
      </c>
      <c r="AU257" s="230" t="s">
        <v>83</v>
      </c>
      <c r="AY257" s="16" t="s">
        <v>142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83</v>
      </c>
      <c r="BK257" s="231">
        <f>ROUND(I257*H257,2)</f>
        <v>0</v>
      </c>
      <c r="BL257" s="16" t="s">
        <v>141</v>
      </c>
      <c r="BM257" s="230" t="s">
        <v>821</v>
      </c>
    </row>
    <row r="258" s="2" customFormat="1" ht="21.75" customHeight="1">
      <c r="A258" s="38"/>
      <c r="B258" s="39"/>
      <c r="C258" s="236" t="s">
        <v>822</v>
      </c>
      <c r="D258" s="236" t="s">
        <v>565</v>
      </c>
      <c r="E258" s="237" t="s">
        <v>823</v>
      </c>
      <c r="F258" s="238" t="s">
        <v>824</v>
      </c>
      <c r="G258" s="239" t="s">
        <v>153</v>
      </c>
      <c r="H258" s="240">
        <v>1</v>
      </c>
      <c r="I258" s="241"/>
      <c r="J258" s="242">
        <f>ROUND(I258*H258,2)</f>
        <v>0</v>
      </c>
      <c r="K258" s="238" t="s">
        <v>147</v>
      </c>
      <c r="L258" s="44"/>
      <c r="M258" s="243" t="s">
        <v>32</v>
      </c>
      <c r="N258" s="244" t="s">
        <v>47</v>
      </c>
      <c r="O258" s="84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83</v>
      </c>
      <c r="AT258" s="230" t="s">
        <v>565</v>
      </c>
      <c r="AU258" s="230" t="s">
        <v>83</v>
      </c>
      <c r="AY258" s="16" t="s">
        <v>142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83</v>
      </c>
      <c r="BK258" s="231">
        <f>ROUND(I258*H258,2)</f>
        <v>0</v>
      </c>
      <c r="BL258" s="16" t="s">
        <v>83</v>
      </c>
      <c r="BM258" s="230" t="s">
        <v>825</v>
      </c>
    </row>
    <row r="259" s="2" customFormat="1" ht="21.75" customHeight="1">
      <c r="A259" s="38"/>
      <c r="B259" s="39"/>
      <c r="C259" s="236" t="s">
        <v>826</v>
      </c>
      <c r="D259" s="236" t="s">
        <v>565</v>
      </c>
      <c r="E259" s="237" t="s">
        <v>827</v>
      </c>
      <c r="F259" s="238" t="s">
        <v>828</v>
      </c>
      <c r="G259" s="239" t="s">
        <v>153</v>
      </c>
      <c r="H259" s="240">
        <v>2</v>
      </c>
      <c r="I259" s="241"/>
      <c r="J259" s="242">
        <f>ROUND(I259*H259,2)</f>
        <v>0</v>
      </c>
      <c r="K259" s="238" t="s">
        <v>147</v>
      </c>
      <c r="L259" s="44"/>
      <c r="M259" s="243" t="s">
        <v>32</v>
      </c>
      <c r="N259" s="244" t="s">
        <v>47</v>
      </c>
      <c r="O259" s="84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0" t="s">
        <v>83</v>
      </c>
      <c r="AT259" s="230" t="s">
        <v>565</v>
      </c>
      <c r="AU259" s="230" t="s">
        <v>83</v>
      </c>
      <c r="AY259" s="16" t="s">
        <v>142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83</v>
      </c>
      <c r="BK259" s="231">
        <f>ROUND(I259*H259,2)</f>
        <v>0</v>
      </c>
      <c r="BL259" s="16" t="s">
        <v>83</v>
      </c>
      <c r="BM259" s="230" t="s">
        <v>829</v>
      </c>
    </row>
    <row r="260" s="2" customFormat="1" ht="21.75" customHeight="1">
      <c r="A260" s="38"/>
      <c r="B260" s="39"/>
      <c r="C260" s="236" t="s">
        <v>830</v>
      </c>
      <c r="D260" s="236" t="s">
        <v>565</v>
      </c>
      <c r="E260" s="237" t="s">
        <v>831</v>
      </c>
      <c r="F260" s="238" t="s">
        <v>832</v>
      </c>
      <c r="G260" s="239" t="s">
        <v>153</v>
      </c>
      <c r="H260" s="240">
        <v>4</v>
      </c>
      <c r="I260" s="241"/>
      <c r="J260" s="242">
        <f>ROUND(I260*H260,2)</f>
        <v>0</v>
      </c>
      <c r="K260" s="238" t="s">
        <v>147</v>
      </c>
      <c r="L260" s="44"/>
      <c r="M260" s="243" t="s">
        <v>32</v>
      </c>
      <c r="N260" s="244" t="s">
        <v>47</v>
      </c>
      <c r="O260" s="84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83</v>
      </c>
      <c r="AT260" s="230" t="s">
        <v>565</v>
      </c>
      <c r="AU260" s="230" t="s">
        <v>83</v>
      </c>
      <c r="AY260" s="16" t="s">
        <v>142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83</v>
      </c>
      <c r="BK260" s="231">
        <f>ROUND(I260*H260,2)</f>
        <v>0</v>
      </c>
      <c r="BL260" s="16" t="s">
        <v>83</v>
      </c>
      <c r="BM260" s="230" t="s">
        <v>833</v>
      </c>
    </row>
    <row r="261" s="2" customFormat="1" ht="21.75" customHeight="1">
      <c r="A261" s="38"/>
      <c r="B261" s="39"/>
      <c r="C261" s="236" t="s">
        <v>834</v>
      </c>
      <c r="D261" s="236" t="s">
        <v>565</v>
      </c>
      <c r="E261" s="237" t="s">
        <v>835</v>
      </c>
      <c r="F261" s="238" t="s">
        <v>836</v>
      </c>
      <c r="G261" s="239" t="s">
        <v>153</v>
      </c>
      <c r="H261" s="240">
        <v>6</v>
      </c>
      <c r="I261" s="241"/>
      <c r="J261" s="242">
        <f>ROUND(I261*H261,2)</f>
        <v>0</v>
      </c>
      <c r="K261" s="238" t="s">
        <v>147</v>
      </c>
      <c r="L261" s="44"/>
      <c r="M261" s="243" t="s">
        <v>32</v>
      </c>
      <c r="N261" s="244" t="s">
        <v>47</v>
      </c>
      <c r="O261" s="84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83</v>
      </c>
      <c r="AT261" s="230" t="s">
        <v>565</v>
      </c>
      <c r="AU261" s="230" t="s">
        <v>83</v>
      </c>
      <c r="AY261" s="16" t="s">
        <v>142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83</v>
      </c>
      <c r="BK261" s="231">
        <f>ROUND(I261*H261,2)</f>
        <v>0</v>
      </c>
      <c r="BL261" s="16" t="s">
        <v>83</v>
      </c>
      <c r="BM261" s="230" t="s">
        <v>837</v>
      </c>
    </row>
    <row r="262" s="2" customFormat="1" ht="21.75" customHeight="1">
      <c r="A262" s="38"/>
      <c r="B262" s="39"/>
      <c r="C262" s="236" t="s">
        <v>838</v>
      </c>
      <c r="D262" s="236" t="s">
        <v>565</v>
      </c>
      <c r="E262" s="237" t="s">
        <v>839</v>
      </c>
      <c r="F262" s="238" t="s">
        <v>840</v>
      </c>
      <c r="G262" s="239" t="s">
        <v>153</v>
      </c>
      <c r="H262" s="240">
        <v>1</v>
      </c>
      <c r="I262" s="241"/>
      <c r="J262" s="242">
        <f>ROUND(I262*H262,2)</f>
        <v>0</v>
      </c>
      <c r="K262" s="238" t="s">
        <v>147</v>
      </c>
      <c r="L262" s="44"/>
      <c r="M262" s="243" t="s">
        <v>32</v>
      </c>
      <c r="N262" s="244" t="s">
        <v>47</v>
      </c>
      <c r="O262" s="84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205</v>
      </c>
      <c r="AT262" s="230" t="s">
        <v>565</v>
      </c>
      <c r="AU262" s="230" t="s">
        <v>83</v>
      </c>
      <c r="AY262" s="16" t="s">
        <v>142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83</v>
      </c>
      <c r="BK262" s="231">
        <f>ROUND(I262*H262,2)</f>
        <v>0</v>
      </c>
      <c r="BL262" s="16" t="s">
        <v>205</v>
      </c>
      <c r="BM262" s="230" t="s">
        <v>841</v>
      </c>
    </row>
    <row r="263" s="2" customFormat="1" ht="21.75" customHeight="1">
      <c r="A263" s="38"/>
      <c r="B263" s="39"/>
      <c r="C263" s="236" t="s">
        <v>842</v>
      </c>
      <c r="D263" s="236" t="s">
        <v>565</v>
      </c>
      <c r="E263" s="237" t="s">
        <v>843</v>
      </c>
      <c r="F263" s="238" t="s">
        <v>844</v>
      </c>
      <c r="G263" s="239" t="s">
        <v>153</v>
      </c>
      <c r="H263" s="240">
        <v>50</v>
      </c>
      <c r="I263" s="241"/>
      <c r="J263" s="242">
        <f>ROUND(I263*H263,2)</f>
        <v>0</v>
      </c>
      <c r="K263" s="238" t="s">
        <v>147</v>
      </c>
      <c r="L263" s="44"/>
      <c r="M263" s="243" t="s">
        <v>32</v>
      </c>
      <c r="N263" s="244" t="s">
        <v>47</v>
      </c>
      <c r="O263" s="84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0" t="s">
        <v>205</v>
      </c>
      <c r="AT263" s="230" t="s">
        <v>565</v>
      </c>
      <c r="AU263" s="230" t="s">
        <v>83</v>
      </c>
      <c r="AY263" s="16" t="s">
        <v>142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83</v>
      </c>
      <c r="BK263" s="231">
        <f>ROUND(I263*H263,2)</f>
        <v>0</v>
      </c>
      <c r="BL263" s="16" t="s">
        <v>205</v>
      </c>
      <c r="BM263" s="230" t="s">
        <v>845</v>
      </c>
    </row>
    <row r="264" s="2" customFormat="1" ht="21.75" customHeight="1">
      <c r="A264" s="38"/>
      <c r="B264" s="39"/>
      <c r="C264" s="236" t="s">
        <v>846</v>
      </c>
      <c r="D264" s="236" t="s">
        <v>565</v>
      </c>
      <c r="E264" s="237" t="s">
        <v>847</v>
      </c>
      <c r="F264" s="238" t="s">
        <v>848</v>
      </c>
      <c r="G264" s="239" t="s">
        <v>153</v>
      </c>
      <c r="H264" s="240">
        <v>6</v>
      </c>
      <c r="I264" s="241"/>
      <c r="J264" s="242">
        <f>ROUND(I264*H264,2)</f>
        <v>0</v>
      </c>
      <c r="K264" s="238" t="s">
        <v>147</v>
      </c>
      <c r="L264" s="44"/>
      <c r="M264" s="243" t="s">
        <v>32</v>
      </c>
      <c r="N264" s="244" t="s">
        <v>47</v>
      </c>
      <c r="O264" s="84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83</v>
      </c>
      <c r="AT264" s="230" t="s">
        <v>565</v>
      </c>
      <c r="AU264" s="230" t="s">
        <v>83</v>
      </c>
      <c r="AY264" s="16" t="s">
        <v>142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83</v>
      </c>
      <c r="BK264" s="231">
        <f>ROUND(I264*H264,2)</f>
        <v>0</v>
      </c>
      <c r="BL264" s="16" t="s">
        <v>83</v>
      </c>
      <c r="BM264" s="230" t="s">
        <v>849</v>
      </c>
    </row>
    <row r="265" s="2" customFormat="1" ht="21.75" customHeight="1">
      <c r="A265" s="38"/>
      <c r="B265" s="39"/>
      <c r="C265" s="236" t="s">
        <v>850</v>
      </c>
      <c r="D265" s="236" t="s">
        <v>565</v>
      </c>
      <c r="E265" s="237" t="s">
        <v>851</v>
      </c>
      <c r="F265" s="238" t="s">
        <v>852</v>
      </c>
      <c r="G265" s="239" t="s">
        <v>153</v>
      </c>
      <c r="H265" s="240">
        <v>12</v>
      </c>
      <c r="I265" s="241"/>
      <c r="J265" s="242">
        <f>ROUND(I265*H265,2)</f>
        <v>0</v>
      </c>
      <c r="K265" s="238" t="s">
        <v>147</v>
      </c>
      <c r="L265" s="44"/>
      <c r="M265" s="243" t="s">
        <v>32</v>
      </c>
      <c r="N265" s="244" t="s">
        <v>47</v>
      </c>
      <c r="O265" s="84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0" t="s">
        <v>83</v>
      </c>
      <c r="AT265" s="230" t="s">
        <v>565</v>
      </c>
      <c r="AU265" s="230" t="s">
        <v>83</v>
      </c>
      <c r="AY265" s="16" t="s">
        <v>142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83</v>
      </c>
      <c r="BK265" s="231">
        <f>ROUND(I265*H265,2)</f>
        <v>0</v>
      </c>
      <c r="BL265" s="16" t="s">
        <v>83</v>
      </c>
      <c r="BM265" s="230" t="s">
        <v>853</v>
      </c>
    </row>
    <row r="266" s="2" customFormat="1" ht="21.75" customHeight="1">
      <c r="A266" s="38"/>
      <c r="B266" s="39"/>
      <c r="C266" s="236" t="s">
        <v>854</v>
      </c>
      <c r="D266" s="236" t="s">
        <v>565</v>
      </c>
      <c r="E266" s="237" t="s">
        <v>855</v>
      </c>
      <c r="F266" s="238" t="s">
        <v>856</v>
      </c>
      <c r="G266" s="239" t="s">
        <v>153</v>
      </c>
      <c r="H266" s="240">
        <v>10</v>
      </c>
      <c r="I266" s="241"/>
      <c r="J266" s="242">
        <f>ROUND(I266*H266,2)</f>
        <v>0</v>
      </c>
      <c r="K266" s="238" t="s">
        <v>147</v>
      </c>
      <c r="L266" s="44"/>
      <c r="M266" s="243" t="s">
        <v>32</v>
      </c>
      <c r="N266" s="244" t="s">
        <v>47</v>
      </c>
      <c r="O266" s="84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0" t="s">
        <v>141</v>
      </c>
      <c r="AT266" s="230" t="s">
        <v>565</v>
      </c>
      <c r="AU266" s="230" t="s">
        <v>83</v>
      </c>
      <c r="AY266" s="16" t="s">
        <v>142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83</v>
      </c>
      <c r="BK266" s="231">
        <f>ROUND(I266*H266,2)</f>
        <v>0</v>
      </c>
      <c r="BL266" s="16" t="s">
        <v>141</v>
      </c>
      <c r="BM266" s="230" t="s">
        <v>857</v>
      </c>
    </row>
    <row r="267" s="2" customFormat="1" ht="16.5" customHeight="1">
      <c r="A267" s="38"/>
      <c r="B267" s="39"/>
      <c r="C267" s="236" t="s">
        <v>858</v>
      </c>
      <c r="D267" s="236" t="s">
        <v>565</v>
      </c>
      <c r="E267" s="237" t="s">
        <v>859</v>
      </c>
      <c r="F267" s="238" t="s">
        <v>860</v>
      </c>
      <c r="G267" s="239" t="s">
        <v>153</v>
      </c>
      <c r="H267" s="240">
        <v>17</v>
      </c>
      <c r="I267" s="241"/>
      <c r="J267" s="242">
        <f>ROUND(I267*H267,2)</f>
        <v>0</v>
      </c>
      <c r="K267" s="238" t="s">
        <v>32</v>
      </c>
      <c r="L267" s="44"/>
      <c r="M267" s="243" t="s">
        <v>32</v>
      </c>
      <c r="N267" s="244" t="s">
        <v>47</v>
      </c>
      <c r="O267" s="84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0" t="s">
        <v>576</v>
      </c>
      <c r="AT267" s="230" t="s">
        <v>565</v>
      </c>
      <c r="AU267" s="230" t="s">
        <v>83</v>
      </c>
      <c r="AY267" s="16" t="s">
        <v>142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83</v>
      </c>
      <c r="BK267" s="231">
        <f>ROUND(I267*H267,2)</f>
        <v>0</v>
      </c>
      <c r="BL267" s="16" t="s">
        <v>576</v>
      </c>
      <c r="BM267" s="230" t="s">
        <v>861</v>
      </c>
    </row>
    <row r="268" s="2" customFormat="1" ht="21.75" customHeight="1">
      <c r="A268" s="38"/>
      <c r="B268" s="39"/>
      <c r="C268" s="236" t="s">
        <v>862</v>
      </c>
      <c r="D268" s="236" t="s">
        <v>565</v>
      </c>
      <c r="E268" s="237" t="s">
        <v>863</v>
      </c>
      <c r="F268" s="238" t="s">
        <v>864</v>
      </c>
      <c r="G268" s="239" t="s">
        <v>153</v>
      </c>
      <c r="H268" s="240">
        <v>10</v>
      </c>
      <c r="I268" s="241"/>
      <c r="J268" s="242">
        <f>ROUND(I268*H268,2)</f>
        <v>0</v>
      </c>
      <c r="K268" s="238" t="s">
        <v>147</v>
      </c>
      <c r="L268" s="44"/>
      <c r="M268" s="243" t="s">
        <v>32</v>
      </c>
      <c r="N268" s="244" t="s">
        <v>47</v>
      </c>
      <c r="O268" s="84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141</v>
      </c>
      <c r="AT268" s="230" t="s">
        <v>565</v>
      </c>
      <c r="AU268" s="230" t="s">
        <v>83</v>
      </c>
      <c r="AY268" s="16" t="s">
        <v>142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83</v>
      </c>
      <c r="BK268" s="231">
        <f>ROUND(I268*H268,2)</f>
        <v>0</v>
      </c>
      <c r="BL268" s="16" t="s">
        <v>141</v>
      </c>
      <c r="BM268" s="230" t="s">
        <v>865</v>
      </c>
    </row>
    <row r="269" s="2" customFormat="1" ht="21.75" customHeight="1">
      <c r="A269" s="38"/>
      <c r="B269" s="39"/>
      <c r="C269" s="236" t="s">
        <v>866</v>
      </c>
      <c r="D269" s="236" t="s">
        <v>565</v>
      </c>
      <c r="E269" s="237" t="s">
        <v>867</v>
      </c>
      <c r="F269" s="238" t="s">
        <v>868</v>
      </c>
      <c r="G269" s="239" t="s">
        <v>153</v>
      </c>
      <c r="H269" s="240">
        <v>10</v>
      </c>
      <c r="I269" s="241"/>
      <c r="J269" s="242">
        <f>ROUND(I269*H269,2)</f>
        <v>0</v>
      </c>
      <c r="K269" s="238" t="s">
        <v>147</v>
      </c>
      <c r="L269" s="44"/>
      <c r="M269" s="243" t="s">
        <v>32</v>
      </c>
      <c r="N269" s="244" t="s">
        <v>47</v>
      </c>
      <c r="O269" s="84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141</v>
      </c>
      <c r="AT269" s="230" t="s">
        <v>565</v>
      </c>
      <c r="AU269" s="230" t="s">
        <v>83</v>
      </c>
      <c r="AY269" s="16" t="s">
        <v>142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83</v>
      </c>
      <c r="BK269" s="231">
        <f>ROUND(I269*H269,2)</f>
        <v>0</v>
      </c>
      <c r="BL269" s="16" t="s">
        <v>141</v>
      </c>
      <c r="BM269" s="230" t="s">
        <v>869</v>
      </c>
    </row>
    <row r="270" s="2" customFormat="1" ht="21.75" customHeight="1">
      <c r="A270" s="38"/>
      <c r="B270" s="39"/>
      <c r="C270" s="236" t="s">
        <v>870</v>
      </c>
      <c r="D270" s="236" t="s">
        <v>565</v>
      </c>
      <c r="E270" s="237" t="s">
        <v>871</v>
      </c>
      <c r="F270" s="238" t="s">
        <v>872</v>
      </c>
      <c r="G270" s="239" t="s">
        <v>153</v>
      </c>
      <c r="H270" s="240">
        <v>10</v>
      </c>
      <c r="I270" s="241"/>
      <c r="J270" s="242">
        <f>ROUND(I270*H270,2)</f>
        <v>0</v>
      </c>
      <c r="K270" s="238" t="s">
        <v>147</v>
      </c>
      <c r="L270" s="44"/>
      <c r="M270" s="243" t="s">
        <v>32</v>
      </c>
      <c r="N270" s="244" t="s">
        <v>47</v>
      </c>
      <c r="O270" s="84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141</v>
      </c>
      <c r="AT270" s="230" t="s">
        <v>565</v>
      </c>
      <c r="AU270" s="230" t="s">
        <v>83</v>
      </c>
      <c r="AY270" s="16" t="s">
        <v>142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83</v>
      </c>
      <c r="BK270" s="231">
        <f>ROUND(I270*H270,2)</f>
        <v>0</v>
      </c>
      <c r="BL270" s="16" t="s">
        <v>141</v>
      </c>
      <c r="BM270" s="230" t="s">
        <v>873</v>
      </c>
    </row>
    <row r="271" s="2" customFormat="1" ht="21.75" customHeight="1">
      <c r="A271" s="38"/>
      <c r="B271" s="39"/>
      <c r="C271" s="236" t="s">
        <v>874</v>
      </c>
      <c r="D271" s="236" t="s">
        <v>565</v>
      </c>
      <c r="E271" s="237" t="s">
        <v>875</v>
      </c>
      <c r="F271" s="238" t="s">
        <v>876</v>
      </c>
      <c r="G271" s="239" t="s">
        <v>153</v>
      </c>
      <c r="H271" s="240">
        <v>10</v>
      </c>
      <c r="I271" s="241"/>
      <c r="J271" s="242">
        <f>ROUND(I271*H271,2)</f>
        <v>0</v>
      </c>
      <c r="K271" s="238" t="s">
        <v>147</v>
      </c>
      <c r="L271" s="44"/>
      <c r="M271" s="243" t="s">
        <v>32</v>
      </c>
      <c r="N271" s="244" t="s">
        <v>47</v>
      </c>
      <c r="O271" s="84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0" t="s">
        <v>141</v>
      </c>
      <c r="AT271" s="230" t="s">
        <v>565</v>
      </c>
      <c r="AU271" s="230" t="s">
        <v>83</v>
      </c>
      <c r="AY271" s="16" t="s">
        <v>142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83</v>
      </c>
      <c r="BK271" s="231">
        <f>ROUND(I271*H271,2)</f>
        <v>0</v>
      </c>
      <c r="BL271" s="16" t="s">
        <v>141</v>
      </c>
      <c r="BM271" s="230" t="s">
        <v>877</v>
      </c>
    </row>
    <row r="272" s="2" customFormat="1" ht="21.75" customHeight="1">
      <c r="A272" s="38"/>
      <c r="B272" s="39"/>
      <c r="C272" s="236" t="s">
        <v>878</v>
      </c>
      <c r="D272" s="236" t="s">
        <v>565</v>
      </c>
      <c r="E272" s="237" t="s">
        <v>879</v>
      </c>
      <c r="F272" s="238" t="s">
        <v>880</v>
      </c>
      <c r="G272" s="239" t="s">
        <v>153</v>
      </c>
      <c r="H272" s="240">
        <v>10</v>
      </c>
      <c r="I272" s="241"/>
      <c r="J272" s="242">
        <f>ROUND(I272*H272,2)</f>
        <v>0</v>
      </c>
      <c r="K272" s="238" t="s">
        <v>147</v>
      </c>
      <c r="L272" s="44"/>
      <c r="M272" s="243" t="s">
        <v>32</v>
      </c>
      <c r="N272" s="244" t="s">
        <v>47</v>
      </c>
      <c r="O272" s="84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205</v>
      </c>
      <c r="AT272" s="230" t="s">
        <v>565</v>
      </c>
      <c r="AU272" s="230" t="s">
        <v>83</v>
      </c>
      <c r="AY272" s="16" t="s">
        <v>142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83</v>
      </c>
      <c r="BK272" s="231">
        <f>ROUND(I272*H272,2)</f>
        <v>0</v>
      </c>
      <c r="BL272" s="16" t="s">
        <v>205</v>
      </c>
      <c r="BM272" s="230" t="s">
        <v>881</v>
      </c>
    </row>
    <row r="273" s="2" customFormat="1" ht="21.75" customHeight="1">
      <c r="A273" s="38"/>
      <c r="B273" s="39"/>
      <c r="C273" s="236" t="s">
        <v>882</v>
      </c>
      <c r="D273" s="236" t="s">
        <v>565</v>
      </c>
      <c r="E273" s="237" t="s">
        <v>883</v>
      </c>
      <c r="F273" s="238" t="s">
        <v>884</v>
      </c>
      <c r="G273" s="239" t="s">
        <v>153</v>
      </c>
      <c r="H273" s="240">
        <v>2</v>
      </c>
      <c r="I273" s="241"/>
      <c r="J273" s="242">
        <f>ROUND(I273*H273,2)</f>
        <v>0</v>
      </c>
      <c r="K273" s="238" t="s">
        <v>147</v>
      </c>
      <c r="L273" s="44"/>
      <c r="M273" s="243" t="s">
        <v>32</v>
      </c>
      <c r="N273" s="244" t="s">
        <v>47</v>
      </c>
      <c r="O273" s="84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0" t="s">
        <v>205</v>
      </c>
      <c r="AT273" s="230" t="s">
        <v>565</v>
      </c>
      <c r="AU273" s="230" t="s">
        <v>83</v>
      </c>
      <c r="AY273" s="16" t="s">
        <v>142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83</v>
      </c>
      <c r="BK273" s="231">
        <f>ROUND(I273*H273,2)</f>
        <v>0</v>
      </c>
      <c r="BL273" s="16" t="s">
        <v>205</v>
      </c>
      <c r="BM273" s="230" t="s">
        <v>885</v>
      </c>
    </row>
    <row r="274" s="2" customFormat="1" ht="44.25" customHeight="1">
      <c r="A274" s="38"/>
      <c r="B274" s="39"/>
      <c r="C274" s="236" t="s">
        <v>886</v>
      </c>
      <c r="D274" s="236" t="s">
        <v>565</v>
      </c>
      <c r="E274" s="237" t="s">
        <v>887</v>
      </c>
      <c r="F274" s="238" t="s">
        <v>888</v>
      </c>
      <c r="G274" s="239" t="s">
        <v>153</v>
      </c>
      <c r="H274" s="240">
        <v>2</v>
      </c>
      <c r="I274" s="241"/>
      <c r="J274" s="242">
        <f>ROUND(I274*H274,2)</f>
        <v>0</v>
      </c>
      <c r="K274" s="238" t="s">
        <v>147</v>
      </c>
      <c r="L274" s="44"/>
      <c r="M274" s="243" t="s">
        <v>32</v>
      </c>
      <c r="N274" s="244" t="s">
        <v>47</v>
      </c>
      <c r="O274" s="84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0" t="s">
        <v>576</v>
      </c>
      <c r="AT274" s="230" t="s">
        <v>565</v>
      </c>
      <c r="AU274" s="230" t="s">
        <v>83</v>
      </c>
      <c r="AY274" s="16" t="s">
        <v>142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83</v>
      </c>
      <c r="BK274" s="231">
        <f>ROUND(I274*H274,2)</f>
        <v>0</v>
      </c>
      <c r="BL274" s="16" t="s">
        <v>576</v>
      </c>
      <c r="BM274" s="230" t="s">
        <v>889</v>
      </c>
    </row>
    <row r="275" s="2" customFormat="1" ht="33" customHeight="1">
      <c r="A275" s="38"/>
      <c r="B275" s="39"/>
      <c r="C275" s="236" t="s">
        <v>890</v>
      </c>
      <c r="D275" s="236" t="s">
        <v>565</v>
      </c>
      <c r="E275" s="237" t="s">
        <v>891</v>
      </c>
      <c r="F275" s="238" t="s">
        <v>892</v>
      </c>
      <c r="G275" s="239" t="s">
        <v>153</v>
      </c>
      <c r="H275" s="240">
        <v>10</v>
      </c>
      <c r="I275" s="241"/>
      <c r="J275" s="242">
        <f>ROUND(I275*H275,2)</f>
        <v>0</v>
      </c>
      <c r="K275" s="238" t="s">
        <v>147</v>
      </c>
      <c r="L275" s="44"/>
      <c r="M275" s="243" t="s">
        <v>32</v>
      </c>
      <c r="N275" s="244" t="s">
        <v>47</v>
      </c>
      <c r="O275" s="84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0" t="s">
        <v>576</v>
      </c>
      <c r="AT275" s="230" t="s">
        <v>565</v>
      </c>
      <c r="AU275" s="230" t="s">
        <v>83</v>
      </c>
      <c r="AY275" s="16" t="s">
        <v>142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83</v>
      </c>
      <c r="BK275" s="231">
        <f>ROUND(I275*H275,2)</f>
        <v>0</v>
      </c>
      <c r="BL275" s="16" t="s">
        <v>576</v>
      </c>
      <c r="BM275" s="230" t="s">
        <v>893</v>
      </c>
    </row>
    <row r="276" s="2" customFormat="1" ht="21.75" customHeight="1">
      <c r="A276" s="38"/>
      <c r="B276" s="39"/>
      <c r="C276" s="236" t="s">
        <v>894</v>
      </c>
      <c r="D276" s="236" t="s">
        <v>565</v>
      </c>
      <c r="E276" s="237" t="s">
        <v>895</v>
      </c>
      <c r="F276" s="238" t="s">
        <v>896</v>
      </c>
      <c r="G276" s="239" t="s">
        <v>153</v>
      </c>
      <c r="H276" s="240">
        <v>10</v>
      </c>
      <c r="I276" s="241"/>
      <c r="J276" s="242">
        <f>ROUND(I276*H276,2)</f>
        <v>0</v>
      </c>
      <c r="K276" s="238" t="s">
        <v>147</v>
      </c>
      <c r="L276" s="44"/>
      <c r="M276" s="243" t="s">
        <v>32</v>
      </c>
      <c r="N276" s="244" t="s">
        <v>47</v>
      </c>
      <c r="O276" s="84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0" t="s">
        <v>576</v>
      </c>
      <c r="AT276" s="230" t="s">
        <v>565</v>
      </c>
      <c r="AU276" s="230" t="s">
        <v>83</v>
      </c>
      <c r="AY276" s="16" t="s">
        <v>142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83</v>
      </c>
      <c r="BK276" s="231">
        <f>ROUND(I276*H276,2)</f>
        <v>0</v>
      </c>
      <c r="BL276" s="16" t="s">
        <v>576</v>
      </c>
      <c r="BM276" s="230" t="s">
        <v>897</v>
      </c>
    </row>
    <row r="277" s="2" customFormat="1" ht="21.75" customHeight="1">
      <c r="A277" s="38"/>
      <c r="B277" s="39"/>
      <c r="C277" s="236" t="s">
        <v>898</v>
      </c>
      <c r="D277" s="236" t="s">
        <v>565</v>
      </c>
      <c r="E277" s="237" t="s">
        <v>899</v>
      </c>
      <c r="F277" s="238" t="s">
        <v>900</v>
      </c>
      <c r="G277" s="239" t="s">
        <v>153</v>
      </c>
      <c r="H277" s="240">
        <v>8</v>
      </c>
      <c r="I277" s="241"/>
      <c r="J277" s="242">
        <f>ROUND(I277*H277,2)</f>
        <v>0</v>
      </c>
      <c r="K277" s="238" t="s">
        <v>147</v>
      </c>
      <c r="L277" s="44"/>
      <c r="M277" s="243" t="s">
        <v>32</v>
      </c>
      <c r="N277" s="244" t="s">
        <v>47</v>
      </c>
      <c r="O277" s="84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576</v>
      </c>
      <c r="AT277" s="230" t="s">
        <v>565</v>
      </c>
      <c r="AU277" s="230" t="s">
        <v>83</v>
      </c>
      <c r="AY277" s="16" t="s">
        <v>142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83</v>
      </c>
      <c r="BK277" s="231">
        <f>ROUND(I277*H277,2)</f>
        <v>0</v>
      </c>
      <c r="BL277" s="16" t="s">
        <v>576</v>
      </c>
      <c r="BM277" s="230" t="s">
        <v>901</v>
      </c>
    </row>
    <row r="278" s="2" customFormat="1" ht="21.75" customHeight="1">
      <c r="A278" s="38"/>
      <c r="B278" s="39"/>
      <c r="C278" s="236" t="s">
        <v>902</v>
      </c>
      <c r="D278" s="236" t="s">
        <v>565</v>
      </c>
      <c r="E278" s="237" t="s">
        <v>903</v>
      </c>
      <c r="F278" s="238" t="s">
        <v>904</v>
      </c>
      <c r="G278" s="239" t="s">
        <v>153</v>
      </c>
      <c r="H278" s="240">
        <v>1</v>
      </c>
      <c r="I278" s="241"/>
      <c r="J278" s="242">
        <f>ROUND(I278*H278,2)</f>
        <v>0</v>
      </c>
      <c r="K278" s="238" t="s">
        <v>147</v>
      </c>
      <c r="L278" s="44"/>
      <c r="M278" s="243" t="s">
        <v>32</v>
      </c>
      <c r="N278" s="244" t="s">
        <v>47</v>
      </c>
      <c r="O278" s="84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0" t="s">
        <v>576</v>
      </c>
      <c r="AT278" s="230" t="s">
        <v>565</v>
      </c>
      <c r="AU278" s="230" t="s">
        <v>83</v>
      </c>
      <c r="AY278" s="16" t="s">
        <v>142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83</v>
      </c>
      <c r="BK278" s="231">
        <f>ROUND(I278*H278,2)</f>
        <v>0</v>
      </c>
      <c r="BL278" s="16" t="s">
        <v>576</v>
      </c>
      <c r="BM278" s="230" t="s">
        <v>905</v>
      </c>
    </row>
    <row r="279" s="2" customFormat="1" ht="55.5" customHeight="1">
      <c r="A279" s="38"/>
      <c r="B279" s="39"/>
      <c r="C279" s="236" t="s">
        <v>906</v>
      </c>
      <c r="D279" s="236" t="s">
        <v>565</v>
      </c>
      <c r="E279" s="237" t="s">
        <v>907</v>
      </c>
      <c r="F279" s="238" t="s">
        <v>908</v>
      </c>
      <c r="G279" s="239" t="s">
        <v>153</v>
      </c>
      <c r="H279" s="240">
        <v>16</v>
      </c>
      <c r="I279" s="241"/>
      <c r="J279" s="242">
        <f>ROUND(I279*H279,2)</f>
        <v>0</v>
      </c>
      <c r="K279" s="238" t="s">
        <v>147</v>
      </c>
      <c r="L279" s="44"/>
      <c r="M279" s="243" t="s">
        <v>32</v>
      </c>
      <c r="N279" s="244" t="s">
        <v>47</v>
      </c>
      <c r="O279" s="84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0" t="s">
        <v>576</v>
      </c>
      <c r="AT279" s="230" t="s">
        <v>565</v>
      </c>
      <c r="AU279" s="230" t="s">
        <v>83</v>
      </c>
      <c r="AY279" s="16" t="s">
        <v>142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83</v>
      </c>
      <c r="BK279" s="231">
        <f>ROUND(I279*H279,2)</f>
        <v>0</v>
      </c>
      <c r="BL279" s="16" t="s">
        <v>576</v>
      </c>
      <c r="BM279" s="230" t="s">
        <v>909</v>
      </c>
    </row>
    <row r="280" s="2" customFormat="1" ht="21.75" customHeight="1">
      <c r="A280" s="38"/>
      <c r="B280" s="39"/>
      <c r="C280" s="236" t="s">
        <v>910</v>
      </c>
      <c r="D280" s="236" t="s">
        <v>565</v>
      </c>
      <c r="E280" s="237" t="s">
        <v>911</v>
      </c>
      <c r="F280" s="238" t="s">
        <v>912</v>
      </c>
      <c r="G280" s="239" t="s">
        <v>153</v>
      </c>
      <c r="H280" s="240">
        <v>1</v>
      </c>
      <c r="I280" s="241"/>
      <c r="J280" s="242">
        <f>ROUND(I280*H280,2)</f>
        <v>0</v>
      </c>
      <c r="K280" s="238" t="s">
        <v>147</v>
      </c>
      <c r="L280" s="44"/>
      <c r="M280" s="243" t="s">
        <v>32</v>
      </c>
      <c r="N280" s="244" t="s">
        <v>47</v>
      </c>
      <c r="O280" s="84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0" t="s">
        <v>576</v>
      </c>
      <c r="AT280" s="230" t="s">
        <v>565</v>
      </c>
      <c r="AU280" s="230" t="s">
        <v>83</v>
      </c>
      <c r="AY280" s="16" t="s">
        <v>142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83</v>
      </c>
      <c r="BK280" s="231">
        <f>ROUND(I280*H280,2)</f>
        <v>0</v>
      </c>
      <c r="BL280" s="16" t="s">
        <v>576</v>
      </c>
      <c r="BM280" s="230" t="s">
        <v>913</v>
      </c>
    </row>
    <row r="281" s="2" customFormat="1" ht="21.75" customHeight="1">
      <c r="A281" s="38"/>
      <c r="B281" s="39"/>
      <c r="C281" s="236" t="s">
        <v>914</v>
      </c>
      <c r="D281" s="236" t="s">
        <v>565</v>
      </c>
      <c r="E281" s="237" t="s">
        <v>915</v>
      </c>
      <c r="F281" s="238" t="s">
        <v>916</v>
      </c>
      <c r="G281" s="239" t="s">
        <v>153</v>
      </c>
      <c r="H281" s="240">
        <v>1</v>
      </c>
      <c r="I281" s="241"/>
      <c r="J281" s="242">
        <f>ROUND(I281*H281,2)</f>
        <v>0</v>
      </c>
      <c r="K281" s="238" t="s">
        <v>147</v>
      </c>
      <c r="L281" s="44"/>
      <c r="M281" s="243" t="s">
        <v>32</v>
      </c>
      <c r="N281" s="244" t="s">
        <v>47</v>
      </c>
      <c r="O281" s="84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0" t="s">
        <v>576</v>
      </c>
      <c r="AT281" s="230" t="s">
        <v>565</v>
      </c>
      <c r="AU281" s="230" t="s">
        <v>83</v>
      </c>
      <c r="AY281" s="16" t="s">
        <v>142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83</v>
      </c>
      <c r="BK281" s="231">
        <f>ROUND(I281*H281,2)</f>
        <v>0</v>
      </c>
      <c r="BL281" s="16" t="s">
        <v>576</v>
      </c>
      <c r="BM281" s="230" t="s">
        <v>917</v>
      </c>
    </row>
    <row r="282" s="2" customFormat="1" ht="21.75" customHeight="1">
      <c r="A282" s="38"/>
      <c r="B282" s="39"/>
      <c r="C282" s="236" t="s">
        <v>918</v>
      </c>
      <c r="D282" s="236" t="s">
        <v>565</v>
      </c>
      <c r="E282" s="237" t="s">
        <v>919</v>
      </c>
      <c r="F282" s="238" t="s">
        <v>920</v>
      </c>
      <c r="G282" s="239" t="s">
        <v>153</v>
      </c>
      <c r="H282" s="240">
        <v>16</v>
      </c>
      <c r="I282" s="241"/>
      <c r="J282" s="242">
        <f>ROUND(I282*H282,2)</f>
        <v>0</v>
      </c>
      <c r="K282" s="238" t="s">
        <v>147</v>
      </c>
      <c r="L282" s="44"/>
      <c r="M282" s="243" t="s">
        <v>32</v>
      </c>
      <c r="N282" s="244" t="s">
        <v>47</v>
      </c>
      <c r="O282" s="84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576</v>
      </c>
      <c r="AT282" s="230" t="s">
        <v>565</v>
      </c>
      <c r="AU282" s="230" t="s">
        <v>83</v>
      </c>
      <c r="AY282" s="16" t="s">
        <v>142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83</v>
      </c>
      <c r="BK282" s="231">
        <f>ROUND(I282*H282,2)</f>
        <v>0</v>
      </c>
      <c r="BL282" s="16" t="s">
        <v>576</v>
      </c>
      <c r="BM282" s="230" t="s">
        <v>921</v>
      </c>
    </row>
    <row r="283" s="2" customFormat="1" ht="21.75" customHeight="1">
      <c r="A283" s="38"/>
      <c r="B283" s="39"/>
      <c r="C283" s="236" t="s">
        <v>922</v>
      </c>
      <c r="D283" s="236" t="s">
        <v>565</v>
      </c>
      <c r="E283" s="237" t="s">
        <v>923</v>
      </c>
      <c r="F283" s="238" t="s">
        <v>924</v>
      </c>
      <c r="G283" s="239" t="s">
        <v>153</v>
      </c>
      <c r="H283" s="240">
        <v>2</v>
      </c>
      <c r="I283" s="241"/>
      <c r="J283" s="242">
        <f>ROUND(I283*H283,2)</f>
        <v>0</v>
      </c>
      <c r="K283" s="238" t="s">
        <v>147</v>
      </c>
      <c r="L283" s="44"/>
      <c r="M283" s="243" t="s">
        <v>32</v>
      </c>
      <c r="N283" s="244" t="s">
        <v>47</v>
      </c>
      <c r="O283" s="84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576</v>
      </c>
      <c r="AT283" s="230" t="s">
        <v>565</v>
      </c>
      <c r="AU283" s="230" t="s">
        <v>83</v>
      </c>
      <c r="AY283" s="16" t="s">
        <v>142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83</v>
      </c>
      <c r="BK283" s="231">
        <f>ROUND(I283*H283,2)</f>
        <v>0</v>
      </c>
      <c r="BL283" s="16" t="s">
        <v>576</v>
      </c>
      <c r="BM283" s="230" t="s">
        <v>925</v>
      </c>
    </row>
    <row r="284" s="2" customFormat="1" ht="55.5" customHeight="1">
      <c r="A284" s="38"/>
      <c r="B284" s="39"/>
      <c r="C284" s="236" t="s">
        <v>926</v>
      </c>
      <c r="D284" s="236" t="s">
        <v>565</v>
      </c>
      <c r="E284" s="237" t="s">
        <v>927</v>
      </c>
      <c r="F284" s="238" t="s">
        <v>928</v>
      </c>
      <c r="G284" s="239" t="s">
        <v>153</v>
      </c>
      <c r="H284" s="240">
        <v>16</v>
      </c>
      <c r="I284" s="241"/>
      <c r="J284" s="242">
        <f>ROUND(I284*H284,2)</f>
        <v>0</v>
      </c>
      <c r="K284" s="238" t="s">
        <v>147</v>
      </c>
      <c r="L284" s="44"/>
      <c r="M284" s="243" t="s">
        <v>32</v>
      </c>
      <c r="N284" s="244" t="s">
        <v>47</v>
      </c>
      <c r="O284" s="84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576</v>
      </c>
      <c r="AT284" s="230" t="s">
        <v>565</v>
      </c>
      <c r="AU284" s="230" t="s">
        <v>83</v>
      </c>
      <c r="AY284" s="16" t="s">
        <v>142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83</v>
      </c>
      <c r="BK284" s="231">
        <f>ROUND(I284*H284,2)</f>
        <v>0</v>
      </c>
      <c r="BL284" s="16" t="s">
        <v>576</v>
      </c>
      <c r="BM284" s="230" t="s">
        <v>929</v>
      </c>
    </row>
    <row r="285" s="2" customFormat="1" ht="44.25" customHeight="1">
      <c r="A285" s="38"/>
      <c r="B285" s="39"/>
      <c r="C285" s="236" t="s">
        <v>930</v>
      </c>
      <c r="D285" s="236" t="s">
        <v>565</v>
      </c>
      <c r="E285" s="237" t="s">
        <v>931</v>
      </c>
      <c r="F285" s="238" t="s">
        <v>932</v>
      </c>
      <c r="G285" s="239" t="s">
        <v>153</v>
      </c>
      <c r="H285" s="240">
        <v>1</v>
      </c>
      <c r="I285" s="241"/>
      <c r="J285" s="242">
        <f>ROUND(I285*H285,2)</f>
        <v>0</v>
      </c>
      <c r="K285" s="238" t="s">
        <v>147</v>
      </c>
      <c r="L285" s="44"/>
      <c r="M285" s="243" t="s">
        <v>32</v>
      </c>
      <c r="N285" s="244" t="s">
        <v>47</v>
      </c>
      <c r="O285" s="84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576</v>
      </c>
      <c r="AT285" s="230" t="s">
        <v>565</v>
      </c>
      <c r="AU285" s="230" t="s">
        <v>83</v>
      </c>
      <c r="AY285" s="16" t="s">
        <v>142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83</v>
      </c>
      <c r="BK285" s="231">
        <f>ROUND(I285*H285,2)</f>
        <v>0</v>
      </c>
      <c r="BL285" s="16" t="s">
        <v>576</v>
      </c>
      <c r="BM285" s="230" t="s">
        <v>933</v>
      </c>
    </row>
    <row r="286" s="2" customFormat="1" ht="21.75" customHeight="1">
      <c r="A286" s="38"/>
      <c r="B286" s="39"/>
      <c r="C286" s="236" t="s">
        <v>934</v>
      </c>
      <c r="D286" s="236" t="s">
        <v>565</v>
      </c>
      <c r="E286" s="237" t="s">
        <v>935</v>
      </c>
      <c r="F286" s="238" t="s">
        <v>936</v>
      </c>
      <c r="G286" s="239" t="s">
        <v>153</v>
      </c>
      <c r="H286" s="240">
        <v>1</v>
      </c>
      <c r="I286" s="241"/>
      <c r="J286" s="242">
        <f>ROUND(I286*H286,2)</f>
        <v>0</v>
      </c>
      <c r="K286" s="238" t="s">
        <v>32</v>
      </c>
      <c r="L286" s="44"/>
      <c r="M286" s="243" t="s">
        <v>32</v>
      </c>
      <c r="N286" s="244" t="s">
        <v>47</v>
      </c>
      <c r="O286" s="84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141</v>
      </c>
      <c r="AT286" s="230" t="s">
        <v>565</v>
      </c>
      <c r="AU286" s="230" t="s">
        <v>83</v>
      </c>
      <c r="AY286" s="16" t="s">
        <v>142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83</v>
      </c>
      <c r="BK286" s="231">
        <f>ROUND(I286*H286,2)</f>
        <v>0</v>
      </c>
      <c r="BL286" s="16" t="s">
        <v>141</v>
      </c>
      <c r="BM286" s="230" t="s">
        <v>937</v>
      </c>
    </row>
    <row r="287" s="2" customFormat="1" ht="21.75" customHeight="1">
      <c r="A287" s="38"/>
      <c r="B287" s="39"/>
      <c r="C287" s="236" t="s">
        <v>938</v>
      </c>
      <c r="D287" s="236" t="s">
        <v>565</v>
      </c>
      <c r="E287" s="237" t="s">
        <v>939</v>
      </c>
      <c r="F287" s="238" t="s">
        <v>940</v>
      </c>
      <c r="G287" s="239" t="s">
        <v>153</v>
      </c>
      <c r="H287" s="240">
        <v>1</v>
      </c>
      <c r="I287" s="241"/>
      <c r="J287" s="242">
        <f>ROUND(I287*H287,2)</f>
        <v>0</v>
      </c>
      <c r="K287" s="238" t="s">
        <v>32</v>
      </c>
      <c r="L287" s="44"/>
      <c r="M287" s="245" t="s">
        <v>32</v>
      </c>
      <c r="N287" s="246" t="s">
        <v>47</v>
      </c>
      <c r="O287" s="247"/>
      <c r="P287" s="248">
        <f>O287*H287</f>
        <v>0</v>
      </c>
      <c r="Q287" s="248">
        <v>0</v>
      </c>
      <c r="R287" s="248">
        <f>Q287*H287</f>
        <v>0</v>
      </c>
      <c r="S287" s="248">
        <v>0</v>
      </c>
      <c r="T287" s="24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141</v>
      </c>
      <c r="AT287" s="230" t="s">
        <v>565</v>
      </c>
      <c r="AU287" s="230" t="s">
        <v>83</v>
      </c>
      <c r="AY287" s="16" t="s">
        <v>142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83</v>
      </c>
      <c r="BK287" s="231">
        <f>ROUND(I287*H287,2)</f>
        <v>0</v>
      </c>
      <c r="BL287" s="16" t="s">
        <v>141</v>
      </c>
      <c r="BM287" s="230" t="s">
        <v>941</v>
      </c>
    </row>
    <row r="288" s="2" customFormat="1" ht="6.96" customHeight="1">
      <c r="A288" s="38"/>
      <c r="B288" s="59"/>
      <c r="C288" s="60"/>
      <c r="D288" s="60"/>
      <c r="E288" s="60"/>
      <c r="F288" s="60"/>
      <c r="G288" s="60"/>
      <c r="H288" s="60"/>
      <c r="I288" s="175"/>
      <c r="J288" s="60"/>
      <c r="K288" s="60"/>
      <c r="L288" s="44"/>
      <c r="M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</sheetData>
  <sheetProtection sheet="1" autoFilter="0" formatColumns="0" formatRows="0" objects="1" scenarios="1" spinCount="100000" saltValue="sGR4cqxcBs3Jc8mxkAq2EYL2HG9lY3SD/CQwCF2xsdEeHlxGwuu8zczHjr8YSGQH13Jak2fEGsNx9o0EhbnvTg==" hashValue="j8EJHasiIEcnRrbkk9ZyWF43UcqI/qgcYD4oV90HpzHK+/rAe4RxZClJGCKFDEnPlFI1XbzPKLuSg9R1WNdRzA==" algorithmName="SHA-512" password="CC35"/>
  <autoFilter ref="C85:K2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85</v>
      </c>
    </row>
    <row r="4" s="1" customFormat="1" ht="24.96" customHeight="1">
      <c r="B4" s="19"/>
      <c r="D4" s="142" t="s">
        <v>117</v>
      </c>
      <c r="I4" s="138"/>
      <c r="L4" s="19"/>
      <c r="M4" s="143" t="s">
        <v>10</v>
      </c>
      <c r="AT4" s="16" t="s">
        <v>4</v>
      </c>
    </row>
    <row r="5" s="1" customFormat="1" ht="6.96" customHeight="1">
      <c r="B5" s="19"/>
      <c r="I5" s="138"/>
      <c r="L5" s="19"/>
    </row>
    <row r="6" s="1" customFormat="1" ht="12" customHeight="1">
      <c r="B6" s="19"/>
      <c r="D6" s="144" t="s">
        <v>16</v>
      </c>
      <c r="I6" s="138"/>
      <c r="L6" s="19"/>
    </row>
    <row r="7" s="1" customFormat="1" ht="16.5" customHeight="1">
      <c r="B7" s="19"/>
      <c r="E7" s="145" t="str">
        <f>'Rekapitulace zakázky'!K6</f>
        <v>Oprava zabezpečovacího zařízení v žst. Nové Město nad Cidlinou</v>
      </c>
      <c r="F7" s="144"/>
      <c r="G7" s="144"/>
      <c r="H7" s="144"/>
      <c r="I7" s="138"/>
      <c r="L7" s="19"/>
    </row>
    <row r="8" s="1" customFormat="1" ht="12" customHeight="1">
      <c r="B8" s="19"/>
      <c r="D8" s="144" t="s">
        <v>118</v>
      </c>
      <c r="I8" s="138"/>
      <c r="L8" s="19"/>
    </row>
    <row r="9" s="2" customFormat="1" ht="16.5" customHeight="1">
      <c r="A9" s="38"/>
      <c r="B9" s="44"/>
      <c r="C9" s="38"/>
      <c r="D9" s="38"/>
      <c r="E9" s="145" t="s">
        <v>119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120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942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32</v>
      </c>
      <c r="G13" s="38"/>
      <c r="H13" s="38"/>
      <c r="I13" s="149" t="s">
        <v>20</v>
      </c>
      <c r="J13" s="133" t="s">
        <v>32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zakázky'!AN8</f>
        <v>26. 2. 2020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30</v>
      </c>
      <c r="E16" s="38"/>
      <c r="F16" s="38"/>
      <c r="G16" s="38"/>
      <c r="H16" s="38"/>
      <c r="I16" s="149" t="s">
        <v>31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34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35</v>
      </c>
      <c r="E19" s="38"/>
      <c r="F19" s="38"/>
      <c r="G19" s="38"/>
      <c r="H19" s="38"/>
      <c r="I19" s="149" t="s">
        <v>31</v>
      </c>
      <c r="J19" s="32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33"/>
      <c r="G20" s="133"/>
      <c r="H20" s="133"/>
      <c r="I20" s="149" t="s">
        <v>34</v>
      </c>
      <c r="J20" s="32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37</v>
      </c>
      <c r="E22" s="38"/>
      <c r="F22" s="38"/>
      <c r="G22" s="38"/>
      <c r="H22" s="38"/>
      <c r="I22" s="149" t="s">
        <v>31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34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39</v>
      </c>
      <c r="E25" s="38"/>
      <c r="F25" s="38"/>
      <c r="G25" s="38"/>
      <c r="H25" s="38"/>
      <c r="I25" s="149" t="s">
        <v>31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34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42</v>
      </c>
      <c r="E32" s="38"/>
      <c r="F32" s="38"/>
      <c r="G32" s="38"/>
      <c r="H32" s="38"/>
      <c r="I32" s="146"/>
      <c r="J32" s="159">
        <f>ROUND(J87,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44</v>
      </c>
      <c r="G34" s="38"/>
      <c r="H34" s="38"/>
      <c r="I34" s="161" t="s">
        <v>43</v>
      </c>
      <c r="J34" s="160" t="s">
        <v>45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46</v>
      </c>
      <c r="E35" s="144" t="s">
        <v>47</v>
      </c>
      <c r="F35" s="163">
        <f>ROUND((SUM(BE87:BE122)),  2)</f>
        <v>0</v>
      </c>
      <c r="G35" s="38"/>
      <c r="H35" s="38"/>
      <c r="I35" s="164">
        <v>0.20999999999999999</v>
      </c>
      <c r="J35" s="163">
        <f>ROUND(((SUM(BE87:BE122))*I35),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48</v>
      </c>
      <c r="F36" s="163">
        <f>ROUND((SUM(BF87:BF122)),  2)</f>
        <v>0</v>
      </c>
      <c r="G36" s="38"/>
      <c r="H36" s="38"/>
      <c r="I36" s="164">
        <v>0.14999999999999999</v>
      </c>
      <c r="J36" s="163">
        <f>ROUND(((SUM(BF87:BF122))*I36),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49</v>
      </c>
      <c r="F37" s="163">
        <f>ROUND((SUM(BG87:BG122)),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50</v>
      </c>
      <c r="F38" s="163">
        <f>ROUND((SUM(BH87:BH122)),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51</v>
      </c>
      <c r="F39" s="163">
        <f>ROUND((SUM(BI87:BI122)),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52</v>
      </c>
      <c r="E41" s="167"/>
      <c r="F41" s="167"/>
      <c r="G41" s="168" t="s">
        <v>53</v>
      </c>
      <c r="H41" s="169" t="s">
        <v>54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122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9" t="str">
        <f>E7</f>
        <v>Oprava zabezpečovacího zařízení v žst. Nové Město nad Cidlinou</v>
      </c>
      <c r="F50" s="31"/>
      <c r="G50" s="31"/>
      <c r="H50" s="31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0"/>
      <c r="C51" s="31" t="s">
        <v>118</v>
      </c>
      <c r="D51" s="21"/>
      <c r="E51" s="21"/>
      <c r="F51" s="21"/>
      <c r="G51" s="21"/>
      <c r="H51" s="21"/>
      <c r="I51" s="138"/>
      <c r="J51" s="21"/>
      <c r="K51" s="21"/>
      <c r="L51" s="19"/>
    </row>
    <row r="52" hidden="1" s="2" customFormat="1" ht="16.5" customHeight="1">
      <c r="A52" s="38"/>
      <c r="B52" s="39"/>
      <c r="C52" s="40"/>
      <c r="D52" s="40"/>
      <c r="E52" s="179" t="s">
        <v>119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120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01-2 - Zemní práce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22</v>
      </c>
      <c r="D56" s="40"/>
      <c r="E56" s="40"/>
      <c r="F56" s="26" t="str">
        <f>F14</f>
        <v>žst. Nové Město n. C.</v>
      </c>
      <c r="G56" s="40"/>
      <c r="H56" s="40"/>
      <c r="I56" s="149" t="s">
        <v>24</v>
      </c>
      <c r="J56" s="72" t="str">
        <f>IF(J14="","",J14)</f>
        <v>26. 2. 2020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30</v>
      </c>
      <c r="D58" s="40"/>
      <c r="E58" s="40"/>
      <c r="F58" s="26" t="str">
        <f>E17</f>
        <v xml:space="preserve"> </v>
      </c>
      <c r="G58" s="40"/>
      <c r="H58" s="40"/>
      <c r="I58" s="149" t="s">
        <v>37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35</v>
      </c>
      <c r="D59" s="40"/>
      <c r="E59" s="40"/>
      <c r="F59" s="26" t="str">
        <f>IF(E20="","",E20)</f>
        <v>Vyplň údaj</v>
      </c>
      <c r="G59" s="40"/>
      <c r="H59" s="40"/>
      <c r="I59" s="149" t="s">
        <v>39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0" t="s">
        <v>123</v>
      </c>
      <c r="D61" s="181"/>
      <c r="E61" s="181"/>
      <c r="F61" s="181"/>
      <c r="G61" s="181"/>
      <c r="H61" s="181"/>
      <c r="I61" s="182"/>
      <c r="J61" s="183" t="s">
        <v>124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4" t="s">
        <v>74</v>
      </c>
      <c r="D63" s="40"/>
      <c r="E63" s="40"/>
      <c r="F63" s="40"/>
      <c r="G63" s="40"/>
      <c r="H63" s="40"/>
      <c r="I63" s="146"/>
      <c r="J63" s="102">
        <f>J87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6" t="s">
        <v>125</v>
      </c>
    </row>
    <row r="64" hidden="1" s="9" customFormat="1" ht="24.96" customHeight="1">
      <c r="A64" s="9"/>
      <c r="B64" s="185"/>
      <c r="C64" s="186"/>
      <c r="D64" s="187" t="s">
        <v>943</v>
      </c>
      <c r="E64" s="188"/>
      <c r="F64" s="188"/>
      <c r="G64" s="188"/>
      <c r="H64" s="188"/>
      <c r="I64" s="189"/>
      <c r="J64" s="190">
        <f>J88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2" customFormat="1" ht="19.92" customHeight="1">
      <c r="A65" s="12"/>
      <c r="B65" s="250"/>
      <c r="C65" s="125"/>
      <c r="D65" s="251" t="s">
        <v>944</v>
      </c>
      <c r="E65" s="252"/>
      <c r="F65" s="252"/>
      <c r="G65" s="252"/>
      <c r="H65" s="252"/>
      <c r="I65" s="253"/>
      <c r="J65" s="254">
        <f>J89</f>
        <v>0</v>
      </c>
      <c r="K65" s="125"/>
      <c r="L65" s="25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46"/>
      <c r="J66" s="40"/>
      <c r="K66" s="4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75"/>
      <c r="J67" s="60"/>
      <c r="K67" s="60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78"/>
      <c r="J71" s="62"/>
      <c r="K71" s="62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2" t="s">
        <v>127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16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9" t="str">
        <f>E7</f>
        <v>Oprava zabezpečovacího zařízení v žst. Nové Město nad Cidlinou</v>
      </c>
      <c r="F75" s="31"/>
      <c r="G75" s="31"/>
      <c r="H75" s="31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0"/>
      <c r="C76" s="31" t="s">
        <v>118</v>
      </c>
      <c r="D76" s="21"/>
      <c r="E76" s="21"/>
      <c r="F76" s="21"/>
      <c r="G76" s="21"/>
      <c r="H76" s="21"/>
      <c r="I76" s="138"/>
      <c r="J76" s="21"/>
      <c r="K76" s="21"/>
      <c r="L76" s="19"/>
    </row>
    <row r="77" s="2" customFormat="1" ht="16.5" customHeight="1">
      <c r="A77" s="38"/>
      <c r="B77" s="39"/>
      <c r="C77" s="40"/>
      <c r="D77" s="40"/>
      <c r="E77" s="179" t="s">
        <v>119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1" t="s">
        <v>120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01-2 - Zemní práce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1" t="s">
        <v>22</v>
      </c>
      <c r="D81" s="40"/>
      <c r="E81" s="40"/>
      <c r="F81" s="26" t="str">
        <f>F14</f>
        <v>žst. Nové Město n. C.</v>
      </c>
      <c r="G81" s="40"/>
      <c r="H81" s="40"/>
      <c r="I81" s="149" t="s">
        <v>24</v>
      </c>
      <c r="J81" s="72" t="str">
        <f>IF(J14="","",J14)</f>
        <v>26. 2. 2020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1" t="s">
        <v>30</v>
      </c>
      <c r="D83" s="40"/>
      <c r="E83" s="40"/>
      <c r="F83" s="26" t="str">
        <f>E17</f>
        <v xml:space="preserve"> </v>
      </c>
      <c r="G83" s="40"/>
      <c r="H83" s="40"/>
      <c r="I83" s="149" t="s">
        <v>37</v>
      </c>
      <c r="J83" s="36" t="str">
        <f>E23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1" t="s">
        <v>35</v>
      </c>
      <c r="D84" s="40"/>
      <c r="E84" s="40"/>
      <c r="F84" s="26" t="str">
        <f>IF(E20="","",E20)</f>
        <v>Vyplň údaj</v>
      </c>
      <c r="G84" s="40"/>
      <c r="H84" s="40"/>
      <c r="I84" s="149" t="s">
        <v>39</v>
      </c>
      <c r="J84" s="36" t="str">
        <f>E26</f>
        <v xml:space="preserve"> 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92"/>
      <c r="B86" s="193"/>
      <c r="C86" s="194" t="s">
        <v>128</v>
      </c>
      <c r="D86" s="195" t="s">
        <v>61</v>
      </c>
      <c r="E86" s="195" t="s">
        <v>57</v>
      </c>
      <c r="F86" s="195" t="s">
        <v>58</v>
      </c>
      <c r="G86" s="195" t="s">
        <v>129</v>
      </c>
      <c r="H86" s="195" t="s">
        <v>130</v>
      </c>
      <c r="I86" s="196" t="s">
        <v>131</v>
      </c>
      <c r="J86" s="195" t="s">
        <v>124</v>
      </c>
      <c r="K86" s="197" t="s">
        <v>132</v>
      </c>
      <c r="L86" s="198"/>
      <c r="M86" s="92" t="s">
        <v>32</v>
      </c>
      <c r="N86" s="93" t="s">
        <v>46</v>
      </c>
      <c r="O86" s="93" t="s">
        <v>133</v>
      </c>
      <c r="P86" s="93" t="s">
        <v>134</v>
      </c>
      <c r="Q86" s="93" t="s">
        <v>135</v>
      </c>
      <c r="R86" s="93" t="s">
        <v>136</v>
      </c>
      <c r="S86" s="93" t="s">
        <v>137</v>
      </c>
      <c r="T86" s="94" t="s">
        <v>138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38"/>
      <c r="B87" s="39"/>
      <c r="C87" s="99" t="s">
        <v>139</v>
      </c>
      <c r="D87" s="40"/>
      <c r="E87" s="40"/>
      <c r="F87" s="40"/>
      <c r="G87" s="40"/>
      <c r="H87" s="40"/>
      <c r="I87" s="146"/>
      <c r="J87" s="199">
        <f>BK87</f>
        <v>0</v>
      </c>
      <c r="K87" s="40"/>
      <c r="L87" s="44"/>
      <c r="M87" s="95"/>
      <c r="N87" s="200"/>
      <c r="O87" s="96"/>
      <c r="P87" s="201">
        <f>P88</f>
        <v>0</v>
      </c>
      <c r="Q87" s="96"/>
      <c r="R87" s="201">
        <f>R88</f>
        <v>7.0407568000000005</v>
      </c>
      <c r="S87" s="96"/>
      <c r="T87" s="202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6" t="s">
        <v>75</v>
      </c>
      <c r="AU87" s="16" t="s">
        <v>125</v>
      </c>
      <c r="BK87" s="203">
        <f>BK88</f>
        <v>0</v>
      </c>
    </row>
    <row r="88" s="11" customFormat="1" ht="25.92" customHeight="1">
      <c r="A88" s="11"/>
      <c r="B88" s="204"/>
      <c r="C88" s="205"/>
      <c r="D88" s="206" t="s">
        <v>75</v>
      </c>
      <c r="E88" s="207" t="s">
        <v>945</v>
      </c>
      <c r="F88" s="207" t="s">
        <v>946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7.0407568000000005</v>
      </c>
      <c r="S88" s="212"/>
      <c r="T88" s="214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15" t="s">
        <v>83</v>
      </c>
      <c r="AT88" s="216" t="s">
        <v>75</v>
      </c>
      <c r="AU88" s="216" t="s">
        <v>76</v>
      </c>
      <c r="AY88" s="215" t="s">
        <v>142</v>
      </c>
      <c r="BK88" s="217">
        <f>BK89</f>
        <v>0</v>
      </c>
    </row>
    <row r="89" s="11" customFormat="1" ht="22.8" customHeight="1">
      <c r="A89" s="11"/>
      <c r="B89" s="204"/>
      <c r="C89" s="205"/>
      <c r="D89" s="206" t="s">
        <v>75</v>
      </c>
      <c r="E89" s="256" t="s">
        <v>83</v>
      </c>
      <c r="F89" s="256" t="s">
        <v>92</v>
      </c>
      <c r="G89" s="205"/>
      <c r="H89" s="205"/>
      <c r="I89" s="208"/>
      <c r="J89" s="257">
        <f>BK89</f>
        <v>0</v>
      </c>
      <c r="K89" s="205"/>
      <c r="L89" s="210"/>
      <c r="M89" s="211"/>
      <c r="N89" s="212"/>
      <c r="O89" s="212"/>
      <c r="P89" s="213">
        <f>SUM(P90:P122)</f>
        <v>0</v>
      </c>
      <c r="Q89" s="212"/>
      <c r="R89" s="213">
        <f>SUM(R90:R122)</f>
        <v>7.0407568000000005</v>
      </c>
      <c r="S89" s="212"/>
      <c r="T89" s="214">
        <f>SUM(T90:T122)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15" t="s">
        <v>83</v>
      </c>
      <c r="AT89" s="216" t="s">
        <v>75</v>
      </c>
      <c r="AU89" s="216" t="s">
        <v>83</v>
      </c>
      <c r="AY89" s="215" t="s">
        <v>142</v>
      </c>
      <c r="BK89" s="217">
        <f>SUM(BK90:BK122)</f>
        <v>0</v>
      </c>
    </row>
    <row r="90" s="2" customFormat="1" ht="16.5" customHeight="1">
      <c r="A90" s="38"/>
      <c r="B90" s="39"/>
      <c r="C90" s="218" t="s">
        <v>83</v>
      </c>
      <c r="D90" s="218" t="s">
        <v>143</v>
      </c>
      <c r="E90" s="219" t="s">
        <v>947</v>
      </c>
      <c r="F90" s="220" t="s">
        <v>948</v>
      </c>
      <c r="G90" s="221" t="s">
        <v>949</v>
      </c>
      <c r="H90" s="222">
        <v>0.32000000000000001</v>
      </c>
      <c r="I90" s="223"/>
      <c r="J90" s="224">
        <f>ROUND(I90*H90,2)</f>
        <v>0</v>
      </c>
      <c r="K90" s="220" t="s">
        <v>950</v>
      </c>
      <c r="L90" s="225"/>
      <c r="M90" s="226" t="s">
        <v>32</v>
      </c>
      <c r="N90" s="227" t="s">
        <v>47</v>
      </c>
      <c r="O90" s="84"/>
      <c r="P90" s="228">
        <f>O90*H90</f>
        <v>0</v>
      </c>
      <c r="Q90" s="228">
        <v>0.016500000000000001</v>
      </c>
      <c r="R90" s="228">
        <f>Q90*H90</f>
        <v>0.00528</v>
      </c>
      <c r="S90" s="228">
        <v>0</v>
      </c>
      <c r="T90" s="22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0" t="s">
        <v>148</v>
      </c>
      <c r="AT90" s="230" t="s">
        <v>143</v>
      </c>
      <c r="AU90" s="230" t="s">
        <v>85</v>
      </c>
      <c r="AY90" s="16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6" t="s">
        <v>83</v>
      </c>
      <c r="BK90" s="231">
        <f>ROUND(I90*H90,2)</f>
        <v>0</v>
      </c>
      <c r="BL90" s="16" t="s">
        <v>149</v>
      </c>
      <c r="BM90" s="230" t="s">
        <v>951</v>
      </c>
    </row>
    <row r="91" s="2" customFormat="1" ht="16.5" customHeight="1">
      <c r="A91" s="38"/>
      <c r="B91" s="39"/>
      <c r="C91" s="218" t="s">
        <v>85</v>
      </c>
      <c r="D91" s="218" t="s">
        <v>143</v>
      </c>
      <c r="E91" s="219" t="s">
        <v>952</v>
      </c>
      <c r="F91" s="220" t="s">
        <v>953</v>
      </c>
      <c r="G91" s="221" t="s">
        <v>949</v>
      </c>
      <c r="H91" s="222">
        <v>0.16</v>
      </c>
      <c r="I91" s="223"/>
      <c r="J91" s="224">
        <f>ROUND(I91*H91,2)</f>
        <v>0</v>
      </c>
      <c r="K91" s="220" t="s">
        <v>950</v>
      </c>
      <c r="L91" s="225"/>
      <c r="M91" s="226" t="s">
        <v>32</v>
      </c>
      <c r="N91" s="227" t="s">
        <v>47</v>
      </c>
      <c r="O91" s="84"/>
      <c r="P91" s="228">
        <f>O91*H91</f>
        <v>0</v>
      </c>
      <c r="Q91" s="228">
        <v>0.0042300000000000003</v>
      </c>
      <c r="R91" s="228">
        <f>Q91*H91</f>
        <v>0.00067680000000000008</v>
      </c>
      <c r="S91" s="228">
        <v>0</v>
      </c>
      <c r="T91" s="22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0" t="s">
        <v>148</v>
      </c>
      <c r="AT91" s="230" t="s">
        <v>143</v>
      </c>
      <c r="AU91" s="230" t="s">
        <v>85</v>
      </c>
      <c r="AY91" s="16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6" t="s">
        <v>83</v>
      </c>
      <c r="BK91" s="231">
        <f>ROUND(I91*H91,2)</f>
        <v>0</v>
      </c>
      <c r="BL91" s="16" t="s">
        <v>149</v>
      </c>
      <c r="BM91" s="230" t="s">
        <v>954</v>
      </c>
    </row>
    <row r="92" s="2" customFormat="1" ht="16.5" customHeight="1">
      <c r="A92" s="38"/>
      <c r="B92" s="39"/>
      <c r="C92" s="218" t="s">
        <v>156</v>
      </c>
      <c r="D92" s="218" t="s">
        <v>143</v>
      </c>
      <c r="E92" s="219" t="s">
        <v>955</v>
      </c>
      <c r="F92" s="220" t="s">
        <v>956</v>
      </c>
      <c r="G92" s="221" t="s">
        <v>146</v>
      </c>
      <c r="H92" s="222">
        <v>1600</v>
      </c>
      <c r="I92" s="223"/>
      <c r="J92" s="224">
        <f>ROUND(I92*H92,2)</f>
        <v>0</v>
      </c>
      <c r="K92" s="220" t="s">
        <v>950</v>
      </c>
      <c r="L92" s="225"/>
      <c r="M92" s="226" t="s">
        <v>32</v>
      </c>
      <c r="N92" s="227" t="s">
        <v>47</v>
      </c>
      <c r="O92" s="84"/>
      <c r="P92" s="228">
        <f>O92*H92</f>
        <v>0</v>
      </c>
      <c r="Q92" s="228">
        <v>0.0030000000000000001</v>
      </c>
      <c r="R92" s="228">
        <f>Q92*H92</f>
        <v>4.7999999999999998</v>
      </c>
      <c r="S92" s="228">
        <v>0</v>
      </c>
      <c r="T92" s="22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0" t="s">
        <v>148</v>
      </c>
      <c r="AT92" s="230" t="s">
        <v>143</v>
      </c>
      <c r="AU92" s="230" t="s">
        <v>85</v>
      </c>
      <c r="AY92" s="16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6" t="s">
        <v>83</v>
      </c>
      <c r="BK92" s="231">
        <f>ROUND(I92*H92,2)</f>
        <v>0</v>
      </c>
      <c r="BL92" s="16" t="s">
        <v>149</v>
      </c>
      <c r="BM92" s="230" t="s">
        <v>957</v>
      </c>
    </row>
    <row r="93" s="2" customFormat="1" ht="16.5" customHeight="1">
      <c r="A93" s="38"/>
      <c r="B93" s="39"/>
      <c r="C93" s="218" t="s">
        <v>141</v>
      </c>
      <c r="D93" s="218" t="s">
        <v>143</v>
      </c>
      <c r="E93" s="219" t="s">
        <v>958</v>
      </c>
      <c r="F93" s="220" t="s">
        <v>959</v>
      </c>
      <c r="G93" s="221" t="s">
        <v>146</v>
      </c>
      <c r="H93" s="222">
        <v>80</v>
      </c>
      <c r="I93" s="223"/>
      <c r="J93" s="224">
        <f>ROUND(I93*H93,2)</f>
        <v>0</v>
      </c>
      <c r="K93" s="220" t="s">
        <v>950</v>
      </c>
      <c r="L93" s="225"/>
      <c r="M93" s="226" t="s">
        <v>32</v>
      </c>
      <c r="N93" s="227" t="s">
        <v>47</v>
      </c>
      <c r="O93" s="84"/>
      <c r="P93" s="228">
        <f>O93*H93</f>
        <v>0</v>
      </c>
      <c r="Q93" s="228">
        <v>0.0054999999999999997</v>
      </c>
      <c r="R93" s="228">
        <f>Q93*H93</f>
        <v>0.43999999999999995</v>
      </c>
      <c r="S93" s="228">
        <v>0</v>
      </c>
      <c r="T93" s="22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0" t="s">
        <v>148</v>
      </c>
      <c r="AT93" s="230" t="s">
        <v>143</v>
      </c>
      <c r="AU93" s="230" t="s">
        <v>85</v>
      </c>
      <c r="AY93" s="16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6" t="s">
        <v>83</v>
      </c>
      <c r="BK93" s="231">
        <f>ROUND(I93*H93,2)</f>
        <v>0</v>
      </c>
      <c r="BL93" s="16" t="s">
        <v>149</v>
      </c>
      <c r="BM93" s="230" t="s">
        <v>960</v>
      </c>
    </row>
    <row r="94" s="2" customFormat="1" ht="16.5" customHeight="1">
      <c r="A94" s="38"/>
      <c r="B94" s="39"/>
      <c r="C94" s="218" t="s">
        <v>163</v>
      </c>
      <c r="D94" s="218" t="s">
        <v>143</v>
      </c>
      <c r="E94" s="219" t="s">
        <v>961</v>
      </c>
      <c r="F94" s="220" t="s">
        <v>962</v>
      </c>
      <c r="G94" s="221" t="s">
        <v>153</v>
      </c>
      <c r="H94" s="222">
        <v>800</v>
      </c>
      <c r="I94" s="223"/>
      <c r="J94" s="224">
        <f>ROUND(I94*H94,2)</f>
        <v>0</v>
      </c>
      <c r="K94" s="220" t="s">
        <v>950</v>
      </c>
      <c r="L94" s="225"/>
      <c r="M94" s="226" t="s">
        <v>32</v>
      </c>
      <c r="N94" s="227" t="s">
        <v>47</v>
      </c>
      <c r="O94" s="84"/>
      <c r="P94" s="228">
        <f>O94*H94</f>
        <v>0</v>
      </c>
      <c r="Q94" s="228">
        <v>0.00024000000000000001</v>
      </c>
      <c r="R94" s="228">
        <f>Q94*H94</f>
        <v>0.192</v>
      </c>
      <c r="S94" s="228">
        <v>0</v>
      </c>
      <c r="T94" s="22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0" t="s">
        <v>148</v>
      </c>
      <c r="AT94" s="230" t="s">
        <v>143</v>
      </c>
      <c r="AU94" s="230" t="s">
        <v>85</v>
      </c>
      <c r="AY94" s="16" t="s">
        <v>142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6" t="s">
        <v>83</v>
      </c>
      <c r="BK94" s="231">
        <f>ROUND(I94*H94,2)</f>
        <v>0</v>
      </c>
      <c r="BL94" s="16" t="s">
        <v>149</v>
      </c>
      <c r="BM94" s="230" t="s">
        <v>963</v>
      </c>
    </row>
    <row r="95" s="2" customFormat="1" ht="16.5" customHeight="1">
      <c r="A95" s="38"/>
      <c r="B95" s="39"/>
      <c r="C95" s="218" t="s">
        <v>167</v>
      </c>
      <c r="D95" s="218" t="s">
        <v>143</v>
      </c>
      <c r="E95" s="219" t="s">
        <v>964</v>
      </c>
      <c r="F95" s="220" t="s">
        <v>965</v>
      </c>
      <c r="G95" s="221" t="s">
        <v>153</v>
      </c>
      <c r="H95" s="222">
        <v>40</v>
      </c>
      <c r="I95" s="223"/>
      <c r="J95" s="224">
        <f>ROUND(I95*H95,2)</f>
        <v>0</v>
      </c>
      <c r="K95" s="220" t="s">
        <v>950</v>
      </c>
      <c r="L95" s="225"/>
      <c r="M95" s="226" t="s">
        <v>32</v>
      </c>
      <c r="N95" s="227" t="s">
        <v>47</v>
      </c>
      <c r="O95" s="84"/>
      <c r="P95" s="228">
        <f>O95*H95</f>
        <v>0</v>
      </c>
      <c r="Q95" s="228">
        <v>0.00044000000000000002</v>
      </c>
      <c r="R95" s="228">
        <f>Q95*H95</f>
        <v>0.017600000000000001</v>
      </c>
      <c r="S95" s="228">
        <v>0</v>
      </c>
      <c r="T95" s="22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0" t="s">
        <v>148</v>
      </c>
      <c r="AT95" s="230" t="s">
        <v>143</v>
      </c>
      <c r="AU95" s="230" t="s">
        <v>85</v>
      </c>
      <c r="AY95" s="16" t="s">
        <v>142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6" t="s">
        <v>83</v>
      </c>
      <c r="BK95" s="231">
        <f>ROUND(I95*H95,2)</f>
        <v>0</v>
      </c>
      <c r="BL95" s="16" t="s">
        <v>149</v>
      </c>
      <c r="BM95" s="230" t="s">
        <v>966</v>
      </c>
    </row>
    <row r="96" s="2" customFormat="1" ht="33" customHeight="1">
      <c r="A96" s="38"/>
      <c r="B96" s="39"/>
      <c r="C96" s="236" t="s">
        <v>171</v>
      </c>
      <c r="D96" s="236" t="s">
        <v>565</v>
      </c>
      <c r="E96" s="237" t="s">
        <v>967</v>
      </c>
      <c r="F96" s="238" t="s">
        <v>968</v>
      </c>
      <c r="G96" s="239" t="s">
        <v>146</v>
      </c>
      <c r="H96" s="240">
        <v>330</v>
      </c>
      <c r="I96" s="241"/>
      <c r="J96" s="242">
        <f>ROUND(I96*H96,2)</f>
        <v>0</v>
      </c>
      <c r="K96" s="238" t="s">
        <v>950</v>
      </c>
      <c r="L96" s="44"/>
      <c r="M96" s="243" t="s">
        <v>32</v>
      </c>
      <c r="N96" s="244" t="s">
        <v>47</v>
      </c>
      <c r="O96" s="84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0" t="s">
        <v>141</v>
      </c>
      <c r="AT96" s="230" t="s">
        <v>565</v>
      </c>
      <c r="AU96" s="230" t="s">
        <v>85</v>
      </c>
      <c r="AY96" s="16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6" t="s">
        <v>83</v>
      </c>
      <c r="BK96" s="231">
        <f>ROUND(I96*H96,2)</f>
        <v>0</v>
      </c>
      <c r="BL96" s="16" t="s">
        <v>141</v>
      </c>
      <c r="BM96" s="230" t="s">
        <v>969</v>
      </c>
    </row>
    <row r="97" s="2" customFormat="1">
      <c r="A97" s="38"/>
      <c r="B97" s="39"/>
      <c r="C97" s="40"/>
      <c r="D97" s="232" t="s">
        <v>970</v>
      </c>
      <c r="E97" s="40"/>
      <c r="F97" s="233" t="s">
        <v>971</v>
      </c>
      <c r="G97" s="40"/>
      <c r="H97" s="40"/>
      <c r="I97" s="146"/>
      <c r="J97" s="40"/>
      <c r="K97" s="40"/>
      <c r="L97" s="44"/>
      <c r="M97" s="234"/>
      <c r="N97" s="23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6" t="s">
        <v>970</v>
      </c>
      <c r="AU97" s="16" t="s">
        <v>85</v>
      </c>
    </row>
    <row r="98" s="13" customFormat="1">
      <c r="A98" s="13"/>
      <c r="B98" s="258"/>
      <c r="C98" s="259"/>
      <c r="D98" s="232" t="s">
        <v>972</v>
      </c>
      <c r="E98" s="260" t="s">
        <v>32</v>
      </c>
      <c r="F98" s="261" t="s">
        <v>973</v>
      </c>
      <c r="G98" s="259"/>
      <c r="H98" s="262">
        <v>330</v>
      </c>
      <c r="I98" s="263"/>
      <c r="J98" s="259"/>
      <c r="K98" s="259"/>
      <c r="L98" s="264"/>
      <c r="M98" s="265"/>
      <c r="N98" s="266"/>
      <c r="O98" s="266"/>
      <c r="P98" s="266"/>
      <c r="Q98" s="266"/>
      <c r="R98" s="266"/>
      <c r="S98" s="266"/>
      <c r="T98" s="26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68" t="s">
        <v>972</v>
      </c>
      <c r="AU98" s="268" t="s">
        <v>85</v>
      </c>
      <c r="AV98" s="13" t="s">
        <v>85</v>
      </c>
      <c r="AW98" s="13" t="s">
        <v>38</v>
      </c>
      <c r="AX98" s="13" t="s">
        <v>76</v>
      </c>
      <c r="AY98" s="268" t="s">
        <v>142</v>
      </c>
    </row>
    <row r="99" s="14" customFormat="1">
      <c r="A99" s="14"/>
      <c r="B99" s="269"/>
      <c r="C99" s="270"/>
      <c r="D99" s="232" t="s">
        <v>972</v>
      </c>
      <c r="E99" s="271" t="s">
        <v>32</v>
      </c>
      <c r="F99" s="272" t="s">
        <v>974</v>
      </c>
      <c r="G99" s="270"/>
      <c r="H99" s="273">
        <v>330</v>
      </c>
      <c r="I99" s="274"/>
      <c r="J99" s="270"/>
      <c r="K99" s="270"/>
      <c r="L99" s="275"/>
      <c r="M99" s="276"/>
      <c r="N99" s="277"/>
      <c r="O99" s="277"/>
      <c r="P99" s="277"/>
      <c r="Q99" s="277"/>
      <c r="R99" s="277"/>
      <c r="S99" s="277"/>
      <c r="T99" s="27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79" t="s">
        <v>972</v>
      </c>
      <c r="AU99" s="279" t="s">
        <v>85</v>
      </c>
      <c r="AV99" s="14" t="s">
        <v>141</v>
      </c>
      <c r="AW99" s="14" t="s">
        <v>38</v>
      </c>
      <c r="AX99" s="14" t="s">
        <v>83</v>
      </c>
      <c r="AY99" s="279" t="s">
        <v>142</v>
      </c>
    </row>
    <row r="100" s="2" customFormat="1" ht="16.5" customHeight="1">
      <c r="A100" s="38"/>
      <c r="B100" s="39"/>
      <c r="C100" s="236" t="s">
        <v>154</v>
      </c>
      <c r="D100" s="236" t="s">
        <v>565</v>
      </c>
      <c r="E100" s="237" t="s">
        <v>975</v>
      </c>
      <c r="F100" s="238" t="s">
        <v>976</v>
      </c>
      <c r="G100" s="239" t="s">
        <v>977</v>
      </c>
      <c r="H100" s="240">
        <v>330</v>
      </c>
      <c r="I100" s="241"/>
      <c r="J100" s="242">
        <f>ROUND(I100*H100,2)</f>
        <v>0</v>
      </c>
      <c r="K100" s="238" t="s">
        <v>950</v>
      </c>
      <c r="L100" s="44"/>
      <c r="M100" s="243" t="s">
        <v>32</v>
      </c>
      <c r="N100" s="244" t="s">
        <v>47</v>
      </c>
      <c r="O100" s="84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0" t="s">
        <v>83</v>
      </c>
      <c r="AT100" s="230" t="s">
        <v>565</v>
      </c>
      <c r="AU100" s="230" t="s">
        <v>85</v>
      </c>
      <c r="AY100" s="16" t="s">
        <v>142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6" t="s">
        <v>83</v>
      </c>
      <c r="BK100" s="231">
        <f>ROUND(I100*H100,2)</f>
        <v>0</v>
      </c>
      <c r="BL100" s="16" t="s">
        <v>83</v>
      </c>
      <c r="BM100" s="230" t="s">
        <v>978</v>
      </c>
    </row>
    <row r="101" s="2" customFormat="1">
      <c r="A101" s="38"/>
      <c r="B101" s="39"/>
      <c r="C101" s="40"/>
      <c r="D101" s="232" t="s">
        <v>970</v>
      </c>
      <c r="E101" s="40"/>
      <c r="F101" s="233" t="s">
        <v>979</v>
      </c>
      <c r="G101" s="40"/>
      <c r="H101" s="40"/>
      <c r="I101" s="146"/>
      <c r="J101" s="40"/>
      <c r="K101" s="40"/>
      <c r="L101" s="44"/>
      <c r="M101" s="234"/>
      <c r="N101" s="235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6" t="s">
        <v>970</v>
      </c>
      <c r="AU101" s="16" t="s">
        <v>85</v>
      </c>
    </row>
    <row r="102" s="2" customFormat="1" ht="21.75" customHeight="1">
      <c r="A102" s="38"/>
      <c r="B102" s="39"/>
      <c r="C102" s="236" t="s">
        <v>178</v>
      </c>
      <c r="D102" s="236" t="s">
        <v>565</v>
      </c>
      <c r="E102" s="237" t="s">
        <v>980</v>
      </c>
      <c r="F102" s="238" t="s">
        <v>981</v>
      </c>
      <c r="G102" s="239" t="s">
        <v>977</v>
      </c>
      <c r="H102" s="240">
        <v>36.899999999999999</v>
      </c>
      <c r="I102" s="241"/>
      <c r="J102" s="242">
        <f>ROUND(I102*H102,2)</f>
        <v>0</v>
      </c>
      <c r="K102" s="238" t="s">
        <v>950</v>
      </c>
      <c r="L102" s="44"/>
      <c r="M102" s="243" t="s">
        <v>32</v>
      </c>
      <c r="N102" s="244" t="s">
        <v>47</v>
      </c>
      <c r="O102" s="84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0" t="s">
        <v>141</v>
      </c>
      <c r="AT102" s="230" t="s">
        <v>565</v>
      </c>
      <c r="AU102" s="230" t="s">
        <v>85</v>
      </c>
      <c r="AY102" s="16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6" t="s">
        <v>83</v>
      </c>
      <c r="BK102" s="231">
        <f>ROUND(I102*H102,2)</f>
        <v>0</v>
      </c>
      <c r="BL102" s="16" t="s">
        <v>141</v>
      </c>
      <c r="BM102" s="230" t="s">
        <v>982</v>
      </c>
    </row>
    <row r="103" s="2" customFormat="1">
      <c r="A103" s="38"/>
      <c r="B103" s="39"/>
      <c r="C103" s="40"/>
      <c r="D103" s="232" t="s">
        <v>970</v>
      </c>
      <c r="E103" s="40"/>
      <c r="F103" s="233" t="s">
        <v>983</v>
      </c>
      <c r="G103" s="40"/>
      <c r="H103" s="40"/>
      <c r="I103" s="146"/>
      <c r="J103" s="40"/>
      <c r="K103" s="40"/>
      <c r="L103" s="44"/>
      <c r="M103" s="234"/>
      <c r="N103" s="23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6" t="s">
        <v>970</v>
      </c>
      <c r="AU103" s="16" t="s">
        <v>85</v>
      </c>
    </row>
    <row r="104" s="13" customFormat="1">
      <c r="A104" s="13"/>
      <c r="B104" s="258"/>
      <c r="C104" s="259"/>
      <c r="D104" s="232" t="s">
        <v>972</v>
      </c>
      <c r="E104" s="260" t="s">
        <v>32</v>
      </c>
      <c r="F104" s="261" t="s">
        <v>984</v>
      </c>
      <c r="G104" s="259"/>
      <c r="H104" s="262">
        <v>27</v>
      </c>
      <c r="I104" s="263"/>
      <c r="J104" s="259"/>
      <c r="K104" s="259"/>
      <c r="L104" s="264"/>
      <c r="M104" s="265"/>
      <c r="N104" s="266"/>
      <c r="O104" s="266"/>
      <c r="P104" s="266"/>
      <c r="Q104" s="266"/>
      <c r="R104" s="266"/>
      <c r="S104" s="266"/>
      <c r="T104" s="26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68" t="s">
        <v>972</v>
      </c>
      <c r="AU104" s="268" t="s">
        <v>85</v>
      </c>
      <c r="AV104" s="13" t="s">
        <v>85</v>
      </c>
      <c r="AW104" s="13" t="s">
        <v>38</v>
      </c>
      <c r="AX104" s="13" t="s">
        <v>76</v>
      </c>
      <c r="AY104" s="268" t="s">
        <v>142</v>
      </c>
    </row>
    <row r="105" s="13" customFormat="1">
      <c r="A105" s="13"/>
      <c r="B105" s="258"/>
      <c r="C105" s="259"/>
      <c r="D105" s="232" t="s">
        <v>972</v>
      </c>
      <c r="E105" s="260" t="s">
        <v>32</v>
      </c>
      <c r="F105" s="261" t="s">
        <v>985</v>
      </c>
      <c r="G105" s="259"/>
      <c r="H105" s="262">
        <v>9.9000000000000004</v>
      </c>
      <c r="I105" s="263"/>
      <c r="J105" s="259"/>
      <c r="K105" s="259"/>
      <c r="L105" s="264"/>
      <c r="M105" s="265"/>
      <c r="N105" s="266"/>
      <c r="O105" s="266"/>
      <c r="P105" s="266"/>
      <c r="Q105" s="266"/>
      <c r="R105" s="266"/>
      <c r="S105" s="266"/>
      <c r="T105" s="26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68" t="s">
        <v>972</v>
      </c>
      <c r="AU105" s="268" t="s">
        <v>85</v>
      </c>
      <c r="AV105" s="13" t="s">
        <v>85</v>
      </c>
      <c r="AW105" s="13" t="s">
        <v>38</v>
      </c>
      <c r="AX105" s="13" t="s">
        <v>76</v>
      </c>
      <c r="AY105" s="268" t="s">
        <v>142</v>
      </c>
    </row>
    <row r="106" s="14" customFormat="1">
      <c r="A106" s="14"/>
      <c r="B106" s="269"/>
      <c r="C106" s="270"/>
      <c r="D106" s="232" t="s">
        <v>972</v>
      </c>
      <c r="E106" s="271" t="s">
        <v>32</v>
      </c>
      <c r="F106" s="272" t="s">
        <v>974</v>
      </c>
      <c r="G106" s="270"/>
      <c r="H106" s="273">
        <v>36.899999999999999</v>
      </c>
      <c r="I106" s="274"/>
      <c r="J106" s="270"/>
      <c r="K106" s="270"/>
      <c r="L106" s="275"/>
      <c r="M106" s="276"/>
      <c r="N106" s="277"/>
      <c r="O106" s="277"/>
      <c r="P106" s="277"/>
      <c r="Q106" s="277"/>
      <c r="R106" s="277"/>
      <c r="S106" s="277"/>
      <c r="T106" s="27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79" t="s">
        <v>972</v>
      </c>
      <c r="AU106" s="279" t="s">
        <v>85</v>
      </c>
      <c r="AV106" s="14" t="s">
        <v>141</v>
      </c>
      <c r="AW106" s="14" t="s">
        <v>38</v>
      </c>
      <c r="AX106" s="14" t="s">
        <v>83</v>
      </c>
      <c r="AY106" s="279" t="s">
        <v>142</v>
      </c>
    </row>
    <row r="107" s="2" customFormat="1" ht="21.75" customHeight="1">
      <c r="A107" s="38"/>
      <c r="B107" s="39"/>
      <c r="C107" s="236" t="s">
        <v>182</v>
      </c>
      <c r="D107" s="236" t="s">
        <v>565</v>
      </c>
      <c r="E107" s="237" t="s">
        <v>986</v>
      </c>
      <c r="F107" s="238" t="s">
        <v>987</v>
      </c>
      <c r="G107" s="239" t="s">
        <v>977</v>
      </c>
      <c r="H107" s="240">
        <v>360</v>
      </c>
      <c r="I107" s="241"/>
      <c r="J107" s="242">
        <f>ROUND(I107*H107,2)</f>
        <v>0</v>
      </c>
      <c r="K107" s="238" t="s">
        <v>950</v>
      </c>
      <c r="L107" s="44"/>
      <c r="M107" s="243" t="s">
        <v>32</v>
      </c>
      <c r="N107" s="244" t="s">
        <v>47</v>
      </c>
      <c r="O107" s="84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0" t="s">
        <v>83</v>
      </c>
      <c r="AT107" s="230" t="s">
        <v>565</v>
      </c>
      <c r="AU107" s="230" t="s">
        <v>85</v>
      </c>
      <c r="AY107" s="16" t="s">
        <v>142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6" t="s">
        <v>83</v>
      </c>
      <c r="BK107" s="231">
        <f>ROUND(I107*H107,2)</f>
        <v>0</v>
      </c>
      <c r="BL107" s="16" t="s">
        <v>83</v>
      </c>
      <c r="BM107" s="230" t="s">
        <v>988</v>
      </c>
    </row>
    <row r="108" s="2" customFormat="1">
      <c r="A108" s="38"/>
      <c r="B108" s="39"/>
      <c r="C108" s="40"/>
      <c r="D108" s="232" t="s">
        <v>970</v>
      </c>
      <c r="E108" s="40"/>
      <c r="F108" s="233" t="s">
        <v>989</v>
      </c>
      <c r="G108" s="40"/>
      <c r="H108" s="40"/>
      <c r="I108" s="146"/>
      <c r="J108" s="40"/>
      <c r="K108" s="40"/>
      <c r="L108" s="44"/>
      <c r="M108" s="234"/>
      <c r="N108" s="235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6" t="s">
        <v>970</v>
      </c>
      <c r="AU108" s="16" t="s">
        <v>85</v>
      </c>
    </row>
    <row r="109" s="2" customFormat="1" ht="21.75" customHeight="1">
      <c r="A109" s="38"/>
      <c r="B109" s="39"/>
      <c r="C109" s="236" t="s">
        <v>186</v>
      </c>
      <c r="D109" s="236" t="s">
        <v>565</v>
      </c>
      <c r="E109" s="237" t="s">
        <v>990</v>
      </c>
      <c r="F109" s="238" t="s">
        <v>991</v>
      </c>
      <c r="G109" s="239" t="s">
        <v>153</v>
      </c>
      <c r="H109" s="240">
        <v>8</v>
      </c>
      <c r="I109" s="241"/>
      <c r="J109" s="242">
        <f>ROUND(I109*H109,2)</f>
        <v>0</v>
      </c>
      <c r="K109" s="238" t="s">
        <v>950</v>
      </c>
      <c r="L109" s="44"/>
      <c r="M109" s="243" t="s">
        <v>32</v>
      </c>
      <c r="N109" s="244" t="s">
        <v>47</v>
      </c>
      <c r="O109" s="84"/>
      <c r="P109" s="228">
        <f>O109*H109</f>
        <v>0</v>
      </c>
      <c r="Q109" s="228">
        <v>0.00050000000000000001</v>
      </c>
      <c r="R109" s="228">
        <f>Q109*H109</f>
        <v>0.0040000000000000001</v>
      </c>
      <c r="S109" s="228">
        <v>0</v>
      </c>
      <c r="T109" s="22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0" t="s">
        <v>141</v>
      </c>
      <c r="AT109" s="230" t="s">
        <v>565</v>
      </c>
      <c r="AU109" s="230" t="s">
        <v>85</v>
      </c>
      <c r="AY109" s="16" t="s">
        <v>142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6" t="s">
        <v>83</v>
      </c>
      <c r="BK109" s="231">
        <f>ROUND(I109*H109,2)</f>
        <v>0</v>
      </c>
      <c r="BL109" s="16" t="s">
        <v>141</v>
      </c>
      <c r="BM109" s="230" t="s">
        <v>992</v>
      </c>
    </row>
    <row r="110" s="2" customFormat="1">
      <c r="A110" s="38"/>
      <c r="B110" s="39"/>
      <c r="C110" s="40"/>
      <c r="D110" s="232" t="s">
        <v>970</v>
      </c>
      <c r="E110" s="40"/>
      <c r="F110" s="233" t="s">
        <v>993</v>
      </c>
      <c r="G110" s="40"/>
      <c r="H110" s="40"/>
      <c r="I110" s="146"/>
      <c r="J110" s="40"/>
      <c r="K110" s="40"/>
      <c r="L110" s="44"/>
      <c r="M110" s="234"/>
      <c r="N110" s="235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6" t="s">
        <v>970</v>
      </c>
      <c r="AU110" s="16" t="s">
        <v>85</v>
      </c>
    </row>
    <row r="111" s="2" customFormat="1" ht="16.5" customHeight="1">
      <c r="A111" s="38"/>
      <c r="B111" s="39"/>
      <c r="C111" s="236" t="s">
        <v>190</v>
      </c>
      <c r="D111" s="236" t="s">
        <v>565</v>
      </c>
      <c r="E111" s="237" t="s">
        <v>994</v>
      </c>
      <c r="F111" s="238" t="s">
        <v>995</v>
      </c>
      <c r="G111" s="239" t="s">
        <v>996</v>
      </c>
      <c r="H111" s="240">
        <v>1.5</v>
      </c>
      <c r="I111" s="241"/>
      <c r="J111" s="242">
        <f>ROUND(I111*H111,2)</f>
        <v>0</v>
      </c>
      <c r="K111" s="238" t="s">
        <v>950</v>
      </c>
      <c r="L111" s="44"/>
      <c r="M111" s="243" t="s">
        <v>32</v>
      </c>
      <c r="N111" s="244" t="s">
        <v>47</v>
      </c>
      <c r="O111" s="84"/>
      <c r="P111" s="228">
        <f>O111*H111</f>
        <v>0</v>
      </c>
      <c r="Q111" s="228">
        <v>0.0088000000000000005</v>
      </c>
      <c r="R111" s="228">
        <f>Q111*H111</f>
        <v>0.0132</v>
      </c>
      <c r="S111" s="228">
        <v>0</v>
      </c>
      <c r="T111" s="22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0" t="s">
        <v>576</v>
      </c>
      <c r="AT111" s="230" t="s">
        <v>565</v>
      </c>
      <c r="AU111" s="230" t="s">
        <v>85</v>
      </c>
      <c r="AY111" s="16" t="s">
        <v>142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6" t="s">
        <v>83</v>
      </c>
      <c r="BK111" s="231">
        <f>ROUND(I111*H111,2)</f>
        <v>0</v>
      </c>
      <c r="BL111" s="16" t="s">
        <v>576</v>
      </c>
      <c r="BM111" s="230" t="s">
        <v>997</v>
      </c>
    </row>
    <row r="112" s="2" customFormat="1">
      <c r="A112" s="38"/>
      <c r="B112" s="39"/>
      <c r="C112" s="40"/>
      <c r="D112" s="232" t="s">
        <v>970</v>
      </c>
      <c r="E112" s="40"/>
      <c r="F112" s="233" t="s">
        <v>998</v>
      </c>
      <c r="G112" s="40"/>
      <c r="H112" s="40"/>
      <c r="I112" s="146"/>
      <c r="J112" s="40"/>
      <c r="K112" s="40"/>
      <c r="L112" s="44"/>
      <c r="M112" s="234"/>
      <c r="N112" s="235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6" t="s">
        <v>970</v>
      </c>
      <c r="AU112" s="16" t="s">
        <v>85</v>
      </c>
    </row>
    <row r="113" s="2" customFormat="1" ht="33" customHeight="1">
      <c r="A113" s="38"/>
      <c r="B113" s="39"/>
      <c r="C113" s="236" t="s">
        <v>194</v>
      </c>
      <c r="D113" s="236" t="s">
        <v>565</v>
      </c>
      <c r="E113" s="237" t="s">
        <v>999</v>
      </c>
      <c r="F113" s="238" t="s">
        <v>1000</v>
      </c>
      <c r="G113" s="239" t="s">
        <v>153</v>
      </c>
      <c r="H113" s="240">
        <v>2</v>
      </c>
      <c r="I113" s="241"/>
      <c r="J113" s="242">
        <f>ROUND(I113*H113,2)</f>
        <v>0</v>
      </c>
      <c r="K113" s="238" t="s">
        <v>950</v>
      </c>
      <c r="L113" s="44"/>
      <c r="M113" s="243" t="s">
        <v>32</v>
      </c>
      <c r="N113" s="244" t="s">
        <v>47</v>
      </c>
      <c r="O113" s="84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0" t="s">
        <v>141</v>
      </c>
      <c r="AT113" s="230" t="s">
        <v>565</v>
      </c>
      <c r="AU113" s="230" t="s">
        <v>85</v>
      </c>
      <c r="AY113" s="16" t="s">
        <v>142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6" t="s">
        <v>83</v>
      </c>
      <c r="BK113" s="231">
        <f>ROUND(I113*H113,2)</f>
        <v>0</v>
      </c>
      <c r="BL113" s="16" t="s">
        <v>141</v>
      </c>
      <c r="BM113" s="230" t="s">
        <v>1001</v>
      </c>
    </row>
    <row r="114" s="2" customFormat="1">
      <c r="A114" s="38"/>
      <c r="B114" s="39"/>
      <c r="C114" s="40"/>
      <c r="D114" s="232" t="s">
        <v>970</v>
      </c>
      <c r="E114" s="40"/>
      <c r="F114" s="233" t="s">
        <v>1002</v>
      </c>
      <c r="G114" s="40"/>
      <c r="H114" s="40"/>
      <c r="I114" s="146"/>
      <c r="J114" s="40"/>
      <c r="K114" s="40"/>
      <c r="L114" s="44"/>
      <c r="M114" s="234"/>
      <c r="N114" s="235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6" t="s">
        <v>970</v>
      </c>
      <c r="AU114" s="16" t="s">
        <v>85</v>
      </c>
    </row>
    <row r="115" s="2" customFormat="1" ht="44.25" customHeight="1">
      <c r="A115" s="38"/>
      <c r="B115" s="39"/>
      <c r="C115" s="236" t="s">
        <v>198</v>
      </c>
      <c r="D115" s="236" t="s">
        <v>565</v>
      </c>
      <c r="E115" s="237" t="s">
        <v>1003</v>
      </c>
      <c r="F115" s="238" t="s">
        <v>1004</v>
      </c>
      <c r="G115" s="239" t="s">
        <v>153</v>
      </c>
      <c r="H115" s="240">
        <v>14</v>
      </c>
      <c r="I115" s="241"/>
      <c r="J115" s="242">
        <f>ROUND(I115*H115,2)</f>
        <v>0</v>
      </c>
      <c r="K115" s="238" t="s">
        <v>950</v>
      </c>
      <c r="L115" s="44"/>
      <c r="M115" s="243" t="s">
        <v>32</v>
      </c>
      <c r="N115" s="244" t="s">
        <v>47</v>
      </c>
      <c r="O115" s="84"/>
      <c r="P115" s="228">
        <f>O115*H115</f>
        <v>0</v>
      </c>
      <c r="Q115" s="228">
        <v>0.112</v>
      </c>
      <c r="R115" s="228">
        <f>Q115*H115</f>
        <v>1.5680000000000001</v>
      </c>
      <c r="S115" s="228">
        <v>0</v>
      </c>
      <c r="T115" s="22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0" t="s">
        <v>141</v>
      </c>
      <c r="AT115" s="230" t="s">
        <v>565</v>
      </c>
      <c r="AU115" s="230" t="s">
        <v>85</v>
      </c>
      <c r="AY115" s="16" t="s">
        <v>142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6" t="s">
        <v>83</v>
      </c>
      <c r="BK115" s="231">
        <f>ROUND(I115*H115,2)</f>
        <v>0</v>
      </c>
      <c r="BL115" s="16" t="s">
        <v>141</v>
      </c>
      <c r="BM115" s="230" t="s">
        <v>1005</v>
      </c>
    </row>
    <row r="116" s="2" customFormat="1">
      <c r="A116" s="38"/>
      <c r="B116" s="39"/>
      <c r="C116" s="40"/>
      <c r="D116" s="232" t="s">
        <v>970</v>
      </c>
      <c r="E116" s="40"/>
      <c r="F116" s="233" t="s">
        <v>1002</v>
      </c>
      <c r="G116" s="40"/>
      <c r="H116" s="40"/>
      <c r="I116" s="146"/>
      <c r="J116" s="40"/>
      <c r="K116" s="40"/>
      <c r="L116" s="44"/>
      <c r="M116" s="234"/>
      <c r="N116" s="235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6" t="s">
        <v>970</v>
      </c>
      <c r="AU116" s="16" t="s">
        <v>85</v>
      </c>
    </row>
    <row r="117" s="2" customFormat="1" ht="44.25" customHeight="1">
      <c r="A117" s="38"/>
      <c r="B117" s="39"/>
      <c r="C117" s="236" t="s">
        <v>8</v>
      </c>
      <c r="D117" s="236" t="s">
        <v>565</v>
      </c>
      <c r="E117" s="237" t="s">
        <v>1006</v>
      </c>
      <c r="F117" s="238" t="s">
        <v>1007</v>
      </c>
      <c r="G117" s="239" t="s">
        <v>153</v>
      </c>
      <c r="H117" s="240">
        <v>12</v>
      </c>
      <c r="I117" s="241"/>
      <c r="J117" s="242">
        <f>ROUND(I117*H117,2)</f>
        <v>0</v>
      </c>
      <c r="K117" s="238" t="s">
        <v>950</v>
      </c>
      <c r="L117" s="44"/>
      <c r="M117" s="243" t="s">
        <v>32</v>
      </c>
      <c r="N117" s="244" t="s">
        <v>47</v>
      </c>
      <c r="O117" s="84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0" t="s">
        <v>141</v>
      </c>
      <c r="AT117" s="230" t="s">
        <v>565</v>
      </c>
      <c r="AU117" s="230" t="s">
        <v>85</v>
      </c>
      <c r="AY117" s="16" t="s">
        <v>142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6" t="s">
        <v>83</v>
      </c>
      <c r="BK117" s="231">
        <f>ROUND(I117*H117,2)</f>
        <v>0</v>
      </c>
      <c r="BL117" s="16" t="s">
        <v>141</v>
      </c>
      <c r="BM117" s="230" t="s">
        <v>1008</v>
      </c>
    </row>
    <row r="118" s="2" customFormat="1">
      <c r="A118" s="38"/>
      <c r="B118" s="39"/>
      <c r="C118" s="40"/>
      <c r="D118" s="232" t="s">
        <v>970</v>
      </c>
      <c r="E118" s="40"/>
      <c r="F118" s="233" t="s">
        <v>1002</v>
      </c>
      <c r="G118" s="40"/>
      <c r="H118" s="40"/>
      <c r="I118" s="146"/>
      <c r="J118" s="40"/>
      <c r="K118" s="40"/>
      <c r="L118" s="44"/>
      <c r="M118" s="234"/>
      <c r="N118" s="23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6" t="s">
        <v>970</v>
      </c>
      <c r="AU118" s="16" t="s">
        <v>85</v>
      </c>
    </row>
    <row r="119" s="2" customFormat="1" ht="21.75" customHeight="1">
      <c r="A119" s="38"/>
      <c r="B119" s="39"/>
      <c r="C119" s="236" t="s">
        <v>205</v>
      </c>
      <c r="D119" s="236" t="s">
        <v>565</v>
      </c>
      <c r="E119" s="237" t="s">
        <v>1009</v>
      </c>
      <c r="F119" s="238" t="s">
        <v>1010</v>
      </c>
      <c r="G119" s="239" t="s">
        <v>601</v>
      </c>
      <c r="H119" s="240">
        <v>25</v>
      </c>
      <c r="I119" s="241"/>
      <c r="J119" s="242">
        <f>ROUND(I119*H119,2)</f>
        <v>0</v>
      </c>
      <c r="K119" s="238" t="s">
        <v>950</v>
      </c>
      <c r="L119" s="44"/>
      <c r="M119" s="243" t="s">
        <v>32</v>
      </c>
      <c r="N119" s="244" t="s">
        <v>47</v>
      </c>
      <c r="O119" s="84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576</v>
      </c>
      <c r="AT119" s="230" t="s">
        <v>565</v>
      </c>
      <c r="AU119" s="230" t="s">
        <v>85</v>
      </c>
      <c r="AY119" s="16" t="s">
        <v>142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6" t="s">
        <v>83</v>
      </c>
      <c r="BK119" s="231">
        <f>ROUND(I119*H119,2)</f>
        <v>0</v>
      </c>
      <c r="BL119" s="16" t="s">
        <v>576</v>
      </c>
      <c r="BM119" s="230" t="s">
        <v>1011</v>
      </c>
    </row>
    <row r="120" s="2" customFormat="1" ht="16.5" customHeight="1">
      <c r="A120" s="38"/>
      <c r="B120" s="39"/>
      <c r="C120" s="236" t="s">
        <v>209</v>
      </c>
      <c r="D120" s="236" t="s">
        <v>565</v>
      </c>
      <c r="E120" s="237" t="s">
        <v>1012</v>
      </c>
      <c r="F120" s="238" t="s">
        <v>1013</v>
      </c>
      <c r="G120" s="239" t="s">
        <v>601</v>
      </c>
      <c r="H120" s="240">
        <v>40</v>
      </c>
      <c r="I120" s="241"/>
      <c r="J120" s="242">
        <f>ROUND(I120*H120,2)</f>
        <v>0</v>
      </c>
      <c r="K120" s="238" t="s">
        <v>950</v>
      </c>
      <c r="L120" s="44"/>
      <c r="M120" s="243" t="s">
        <v>32</v>
      </c>
      <c r="N120" s="244" t="s">
        <v>47</v>
      </c>
      <c r="O120" s="84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576</v>
      </c>
      <c r="AT120" s="230" t="s">
        <v>565</v>
      </c>
      <c r="AU120" s="230" t="s">
        <v>85</v>
      </c>
      <c r="AY120" s="16" t="s">
        <v>142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6" t="s">
        <v>83</v>
      </c>
      <c r="BK120" s="231">
        <f>ROUND(I120*H120,2)</f>
        <v>0</v>
      </c>
      <c r="BL120" s="16" t="s">
        <v>576</v>
      </c>
      <c r="BM120" s="230" t="s">
        <v>1014</v>
      </c>
    </row>
    <row r="121" s="2" customFormat="1" ht="16.5" customHeight="1">
      <c r="A121" s="38"/>
      <c r="B121" s="39"/>
      <c r="C121" s="236" t="s">
        <v>213</v>
      </c>
      <c r="D121" s="236" t="s">
        <v>565</v>
      </c>
      <c r="E121" s="237" t="s">
        <v>1015</v>
      </c>
      <c r="F121" s="238" t="s">
        <v>1016</v>
      </c>
      <c r="G121" s="239" t="s">
        <v>601</v>
      </c>
      <c r="H121" s="240">
        <v>16</v>
      </c>
      <c r="I121" s="241"/>
      <c r="J121" s="242">
        <f>ROUND(I121*H121,2)</f>
        <v>0</v>
      </c>
      <c r="K121" s="238" t="s">
        <v>950</v>
      </c>
      <c r="L121" s="44"/>
      <c r="M121" s="243" t="s">
        <v>32</v>
      </c>
      <c r="N121" s="244" t="s">
        <v>47</v>
      </c>
      <c r="O121" s="84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576</v>
      </c>
      <c r="AT121" s="230" t="s">
        <v>565</v>
      </c>
      <c r="AU121" s="230" t="s">
        <v>85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576</v>
      </c>
      <c r="BM121" s="230" t="s">
        <v>1017</v>
      </c>
    </row>
    <row r="122" s="2" customFormat="1" ht="16.5" customHeight="1">
      <c r="A122" s="38"/>
      <c r="B122" s="39"/>
      <c r="C122" s="236" t="s">
        <v>217</v>
      </c>
      <c r="D122" s="236" t="s">
        <v>565</v>
      </c>
      <c r="E122" s="237" t="s">
        <v>1018</v>
      </c>
      <c r="F122" s="238" t="s">
        <v>1019</v>
      </c>
      <c r="G122" s="239" t="s">
        <v>601</v>
      </c>
      <c r="H122" s="240">
        <v>16</v>
      </c>
      <c r="I122" s="241"/>
      <c r="J122" s="242">
        <f>ROUND(I122*H122,2)</f>
        <v>0</v>
      </c>
      <c r="K122" s="238" t="s">
        <v>950</v>
      </c>
      <c r="L122" s="44"/>
      <c r="M122" s="245" t="s">
        <v>32</v>
      </c>
      <c r="N122" s="246" t="s">
        <v>47</v>
      </c>
      <c r="O122" s="247"/>
      <c r="P122" s="248">
        <f>O122*H122</f>
        <v>0</v>
      </c>
      <c r="Q122" s="248">
        <v>0</v>
      </c>
      <c r="R122" s="248">
        <f>Q122*H122</f>
        <v>0</v>
      </c>
      <c r="S122" s="248">
        <v>0</v>
      </c>
      <c r="T122" s="24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576</v>
      </c>
      <c r="AT122" s="230" t="s">
        <v>565</v>
      </c>
      <c r="AU122" s="230" t="s">
        <v>85</v>
      </c>
      <c r="AY122" s="16" t="s">
        <v>142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576</v>
      </c>
      <c r="BM122" s="230" t="s">
        <v>1020</v>
      </c>
    </row>
    <row r="123" s="2" customFormat="1" ht="6.96" customHeight="1">
      <c r="A123" s="38"/>
      <c r="B123" s="59"/>
      <c r="C123" s="60"/>
      <c r="D123" s="60"/>
      <c r="E123" s="60"/>
      <c r="F123" s="60"/>
      <c r="G123" s="60"/>
      <c r="H123" s="60"/>
      <c r="I123" s="175"/>
      <c r="J123" s="60"/>
      <c r="K123" s="60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BihueX1EwlSQdniVHx2yTiqE67tn/3AiK43VhpFfR6KG/GdsxL/EQL5ngH4xoPVFH7uUoOGMPiRyPS1gxxvrvg==" hashValue="Xp09q6hFun+44MBhnWu989Ysdg6xOcrN9fgyDgj2sMH+DutInFS1sSF5gMs4DW5rU3G0svYuBdvHLlnfjHAW3Q==" algorithmName="SHA-512" password="CC35"/>
  <autoFilter ref="C86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85</v>
      </c>
    </row>
    <row r="4" s="1" customFormat="1" ht="24.96" customHeight="1">
      <c r="B4" s="19"/>
      <c r="D4" s="142" t="s">
        <v>117</v>
      </c>
      <c r="I4" s="138"/>
      <c r="L4" s="19"/>
      <c r="M4" s="143" t="s">
        <v>10</v>
      </c>
      <c r="AT4" s="16" t="s">
        <v>4</v>
      </c>
    </row>
    <row r="5" s="1" customFormat="1" ht="6.96" customHeight="1">
      <c r="B5" s="19"/>
      <c r="I5" s="138"/>
      <c r="L5" s="19"/>
    </row>
    <row r="6" s="1" customFormat="1" ht="12" customHeight="1">
      <c r="B6" s="19"/>
      <c r="D6" s="144" t="s">
        <v>16</v>
      </c>
      <c r="I6" s="138"/>
      <c r="L6" s="19"/>
    </row>
    <row r="7" s="1" customFormat="1" ht="16.5" customHeight="1">
      <c r="B7" s="19"/>
      <c r="E7" s="145" t="str">
        <f>'Rekapitulace zakázky'!K6</f>
        <v>Oprava zabezpečovacího zařízení v žst. Nové Město nad Cidlinou</v>
      </c>
      <c r="F7" s="144"/>
      <c r="G7" s="144"/>
      <c r="H7" s="144"/>
      <c r="I7" s="138"/>
      <c r="L7" s="19"/>
    </row>
    <row r="8" s="1" customFormat="1" ht="12" customHeight="1">
      <c r="B8" s="19"/>
      <c r="D8" s="144" t="s">
        <v>118</v>
      </c>
      <c r="I8" s="138"/>
      <c r="L8" s="19"/>
    </row>
    <row r="9" s="2" customFormat="1" ht="16.5" customHeight="1">
      <c r="A9" s="38"/>
      <c r="B9" s="44"/>
      <c r="C9" s="38"/>
      <c r="D9" s="38"/>
      <c r="E9" s="145" t="s">
        <v>1021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120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1022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32</v>
      </c>
      <c r="G13" s="38"/>
      <c r="H13" s="38"/>
      <c r="I13" s="149" t="s">
        <v>20</v>
      </c>
      <c r="J13" s="133" t="s">
        <v>32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zakázky'!AN8</f>
        <v>26. 2. 2020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30</v>
      </c>
      <c r="E16" s="38"/>
      <c r="F16" s="38"/>
      <c r="G16" s="38"/>
      <c r="H16" s="38"/>
      <c r="I16" s="149" t="s">
        <v>31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34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35</v>
      </c>
      <c r="E19" s="38"/>
      <c r="F19" s="38"/>
      <c r="G19" s="38"/>
      <c r="H19" s="38"/>
      <c r="I19" s="149" t="s">
        <v>31</v>
      </c>
      <c r="J19" s="32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33"/>
      <c r="G20" s="133"/>
      <c r="H20" s="133"/>
      <c r="I20" s="149" t="s">
        <v>34</v>
      </c>
      <c r="J20" s="32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37</v>
      </c>
      <c r="E22" s="38"/>
      <c r="F22" s="38"/>
      <c r="G22" s="38"/>
      <c r="H22" s="38"/>
      <c r="I22" s="149" t="s">
        <v>31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34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39</v>
      </c>
      <c r="E25" s="38"/>
      <c r="F25" s="38"/>
      <c r="G25" s="38"/>
      <c r="H25" s="38"/>
      <c r="I25" s="149" t="s">
        <v>31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34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42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44</v>
      </c>
      <c r="G34" s="38"/>
      <c r="H34" s="38"/>
      <c r="I34" s="161" t="s">
        <v>43</v>
      </c>
      <c r="J34" s="160" t="s">
        <v>45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46</v>
      </c>
      <c r="E35" s="144" t="s">
        <v>47</v>
      </c>
      <c r="F35" s="163">
        <f>ROUND((SUM(BE86:BE129)),  2)</f>
        <v>0</v>
      </c>
      <c r="G35" s="38"/>
      <c r="H35" s="38"/>
      <c r="I35" s="164">
        <v>0.20999999999999999</v>
      </c>
      <c r="J35" s="163">
        <f>ROUND(((SUM(BE86:BE129))*I35),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48</v>
      </c>
      <c r="F36" s="163">
        <f>ROUND((SUM(BF86:BF129)),  2)</f>
        <v>0</v>
      </c>
      <c r="G36" s="38"/>
      <c r="H36" s="38"/>
      <c r="I36" s="164">
        <v>0.14999999999999999</v>
      </c>
      <c r="J36" s="163">
        <f>ROUND(((SUM(BF86:BF129))*I36),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49</v>
      </c>
      <c r="F37" s="163">
        <f>ROUND((SUM(BG86:BG129)),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50</v>
      </c>
      <c r="F38" s="163">
        <f>ROUND((SUM(BH86:BH129)),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51</v>
      </c>
      <c r="F39" s="163">
        <f>ROUND((SUM(BI86:BI129)),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52</v>
      </c>
      <c r="E41" s="167"/>
      <c r="F41" s="167"/>
      <c r="G41" s="168" t="s">
        <v>53</v>
      </c>
      <c r="H41" s="169" t="s">
        <v>54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122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9" t="str">
        <f>E7</f>
        <v>Oprava zabezpečovacího zařízení v žst. Nové Město nad Cidlinou</v>
      </c>
      <c r="F50" s="31"/>
      <c r="G50" s="31"/>
      <c r="H50" s="31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0"/>
      <c r="C51" s="31" t="s">
        <v>118</v>
      </c>
      <c r="D51" s="21"/>
      <c r="E51" s="21"/>
      <c r="F51" s="21"/>
      <c r="G51" s="21"/>
      <c r="H51" s="21"/>
      <c r="I51" s="138"/>
      <c r="J51" s="21"/>
      <c r="K51" s="21"/>
      <c r="L51" s="19"/>
    </row>
    <row r="52" hidden="1" s="2" customFormat="1" ht="16.5" customHeight="1">
      <c r="A52" s="38"/>
      <c r="B52" s="39"/>
      <c r="C52" s="40"/>
      <c r="D52" s="40"/>
      <c r="E52" s="179" t="s">
        <v>1021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120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02-01 - Sdělovací zařízení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22</v>
      </c>
      <c r="D56" s="40"/>
      <c r="E56" s="40"/>
      <c r="F56" s="26" t="str">
        <f>F14</f>
        <v>žst. Nové Město n. C.</v>
      </c>
      <c r="G56" s="40"/>
      <c r="H56" s="40"/>
      <c r="I56" s="149" t="s">
        <v>24</v>
      </c>
      <c r="J56" s="72" t="str">
        <f>IF(J14="","",J14)</f>
        <v>26. 2. 2020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30</v>
      </c>
      <c r="D58" s="40"/>
      <c r="E58" s="40"/>
      <c r="F58" s="26" t="str">
        <f>E17</f>
        <v xml:space="preserve"> </v>
      </c>
      <c r="G58" s="40"/>
      <c r="H58" s="40"/>
      <c r="I58" s="149" t="s">
        <v>37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35</v>
      </c>
      <c r="D59" s="40"/>
      <c r="E59" s="40"/>
      <c r="F59" s="26" t="str">
        <f>IF(E20="","",E20)</f>
        <v>Vyplň údaj</v>
      </c>
      <c r="G59" s="40"/>
      <c r="H59" s="40"/>
      <c r="I59" s="149" t="s">
        <v>39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0" t="s">
        <v>123</v>
      </c>
      <c r="D61" s="181"/>
      <c r="E61" s="181"/>
      <c r="F61" s="181"/>
      <c r="G61" s="181"/>
      <c r="H61" s="181"/>
      <c r="I61" s="182"/>
      <c r="J61" s="183" t="s">
        <v>124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4" t="s">
        <v>74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6" t="s">
        <v>125</v>
      </c>
    </row>
    <row r="64" hidden="1" s="9" customFormat="1" ht="24.96" customHeight="1">
      <c r="A64" s="9"/>
      <c r="B64" s="185"/>
      <c r="C64" s="186"/>
      <c r="D64" s="187" t="s">
        <v>1023</v>
      </c>
      <c r="E64" s="188"/>
      <c r="F64" s="188"/>
      <c r="G64" s="188"/>
      <c r="H64" s="188"/>
      <c r="I64" s="189"/>
      <c r="J64" s="190">
        <f>J95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2" t="s">
        <v>127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1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zabezpečovacího zařízení v žst. Nové Město nad Cidlinou</v>
      </c>
      <c r="F74" s="31"/>
      <c r="G74" s="31"/>
      <c r="H74" s="31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0"/>
      <c r="C75" s="31" t="s">
        <v>118</v>
      </c>
      <c r="D75" s="21"/>
      <c r="E75" s="21"/>
      <c r="F75" s="21"/>
      <c r="G75" s="21"/>
      <c r="H75" s="21"/>
      <c r="I75" s="138"/>
      <c r="J75" s="21"/>
      <c r="K75" s="21"/>
      <c r="L75" s="19"/>
    </row>
    <row r="76" s="2" customFormat="1" ht="16.5" customHeight="1">
      <c r="A76" s="38"/>
      <c r="B76" s="39"/>
      <c r="C76" s="40"/>
      <c r="D76" s="40"/>
      <c r="E76" s="179" t="s">
        <v>1021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120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02-01 - Sdělovací zařízení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1" t="s">
        <v>22</v>
      </c>
      <c r="D80" s="40"/>
      <c r="E80" s="40"/>
      <c r="F80" s="26" t="str">
        <f>F14</f>
        <v>žst. Nové Město n. C.</v>
      </c>
      <c r="G80" s="40"/>
      <c r="H80" s="40"/>
      <c r="I80" s="149" t="s">
        <v>24</v>
      </c>
      <c r="J80" s="72" t="str">
        <f>IF(J14="","",J14)</f>
        <v>26. 2. 2020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1" t="s">
        <v>30</v>
      </c>
      <c r="D82" s="40"/>
      <c r="E82" s="40"/>
      <c r="F82" s="26" t="str">
        <f>E17</f>
        <v xml:space="preserve"> </v>
      </c>
      <c r="G82" s="40"/>
      <c r="H82" s="40"/>
      <c r="I82" s="149" t="s">
        <v>37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1" t="s">
        <v>35</v>
      </c>
      <c r="D83" s="40"/>
      <c r="E83" s="40"/>
      <c r="F83" s="26" t="str">
        <f>IF(E20="","",E20)</f>
        <v>Vyplň údaj</v>
      </c>
      <c r="G83" s="40"/>
      <c r="H83" s="40"/>
      <c r="I83" s="149" t="s">
        <v>39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128</v>
      </c>
      <c r="D85" s="195" t="s">
        <v>61</v>
      </c>
      <c r="E85" s="195" t="s">
        <v>57</v>
      </c>
      <c r="F85" s="195" t="s">
        <v>58</v>
      </c>
      <c r="G85" s="195" t="s">
        <v>129</v>
      </c>
      <c r="H85" s="195" t="s">
        <v>130</v>
      </c>
      <c r="I85" s="196" t="s">
        <v>131</v>
      </c>
      <c r="J85" s="195" t="s">
        <v>124</v>
      </c>
      <c r="K85" s="197" t="s">
        <v>132</v>
      </c>
      <c r="L85" s="198"/>
      <c r="M85" s="92" t="s">
        <v>32</v>
      </c>
      <c r="N85" s="93" t="s">
        <v>46</v>
      </c>
      <c r="O85" s="93" t="s">
        <v>133</v>
      </c>
      <c r="P85" s="93" t="s">
        <v>134</v>
      </c>
      <c r="Q85" s="93" t="s">
        <v>135</v>
      </c>
      <c r="R85" s="93" t="s">
        <v>136</v>
      </c>
      <c r="S85" s="93" t="s">
        <v>137</v>
      </c>
      <c r="T85" s="94" t="s">
        <v>138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139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P87+SUM(P88:P95)</f>
        <v>0</v>
      </c>
      <c r="Q86" s="96"/>
      <c r="R86" s="201">
        <f>R87+SUM(R88:R95)</f>
        <v>0</v>
      </c>
      <c r="S86" s="96"/>
      <c r="T86" s="202">
        <f>T87+SUM(T88:T95)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6" t="s">
        <v>75</v>
      </c>
      <c r="AU86" s="16" t="s">
        <v>125</v>
      </c>
      <c r="BK86" s="203">
        <f>BK87+SUM(BK88:BK95)</f>
        <v>0</v>
      </c>
    </row>
    <row r="87" s="2" customFormat="1" ht="21.75" customHeight="1">
      <c r="A87" s="38"/>
      <c r="B87" s="39"/>
      <c r="C87" s="218" t="s">
        <v>83</v>
      </c>
      <c r="D87" s="218" t="s">
        <v>143</v>
      </c>
      <c r="E87" s="219" t="s">
        <v>1024</v>
      </c>
      <c r="F87" s="220" t="s">
        <v>1025</v>
      </c>
      <c r="G87" s="221" t="s">
        <v>153</v>
      </c>
      <c r="H87" s="222">
        <v>1</v>
      </c>
      <c r="I87" s="223"/>
      <c r="J87" s="224">
        <f>ROUND(I87*H87,2)</f>
        <v>0</v>
      </c>
      <c r="K87" s="220" t="s">
        <v>147</v>
      </c>
      <c r="L87" s="225"/>
      <c r="M87" s="226" t="s">
        <v>32</v>
      </c>
      <c r="N87" s="227" t="s">
        <v>47</v>
      </c>
      <c r="O87" s="84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30" t="s">
        <v>236</v>
      </c>
      <c r="AT87" s="230" t="s">
        <v>143</v>
      </c>
      <c r="AU87" s="230" t="s">
        <v>76</v>
      </c>
      <c r="AY87" s="16" t="s">
        <v>142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6" t="s">
        <v>83</v>
      </c>
      <c r="BK87" s="231">
        <f>ROUND(I87*H87,2)</f>
        <v>0</v>
      </c>
      <c r="BL87" s="16" t="s">
        <v>236</v>
      </c>
      <c r="BM87" s="230" t="s">
        <v>1026</v>
      </c>
    </row>
    <row r="88" s="2" customFormat="1" ht="21.75" customHeight="1">
      <c r="A88" s="38"/>
      <c r="B88" s="39"/>
      <c r="C88" s="218" t="s">
        <v>85</v>
      </c>
      <c r="D88" s="218" t="s">
        <v>143</v>
      </c>
      <c r="E88" s="219" t="s">
        <v>1027</v>
      </c>
      <c r="F88" s="220" t="s">
        <v>1028</v>
      </c>
      <c r="G88" s="221" t="s">
        <v>153</v>
      </c>
      <c r="H88" s="222">
        <v>1</v>
      </c>
      <c r="I88" s="223"/>
      <c r="J88" s="224">
        <f>ROUND(I88*H88,2)</f>
        <v>0</v>
      </c>
      <c r="K88" s="220" t="s">
        <v>147</v>
      </c>
      <c r="L88" s="225"/>
      <c r="M88" s="226" t="s">
        <v>32</v>
      </c>
      <c r="N88" s="227" t="s">
        <v>47</v>
      </c>
      <c r="O88" s="84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0" t="s">
        <v>236</v>
      </c>
      <c r="AT88" s="230" t="s">
        <v>143</v>
      </c>
      <c r="AU88" s="230" t="s">
        <v>76</v>
      </c>
      <c r="AY88" s="16" t="s">
        <v>142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6" t="s">
        <v>83</v>
      </c>
      <c r="BK88" s="231">
        <f>ROUND(I88*H88,2)</f>
        <v>0</v>
      </c>
      <c r="BL88" s="16" t="s">
        <v>236</v>
      </c>
      <c r="BM88" s="230" t="s">
        <v>1029</v>
      </c>
    </row>
    <row r="89" s="2" customFormat="1" ht="21.75" customHeight="1">
      <c r="A89" s="38"/>
      <c r="B89" s="39"/>
      <c r="C89" s="218" t="s">
        <v>156</v>
      </c>
      <c r="D89" s="218" t="s">
        <v>143</v>
      </c>
      <c r="E89" s="219" t="s">
        <v>1030</v>
      </c>
      <c r="F89" s="220" t="s">
        <v>1031</v>
      </c>
      <c r="G89" s="221" t="s">
        <v>153</v>
      </c>
      <c r="H89" s="222">
        <v>1</v>
      </c>
      <c r="I89" s="223"/>
      <c r="J89" s="224">
        <f>ROUND(I89*H89,2)</f>
        <v>0</v>
      </c>
      <c r="K89" s="220" t="s">
        <v>147</v>
      </c>
      <c r="L89" s="225"/>
      <c r="M89" s="226" t="s">
        <v>32</v>
      </c>
      <c r="N89" s="227" t="s">
        <v>47</v>
      </c>
      <c r="O89" s="84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0" t="s">
        <v>236</v>
      </c>
      <c r="AT89" s="230" t="s">
        <v>143</v>
      </c>
      <c r="AU89" s="230" t="s">
        <v>76</v>
      </c>
      <c r="AY89" s="16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6" t="s">
        <v>83</v>
      </c>
      <c r="BK89" s="231">
        <f>ROUND(I89*H89,2)</f>
        <v>0</v>
      </c>
      <c r="BL89" s="16" t="s">
        <v>236</v>
      </c>
      <c r="BM89" s="230" t="s">
        <v>1032</v>
      </c>
    </row>
    <row r="90" s="2" customFormat="1" ht="21.75" customHeight="1">
      <c r="A90" s="38"/>
      <c r="B90" s="39"/>
      <c r="C90" s="218" t="s">
        <v>141</v>
      </c>
      <c r="D90" s="218" t="s">
        <v>143</v>
      </c>
      <c r="E90" s="219" t="s">
        <v>1033</v>
      </c>
      <c r="F90" s="220" t="s">
        <v>1034</v>
      </c>
      <c r="G90" s="221" t="s">
        <v>153</v>
      </c>
      <c r="H90" s="222">
        <v>1</v>
      </c>
      <c r="I90" s="223"/>
      <c r="J90" s="224">
        <f>ROUND(I90*H90,2)</f>
        <v>0</v>
      </c>
      <c r="K90" s="220" t="s">
        <v>147</v>
      </c>
      <c r="L90" s="225"/>
      <c r="M90" s="226" t="s">
        <v>32</v>
      </c>
      <c r="N90" s="227" t="s">
        <v>47</v>
      </c>
      <c r="O90" s="84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0" t="s">
        <v>148</v>
      </c>
      <c r="AT90" s="230" t="s">
        <v>143</v>
      </c>
      <c r="AU90" s="230" t="s">
        <v>76</v>
      </c>
      <c r="AY90" s="16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6" t="s">
        <v>83</v>
      </c>
      <c r="BK90" s="231">
        <f>ROUND(I90*H90,2)</f>
        <v>0</v>
      </c>
      <c r="BL90" s="16" t="s">
        <v>149</v>
      </c>
      <c r="BM90" s="230" t="s">
        <v>1035</v>
      </c>
    </row>
    <row r="91" s="2" customFormat="1" ht="21.75" customHeight="1">
      <c r="A91" s="38"/>
      <c r="B91" s="39"/>
      <c r="C91" s="218" t="s">
        <v>163</v>
      </c>
      <c r="D91" s="218" t="s">
        <v>143</v>
      </c>
      <c r="E91" s="219" t="s">
        <v>1036</v>
      </c>
      <c r="F91" s="220" t="s">
        <v>1037</v>
      </c>
      <c r="G91" s="221" t="s">
        <v>153</v>
      </c>
      <c r="H91" s="222">
        <v>1</v>
      </c>
      <c r="I91" s="223"/>
      <c r="J91" s="224">
        <f>ROUND(I91*H91,2)</f>
        <v>0</v>
      </c>
      <c r="K91" s="220" t="s">
        <v>147</v>
      </c>
      <c r="L91" s="225"/>
      <c r="M91" s="226" t="s">
        <v>32</v>
      </c>
      <c r="N91" s="227" t="s">
        <v>47</v>
      </c>
      <c r="O91" s="84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0" t="s">
        <v>148</v>
      </c>
      <c r="AT91" s="230" t="s">
        <v>143</v>
      </c>
      <c r="AU91" s="230" t="s">
        <v>76</v>
      </c>
      <c r="AY91" s="16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6" t="s">
        <v>83</v>
      </c>
      <c r="BK91" s="231">
        <f>ROUND(I91*H91,2)</f>
        <v>0</v>
      </c>
      <c r="BL91" s="16" t="s">
        <v>149</v>
      </c>
      <c r="BM91" s="230" t="s">
        <v>1038</v>
      </c>
    </row>
    <row r="92" s="2" customFormat="1" ht="21.75" customHeight="1">
      <c r="A92" s="38"/>
      <c r="B92" s="39"/>
      <c r="C92" s="218" t="s">
        <v>167</v>
      </c>
      <c r="D92" s="218" t="s">
        <v>143</v>
      </c>
      <c r="E92" s="219" t="s">
        <v>1039</v>
      </c>
      <c r="F92" s="220" t="s">
        <v>1040</v>
      </c>
      <c r="G92" s="221" t="s">
        <v>153</v>
      </c>
      <c r="H92" s="222">
        <v>1</v>
      </c>
      <c r="I92" s="223"/>
      <c r="J92" s="224">
        <f>ROUND(I92*H92,2)</f>
        <v>0</v>
      </c>
      <c r="K92" s="220" t="s">
        <v>147</v>
      </c>
      <c r="L92" s="225"/>
      <c r="M92" s="226" t="s">
        <v>32</v>
      </c>
      <c r="N92" s="227" t="s">
        <v>47</v>
      </c>
      <c r="O92" s="84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0" t="s">
        <v>236</v>
      </c>
      <c r="AT92" s="230" t="s">
        <v>143</v>
      </c>
      <c r="AU92" s="230" t="s">
        <v>76</v>
      </c>
      <c r="AY92" s="16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6" t="s">
        <v>83</v>
      </c>
      <c r="BK92" s="231">
        <f>ROUND(I92*H92,2)</f>
        <v>0</v>
      </c>
      <c r="BL92" s="16" t="s">
        <v>236</v>
      </c>
      <c r="BM92" s="230" t="s">
        <v>1041</v>
      </c>
    </row>
    <row r="93" s="2" customFormat="1" ht="21.75" customHeight="1">
      <c r="A93" s="38"/>
      <c r="B93" s="39"/>
      <c r="C93" s="218" t="s">
        <v>171</v>
      </c>
      <c r="D93" s="218" t="s">
        <v>143</v>
      </c>
      <c r="E93" s="219" t="s">
        <v>1042</v>
      </c>
      <c r="F93" s="220" t="s">
        <v>1043</v>
      </c>
      <c r="G93" s="221" t="s">
        <v>153</v>
      </c>
      <c r="H93" s="222">
        <v>3</v>
      </c>
      <c r="I93" s="223"/>
      <c r="J93" s="224">
        <f>ROUND(I93*H93,2)</f>
        <v>0</v>
      </c>
      <c r="K93" s="220" t="s">
        <v>147</v>
      </c>
      <c r="L93" s="225"/>
      <c r="M93" s="226" t="s">
        <v>32</v>
      </c>
      <c r="N93" s="227" t="s">
        <v>47</v>
      </c>
      <c r="O93" s="84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0" t="s">
        <v>148</v>
      </c>
      <c r="AT93" s="230" t="s">
        <v>143</v>
      </c>
      <c r="AU93" s="230" t="s">
        <v>76</v>
      </c>
      <c r="AY93" s="16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6" t="s">
        <v>83</v>
      </c>
      <c r="BK93" s="231">
        <f>ROUND(I93*H93,2)</f>
        <v>0</v>
      </c>
      <c r="BL93" s="16" t="s">
        <v>149</v>
      </c>
      <c r="BM93" s="230" t="s">
        <v>1044</v>
      </c>
    </row>
    <row r="94" s="2" customFormat="1" ht="21.75" customHeight="1">
      <c r="A94" s="38"/>
      <c r="B94" s="39"/>
      <c r="C94" s="218" t="s">
        <v>154</v>
      </c>
      <c r="D94" s="218" t="s">
        <v>143</v>
      </c>
      <c r="E94" s="219" t="s">
        <v>1045</v>
      </c>
      <c r="F94" s="220" t="s">
        <v>1046</v>
      </c>
      <c r="G94" s="221" t="s">
        <v>153</v>
      </c>
      <c r="H94" s="222">
        <v>2</v>
      </c>
      <c r="I94" s="223"/>
      <c r="J94" s="224">
        <f>ROUND(I94*H94,2)</f>
        <v>0</v>
      </c>
      <c r="K94" s="220" t="s">
        <v>147</v>
      </c>
      <c r="L94" s="225"/>
      <c r="M94" s="226" t="s">
        <v>32</v>
      </c>
      <c r="N94" s="227" t="s">
        <v>47</v>
      </c>
      <c r="O94" s="84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0" t="s">
        <v>148</v>
      </c>
      <c r="AT94" s="230" t="s">
        <v>143</v>
      </c>
      <c r="AU94" s="230" t="s">
        <v>76</v>
      </c>
      <c r="AY94" s="16" t="s">
        <v>142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6" t="s">
        <v>83</v>
      </c>
      <c r="BK94" s="231">
        <f>ROUND(I94*H94,2)</f>
        <v>0</v>
      </c>
      <c r="BL94" s="16" t="s">
        <v>149</v>
      </c>
      <c r="BM94" s="230" t="s">
        <v>1047</v>
      </c>
    </row>
    <row r="95" s="11" customFormat="1" ht="25.92" customHeight="1">
      <c r="A95" s="11"/>
      <c r="B95" s="204"/>
      <c r="C95" s="205"/>
      <c r="D95" s="206" t="s">
        <v>75</v>
      </c>
      <c r="E95" s="207" t="s">
        <v>140</v>
      </c>
      <c r="F95" s="207" t="s">
        <v>1048</v>
      </c>
      <c r="G95" s="205"/>
      <c r="H95" s="205"/>
      <c r="I95" s="208"/>
      <c r="J95" s="209">
        <f>BK95</f>
        <v>0</v>
      </c>
      <c r="K95" s="205"/>
      <c r="L95" s="210"/>
      <c r="M95" s="211"/>
      <c r="N95" s="212"/>
      <c r="O95" s="212"/>
      <c r="P95" s="213">
        <f>SUM(P96:P129)</f>
        <v>0</v>
      </c>
      <c r="Q95" s="212"/>
      <c r="R95" s="213">
        <f>SUM(R96:R129)</f>
        <v>0</v>
      </c>
      <c r="S95" s="212"/>
      <c r="T95" s="214">
        <f>SUM(T96:T129)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15" t="s">
        <v>141</v>
      </c>
      <c r="AT95" s="216" t="s">
        <v>75</v>
      </c>
      <c r="AU95" s="216" t="s">
        <v>76</v>
      </c>
      <c r="AY95" s="215" t="s">
        <v>142</v>
      </c>
      <c r="BK95" s="217">
        <f>SUM(BK96:BK129)</f>
        <v>0</v>
      </c>
    </row>
    <row r="96" s="2" customFormat="1" ht="21.75" customHeight="1">
      <c r="A96" s="38"/>
      <c r="B96" s="39"/>
      <c r="C96" s="236" t="s">
        <v>178</v>
      </c>
      <c r="D96" s="236" t="s">
        <v>565</v>
      </c>
      <c r="E96" s="237" t="s">
        <v>1049</v>
      </c>
      <c r="F96" s="238" t="s">
        <v>1050</v>
      </c>
      <c r="G96" s="239" t="s">
        <v>153</v>
      </c>
      <c r="H96" s="240">
        <v>1</v>
      </c>
      <c r="I96" s="241"/>
      <c r="J96" s="242">
        <f>ROUND(I96*H96,2)</f>
        <v>0</v>
      </c>
      <c r="K96" s="238" t="s">
        <v>147</v>
      </c>
      <c r="L96" s="44"/>
      <c r="M96" s="243" t="s">
        <v>32</v>
      </c>
      <c r="N96" s="244" t="s">
        <v>47</v>
      </c>
      <c r="O96" s="84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0" t="s">
        <v>141</v>
      </c>
      <c r="AT96" s="230" t="s">
        <v>565</v>
      </c>
      <c r="AU96" s="230" t="s">
        <v>83</v>
      </c>
      <c r="AY96" s="16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6" t="s">
        <v>83</v>
      </c>
      <c r="BK96" s="231">
        <f>ROUND(I96*H96,2)</f>
        <v>0</v>
      </c>
      <c r="BL96" s="16" t="s">
        <v>141</v>
      </c>
      <c r="BM96" s="230" t="s">
        <v>1051</v>
      </c>
    </row>
    <row r="97" s="2" customFormat="1" ht="33" customHeight="1">
      <c r="A97" s="38"/>
      <c r="B97" s="39"/>
      <c r="C97" s="236" t="s">
        <v>182</v>
      </c>
      <c r="D97" s="236" t="s">
        <v>565</v>
      </c>
      <c r="E97" s="237" t="s">
        <v>1052</v>
      </c>
      <c r="F97" s="238" t="s">
        <v>1053</v>
      </c>
      <c r="G97" s="239" t="s">
        <v>146</v>
      </c>
      <c r="H97" s="240">
        <v>100</v>
      </c>
      <c r="I97" s="241"/>
      <c r="J97" s="242">
        <f>ROUND(I97*H97,2)</f>
        <v>0</v>
      </c>
      <c r="K97" s="238" t="s">
        <v>147</v>
      </c>
      <c r="L97" s="44"/>
      <c r="M97" s="243" t="s">
        <v>32</v>
      </c>
      <c r="N97" s="244" t="s">
        <v>47</v>
      </c>
      <c r="O97" s="84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0" t="s">
        <v>205</v>
      </c>
      <c r="AT97" s="230" t="s">
        <v>565</v>
      </c>
      <c r="AU97" s="230" t="s">
        <v>83</v>
      </c>
      <c r="AY97" s="16" t="s">
        <v>142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6" t="s">
        <v>83</v>
      </c>
      <c r="BK97" s="231">
        <f>ROUND(I97*H97,2)</f>
        <v>0</v>
      </c>
      <c r="BL97" s="16" t="s">
        <v>205</v>
      </c>
      <c r="BM97" s="230" t="s">
        <v>1054</v>
      </c>
    </row>
    <row r="98" s="2" customFormat="1" ht="21.75" customHeight="1">
      <c r="A98" s="38"/>
      <c r="B98" s="39"/>
      <c r="C98" s="236" t="s">
        <v>186</v>
      </c>
      <c r="D98" s="236" t="s">
        <v>565</v>
      </c>
      <c r="E98" s="237" t="s">
        <v>1055</v>
      </c>
      <c r="F98" s="238" t="s">
        <v>1056</v>
      </c>
      <c r="G98" s="239" t="s">
        <v>146</v>
      </c>
      <c r="H98" s="240">
        <v>100</v>
      </c>
      <c r="I98" s="241"/>
      <c r="J98" s="242">
        <f>ROUND(I98*H98,2)</f>
        <v>0</v>
      </c>
      <c r="K98" s="238" t="s">
        <v>147</v>
      </c>
      <c r="L98" s="44"/>
      <c r="M98" s="243" t="s">
        <v>32</v>
      </c>
      <c r="N98" s="244" t="s">
        <v>47</v>
      </c>
      <c r="O98" s="84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0" t="s">
        <v>205</v>
      </c>
      <c r="AT98" s="230" t="s">
        <v>565</v>
      </c>
      <c r="AU98" s="230" t="s">
        <v>83</v>
      </c>
      <c r="AY98" s="16" t="s">
        <v>142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6" t="s">
        <v>83</v>
      </c>
      <c r="BK98" s="231">
        <f>ROUND(I98*H98,2)</f>
        <v>0</v>
      </c>
      <c r="BL98" s="16" t="s">
        <v>205</v>
      </c>
      <c r="BM98" s="230" t="s">
        <v>1057</v>
      </c>
    </row>
    <row r="99" s="2" customFormat="1" ht="21.75" customHeight="1">
      <c r="A99" s="38"/>
      <c r="B99" s="39"/>
      <c r="C99" s="236" t="s">
        <v>190</v>
      </c>
      <c r="D99" s="236" t="s">
        <v>565</v>
      </c>
      <c r="E99" s="237" t="s">
        <v>1058</v>
      </c>
      <c r="F99" s="238" t="s">
        <v>1059</v>
      </c>
      <c r="G99" s="239" t="s">
        <v>153</v>
      </c>
      <c r="H99" s="240">
        <v>2</v>
      </c>
      <c r="I99" s="241"/>
      <c r="J99" s="242">
        <f>ROUND(I99*H99,2)</f>
        <v>0</v>
      </c>
      <c r="K99" s="238" t="s">
        <v>147</v>
      </c>
      <c r="L99" s="44"/>
      <c r="M99" s="243" t="s">
        <v>32</v>
      </c>
      <c r="N99" s="244" t="s">
        <v>47</v>
      </c>
      <c r="O99" s="84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0" t="s">
        <v>205</v>
      </c>
      <c r="AT99" s="230" t="s">
        <v>565</v>
      </c>
      <c r="AU99" s="230" t="s">
        <v>83</v>
      </c>
      <c r="AY99" s="16" t="s">
        <v>142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6" t="s">
        <v>83</v>
      </c>
      <c r="BK99" s="231">
        <f>ROUND(I99*H99,2)</f>
        <v>0</v>
      </c>
      <c r="BL99" s="16" t="s">
        <v>205</v>
      </c>
      <c r="BM99" s="230" t="s">
        <v>1060</v>
      </c>
    </row>
    <row r="100" s="2" customFormat="1" ht="33" customHeight="1">
      <c r="A100" s="38"/>
      <c r="B100" s="39"/>
      <c r="C100" s="236" t="s">
        <v>194</v>
      </c>
      <c r="D100" s="236" t="s">
        <v>565</v>
      </c>
      <c r="E100" s="237" t="s">
        <v>1061</v>
      </c>
      <c r="F100" s="238" t="s">
        <v>1062</v>
      </c>
      <c r="G100" s="239" t="s">
        <v>153</v>
      </c>
      <c r="H100" s="240">
        <v>1</v>
      </c>
      <c r="I100" s="241"/>
      <c r="J100" s="242">
        <f>ROUND(I100*H100,2)</f>
        <v>0</v>
      </c>
      <c r="K100" s="238" t="s">
        <v>147</v>
      </c>
      <c r="L100" s="44"/>
      <c r="M100" s="243" t="s">
        <v>32</v>
      </c>
      <c r="N100" s="244" t="s">
        <v>47</v>
      </c>
      <c r="O100" s="84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0" t="s">
        <v>205</v>
      </c>
      <c r="AT100" s="230" t="s">
        <v>565</v>
      </c>
      <c r="AU100" s="230" t="s">
        <v>83</v>
      </c>
      <c r="AY100" s="16" t="s">
        <v>142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6" t="s">
        <v>83</v>
      </c>
      <c r="BK100" s="231">
        <f>ROUND(I100*H100,2)</f>
        <v>0</v>
      </c>
      <c r="BL100" s="16" t="s">
        <v>205</v>
      </c>
      <c r="BM100" s="230" t="s">
        <v>1063</v>
      </c>
    </row>
    <row r="101" s="2" customFormat="1" ht="21.75" customHeight="1">
      <c r="A101" s="38"/>
      <c r="B101" s="39"/>
      <c r="C101" s="236" t="s">
        <v>198</v>
      </c>
      <c r="D101" s="236" t="s">
        <v>565</v>
      </c>
      <c r="E101" s="237" t="s">
        <v>1064</v>
      </c>
      <c r="F101" s="238" t="s">
        <v>1065</v>
      </c>
      <c r="G101" s="239" t="s">
        <v>153</v>
      </c>
      <c r="H101" s="240">
        <v>1</v>
      </c>
      <c r="I101" s="241"/>
      <c r="J101" s="242">
        <f>ROUND(I101*H101,2)</f>
        <v>0</v>
      </c>
      <c r="K101" s="238" t="s">
        <v>147</v>
      </c>
      <c r="L101" s="44"/>
      <c r="M101" s="243" t="s">
        <v>32</v>
      </c>
      <c r="N101" s="244" t="s">
        <v>47</v>
      </c>
      <c r="O101" s="84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0" t="s">
        <v>83</v>
      </c>
      <c r="AT101" s="230" t="s">
        <v>565</v>
      </c>
      <c r="AU101" s="230" t="s">
        <v>83</v>
      </c>
      <c r="AY101" s="16" t="s">
        <v>142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6" t="s">
        <v>83</v>
      </c>
      <c r="BK101" s="231">
        <f>ROUND(I101*H101,2)</f>
        <v>0</v>
      </c>
      <c r="BL101" s="16" t="s">
        <v>83</v>
      </c>
      <c r="BM101" s="230" t="s">
        <v>1066</v>
      </c>
    </row>
    <row r="102" s="2" customFormat="1" ht="21.75" customHeight="1">
      <c r="A102" s="38"/>
      <c r="B102" s="39"/>
      <c r="C102" s="218" t="s">
        <v>8</v>
      </c>
      <c r="D102" s="218" t="s">
        <v>143</v>
      </c>
      <c r="E102" s="219" t="s">
        <v>1067</v>
      </c>
      <c r="F102" s="220" t="s">
        <v>1068</v>
      </c>
      <c r="G102" s="221" t="s">
        <v>153</v>
      </c>
      <c r="H102" s="222">
        <v>1</v>
      </c>
      <c r="I102" s="223"/>
      <c r="J102" s="224">
        <f>ROUND(I102*H102,2)</f>
        <v>0</v>
      </c>
      <c r="K102" s="220" t="s">
        <v>147</v>
      </c>
      <c r="L102" s="225"/>
      <c r="M102" s="226" t="s">
        <v>32</v>
      </c>
      <c r="N102" s="227" t="s">
        <v>47</v>
      </c>
      <c r="O102" s="84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0" t="s">
        <v>148</v>
      </c>
      <c r="AT102" s="230" t="s">
        <v>143</v>
      </c>
      <c r="AU102" s="230" t="s">
        <v>83</v>
      </c>
      <c r="AY102" s="16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6" t="s">
        <v>83</v>
      </c>
      <c r="BK102" s="231">
        <f>ROUND(I102*H102,2)</f>
        <v>0</v>
      </c>
      <c r="BL102" s="16" t="s">
        <v>149</v>
      </c>
      <c r="BM102" s="230" t="s">
        <v>1069</v>
      </c>
    </row>
    <row r="103" s="2" customFormat="1" ht="21.75" customHeight="1">
      <c r="A103" s="38"/>
      <c r="B103" s="39"/>
      <c r="C103" s="236" t="s">
        <v>205</v>
      </c>
      <c r="D103" s="236" t="s">
        <v>565</v>
      </c>
      <c r="E103" s="237" t="s">
        <v>1070</v>
      </c>
      <c r="F103" s="238" t="s">
        <v>1071</v>
      </c>
      <c r="G103" s="239" t="s">
        <v>153</v>
      </c>
      <c r="H103" s="240">
        <v>4</v>
      </c>
      <c r="I103" s="241"/>
      <c r="J103" s="242">
        <f>ROUND(I103*H103,2)</f>
        <v>0</v>
      </c>
      <c r="K103" s="238" t="s">
        <v>147</v>
      </c>
      <c r="L103" s="44"/>
      <c r="M103" s="243" t="s">
        <v>32</v>
      </c>
      <c r="N103" s="244" t="s">
        <v>47</v>
      </c>
      <c r="O103" s="84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0" t="s">
        <v>205</v>
      </c>
      <c r="AT103" s="230" t="s">
        <v>565</v>
      </c>
      <c r="AU103" s="230" t="s">
        <v>83</v>
      </c>
      <c r="AY103" s="16" t="s">
        <v>142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6" t="s">
        <v>83</v>
      </c>
      <c r="BK103" s="231">
        <f>ROUND(I103*H103,2)</f>
        <v>0</v>
      </c>
      <c r="BL103" s="16" t="s">
        <v>205</v>
      </c>
      <c r="BM103" s="230" t="s">
        <v>1072</v>
      </c>
    </row>
    <row r="104" s="2" customFormat="1" ht="33" customHeight="1">
      <c r="A104" s="38"/>
      <c r="B104" s="39"/>
      <c r="C104" s="236" t="s">
        <v>209</v>
      </c>
      <c r="D104" s="236" t="s">
        <v>565</v>
      </c>
      <c r="E104" s="237" t="s">
        <v>1073</v>
      </c>
      <c r="F104" s="238" t="s">
        <v>1074</v>
      </c>
      <c r="G104" s="239" t="s">
        <v>153</v>
      </c>
      <c r="H104" s="240">
        <v>2</v>
      </c>
      <c r="I104" s="241"/>
      <c r="J104" s="242">
        <f>ROUND(I104*H104,2)</f>
        <v>0</v>
      </c>
      <c r="K104" s="238" t="s">
        <v>147</v>
      </c>
      <c r="L104" s="44"/>
      <c r="M104" s="243" t="s">
        <v>32</v>
      </c>
      <c r="N104" s="244" t="s">
        <v>47</v>
      </c>
      <c r="O104" s="84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0" t="s">
        <v>205</v>
      </c>
      <c r="AT104" s="230" t="s">
        <v>565</v>
      </c>
      <c r="AU104" s="230" t="s">
        <v>83</v>
      </c>
      <c r="AY104" s="16" t="s">
        <v>142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6" t="s">
        <v>83</v>
      </c>
      <c r="BK104" s="231">
        <f>ROUND(I104*H104,2)</f>
        <v>0</v>
      </c>
      <c r="BL104" s="16" t="s">
        <v>205</v>
      </c>
      <c r="BM104" s="230" t="s">
        <v>1075</v>
      </c>
    </row>
    <row r="105" s="2" customFormat="1" ht="21.75" customHeight="1">
      <c r="A105" s="38"/>
      <c r="B105" s="39"/>
      <c r="C105" s="236" t="s">
        <v>213</v>
      </c>
      <c r="D105" s="236" t="s">
        <v>565</v>
      </c>
      <c r="E105" s="237" t="s">
        <v>1076</v>
      </c>
      <c r="F105" s="238" t="s">
        <v>1077</v>
      </c>
      <c r="G105" s="239" t="s">
        <v>153</v>
      </c>
      <c r="H105" s="240">
        <v>3</v>
      </c>
      <c r="I105" s="241"/>
      <c r="J105" s="242">
        <f>ROUND(I105*H105,2)</f>
        <v>0</v>
      </c>
      <c r="K105" s="238" t="s">
        <v>147</v>
      </c>
      <c r="L105" s="44"/>
      <c r="M105" s="243" t="s">
        <v>32</v>
      </c>
      <c r="N105" s="244" t="s">
        <v>47</v>
      </c>
      <c r="O105" s="84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0" t="s">
        <v>205</v>
      </c>
      <c r="AT105" s="230" t="s">
        <v>565</v>
      </c>
      <c r="AU105" s="230" t="s">
        <v>83</v>
      </c>
      <c r="AY105" s="16" t="s">
        <v>142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6" t="s">
        <v>83</v>
      </c>
      <c r="BK105" s="231">
        <f>ROUND(I105*H105,2)</f>
        <v>0</v>
      </c>
      <c r="BL105" s="16" t="s">
        <v>205</v>
      </c>
      <c r="BM105" s="230" t="s">
        <v>1078</v>
      </c>
    </row>
    <row r="106" s="2" customFormat="1" ht="21.75" customHeight="1">
      <c r="A106" s="38"/>
      <c r="B106" s="39"/>
      <c r="C106" s="236" t="s">
        <v>217</v>
      </c>
      <c r="D106" s="236" t="s">
        <v>565</v>
      </c>
      <c r="E106" s="237" t="s">
        <v>1079</v>
      </c>
      <c r="F106" s="238" t="s">
        <v>1080</v>
      </c>
      <c r="G106" s="239" t="s">
        <v>153</v>
      </c>
      <c r="H106" s="240">
        <v>3</v>
      </c>
      <c r="I106" s="241"/>
      <c r="J106" s="242">
        <f>ROUND(I106*H106,2)</f>
        <v>0</v>
      </c>
      <c r="K106" s="238" t="s">
        <v>147</v>
      </c>
      <c r="L106" s="44"/>
      <c r="M106" s="243" t="s">
        <v>32</v>
      </c>
      <c r="N106" s="244" t="s">
        <v>47</v>
      </c>
      <c r="O106" s="84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0" t="s">
        <v>205</v>
      </c>
      <c r="AT106" s="230" t="s">
        <v>565</v>
      </c>
      <c r="AU106" s="230" t="s">
        <v>83</v>
      </c>
      <c r="AY106" s="16" t="s">
        <v>142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6" t="s">
        <v>83</v>
      </c>
      <c r="BK106" s="231">
        <f>ROUND(I106*H106,2)</f>
        <v>0</v>
      </c>
      <c r="BL106" s="16" t="s">
        <v>205</v>
      </c>
      <c r="BM106" s="230" t="s">
        <v>1081</v>
      </c>
    </row>
    <row r="107" s="2" customFormat="1" ht="21.75" customHeight="1">
      <c r="A107" s="38"/>
      <c r="B107" s="39"/>
      <c r="C107" s="236" t="s">
        <v>221</v>
      </c>
      <c r="D107" s="236" t="s">
        <v>565</v>
      </c>
      <c r="E107" s="237" t="s">
        <v>1082</v>
      </c>
      <c r="F107" s="238" t="s">
        <v>1083</v>
      </c>
      <c r="G107" s="239" t="s">
        <v>153</v>
      </c>
      <c r="H107" s="240">
        <v>3</v>
      </c>
      <c r="I107" s="241"/>
      <c r="J107" s="242">
        <f>ROUND(I107*H107,2)</f>
        <v>0</v>
      </c>
      <c r="K107" s="238" t="s">
        <v>147</v>
      </c>
      <c r="L107" s="44"/>
      <c r="M107" s="243" t="s">
        <v>32</v>
      </c>
      <c r="N107" s="244" t="s">
        <v>47</v>
      </c>
      <c r="O107" s="84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0" t="s">
        <v>205</v>
      </c>
      <c r="AT107" s="230" t="s">
        <v>565</v>
      </c>
      <c r="AU107" s="230" t="s">
        <v>83</v>
      </c>
      <c r="AY107" s="16" t="s">
        <v>142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6" t="s">
        <v>83</v>
      </c>
      <c r="BK107" s="231">
        <f>ROUND(I107*H107,2)</f>
        <v>0</v>
      </c>
      <c r="BL107" s="16" t="s">
        <v>205</v>
      </c>
      <c r="BM107" s="230" t="s">
        <v>1084</v>
      </c>
    </row>
    <row r="108" s="2" customFormat="1" ht="21.75" customHeight="1">
      <c r="A108" s="38"/>
      <c r="B108" s="39"/>
      <c r="C108" s="236" t="s">
        <v>7</v>
      </c>
      <c r="D108" s="236" t="s">
        <v>565</v>
      </c>
      <c r="E108" s="237" t="s">
        <v>1085</v>
      </c>
      <c r="F108" s="238" t="s">
        <v>1086</v>
      </c>
      <c r="G108" s="239" t="s">
        <v>153</v>
      </c>
      <c r="H108" s="240">
        <v>3</v>
      </c>
      <c r="I108" s="241"/>
      <c r="J108" s="242">
        <f>ROUND(I108*H108,2)</f>
        <v>0</v>
      </c>
      <c r="K108" s="238" t="s">
        <v>147</v>
      </c>
      <c r="L108" s="44"/>
      <c r="M108" s="243" t="s">
        <v>32</v>
      </c>
      <c r="N108" s="244" t="s">
        <v>47</v>
      </c>
      <c r="O108" s="84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0" t="s">
        <v>205</v>
      </c>
      <c r="AT108" s="230" t="s">
        <v>565</v>
      </c>
      <c r="AU108" s="230" t="s">
        <v>83</v>
      </c>
      <c r="AY108" s="16" t="s">
        <v>142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6" t="s">
        <v>83</v>
      </c>
      <c r="BK108" s="231">
        <f>ROUND(I108*H108,2)</f>
        <v>0</v>
      </c>
      <c r="BL108" s="16" t="s">
        <v>205</v>
      </c>
      <c r="BM108" s="230" t="s">
        <v>1087</v>
      </c>
    </row>
    <row r="109" s="2" customFormat="1" ht="21.75" customHeight="1">
      <c r="A109" s="38"/>
      <c r="B109" s="39"/>
      <c r="C109" s="218" t="s">
        <v>229</v>
      </c>
      <c r="D109" s="218" t="s">
        <v>143</v>
      </c>
      <c r="E109" s="219" t="s">
        <v>1088</v>
      </c>
      <c r="F109" s="220" t="s">
        <v>1089</v>
      </c>
      <c r="G109" s="221" t="s">
        <v>153</v>
      </c>
      <c r="H109" s="222">
        <v>1</v>
      </c>
      <c r="I109" s="223"/>
      <c r="J109" s="224">
        <f>ROUND(I109*H109,2)</f>
        <v>0</v>
      </c>
      <c r="K109" s="220" t="s">
        <v>147</v>
      </c>
      <c r="L109" s="225"/>
      <c r="M109" s="226" t="s">
        <v>32</v>
      </c>
      <c r="N109" s="227" t="s">
        <v>47</v>
      </c>
      <c r="O109" s="84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0" t="s">
        <v>148</v>
      </c>
      <c r="AT109" s="230" t="s">
        <v>143</v>
      </c>
      <c r="AU109" s="230" t="s">
        <v>83</v>
      </c>
      <c r="AY109" s="16" t="s">
        <v>142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6" t="s">
        <v>83</v>
      </c>
      <c r="BK109" s="231">
        <f>ROUND(I109*H109,2)</f>
        <v>0</v>
      </c>
      <c r="BL109" s="16" t="s">
        <v>149</v>
      </c>
      <c r="BM109" s="230" t="s">
        <v>1090</v>
      </c>
    </row>
    <row r="110" s="2" customFormat="1" ht="21.75" customHeight="1">
      <c r="A110" s="38"/>
      <c r="B110" s="39"/>
      <c r="C110" s="236" t="s">
        <v>233</v>
      </c>
      <c r="D110" s="236" t="s">
        <v>565</v>
      </c>
      <c r="E110" s="237" t="s">
        <v>1091</v>
      </c>
      <c r="F110" s="238" t="s">
        <v>1092</v>
      </c>
      <c r="G110" s="239" t="s">
        <v>153</v>
      </c>
      <c r="H110" s="240">
        <v>3</v>
      </c>
      <c r="I110" s="241"/>
      <c r="J110" s="242">
        <f>ROUND(I110*H110,2)</f>
        <v>0</v>
      </c>
      <c r="K110" s="238" t="s">
        <v>147</v>
      </c>
      <c r="L110" s="44"/>
      <c r="M110" s="243" t="s">
        <v>32</v>
      </c>
      <c r="N110" s="244" t="s">
        <v>47</v>
      </c>
      <c r="O110" s="84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0" t="s">
        <v>205</v>
      </c>
      <c r="AT110" s="230" t="s">
        <v>565</v>
      </c>
      <c r="AU110" s="230" t="s">
        <v>83</v>
      </c>
      <c r="AY110" s="16" t="s">
        <v>142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6" t="s">
        <v>83</v>
      </c>
      <c r="BK110" s="231">
        <f>ROUND(I110*H110,2)</f>
        <v>0</v>
      </c>
      <c r="BL110" s="16" t="s">
        <v>205</v>
      </c>
      <c r="BM110" s="230" t="s">
        <v>1093</v>
      </c>
    </row>
    <row r="111" s="2" customFormat="1" ht="21.75" customHeight="1">
      <c r="A111" s="38"/>
      <c r="B111" s="39"/>
      <c r="C111" s="218" t="s">
        <v>238</v>
      </c>
      <c r="D111" s="218" t="s">
        <v>143</v>
      </c>
      <c r="E111" s="219" t="s">
        <v>1094</v>
      </c>
      <c r="F111" s="220" t="s">
        <v>1095</v>
      </c>
      <c r="G111" s="221" t="s">
        <v>146</v>
      </c>
      <c r="H111" s="222">
        <v>100</v>
      </c>
      <c r="I111" s="223"/>
      <c r="J111" s="224">
        <f>ROUND(I111*H111,2)</f>
        <v>0</v>
      </c>
      <c r="K111" s="220" t="s">
        <v>147</v>
      </c>
      <c r="L111" s="225"/>
      <c r="M111" s="226" t="s">
        <v>32</v>
      </c>
      <c r="N111" s="227" t="s">
        <v>47</v>
      </c>
      <c r="O111" s="84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0" t="s">
        <v>148</v>
      </c>
      <c r="AT111" s="230" t="s">
        <v>143</v>
      </c>
      <c r="AU111" s="230" t="s">
        <v>83</v>
      </c>
      <c r="AY111" s="16" t="s">
        <v>142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6" t="s">
        <v>83</v>
      </c>
      <c r="BK111" s="231">
        <f>ROUND(I111*H111,2)</f>
        <v>0</v>
      </c>
      <c r="BL111" s="16" t="s">
        <v>149</v>
      </c>
      <c r="BM111" s="230" t="s">
        <v>1096</v>
      </c>
    </row>
    <row r="112" s="2" customFormat="1" ht="21.75" customHeight="1">
      <c r="A112" s="38"/>
      <c r="B112" s="39"/>
      <c r="C112" s="236" t="s">
        <v>243</v>
      </c>
      <c r="D112" s="236" t="s">
        <v>565</v>
      </c>
      <c r="E112" s="237" t="s">
        <v>1097</v>
      </c>
      <c r="F112" s="238" t="s">
        <v>1098</v>
      </c>
      <c r="G112" s="239" t="s">
        <v>153</v>
      </c>
      <c r="H112" s="240">
        <v>3</v>
      </c>
      <c r="I112" s="241"/>
      <c r="J112" s="242">
        <f>ROUND(I112*H112,2)</f>
        <v>0</v>
      </c>
      <c r="K112" s="238" t="s">
        <v>147</v>
      </c>
      <c r="L112" s="44"/>
      <c r="M112" s="243" t="s">
        <v>32</v>
      </c>
      <c r="N112" s="244" t="s">
        <v>47</v>
      </c>
      <c r="O112" s="84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0" t="s">
        <v>205</v>
      </c>
      <c r="AT112" s="230" t="s">
        <v>565</v>
      </c>
      <c r="AU112" s="230" t="s">
        <v>83</v>
      </c>
      <c r="AY112" s="16" t="s">
        <v>142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6" t="s">
        <v>83</v>
      </c>
      <c r="BK112" s="231">
        <f>ROUND(I112*H112,2)</f>
        <v>0</v>
      </c>
      <c r="BL112" s="16" t="s">
        <v>205</v>
      </c>
      <c r="BM112" s="230" t="s">
        <v>1099</v>
      </c>
    </row>
    <row r="113" s="2" customFormat="1" ht="21.75" customHeight="1">
      <c r="A113" s="38"/>
      <c r="B113" s="39"/>
      <c r="C113" s="236" t="s">
        <v>248</v>
      </c>
      <c r="D113" s="236" t="s">
        <v>565</v>
      </c>
      <c r="E113" s="237" t="s">
        <v>1100</v>
      </c>
      <c r="F113" s="238" t="s">
        <v>1101</v>
      </c>
      <c r="G113" s="239" t="s">
        <v>153</v>
      </c>
      <c r="H113" s="240">
        <v>4</v>
      </c>
      <c r="I113" s="241"/>
      <c r="J113" s="242">
        <f>ROUND(I113*H113,2)</f>
        <v>0</v>
      </c>
      <c r="K113" s="238" t="s">
        <v>147</v>
      </c>
      <c r="L113" s="44"/>
      <c r="M113" s="243" t="s">
        <v>32</v>
      </c>
      <c r="N113" s="244" t="s">
        <v>47</v>
      </c>
      <c r="O113" s="84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0" t="s">
        <v>83</v>
      </c>
      <c r="AT113" s="230" t="s">
        <v>565</v>
      </c>
      <c r="AU113" s="230" t="s">
        <v>83</v>
      </c>
      <c r="AY113" s="16" t="s">
        <v>142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6" t="s">
        <v>83</v>
      </c>
      <c r="BK113" s="231">
        <f>ROUND(I113*H113,2)</f>
        <v>0</v>
      </c>
      <c r="BL113" s="16" t="s">
        <v>83</v>
      </c>
      <c r="BM113" s="230" t="s">
        <v>1102</v>
      </c>
    </row>
    <row r="114" s="2" customFormat="1" ht="21.75" customHeight="1">
      <c r="A114" s="38"/>
      <c r="B114" s="39"/>
      <c r="C114" s="236" t="s">
        <v>252</v>
      </c>
      <c r="D114" s="236" t="s">
        <v>565</v>
      </c>
      <c r="E114" s="237" t="s">
        <v>1103</v>
      </c>
      <c r="F114" s="238" t="s">
        <v>1104</v>
      </c>
      <c r="G114" s="239" t="s">
        <v>153</v>
      </c>
      <c r="H114" s="240">
        <v>1</v>
      </c>
      <c r="I114" s="241"/>
      <c r="J114" s="242">
        <f>ROUND(I114*H114,2)</f>
        <v>0</v>
      </c>
      <c r="K114" s="238" t="s">
        <v>147</v>
      </c>
      <c r="L114" s="44"/>
      <c r="M114" s="243" t="s">
        <v>32</v>
      </c>
      <c r="N114" s="244" t="s">
        <v>47</v>
      </c>
      <c r="O114" s="84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0" t="s">
        <v>83</v>
      </c>
      <c r="AT114" s="230" t="s">
        <v>565</v>
      </c>
      <c r="AU114" s="230" t="s">
        <v>83</v>
      </c>
      <c r="AY114" s="16" t="s">
        <v>142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6" t="s">
        <v>83</v>
      </c>
      <c r="BK114" s="231">
        <f>ROUND(I114*H114,2)</f>
        <v>0</v>
      </c>
      <c r="BL114" s="16" t="s">
        <v>83</v>
      </c>
      <c r="BM114" s="230" t="s">
        <v>1105</v>
      </c>
    </row>
    <row r="115" s="2" customFormat="1" ht="33" customHeight="1">
      <c r="A115" s="38"/>
      <c r="B115" s="39"/>
      <c r="C115" s="236" t="s">
        <v>256</v>
      </c>
      <c r="D115" s="236" t="s">
        <v>565</v>
      </c>
      <c r="E115" s="237" t="s">
        <v>1106</v>
      </c>
      <c r="F115" s="238" t="s">
        <v>1107</v>
      </c>
      <c r="G115" s="239" t="s">
        <v>153</v>
      </c>
      <c r="H115" s="240">
        <v>1</v>
      </c>
      <c r="I115" s="241"/>
      <c r="J115" s="242">
        <f>ROUND(I115*H115,2)</f>
        <v>0</v>
      </c>
      <c r="K115" s="238" t="s">
        <v>147</v>
      </c>
      <c r="L115" s="44"/>
      <c r="M115" s="243" t="s">
        <v>32</v>
      </c>
      <c r="N115" s="244" t="s">
        <v>47</v>
      </c>
      <c r="O115" s="84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0" t="s">
        <v>205</v>
      </c>
      <c r="AT115" s="230" t="s">
        <v>565</v>
      </c>
      <c r="AU115" s="230" t="s">
        <v>83</v>
      </c>
      <c r="AY115" s="16" t="s">
        <v>142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6" t="s">
        <v>83</v>
      </c>
      <c r="BK115" s="231">
        <f>ROUND(I115*H115,2)</f>
        <v>0</v>
      </c>
      <c r="BL115" s="16" t="s">
        <v>205</v>
      </c>
      <c r="BM115" s="230" t="s">
        <v>1108</v>
      </c>
    </row>
    <row r="116" s="2" customFormat="1" ht="21.75" customHeight="1">
      <c r="A116" s="38"/>
      <c r="B116" s="39"/>
      <c r="C116" s="236" t="s">
        <v>261</v>
      </c>
      <c r="D116" s="236" t="s">
        <v>565</v>
      </c>
      <c r="E116" s="237" t="s">
        <v>1109</v>
      </c>
      <c r="F116" s="238" t="s">
        <v>1110</v>
      </c>
      <c r="G116" s="239" t="s">
        <v>153</v>
      </c>
      <c r="H116" s="240">
        <v>1</v>
      </c>
      <c r="I116" s="241"/>
      <c r="J116" s="242">
        <f>ROUND(I116*H116,2)</f>
        <v>0</v>
      </c>
      <c r="K116" s="238" t="s">
        <v>147</v>
      </c>
      <c r="L116" s="44"/>
      <c r="M116" s="243" t="s">
        <v>32</v>
      </c>
      <c r="N116" s="244" t="s">
        <v>47</v>
      </c>
      <c r="O116" s="84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0" t="s">
        <v>83</v>
      </c>
      <c r="AT116" s="230" t="s">
        <v>565</v>
      </c>
      <c r="AU116" s="230" t="s">
        <v>83</v>
      </c>
      <c r="AY116" s="16" t="s">
        <v>142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6" t="s">
        <v>83</v>
      </c>
      <c r="BK116" s="231">
        <f>ROUND(I116*H116,2)</f>
        <v>0</v>
      </c>
      <c r="BL116" s="16" t="s">
        <v>83</v>
      </c>
      <c r="BM116" s="230" t="s">
        <v>1111</v>
      </c>
    </row>
    <row r="117" s="2" customFormat="1" ht="21.75" customHeight="1">
      <c r="A117" s="38"/>
      <c r="B117" s="39"/>
      <c r="C117" s="236" t="s">
        <v>265</v>
      </c>
      <c r="D117" s="236" t="s">
        <v>565</v>
      </c>
      <c r="E117" s="237" t="s">
        <v>1112</v>
      </c>
      <c r="F117" s="238" t="s">
        <v>1113</v>
      </c>
      <c r="G117" s="239" t="s">
        <v>153</v>
      </c>
      <c r="H117" s="240">
        <v>1</v>
      </c>
      <c r="I117" s="241"/>
      <c r="J117" s="242">
        <f>ROUND(I117*H117,2)</f>
        <v>0</v>
      </c>
      <c r="K117" s="238" t="s">
        <v>147</v>
      </c>
      <c r="L117" s="44"/>
      <c r="M117" s="243" t="s">
        <v>32</v>
      </c>
      <c r="N117" s="244" t="s">
        <v>47</v>
      </c>
      <c r="O117" s="84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0" t="s">
        <v>576</v>
      </c>
      <c r="AT117" s="230" t="s">
        <v>565</v>
      </c>
      <c r="AU117" s="230" t="s">
        <v>83</v>
      </c>
      <c r="AY117" s="16" t="s">
        <v>142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6" t="s">
        <v>83</v>
      </c>
      <c r="BK117" s="231">
        <f>ROUND(I117*H117,2)</f>
        <v>0</v>
      </c>
      <c r="BL117" s="16" t="s">
        <v>576</v>
      </c>
      <c r="BM117" s="230" t="s">
        <v>1114</v>
      </c>
    </row>
    <row r="118" s="2" customFormat="1" ht="21.75" customHeight="1">
      <c r="A118" s="38"/>
      <c r="B118" s="39"/>
      <c r="C118" s="236" t="s">
        <v>269</v>
      </c>
      <c r="D118" s="236" t="s">
        <v>565</v>
      </c>
      <c r="E118" s="237" t="s">
        <v>1115</v>
      </c>
      <c r="F118" s="238" t="s">
        <v>1116</v>
      </c>
      <c r="G118" s="239" t="s">
        <v>1117</v>
      </c>
      <c r="H118" s="240">
        <v>1</v>
      </c>
      <c r="I118" s="241"/>
      <c r="J118" s="242">
        <f>ROUND(I118*H118,2)</f>
        <v>0</v>
      </c>
      <c r="K118" s="238" t="s">
        <v>147</v>
      </c>
      <c r="L118" s="44"/>
      <c r="M118" s="243" t="s">
        <v>32</v>
      </c>
      <c r="N118" s="244" t="s">
        <v>47</v>
      </c>
      <c r="O118" s="84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0" t="s">
        <v>576</v>
      </c>
      <c r="AT118" s="230" t="s">
        <v>565</v>
      </c>
      <c r="AU118" s="230" t="s">
        <v>83</v>
      </c>
      <c r="AY118" s="16" t="s">
        <v>142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6" t="s">
        <v>83</v>
      </c>
      <c r="BK118" s="231">
        <f>ROUND(I118*H118,2)</f>
        <v>0</v>
      </c>
      <c r="BL118" s="16" t="s">
        <v>576</v>
      </c>
      <c r="BM118" s="230" t="s">
        <v>1118</v>
      </c>
    </row>
    <row r="119" s="2" customFormat="1" ht="21.75" customHeight="1">
      <c r="A119" s="38"/>
      <c r="B119" s="39"/>
      <c r="C119" s="236" t="s">
        <v>273</v>
      </c>
      <c r="D119" s="236" t="s">
        <v>565</v>
      </c>
      <c r="E119" s="237" t="s">
        <v>1119</v>
      </c>
      <c r="F119" s="238" t="s">
        <v>1120</v>
      </c>
      <c r="G119" s="239" t="s">
        <v>153</v>
      </c>
      <c r="H119" s="240">
        <v>1</v>
      </c>
      <c r="I119" s="241"/>
      <c r="J119" s="242">
        <f>ROUND(I119*H119,2)</f>
        <v>0</v>
      </c>
      <c r="K119" s="238" t="s">
        <v>147</v>
      </c>
      <c r="L119" s="44"/>
      <c r="M119" s="243" t="s">
        <v>32</v>
      </c>
      <c r="N119" s="244" t="s">
        <v>47</v>
      </c>
      <c r="O119" s="84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576</v>
      </c>
      <c r="AT119" s="230" t="s">
        <v>565</v>
      </c>
      <c r="AU119" s="230" t="s">
        <v>83</v>
      </c>
      <c r="AY119" s="16" t="s">
        <v>142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6" t="s">
        <v>83</v>
      </c>
      <c r="BK119" s="231">
        <f>ROUND(I119*H119,2)</f>
        <v>0</v>
      </c>
      <c r="BL119" s="16" t="s">
        <v>576</v>
      </c>
      <c r="BM119" s="230" t="s">
        <v>1121</v>
      </c>
    </row>
    <row r="120" s="2" customFormat="1" ht="21.75" customHeight="1">
      <c r="A120" s="38"/>
      <c r="B120" s="39"/>
      <c r="C120" s="236" t="s">
        <v>277</v>
      </c>
      <c r="D120" s="236" t="s">
        <v>565</v>
      </c>
      <c r="E120" s="237" t="s">
        <v>1122</v>
      </c>
      <c r="F120" s="238" t="s">
        <v>1123</v>
      </c>
      <c r="G120" s="239" t="s">
        <v>153</v>
      </c>
      <c r="H120" s="240">
        <v>1</v>
      </c>
      <c r="I120" s="241"/>
      <c r="J120" s="242">
        <f>ROUND(I120*H120,2)</f>
        <v>0</v>
      </c>
      <c r="K120" s="238" t="s">
        <v>147</v>
      </c>
      <c r="L120" s="44"/>
      <c r="M120" s="243" t="s">
        <v>32</v>
      </c>
      <c r="N120" s="244" t="s">
        <v>47</v>
      </c>
      <c r="O120" s="84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576</v>
      </c>
      <c r="AT120" s="230" t="s">
        <v>565</v>
      </c>
      <c r="AU120" s="230" t="s">
        <v>83</v>
      </c>
      <c r="AY120" s="16" t="s">
        <v>142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6" t="s">
        <v>83</v>
      </c>
      <c r="BK120" s="231">
        <f>ROUND(I120*H120,2)</f>
        <v>0</v>
      </c>
      <c r="BL120" s="16" t="s">
        <v>576</v>
      </c>
      <c r="BM120" s="230" t="s">
        <v>1124</v>
      </c>
    </row>
    <row r="121" s="2" customFormat="1" ht="21.75" customHeight="1">
      <c r="A121" s="38"/>
      <c r="B121" s="39"/>
      <c r="C121" s="236" t="s">
        <v>281</v>
      </c>
      <c r="D121" s="236" t="s">
        <v>565</v>
      </c>
      <c r="E121" s="237" t="s">
        <v>1125</v>
      </c>
      <c r="F121" s="238" t="s">
        <v>1126</v>
      </c>
      <c r="G121" s="239" t="s">
        <v>153</v>
      </c>
      <c r="H121" s="240">
        <v>1</v>
      </c>
      <c r="I121" s="241"/>
      <c r="J121" s="242">
        <f>ROUND(I121*H121,2)</f>
        <v>0</v>
      </c>
      <c r="K121" s="238" t="s">
        <v>147</v>
      </c>
      <c r="L121" s="44"/>
      <c r="M121" s="243" t="s">
        <v>32</v>
      </c>
      <c r="N121" s="244" t="s">
        <v>47</v>
      </c>
      <c r="O121" s="84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576</v>
      </c>
      <c r="AT121" s="230" t="s">
        <v>565</v>
      </c>
      <c r="AU121" s="230" t="s">
        <v>83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576</v>
      </c>
      <c r="BM121" s="230" t="s">
        <v>1127</v>
      </c>
    </row>
    <row r="122" s="2" customFormat="1" ht="33" customHeight="1">
      <c r="A122" s="38"/>
      <c r="B122" s="39"/>
      <c r="C122" s="236" t="s">
        <v>285</v>
      </c>
      <c r="D122" s="236" t="s">
        <v>565</v>
      </c>
      <c r="E122" s="237" t="s">
        <v>1128</v>
      </c>
      <c r="F122" s="238" t="s">
        <v>1129</v>
      </c>
      <c r="G122" s="239" t="s">
        <v>153</v>
      </c>
      <c r="H122" s="240">
        <v>3</v>
      </c>
      <c r="I122" s="241"/>
      <c r="J122" s="242">
        <f>ROUND(I122*H122,2)</f>
        <v>0</v>
      </c>
      <c r="K122" s="238" t="s">
        <v>147</v>
      </c>
      <c r="L122" s="44"/>
      <c r="M122" s="243" t="s">
        <v>32</v>
      </c>
      <c r="N122" s="244" t="s">
        <v>47</v>
      </c>
      <c r="O122" s="84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576</v>
      </c>
      <c r="AT122" s="230" t="s">
        <v>565</v>
      </c>
      <c r="AU122" s="230" t="s">
        <v>83</v>
      </c>
      <c r="AY122" s="16" t="s">
        <v>142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576</v>
      </c>
      <c r="BM122" s="230" t="s">
        <v>1130</v>
      </c>
    </row>
    <row r="123" s="2" customFormat="1" ht="33" customHeight="1">
      <c r="A123" s="38"/>
      <c r="B123" s="39"/>
      <c r="C123" s="236" t="s">
        <v>289</v>
      </c>
      <c r="D123" s="236" t="s">
        <v>565</v>
      </c>
      <c r="E123" s="237" t="s">
        <v>1131</v>
      </c>
      <c r="F123" s="238" t="s">
        <v>1132</v>
      </c>
      <c r="G123" s="239" t="s">
        <v>153</v>
      </c>
      <c r="H123" s="240">
        <v>2</v>
      </c>
      <c r="I123" s="241"/>
      <c r="J123" s="242">
        <f>ROUND(I123*H123,2)</f>
        <v>0</v>
      </c>
      <c r="K123" s="238" t="s">
        <v>147</v>
      </c>
      <c r="L123" s="44"/>
      <c r="M123" s="243" t="s">
        <v>32</v>
      </c>
      <c r="N123" s="244" t="s">
        <v>47</v>
      </c>
      <c r="O123" s="84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576</v>
      </c>
      <c r="AT123" s="230" t="s">
        <v>565</v>
      </c>
      <c r="AU123" s="230" t="s">
        <v>83</v>
      </c>
      <c r="AY123" s="16" t="s">
        <v>142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576</v>
      </c>
      <c r="BM123" s="230" t="s">
        <v>1133</v>
      </c>
    </row>
    <row r="124" s="2" customFormat="1" ht="21.75" customHeight="1">
      <c r="A124" s="38"/>
      <c r="B124" s="39"/>
      <c r="C124" s="218" t="s">
        <v>293</v>
      </c>
      <c r="D124" s="218" t="s">
        <v>143</v>
      </c>
      <c r="E124" s="219" t="s">
        <v>1134</v>
      </c>
      <c r="F124" s="220" t="s">
        <v>1135</v>
      </c>
      <c r="G124" s="221" t="s">
        <v>153</v>
      </c>
      <c r="H124" s="222">
        <v>1</v>
      </c>
      <c r="I124" s="223"/>
      <c r="J124" s="224">
        <f>ROUND(I124*H124,2)</f>
        <v>0</v>
      </c>
      <c r="K124" s="220" t="s">
        <v>147</v>
      </c>
      <c r="L124" s="225"/>
      <c r="M124" s="226" t="s">
        <v>32</v>
      </c>
      <c r="N124" s="227" t="s">
        <v>47</v>
      </c>
      <c r="O124" s="84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148</v>
      </c>
      <c r="AT124" s="230" t="s">
        <v>143</v>
      </c>
      <c r="AU124" s="230" t="s">
        <v>83</v>
      </c>
      <c r="AY124" s="16" t="s">
        <v>142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149</v>
      </c>
      <c r="BM124" s="230" t="s">
        <v>1136</v>
      </c>
    </row>
    <row r="125" s="2" customFormat="1" ht="21.75" customHeight="1">
      <c r="A125" s="38"/>
      <c r="B125" s="39"/>
      <c r="C125" s="218" t="s">
        <v>297</v>
      </c>
      <c r="D125" s="218" t="s">
        <v>143</v>
      </c>
      <c r="E125" s="219" t="s">
        <v>1137</v>
      </c>
      <c r="F125" s="220" t="s">
        <v>1138</v>
      </c>
      <c r="G125" s="221" t="s">
        <v>146</v>
      </c>
      <c r="H125" s="222">
        <v>100</v>
      </c>
      <c r="I125" s="223"/>
      <c r="J125" s="224">
        <f>ROUND(I125*H125,2)</f>
        <v>0</v>
      </c>
      <c r="K125" s="220" t="s">
        <v>147</v>
      </c>
      <c r="L125" s="225"/>
      <c r="M125" s="226" t="s">
        <v>32</v>
      </c>
      <c r="N125" s="227" t="s">
        <v>47</v>
      </c>
      <c r="O125" s="84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148</v>
      </c>
      <c r="AT125" s="230" t="s">
        <v>143</v>
      </c>
      <c r="AU125" s="230" t="s">
        <v>83</v>
      </c>
      <c r="AY125" s="16" t="s">
        <v>142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149</v>
      </c>
      <c r="BM125" s="230" t="s">
        <v>1139</v>
      </c>
    </row>
    <row r="126" s="2" customFormat="1" ht="21.75" customHeight="1">
      <c r="A126" s="38"/>
      <c r="B126" s="39"/>
      <c r="C126" s="218" t="s">
        <v>301</v>
      </c>
      <c r="D126" s="218" t="s">
        <v>143</v>
      </c>
      <c r="E126" s="219" t="s">
        <v>1140</v>
      </c>
      <c r="F126" s="220" t="s">
        <v>1141</v>
      </c>
      <c r="G126" s="221" t="s">
        <v>146</v>
      </c>
      <c r="H126" s="222">
        <v>100</v>
      </c>
      <c r="I126" s="223"/>
      <c r="J126" s="224">
        <f>ROUND(I126*H126,2)</f>
        <v>0</v>
      </c>
      <c r="K126" s="220" t="s">
        <v>147</v>
      </c>
      <c r="L126" s="225"/>
      <c r="M126" s="226" t="s">
        <v>32</v>
      </c>
      <c r="N126" s="227" t="s">
        <v>47</v>
      </c>
      <c r="O126" s="84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148</v>
      </c>
      <c r="AT126" s="230" t="s">
        <v>143</v>
      </c>
      <c r="AU126" s="230" t="s">
        <v>83</v>
      </c>
      <c r="AY126" s="16" t="s">
        <v>142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149</v>
      </c>
      <c r="BM126" s="230" t="s">
        <v>1142</v>
      </c>
    </row>
    <row r="127" s="2" customFormat="1" ht="21.75" customHeight="1">
      <c r="A127" s="38"/>
      <c r="B127" s="39"/>
      <c r="C127" s="218" t="s">
        <v>305</v>
      </c>
      <c r="D127" s="218" t="s">
        <v>143</v>
      </c>
      <c r="E127" s="219" t="s">
        <v>1143</v>
      </c>
      <c r="F127" s="220" t="s">
        <v>1144</v>
      </c>
      <c r="G127" s="221" t="s">
        <v>153</v>
      </c>
      <c r="H127" s="222">
        <v>100</v>
      </c>
      <c r="I127" s="223"/>
      <c r="J127" s="224">
        <f>ROUND(I127*H127,2)</f>
        <v>0</v>
      </c>
      <c r="K127" s="220" t="s">
        <v>147</v>
      </c>
      <c r="L127" s="225"/>
      <c r="M127" s="226" t="s">
        <v>32</v>
      </c>
      <c r="N127" s="227" t="s">
        <v>47</v>
      </c>
      <c r="O127" s="84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148</v>
      </c>
      <c r="AT127" s="230" t="s">
        <v>143</v>
      </c>
      <c r="AU127" s="230" t="s">
        <v>83</v>
      </c>
      <c r="AY127" s="16" t="s">
        <v>142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149</v>
      </c>
      <c r="BM127" s="230" t="s">
        <v>1145</v>
      </c>
    </row>
    <row r="128" s="2" customFormat="1" ht="21.75" customHeight="1">
      <c r="A128" s="38"/>
      <c r="B128" s="39"/>
      <c r="C128" s="218" t="s">
        <v>309</v>
      </c>
      <c r="D128" s="218" t="s">
        <v>143</v>
      </c>
      <c r="E128" s="219" t="s">
        <v>1146</v>
      </c>
      <c r="F128" s="220" t="s">
        <v>1147</v>
      </c>
      <c r="G128" s="221" t="s">
        <v>146</v>
      </c>
      <c r="H128" s="222">
        <v>100</v>
      </c>
      <c r="I128" s="223"/>
      <c r="J128" s="224">
        <f>ROUND(I128*H128,2)</f>
        <v>0</v>
      </c>
      <c r="K128" s="220" t="s">
        <v>147</v>
      </c>
      <c r="L128" s="225"/>
      <c r="M128" s="226" t="s">
        <v>32</v>
      </c>
      <c r="N128" s="227" t="s">
        <v>47</v>
      </c>
      <c r="O128" s="84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148</v>
      </c>
      <c r="AT128" s="230" t="s">
        <v>143</v>
      </c>
      <c r="AU128" s="230" t="s">
        <v>83</v>
      </c>
      <c r="AY128" s="16" t="s">
        <v>142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149</v>
      </c>
      <c r="BM128" s="230" t="s">
        <v>1148</v>
      </c>
    </row>
    <row r="129" s="2" customFormat="1" ht="21.75" customHeight="1">
      <c r="A129" s="38"/>
      <c r="B129" s="39"/>
      <c r="C129" s="218" t="s">
        <v>313</v>
      </c>
      <c r="D129" s="218" t="s">
        <v>143</v>
      </c>
      <c r="E129" s="219" t="s">
        <v>1149</v>
      </c>
      <c r="F129" s="220" t="s">
        <v>1150</v>
      </c>
      <c r="G129" s="221" t="s">
        <v>146</v>
      </c>
      <c r="H129" s="222">
        <v>100</v>
      </c>
      <c r="I129" s="223"/>
      <c r="J129" s="224">
        <f>ROUND(I129*H129,2)</f>
        <v>0</v>
      </c>
      <c r="K129" s="220" t="s">
        <v>147</v>
      </c>
      <c r="L129" s="225"/>
      <c r="M129" s="280" t="s">
        <v>32</v>
      </c>
      <c r="N129" s="281" t="s">
        <v>47</v>
      </c>
      <c r="O129" s="247"/>
      <c r="P129" s="248">
        <f>O129*H129</f>
        <v>0</v>
      </c>
      <c r="Q129" s="248">
        <v>0</v>
      </c>
      <c r="R129" s="248">
        <f>Q129*H129</f>
        <v>0</v>
      </c>
      <c r="S129" s="248">
        <v>0</v>
      </c>
      <c r="T129" s="24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148</v>
      </c>
      <c r="AT129" s="230" t="s">
        <v>143</v>
      </c>
      <c r="AU129" s="230" t="s">
        <v>83</v>
      </c>
      <c r="AY129" s="16" t="s">
        <v>142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149</v>
      </c>
      <c r="BM129" s="230" t="s">
        <v>1151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175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lF3XljE5D8WcGmVPFV/UFuR4ZsgqPFiBYSRHLHpELFHJsr795P8ZBoyhYGIrT2TiZM8yU8lR0uFiKt6p8UCSkw==" hashValue="V/3oQKXYvROHMW2K7jkUFMSMOHBTykSHHhjWs3FisbOVyn3OawgLh17VfoYD2WRMhL0f8Kd3V50qWv1TgzKZ1g==" algorithmName="SHA-512" password="CC35"/>
  <autoFilter ref="C85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85</v>
      </c>
    </row>
    <row r="4" s="1" customFormat="1" ht="24.96" customHeight="1">
      <c r="B4" s="19"/>
      <c r="D4" s="142" t="s">
        <v>117</v>
      </c>
      <c r="I4" s="138"/>
      <c r="L4" s="19"/>
      <c r="M4" s="143" t="s">
        <v>10</v>
      </c>
      <c r="AT4" s="16" t="s">
        <v>4</v>
      </c>
    </row>
    <row r="5" s="1" customFormat="1" ht="6.96" customHeight="1">
      <c r="B5" s="19"/>
      <c r="I5" s="138"/>
      <c r="L5" s="19"/>
    </row>
    <row r="6" s="1" customFormat="1" ht="12" customHeight="1">
      <c r="B6" s="19"/>
      <c r="D6" s="144" t="s">
        <v>16</v>
      </c>
      <c r="I6" s="138"/>
      <c r="L6" s="19"/>
    </row>
    <row r="7" s="1" customFormat="1" ht="16.5" customHeight="1">
      <c r="B7" s="19"/>
      <c r="E7" s="145" t="str">
        <f>'Rekapitulace zakázky'!K6</f>
        <v>Oprava zabezpečovacího zařízení v žst. Nové Město nad Cidlinou</v>
      </c>
      <c r="F7" s="144"/>
      <c r="G7" s="144"/>
      <c r="H7" s="144"/>
      <c r="I7" s="138"/>
      <c r="L7" s="19"/>
    </row>
    <row r="8" s="1" customFormat="1" ht="12" customHeight="1">
      <c r="B8" s="19"/>
      <c r="D8" s="144" t="s">
        <v>118</v>
      </c>
      <c r="I8" s="138"/>
      <c r="L8" s="19"/>
    </row>
    <row r="9" s="2" customFormat="1" ht="16.5" customHeight="1">
      <c r="A9" s="38"/>
      <c r="B9" s="44"/>
      <c r="C9" s="38"/>
      <c r="D9" s="38"/>
      <c r="E9" s="145" t="s">
        <v>1021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120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1152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32</v>
      </c>
      <c r="G13" s="38"/>
      <c r="H13" s="38"/>
      <c r="I13" s="149" t="s">
        <v>20</v>
      </c>
      <c r="J13" s="133" t="s">
        <v>32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zakázky'!AN8</f>
        <v>26. 2. 2020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30</v>
      </c>
      <c r="E16" s="38"/>
      <c r="F16" s="38"/>
      <c r="G16" s="38"/>
      <c r="H16" s="38"/>
      <c r="I16" s="149" t="s">
        <v>31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34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35</v>
      </c>
      <c r="E19" s="38"/>
      <c r="F19" s="38"/>
      <c r="G19" s="38"/>
      <c r="H19" s="38"/>
      <c r="I19" s="149" t="s">
        <v>31</v>
      </c>
      <c r="J19" s="32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33"/>
      <c r="G20" s="133"/>
      <c r="H20" s="133"/>
      <c r="I20" s="149" t="s">
        <v>34</v>
      </c>
      <c r="J20" s="32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37</v>
      </c>
      <c r="E22" s="38"/>
      <c r="F22" s="38"/>
      <c r="G22" s="38"/>
      <c r="H22" s="38"/>
      <c r="I22" s="149" t="s">
        <v>31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34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39</v>
      </c>
      <c r="E25" s="38"/>
      <c r="F25" s="38"/>
      <c r="G25" s="38"/>
      <c r="H25" s="38"/>
      <c r="I25" s="149" t="s">
        <v>31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34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42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44</v>
      </c>
      <c r="G34" s="38"/>
      <c r="H34" s="38"/>
      <c r="I34" s="161" t="s">
        <v>43</v>
      </c>
      <c r="J34" s="160" t="s">
        <v>45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46</v>
      </c>
      <c r="E35" s="144" t="s">
        <v>47</v>
      </c>
      <c r="F35" s="163">
        <f>ROUND((SUM(BE86:BE102)),  2)</f>
        <v>0</v>
      </c>
      <c r="G35" s="38"/>
      <c r="H35" s="38"/>
      <c r="I35" s="164">
        <v>0.20999999999999999</v>
      </c>
      <c r="J35" s="163">
        <f>ROUND(((SUM(BE86:BE102))*I35),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48</v>
      </c>
      <c r="F36" s="163">
        <f>ROUND((SUM(BF86:BF102)),  2)</f>
        <v>0</v>
      </c>
      <c r="G36" s="38"/>
      <c r="H36" s="38"/>
      <c r="I36" s="164">
        <v>0.14999999999999999</v>
      </c>
      <c r="J36" s="163">
        <f>ROUND(((SUM(BF86:BF102))*I36),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49</v>
      </c>
      <c r="F37" s="163">
        <f>ROUND((SUM(BG86:BG102)),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50</v>
      </c>
      <c r="F38" s="163">
        <f>ROUND((SUM(BH86:BH102)),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51</v>
      </c>
      <c r="F39" s="163">
        <f>ROUND((SUM(BI86:BI102)),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52</v>
      </c>
      <c r="E41" s="167"/>
      <c r="F41" s="167"/>
      <c r="G41" s="168" t="s">
        <v>53</v>
      </c>
      <c r="H41" s="169" t="s">
        <v>54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122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9" t="str">
        <f>E7</f>
        <v>Oprava zabezpečovacího zařízení v žst. Nové Město nad Cidlinou</v>
      </c>
      <c r="F50" s="31"/>
      <c r="G50" s="31"/>
      <c r="H50" s="31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0"/>
      <c r="C51" s="31" t="s">
        <v>118</v>
      </c>
      <c r="D51" s="21"/>
      <c r="E51" s="21"/>
      <c r="F51" s="21"/>
      <c r="G51" s="21"/>
      <c r="H51" s="21"/>
      <c r="I51" s="138"/>
      <c r="J51" s="21"/>
      <c r="K51" s="21"/>
      <c r="L51" s="19"/>
    </row>
    <row r="52" hidden="1" s="2" customFormat="1" ht="16.5" customHeight="1">
      <c r="A52" s="38"/>
      <c r="B52" s="39"/>
      <c r="C52" s="40"/>
      <c r="D52" s="40"/>
      <c r="E52" s="179" t="s">
        <v>1021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120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02-02 - Rozhlasový systém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22</v>
      </c>
      <c r="D56" s="40"/>
      <c r="E56" s="40"/>
      <c r="F56" s="26" t="str">
        <f>F14</f>
        <v>žst. Nové Město n. C.</v>
      </c>
      <c r="G56" s="40"/>
      <c r="H56" s="40"/>
      <c r="I56" s="149" t="s">
        <v>24</v>
      </c>
      <c r="J56" s="72" t="str">
        <f>IF(J14="","",J14)</f>
        <v>26. 2. 2020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30</v>
      </c>
      <c r="D58" s="40"/>
      <c r="E58" s="40"/>
      <c r="F58" s="26" t="str">
        <f>E17</f>
        <v xml:space="preserve"> </v>
      </c>
      <c r="G58" s="40"/>
      <c r="H58" s="40"/>
      <c r="I58" s="149" t="s">
        <v>37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35</v>
      </c>
      <c r="D59" s="40"/>
      <c r="E59" s="40"/>
      <c r="F59" s="26" t="str">
        <f>IF(E20="","",E20)</f>
        <v>Vyplň údaj</v>
      </c>
      <c r="G59" s="40"/>
      <c r="H59" s="40"/>
      <c r="I59" s="149" t="s">
        <v>39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0" t="s">
        <v>123</v>
      </c>
      <c r="D61" s="181"/>
      <c r="E61" s="181"/>
      <c r="F61" s="181"/>
      <c r="G61" s="181"/>
      <c r="H61" s="181"/>
      <c r="I61" s="182"/>
      <c r="J61" s="183" t="s">
        <v>124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4" t="s">
        <v>74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6" t="s">
        <v>125</v>
      </c>
    </row>
    <row r="64" hidden="1" s="9" customFormat="1" ht="24.96" customHeight="1">
      <c r="A64" s="9"/>
      <c r="B64" s="185"/>
      <c r="C64" s="186"/>
      <c r="D64" s="187" t="s">
        <v>1023</v>
      </c>
      <c r="E64" s="188"/>
      <c r="F64" s="188"/>
      <c r="G64" s="188"/>
      <c r="H64" s="188"/>
      <c r="I64" s="189"/>
      <c r="J64" s="190">
        <f>J87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2" t="s">
        <v>127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1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zabezpečovacího zařízení v žst. Nové Město nad Cidlinou</v>
      </c>
      <c r="F74" s="31"/>
      <c r="G74" s="31"/>
      <c r="H74" s="31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0"/>
      <c r="C75" s="31" t="s">
        <v>118</v>
      </c>
      <c r="D75" s="21"/>
      <c r="E75" s="21"/>
      <c r="F75" s="21"/>
      <c r="G75" s="21"/>
      <c r="H75" s="21"/>
      <c r="I75" s="138"/>
      <c r="J75" s="21"/>
      <c r="K75" s="21"/>
      <c r="L75" s="19"/>
    </row>
    <row r="76" s="2" customFormat="1" ht="16.5" customHeight="1">
      <c r="A76" s="38"/>
      <c r="B76" s="39"/>
      <c r="C76" s="40"/>
      <c r="D76" s="40"/>
      <c r="E76" s="179" t="s">
        <v>1021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120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02-02 - Rozhlasový systém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1" t="s">
        <v>22</v>
      </c>
      <c r="D80" s="40"/>
      <c r="E80" s="40"/>
      <c r="F80" s="26" t="str">
        <f>F14</f>
        <v>žst. Nové Město n. C.</v>
      </c>
      <c r="G80" s="40"/>
      <c r="H80" s="40"/>
      <c r="I80" s="149" t="s">
        <v>24</v>
      </c>
      <c r="J80" s="72" t="str">
        <f>IF(J14="","",J14)</f>
        <v>26. 2. 2020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1" t="s">
        <v>30</v>
      </c>
      <c r="D82" s="40"/>
      <c r="E82" s="40"/>
      <c r="F82" s="26" t="str">
        <f>E17</f>
        <v xml:space="preserve"> </v>
      </c>
      <c r="G82" s="40"/>
      <c r="H82" s="40"/>
      <c r="I82" s="149" t="s">
        <v>37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1" t="s">
        <v>35</v>
      </c>
      <c r="D83" s="40"/>
      <c r="E83" s="40"/>
      <c r="F83" s="26" t="str">
        <f>IF(E20="","",E20)</f>
        <v>Vyplň údaj</v>
      </c>
      <c r="G83" s="40"/>
      <c r="H83" s="40"/>
      <c r="I83" s="149" t="s">
        <v>39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128</v>
      </c>
      <c r="D85" s="195" t="s">
        <v>61</v>
      </c>
      <c r="E85" s="195" t="s">
        <v>57</v>
      </c>
      <c r="F85" s="195" t="s">
        <v>58</v>
      </c>
      <c r="G85" s="195" t="s">
        <v>129</v>
      </c>
      <c r="H85" s="195" t="s">
        <v>130</v>
      </c>
      <c r="I85" s="196" t="s">
        <v>131</v>
      </c>
      <c r="J85" s="195" t="s">
        <v>124</v>
      </c>
      <c r="K85" s="197" t="s">
        <v>132</v>
      </c>
      <c r="L85" s="198"/>
      <c r="M85" s="92" t="s">
        <v>32</v>
      </c>
      <c r="N85" s="93" t="s">
        <v>46</v>
      </c>
      <c r="O85" s="93" t="s">
        <v>133</v>
      </c>
      <c r="P85" s="93" t="s">
        <v>134</v>
      </c>
      <c r="Q85" s="93" t="s">
        <v>135</v>
      </c>
      <c r="R85" s="93" t="s">
        <v>136</v>
      </c>
      <c r="S85" s="93" t="s">
        <v>137</v>
      </c>
      <c r="T85" s="94" t="s">
        <v>138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139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</f>
        <v>0</v>
      </c>
      <c r="Q86" s="96"/>
      <c r="R86" s="201">
        <f>R87</f>
        <v>0</v>
      </c>
      <c r="S86" s="96"/>
      <c r="T86" s="202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6" t="s">
        <v>75</v>
      </c>
      <c r="AU86" s="16" t="s">
        <v>125</v>
      </c>
      <c r="BK86" s="203">
        <f>BK87</f>
        <v>0</v>
      </c>
    </row>
    <row r="87" s="11" customFormat="1" ht="25.92" customHeight="1">
      <c r="A87" s="11"/>
      <c r="B87" s="204"/>
      <c r="C87" s="205"/>
      <c r="D87" s="206" t="s">
        <v>75</v>
      </c>
      <c r="E87" s="207" t="s">
        <v>140</v>
      </c>
      <c r="F87" s="207" t="s">
        <v>1048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SUM(P88:P102)</f>
        <v>0</v>
      </c>
      <c r="Q87" s="212"/>
      <c r="R87" s="213">
        <f>SUM(R88:R102)</f>
        <v>0</v>
      </c>
      <c r="S87" s="212"/>
      <c r="T87" s="214">
        <f>SUM(T88:T102)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15" t="s">
        <v>141</v>
      </c>
      <c r="AT87" s="216" t="s">
        <v>75</v>
      </c>
      <c r="AU87" s="216" t="s">
        <v>76</v>
      </c>
      <c r="AY87" s="215" t="s">
        <v>142</v>
      </c>
      <c r="BK87" s="217">
        <f>SUM(BK88:BK102)</f>
        <v>0</v>
      </c>
    </row>
    <row r="88" s="2" customFormat="1" ht="21.75" customHeight="1">
      <c r="A88" s="38"/>
      <c r="B88" s="39"/>
      <c r="C88" s="236" t="s">
        <v>83</v>
      </c>
      <c r="D88" s="236" t="s">
        <v>565</v>
      </c>
      <c r="E88" s="237" t="s">
        <v>1153</v>
      </c>
      <c r="F88" s="238" t="s">
        <v>1154</v>
      </c>
      <c r="G88" s="239" t="s">
        <v>153</v>
      </c>
      <c r="H88" s="240">
        <v>2</v>
      </c>
      <c r="I88" s="241"/>
      <c r="J88" s="242">
        <f>ROUND(I88*H88,2)</f>
        <v>0</v>
      </c>
      <c r="K88" s="238" t="s">
        <v>147</v>
      </c>
      <c r="L88" s="44"/>
      <c r="M88" s="243" t="s">
        <v>32</v>
      </c>
      <c r="N88" s="244" t="s">
        <v>47</v>
      </c>
      <c r="O88" s="84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0" t="s">
        <v>141</v>
      </c>
      <c r="AT88" s="230" t="s">
        <v>565</v>
      </c>
      <c r="AU88" s="230" t="s">
        <v>83</v>
      </c>
      <c r="AY88" s="16" t="s">
        <v>142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6" t="s">
        <v>83</v>
      </c>
      <c r="BK88" s="231">
        <f>ROUND(I88*H88,2)</f>
        <v>0</v>
      </c>
      <c r="BL88" s="16" t="s">
        <v>141</v>
      </c>
      <c r="BM88" s="230" t="s">
        <v>1155</v>
      </c>
    </row>
    <row r="89" s="2" customFormat="1" ht="21.75" customHeight="1">
      <c r="A89" s="38"/>
      <c r="B89" s="39"/>
      <c r="C89" s="236" t="s">
        <v>85</v>
      </c>
      <c r="D89" s="236" t="s">
        <v>565</v>
      </c>
      <c r="E89" s="237" t="s">
        <v>1156</v>
      </c>
      <c r="F89" s="238" t="s">
        <v>1157</v>
      </c>
      <c r="G89" s="239" t="s">
        <v>153</v>
      </c>
      <c r="H89" s="240">
        <v>1</v>
      </c>
      <c r="I89" s="241"/>
      <c r="J89" s="242">
        <f>ROUND(I89*H89,2)</f>
        <v>0</v>
      </c>
      <c r="K89" s="238" t="s">
        <v>147</v>
      </c>
      <c r="L89" s="44"/>
      <c r="M89" s="243" t="s">
        <v>32</v>
      </c>
      <c r="N89" s="244" t="s">
        <v>47</v>
      </c>
      <c r="O89" s="84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0" t="s">
        <v>83</v>
      </c>
      <c r="AT89" s="230" t="s">
        <v>565</v>
      </c>
      <c r="AU89" s="230" t="s">
        <v>83</v>
      </c>
      <c r="AY89" s="16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6" t="s">
        <v>83</v>
      </c>
      <c r="BK89" s="231">
        <f>ROUND(I89*H89,2)</f>
        <v>0</v>
      </c>
      <c r="BL89" s="16" t="s">
        <v>83</v>
      </c>
      <c r="BM89" s="230" t="s">
        <v>1158</v>
      </c>
    </row>
    <row r="90" s="2" customFormat="1" ht="21.75" customHeight="1">
      <c r="A90" s="38"/>
      <c r="B90" s="39"/>
      <c r="C90" s="236" t="s">
        <v>156</v>
      </c>
      <c r="D90" s="236" t="s">
        <v>565</v>
      </c>
      <c r="E90" s="237" t="s">
        <v>1159</v>
      </c>
      <c r="F90" s="238" t="s">
        <v>1160</v>
      </c>
      <c r="G90" s="239" t="s">
        <v>153</v>
      </c>
      <c r="H90" s="240">
        <v>1</v>
      </c>
      <c r="I90" s="241"/>
      <c r="J90" s="242">
        <f>ROUND(I90*H90,2)</f>
        <v>0</v>
      </c>
      <c r="K90" s="238" t="s">
        <v>147</v>
      </c>
      <c r="L90" s="44"/>
      <c r="M90" s="243" t="s">
        <v>32</v>
      </c>
      <c r="N90" s="244" t="s">
        <v>47</v>
      </c>
      <c r="O90" s="84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0" t="s">
        <v>83</v>
      </c>
      <c r="AT90" s="230" t="s">
        <v>565</v>
      </c>
      <c r="AU90" s="230" t="s">
        <v>83</v>
      </c>
      <c r="AY90" s="16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6" t="s">
        <v>83</v>
      </c>
      <c r="BK90" s="231">
        <f>ROUND(I90*H90,2)</f>
        <v>0</v>
      </c>
      <c r="BL90" s="16" t="s">
        <v>83</v>
      </c>
      <c r="BM90" s="230" t="s">
        <v>1161</v>
      </c>
    </row>
    <row r="91" s="2" customFormat="1" ht="21.75" customHeight="1">
      <c r="A91" s="38"/>
      <c r="B91" s="39"/>
      <c r="C91" s="236" t="s">
        <v>141</v>
      </c>
      <c r="D91" s="236" t="s">
        <v>565</v>
      </c>
      <c r="E91" s="237" t="s">
        <v>1162</v>
      </c>
      <c r="F91" s="238" t="s">
        <v>1163</v>
      </c>
      <c r="G91" s="239" t="s">
        <v>153</v>
      </c>
      <c r="H91" s="240">
        <v>1</v>
      </c>
      <c r="I91" s="241"/>
      <c r="J91" s="242">
        <f>ROUND(I91*H91,2)</f>
        <v>0</v>
      </c>
      <c r="K91" s="238" t="s">
        <v>147</v>
      </c>
      <c r="L91" s="44"/>
      <c r="M91" s="243" t="s">
        <v>32</v>
      </c>
      <c r="N91" s="244" t="s">
        <v>47</v>
      </c>
      <c r="O91" s="84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0" t="s">
        <v>83</v>
      </c>
      <c r="AT91" s="230" t="s">
        <v>565</v>
      </c>
      <c r="AU91" s="230" t="s">
        <v>83</v>
      </c>
      <c r="AY91" s="16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6" t="s">
        <v>83</v>
      </c>
      <c r="BK91" s="231">
        <f>ROUND(I91*H91,2)</f>
        <v>0</v>
      </c>
      <c r="BL91" s="16" t="s">
        <v>83</v>
      </c>
      <c r="BM91" s="230" t="s">
        <v>1164</v>
      </c>
    </row>
    <row r="92" s="2" customFormat="1" ht="21.75" customHeight="1">
      <c r="A92" s="38"/>
      <c r="B92" s="39"/>
      <c r="C92" s="236" t="s">
        <v>163</v>
      </c>
      <c r="D92" s="236" t="s">
        <v>565</v>
      </c>
      <c r="E92" s="237" t="s">
        <v>1165</v>
      </c>
      <c r="F92" s="238" t="s">
        <v>1166</v>
      </c>
      <c r="G92" s="239" t="s">
        <v>153</v>
      </c>
      <c r="H92" s="240">
        <v>1</v>
      </c>
      <c r="I92" s="241"/>
      <c r="J92" s="242">
        <f>ROUND(I92*H92,2)</f>
        <v>0</v>
      </c>
      <c r="K92" s="238" t="s">
        <v>147</v>
      </c>
      <c r="L92" s="44"/>
      <c r="M92" s="243" t="s">
        <v>32</v>
      </c>
      <c r="N92" s="244" t="s">
        <v>47</v>
      </c>
      <c r="O92" s="84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0" t="s">
        <v>83</v>
      </c>
      <c r="AT92" s="230" t="s">
        <v>565</v>
      </c>
      <c r="AU92" s="230" t="s">
        <v>83</v>
      </c>
      <c r="AY92" s="16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6" t="s">
        <v>83</v>
      </c>
      <c r="BK92" s="231">
        <f>ROUND(I92*H92,2)</f>
        <v>0</v>
      </c>
      <c r="BL92" s="16" t="s">
        <v>83</v>
      </c>
      <c r="BM92" s="230" t="s">
        <v>1167</v>
      </c>
    </row>
    <row r="93" s="2" customFormat="1" ht="21.75" customHeight="1">
      <c r="A93" s="38"/>
      <c r="B93" s="39"/>
      <c r="C93" s="236" t="s">
        <v>167</v>
      </c>
      <c r="D93" s="236" t="s">
        <v>565</v>
      </c>
      <c r="E93" s="237" t="s">
        <v>1168</v>
      </c>
      <c r="F93" s="238" t="s">
        <v>1169</v>
      </c>
      <c r="G93" s="239" t="s">
        <v>153</v>
      </c>
      <c r="H93" s="240">
        <v>1</v>
      </c>
      <c r="I93" s="241"/>
      <c r="J93" s="242">
        <f>ROUND(I93*H93,2)</f>
        <v>0</v>
      </c>
      <c r="K93" s="238" t="s">
        <v>147</v>
      </c>
      <c r="L93" s="44"/>
      <c r="M93" s="243" t="s">
        <v>32</v>
      </c>
      <c r="N93" s="244" t="s">
        <v>47</v>
      </c>
      <c r="O93" s="84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0" t="s">
        <v>83</v>
      </c>
      <c r="AT93" s="230" t="s">
        <v>565</v>
      </c>
      <c r="AU93" s="230" t="s">
        <v>83</v>
      </c>
      <c r="AY93" s="16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6" t="s">
        <v>83</v>
      </c>
      <c r="BK93" s="231">
        <f>ROUND(I93*H93,2)</f>
        <v>0</v>
      </c>
      <c r="BL93" s="16" t="s">
        <v>83</v>
      </c>
      <c r="BM93" s="230" t="s">
        <v>1170</v>
      </c>
    </row>
    <row r="94" s="2" customFormat="1" ht="21.75" customHeight="1">
      <c r="A94" s="38"/>
      <c r="B94" s="39"/>
      <c r="C94" s="236" t="s">
        <v>171</v>
      </c>
      <c r="D94" s="236" t="s">
        <v>565</v>
      </c>
      <c r="E94" s="237" t="s">
        <v>1171</v>
      </c>
      <c r="F94" s="238" t="s">
        <v>1172</v>
      </c>
      <c r="G94" s="239" t="s">
        <v>153</v>
      </c>
      <c r="H94" s="240">
        <v>1</v>
      </c>
      <c r="I94" s="241"/>
      <c r="J94" s="242">
        <f>ROUND(I94*H94,2)</f>
        <v>0</v>
      </c>
      <c r="K94" s="238" t="s">
        <v>147</v>
      </c>
      <c r="L94" s="44"/>
      <c r="M94" s="243" t="s">
        <v>32</v>
      </c>
      <c r="N94" s="244" t="s">
        <v>47</v>
      </c>
      <c r="O94" s="84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0" t="s">
        <v>83</v>
      </c>
      <c r="AT94" s="230" t="s">
        <v>565</v>
      </c>
      <c r="AU94" s="230" t="s">
        <v>83</v>
      </c>
      <c r="AY94" s="16" t="s">
        <v>142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6" t="s">
        <v>83</v>
      </c>
      <c r="BK94" s="231">
        <f>ROUND(I94*H94,2)</f>
        <v>0</v>
      </c>
      <c r="BL94" s="16" t="s">
        <v>83</v>
      </c>
      <c r="BM94" s="230" t="s">
        <v>1173</v>
      </c>
    </row>
    <row r="95" s="2" customFormat="1" ht="21.75" customHeight="1">
      <c r="A95" s="38"/>
      <c r="B95" s="39"/>
      <c r="C95" s="236" t="s">
        <v>154</v>
      </c>
      <c r="D95" s="236" t="s">
        <v>565</v>
      </c>
      <c r="E95" s="237" t="s">
        <v>1174</v>
      </c>
      <c r="F95" s="238" t="s">
        <v>1175</v>
      </c>
      <c r="G95" s="239" t="s">
        <v>153</v>
      </c>
      <c r="H95" s="240">
        <v>1</v>
      </c>
      <c r="I95" s="241"/>
      <c r="J95" s="242">
        <f>ROUND(I95*H95,2)</f>
        <v>0</v>
      </c>
      <c r="K95" s="238" t="s">
        <v>147</v>
      </c>
      <c r="L95" s="44"/>
      <c r="M95" s="243" t="s">
        <v>32</v>
      </c>
      <c r="N95" s="244" t="s">
        <v>47</v>
      </c>
      <c r="O95" s="84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0" t="s">
        <v>83</v>
      </c>
      <c r="AT95" s="230" t="s">
        <v>565</v>
      </c>
      <c r="AU95" s="230" t="s">
        <v>83</v>
      </c>
      <c r="AY95" s="16" t="s">
        <v>142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6" t="s">
        <v>83</v>
      </c>
      <c r="BK95" s="231">
        <f>ROUND(I95*H95,2)</f>
        <v>0</v>
      </c>
      <c r="BL95" s="16" t="s">
        <v>83</v>
      </c>
      <c r="BM95" s="230" t="s">
        <v>1176</v>
      </c>
    </row>
    <row r="96" s="2" customFormat="1" ht="21.75" customHeight="1">
      <c r="A96" s="38"/>
      <c r="B96" s="39"/>
      <c r="C96" s="236" t="s">
        <v>178</v>
      </c>
      <c r="D96" s="236" t="s">
        <v>565</v>
      </c>
      <c r="E96" s="237" t="s">
        <v>1177</v>
      </c>
      <c r="F96" s="238" t="s">
        <v>1178</v>
      </c>
      <c r="G96" s="239" t="s">
        <v>153</v>
      </c>
      <c r="H96" s="240">
        <v>2</v>
      </c>
      <c r="I96" s="241"/>
      <c r="J96" s="242">
        <f>ROUND(I96*H96,2)</f>
        <v>0</v>
      </c>
      <c r="K96" s="238" t="s">
        <v>147</v>
      </c>
      <c r="L96" s="44"/>
      <c r="M96" s="243" t="s">
        <v>32</v>
      </c>
      <c r="N96" s="244" t="s">
        <v>47</v>
      </c>
      <c r="O96" s="84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0" t="s">
        <v>83</v>
      </c>
      <c r="AT96" s="230" t="s">
        <v>565</v>
      </c>
      <c r="AU96" s="230" t="s">
        <v>83</v>
      </c>
      <c r="AY96" s="16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6" t="s">
        <v>83</v>
      </c>
      <c r="BK96" s="231">
        <f>ROUND(I96*H96,2)</f>
        <v>0</v>
      </c>
      <c r="BL96" s="16" t="s">
        <v>83</v>
      </c>
      <c r="BM96" s="230" t="s">
        <v>1179</v>
      </c>
    </row>
    <row r="97" s="2" customFormat="1" ht="21.75" customHeight="1">
      <c r="A97" s="38"/>
      <c r="B97" s="39"/>
      <c r="C97" s="236" t="s">
        <v>182</v>
      </c>
      <c r="D97" s="236" t="s">
        <v>565</v>
      </c>
      <c r="E97" s="237" t="s">
        <v>1180</v>
      </c>
      <c r="F97" s="238" t="s">
        <v>1181</v>
      </c>
      <c r="G97" s="239" t="s">
        <v>153</v>
      </c>
      <c r="H97" s="240">
        <v>6</v>
      </c>
      <c r="I97" s="241"/>
      <c r="J97" s="242">
        <f>ROUND(I97*H97,2)</f>
        <v>0</v>
      </c>
      <c r="K97" s="238" t="s">
        <v>147</v>
      </c>
      <c r="L97" s="44"/>
      <c r="M97" s="243" t="s">
        <v>32</v>
      </c>
      <c r="N97" s="244" t="s">
        <v>47</v>
      </c>
      <c r="O97" s="84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0" t="s">
        <v>83</v>
      </c>
      <c r="AT97" s="230" t="s">
        <v>565</v>
      </c>
      <c r="AU97" s="230" t="s">
        <v>83</v>
      </c>
      <c r="AY97" s="16" t="s">
        <v>142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6" t="s">
        <v>83</v>
      </c>
      <c r="BK97" s="231">
        <f>ROUND(I97*H97,2)</f>
        <v>0</v>
      </c>
      <c r="BL97" s="16" t="s">
        <v>83</v>
      </c>
      <c r="BM97" s="230" t="s">
        <v>1182</v>
      </c>
    </row>
    <row r="98" s="2" customFormat="1" ht="21.75" customHeight="1">
      <c r="A98" s="38"/>
      <c r="B98" s="39"/>
      <c r="C98" s="236" t="s">
        <v>186</v>
      </c>
      <c r="D98" s="236" t="s">
        <v>565</v>
      </c>
      <c r="E98" s="237" t="s">
        <v>1183</v>
      </c>
      <c r="F98" s="238" t="s">
        <v>1184</v>
      </c>
      <c r="G98" s="239" t="s">
        <v>153</v>
      </c>
      <c r="H98" s="240">
        <v>6</v>
      </c>
      <c r="I98" s="241"/>
      <c r="J98" s="242">
        <f>ROUND(I98*H98,2)</f>
        <v>0</v>
      </c>
      <c r="K98" s="238" t="s">
        <v>147</v>
      </c>
      <c r="L98" s="44"/>
      <c r="M98" s="243" t="s">
        <v>32</v>
      </c>
      <c r="N98" s="244" t="s">
        <v>47</v>
      </c>
      <c r="O98" s="84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0" t="s">
        <v>83</v>
      </c>
      <c r="AT98" s="230" t="s">
        <v>565</v>
      </c>
      <c r="AU98" s="230" t="s">
        <v>83</v>
      </c>
      <c r="AY98" s="16" t="s">
        <v>142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6" t="s">
        <v>83</v>
      </c>
      <c r="BK98" s="231">
        <f>ROUND(I98*H98,2)</f>
        <v>0</v>
      </c>
      <c r="BL98" s="16" t="s">
        <v>83</v>
      </c>
      <c r="BM98" s="230" t="s">
        <v>1185</v>
      </c>
    </row>
    <row r="99" s="2" customFormat="1" ht="21.75" customHeight="1">
      <c r="A99" s="38"/>
      <c r="B99" s="39"/>
      <c r="C99" s="236" t="s">
        <v>190</v>
      </c>
      <c r="D99" s="236" t="s">
        <v>565</v>
      </c>
      <c r="E99" s="237" t="s">
        <v>1186</v>
      </c>
      <c r="F99" s="238" t="s">
        <v>1187</v>
      </c>
      <c r="G99" s="239" t="s">
        <v>153</v>
      </c>
      <c r="H99" s="240">
        <v>3</v>
      </c>
      <c r="I99" s="241"/>
      <c r="J99" s="242">
        <f>ROUND(I99*H99,2)</f>
        <v>0</v>
      </c>
      <c r="K99" s="238" t="s">
        <v>147</v>
      </c>
      <c r="L99" s="44"/>
      <c r="M99" s="243" t="s">
        <v>32</v>
      </c>
      <c r="N99" s="244" t="s">
        <v>47</v>
      </c>
      <c r="O99" s="84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0" t="s">
        <v>83</v>
      </c>
      <c r="AT99" s="230" t="s">
        <v>565</v>
      </c>
      <c r="AU99" s="230" t="s">
        <v>83</v>
      </c>
      <c r="AY99" s="16" t="s">
        <v>142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6" t="s">
        <v>83</v>
      </c>
      <c r="BK99" s="231">
        <f>ROUND(I99*H99,2)</f>
        <v>0</v>
      </c>
      <c r="BL99" s="16" t="s">
        <v>83</v>
      </c>
      <c r="BM99" s="230" t="s">
        <v>1188</v>
      </c>
    </row>
    <row r="100" s="2" customFormat="1" ht="21.75" customHeight="1">
      <c r="A100" s="38"/>
      <c r="B100" s="39"/>
      <c r="C100" s="236" t="s">
        <v>194</v>
      </c>
      <c r="D100" s="236" t="s">
        <v>565</v>
      </c>
      <c r="E100" s="237" t="s">
        <v>1189</v>
      </c>
      <c r="F100" s="238" t="s">
        <v>1190</v>
      </c>
      <c r="G100" s="239" t="s">
        <v>153</v>
      </c>
      <c r="H100" s="240">
        <v>1</v>
      </c>
      <c r="I100" s="241"/>
      <c r="J100" s="242">
        <f>ROUND(I100*H100,2)</f>
        <v>0</v>
      </c>
      <c r="K100" s="238" t="s">
        <v>147</v>
      </c>
      <c r="L100" s="44"/>
      <c r="M100" s="243" t="s">
        <v>32</v>
      </c>
      <c r="N100" s="244" t="s">
        <v>47</v>
      </c>
      <c r="O100" s="84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0" t="s">
        <v>83</v>
      </c>
      <c r="AT100" s="230" t="s">
        <v>565</v>
      </c>
      <c r="AU100" s="230" t="s">
        <v>83</v>
      </c>
      <c r="AY100" s="16" t="s">
        <v>142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6" t="s">
        <v>83</v>
      </c>
      <c r="BK100" s="231">
        <f>ROUND(I100*H100,2)</f>
        <v>0</v>
      </c>
      <c r="BL100" s="16" t="s">
        <v>83</v>
      </c>
      <c r="BM100" s="230" t="s">
        <v>1191</v>
      </c>
    </row>
    <row r="101" s="2" customFormat="1" ht="21.75" customHeight="1">
      <c r="A101" s="38"/>
      <c r="B101" s="39"/>
      <c r="C101" s="236" t="s">
        <v>198</v>
      </c>
      <c r="D101" s="236" t="s">
        <v>565</v>
      </c>
      <c r="E101" s="237" t="s">
        <v>1192</v>
      </c>
      <c r="F101" s="238" t="s">
        <v>1193</v>
      </c>
      <c r="G101" s="239" t="s">
        <v>153</v>
      </c>
      <c r="H101" s="240">
        <v>1</v>
      </c>
      <c r="I101" s="241"/>
      <c r="J101" s="242">
        <f>ROUND(I101*H101,2)</f>
        <v>0</v>
      </c>
      <c r="K101" s="238" t="s">
        <v>147</v>
      </c>
      <c r="L101" s="44"/>
      <c r="M101" s="243" t="s">
        <v>32</v>
      </c>
      <c r="N101" s="244" t="s">
        <v>47</v>
      </c>
      <c r="O101" s="84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0" t="s">
        <v>83</v>
      </c>
      <c r="AT101" s="230" t="s">
        <v>565</v>
      </c>
      <c r="AU101" s="230" t="s">
        <v>83</v>
      </c>
      <c r="AY101" s="16" t="s">
        <v>142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6" t="s">
        <v>83</v>
      </c>
      <c r="BK101" s="231">
        <f>ROUND(I101*H101,2)</f>
        <v>0</v>
      </c>
      <c r="BL101" s="16" t="s">
        <v>83</v>
      </c>
      <c r="BM101" s="230" t="s">
        <v>1194</v>
      </c>
    </row>
    <row r="102" s="2" customFormat="1" ht="44.25" customHeight="1">
      <c r="A102" s="38"/>
      <c r="B102" s="39"/>
      <c r="C102" s="236" t="s">
        <v>8</v>
      </c>
      <c r="D102" s="236" t="s">
        <v>565</v>
      </c>
      <c r="E102" s="237" t="s">
        <v>1195</v>
      </c>
      <c r="F102" s="238" t="s">
        <v>1196</v>
      </c>
      <c r="G102" s="239" t="s">
        <v>153</v>
      </c>
      <c r="H102" s="240">
        <v>2</v>
      </c>
      <c r="I102" s="241"/>
      <c r="J102" s="242">
        <f>ROUND(I102*H102,2)</f>
        <v>0</v>
      </c>
      <c r="K102" s="238" t="s">
        <v>147</v>
      </c>
      <c r="L102" s="44"/>
      <c r="M102" s="245" t="s">
        <v>32</v>
      </c>
      <c r="N102" s="246" t="s">
        <v>47</v>
      </c>
      <c r="O102" s="247"/>
      <c r="P102" s="248">
        <f>O102*H102</f>
        <v>0</v>
      </c>
      <c r="Q102" s="248">
        <v>0</v>
      </c>
      <c r="R102" s="248">
        <f>Q102*H102</f>
        <v>0</v>
      </c>
      <c r="S102" s="248">
        <v>0</v>
      </c>
      <c r="T102" s="24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0" t="s">
        <v>141</v>
      </c>
      <c r="AT102" s="230" t="s">
        <v>565</v>
      </c>
      <c r="AU102" s="230" t="s">
        <v>83</v>
      </c>
      <c r="AY102" s="16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6" t="s">
        <v>83</v>
      </c>
      <c r="BK102" s="231">
        <f>ROUND(I102*H102,2)</f>
        <v>0</v>
      </c>
      <c r="BL102" s="16" t="s">
        <v>141</v>
      </c>
      <c r="BM102" s="230" t="s">
        <v>1197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175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sK0+DIGXUgmEfDllgwS59kyU+wUGpaFjIM4pzamy3fyjenNxbQNAS8YdKXfJ3Ojvrz58tVpho2wBbMHWSlFYMg==" hashValue="S3eY5tbVkrLh3kL4ZZoNL6sq92eEFq6KJq+IFMvZLNKccsJx3Y2ymHCqw63hZB68UndBYOKOqnJsoAOjY7eOAg==" algorithmName="SHA-512" password="CC35"/>
  <autoFilter ref="C85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85</v>
      </c>
    </row>
    <row r="4" s="1" customFormat="1" ht="24.96" customHeight="1">
      <c r="B4" s="19"/>
      <c r="D4" s="142" t="s">
        <v>117</v>
      </c>
      <c r="I4" s="138"/>
      <c r="L4" s="19"/>
      <c r="M4" s="143" t="s">
        <v>10</v>
      </c>
      <c r="AT4" s="16" t="s">
        <v>4</v>
      </c>
    </row>
    <row r="5" s="1" customFormat="1" ht="6.96" customHeight="1">
      <c r="B5" s="19"/>
      <c r="I5" s="138"/>
      <c r="L5" s="19"/>
    </row>
    <row r="6" s="1" customFormat="1" ht="12" customHeight="1">
      <c r="B6" s="19"/>
      <c r="D6" s="144" t="s">
        <v>16</v>
      </c>
      <c r="I6" s="138"/>
      <c r="L6" s="19"/>
    </row>
    <row r="7" s="1" customFormat="1" ht="16.5" customHeight="1">
      <c r="B7" s="19"/>
      <c r="E7" s="145" t="str">
        <f>'Rekapitulace zakázky'!K6</f>
        <v>Oprava zabezpečovacího zařízení v žst. Nové Město nad Cidlinou</v>
      </c>
      <c r="F7" s="144"/>
      <c r="G7" s="144"/>
      <c r="H7" s="144"/>
      <c r="I7" s="138"/>
      <c r="L7" s="19"/>
    </row>
    <row r="8" s="1" customFormat="1" ht="12" customHeight="1">
      <c r="B8" s="19"/>
      <c r="D8" s="144" t="s">
        <v>118</v>
      </c>
      <c r="I8" s="138"/>
      <c r="L8" s="19"/>
    </row>
    <row r="9" s="2" customFormat="1" ht="16.5" customHeight="1">
      <c r="A9" s="38"/>
      <c r="B9" s="44"/>
      <c r="C9" s="38"/>
      <c r="D9" s="38"/>
      <c r="E9" s="145" t="s">
        <v>1198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120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1199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32</v>
      </c>
      <c r="G13" s="38"/>
      <c r="H13" s="38"/>
      <c r="I13" s="149" t="s">
        <v>20</v>
      </c>
      <c r="J13" s="133" t="s">
        <v>32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zakázky'!AN8</f>
        <v>26. 2. 2020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30</v>
      </c>
      <c r="E16" s="38"/>
      <c r="F16" s="38"/>
      <c r="G16" s="38"/>
      <c r="H16" s="38"/>
      <c r="I16" s="149" t="s">
        <v>31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34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35</v>
      </c>
      <c r="E19" s="38"/>
      <c r="F19" s="38"/>
      <c r="G19" s="38"/>
      <c r="H19" s="38"/>
      <c r="I19" s="149" t="s">
        <v>31</v>
      </c>
      <c r="J19" s="32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33"/>
      <c r="G20" s="133"/>
      <c r="H20" s="133"/>
      <c r="I20" s="149" t="s">
        <v>34</v>
      </c>
      <c r="J20" s="32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37</v>
      </c>
      <c r="E22" s="38"/>
      <c r="F22" s="38"/>
      <c r="G22" s="38"/>
      <c r="H22" s="38"/>
      <c r="I22" s="149" t="s">
        <v>31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34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39</v>
      </c>
      <c r="E25" s="38"/>
      <c r="F25" s="38"/>
      <c r="G25" s="38"/>
      <c r="H25" s="38"/>
      <c r="I25" s="149" t="s">
        <v>31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34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42</v>
      </c>
      <c r="E32" s="38"/>
      <c r="F32" s="38"/>
      <c r="G32" s="38"/>
      <c r="H32" s="38"/>
      <c r="I32" s="146"/>
      <c r="J32" s="159">
        <f>ROUND(J87,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44</v>
      </c>
      <c r="G34" s="38"/>
      <c r="H34" s="38"/>
      <c r="I34" s="161" t="s">
        <v>43</v>
      </c>
      <c r="J34" s="160" t="s">
        <v>45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46</v>
      </c>
      <c r="E35" s="144" t="s">
        <v>47</v>
      </c>
      <c r="F35" s="163">
        <f>ROUND((SUM(BE87:BE140)),  2)</f>
        <v>0</v>
      </c>
      <c r="G35" s="38"/>
      <c r="H35" s="38"/>
      <c r="I35" s="164">
        <v>0.20999999999999999</v>
      </c>
      <c r="J35" s="163">
        <f>ROUND(((SUM(BE87:BE140))*I35),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48</v>
      </c>
      <c r="F36" s="163">
        <f>ROUND((SUM(BF87:BF140)),  2)</f>
        <v>0</v>
      </c>
      <c r="G36" s="38"/>
      <c r="H36" s="38"/>
      <c r="I36" s="164">
        <v>0.14999999999999999</v>
      </c>
      <c r="J36" s="163">
        <f>ROUND(((SUM(BF87:BF140))*I36),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49</v>
      </c>
      <c r="F37" s="163">
        <f>ROUND((SUM(BG87:BG140)),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50</v>
      </c>
      <c r="F38" s="163">
        <f>ROUND((SUM(BH87:BH140)),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51</v>
      </c>
      <c r="F39" s="163">
        <f>ROUND((SUM(BI87:BI140)),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52</v>
      </c>
      <c r="E41" s="167"/>
      <c r="F41" s="167"/>
      <c r="G41" s="168" t="s">
        <v>53</v>
      </c>
      <c r="H41" s="169" t="s">
        <v>54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122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9" t="str">
        <f>E7</f>
        <v>Oprava zabezpečovacího zařízení v žst. Nové Město nad Cidlinou</v>
      </c>
      <c r="F50" s="31"/>
      <c r="G50" s="31"/>
      <c r="H50" s="31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0"/>
      <c r="C51" s="31" t="s">
        <v>118</v>
      </c>
      <c r="D51" s="21"/>
      <c r="E51" s="21"/>
      <c r="F51" s="21"/>
      <c r="G51" s="21"/>
      <c r="H51" s="21"/>
      <c r="I51" s="138"/>
      <c r="J51" s="21"/>
      <c r="K51" s="21"/>
      <c r="L51" s="19"/>
    </row>
    <row r="52" hidden="1" s="2" customFormat="1" ht="16.5" customHeight="1">
      <c r="A52" s="38"/>
      <c r="B52" s="39"/>
      <c r="C52" s="40"/>
      <c r="D52" s="40"/>
      <c r="E52" s="179" t="s">
        <v>1198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120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03-01 - Oprava napájení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22</v>
      </c>
      <c r="D56" s="40"/>
      <c r="E56" s="40"/>
      <c r="F56" s="26" t="str">
        <f>F14</f>
        <v>žst. Nové Město n. C.</v>
      </c>
      <c r="G56" s="40"/>
      <c r="H56" s="40"/>
      <c r="I56" s="149" t="s">
        <v>24</v>
      </c>
      <c r="J56" s="72" t="str">
        <f>IF(J14="","",J14)</f>
        <v>26. 2. 2020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30</v>
      </c>
      <c r="D58" s="40"/>
      <c r="E58" s="40"/>
      <c r="F58" s="26" t="str">
        <f>E17</f>
        <v xml:space="preserve"> </v>
      </c>
      <c r="G58" s="40"/>
      <c r="H58" s="40"/>
      <c r="I58" s="149" t="s">
        <v>37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35</v>
      </c>
      <c r="D59" s="40"/>
      <c r="E59" s="40"/>
      <c r="F59" s="26" t="str">
        <f>IF(E20="","",E20)</f>
        <v>Vyplň údaj</v>
      </c>
      <c r="G59" s="40"/>
      <c r="H59" s="40"/>
      <c r="I59" s="149" t="s">
        <v>39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0" t="s">
        <v>123</v>
      </c>
      <c r="D61" s="181"/>
      <c r="E61" s="181"/>
      <c r="F61" s="181"/>
      <c r="G61" s="181"/>
      <c r="H61" s="181"/>
      <c r="I61" s="182"/>
      <c r="J61" s="183" t="s">
        <v>124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4" t="s">
        <v>74</v>
      </c>
      <c r="D63" s="40"/>
      <c r="E63" s="40"/>
      <c r="F63" s="40"/>
      <c r="G63" s="40"/>
      <c r="H63" s="40"/>
      <c r="I63" s="146"/>
      <c r="J63" s="102">
        <f>J87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6" t="s">
        <v>125</v>
      </c>
    </row>
    <row r="64" hidden="1" s="9" customFormat="1" ht="24.96" customHeight="1">
      <c r="A64" s="9"/>
      <c r="B64" s="185"/>
      <c r="C64" s="186"/>
      <c r="D64" s="187" t="s">
        <v>1200</v>
      </c>
      <c r="E64" s="188"/>
      <c r="F64" s="188"/>
      <c r="G64" s="188"/>
      <c r="H64" s="188"/>
      <c r="I64" s="189"/>
      <c r="J64" s="190">
        <f>J88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85"/>
      <c r="C65" s="186"/>
      <c r="D65" s="187" t="s">
        <v>1023</v>
      </c>
      <c r="E65" s="188"/>
      <c r="F65" s="188"/>
      <c r="G65" s="188"/>
      <c r="H65" s="188"/>
      <c r="I65" s="189"/>
      <c r="J65" s="190">
        <f>J113</f>
        <v>0</v>
      </c>
      <c r="K65" s="186"/>
      <c r="L65" s="19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46"/>
      <c r="J66" s="40"/>
      <c r="K66" s="4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75"/>
      <c r="J67" s="60"/>
      <c r="K67" s="60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78"/>
      <c r="J71" s="62"/>
      <c r="K71" s="62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2" t="s">
        <v>127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16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9" t="str">
        <f>E7</f>
        <v>Oprava zabezpečovacího zařízení v žst. Nové Město nad Cidlinou</v>
      </c>
      <c r="F75" s="31"/>
      <c r="G75" s="31"/>
      <c r="H75" s="31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0"/>
      <c r="C76" s="31" t="s">
        <v>118</v>
      </c>
      <c r="D76" s="21"/>
      <c r="E76" s="21"/>
      <c r="F76" s="21"/>
      <c r="G76" s="21"/>
      <c r="H76" s="21"/>
      <c r="I76" s="138"/>
      <c r="J76" s="21"/>
      <c r="K76" s="21"/>
      <c r="L76" s="19"/>
    </row>
    <row r="77" s="2" customFormat="1" ht="16.5" customHeight="1">
      <c r="A77" s="38"/>
      <c r="B77" s="39"/>
      <c r="C77" s="40"/>
      <c r="D77" s="40"/>
      <c r="E77" s="179" t="s">
        <v>1198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1" t="s">
        <v>120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03-01 - Oprava napájení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1" t="s">
        <v>22</v>
      </c>
      <c r="D81" s="40"/>
      <c r="E81" s="40"/>
      <c r="F81" s="26" t="str">
        <f>F14</f>
        <v>žst. Nové Město n. C.</v>
      </c>
      <c r="G81" s="40"/>
      <c r="H81" s="40"/>
      <c r="I81" s="149" t="s">
        <v>24</v>
      </c>
      <c r="J81" s="72" t="str">
        <f>IF(J14="","",J14)</f>
        <v>26. 2. 2020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1" t="s">
        <v>30</v>
      </c>
      <c r="D83" s="40"/>
      <c r="E83" s="40"/>
      <c r="F83" s="26" t="str">
        <f>E17</f>
        <v xml:space="preserve"> </v>
      </c>
      <c r="G83" s="40"/>
      <c r="H83" s="40"/>
      <c r="I83" s="149" t="s">
        <v>37</v>
      </c>
      <c r="J83" s="36" t="str">
        <f>E23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1" t="s">
        <v>35</v>
      </c>
      <c r="D84" s="40"/>
      <c r="E84" s="40"/>
      <c r="F84" s="26" t="str">
        <f>IF(E20="","",E20)</f>
        <v>Vyplň údaj</v>
      </c>
      <c r="G84" s="40"/>
      <c r="H84" s="40"/>
      <c r="I84" s="149" t="s">
        <v>39</v>
      </c>
      <c r="J84" s="36" t="str">
        <f>E26</f>
        <v xml:space="preserve"> 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92"/>
      <c r="B86" s="193"/>
      <c r="C86" s="194" t="s">
        <v>128</v>
      </c>
      <c r="D86" s="195" t="s">
        <v>61</v>
      </c>
      <c r="E86" s="195" t="s">
        <v>57</v>
      </c>
      <c r="F86" s="195" t="s">
        <v>58</v>
      </c>
      <c r="G86" s="195" t="s">
        <v>129</v>
      </c>
      <c r="H86" s="195" t="s">
        <v>130</v>
      </c>
      <c r="I86" s="196" t="s">
        <v>131</v>
      </c>
      <c r="J86" s="195" t="s">
        <v>124</v>
      </c>
      <c r="K86" s="197" t="s">
        <v>132</v>
      </c>
      <c r="L86" s="198"/>
      <c r="M86" s="92" t="s">
        <v>32</v>
      </c>
      <c r="N86" s="93" t="s">
        <v>46</v>
      </c>
      <c r="O86" s="93" t="s">
        <v>133</v>
      </c>
      <c r="P86" s="93" t="s">
        <v>134</v>
      </c>
      <c r="Q86" s="93" t="s">
        <v>135</v>
      </c>
      <c r="R86" s="93" t="s">
        <v>136</v>
      </c>
      <c r="S86" s="93" t="s">
        <v>137</v>
      </c>
      <c r="T86" s="94" t="s">
        <v>138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38"/>
      <c r="B87" s="39"/>
      <c r="C87" s="99" t="s">
        <v>139</v>
      </c>
      <c r="D87" s="40"/>
      <c r="E87" s="40"/>
      <c r="F87" s="40"/>
      <c r="G87" s="40"/>
      <c r="H87" s="40"/>
      <c r="I87" s="146"/>
      <c r="J87" s="199">
        <f>BK87</f>
        <v>0</v>
      </c>
      <c r="K87" s="40"/>
      <c r="L87" s="44"/>
      <c r="M87" s="95"/>
      <c r="N87" s="200"/>
      <c r="O87" s="96"/>
      <c r="P87" s="201">
        <f>P88+P113</f>
        <v>0</v>
      </c>
      <c r="Q87" s="96"/>
      <c r="R87" s="201">
        <f>R88+R113</f>
        <v>0</v>
      </c>
      <c r="S87" s="96"/>
      <c r="T87" s="202">
        <f>T88+T113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6" t="s">
        <v>75</v>
      </c>
      <c r="AU87" s="16" t="s">
        <v>125</v>
      </c>
      <c r="BK87" s="203">
        <f>BK88+BK113</f>
        <v>0</v>
      </c>
    </row>
    <row r="88" s="11" customFormat="1" ht="25.92" customHeight="1">
      <c r="A88" s="11"/>
      <c r="B88" s="204"/>
      <c r="C88" s="205"/>
      <c r="D88" s="206" t="s">
        <v>75</v>
      </c>
      <c r="E88" s="207" t="s">
        <v>143</v>
      </c>
      <c r="F88" s="207" t="s">
        <v>1201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SUM(P89:P112)</f>
        <v>0</v>
      </c>
      <c r="Q88" s="212"/>
      <c r="R88" s="213">
        <f>SUM(R89:R112)</f>
        <v>0</v>
      </c>
      <c r="S88" s="212"/>
      <c r="T88" s="214">
        <f>SUM(T89:T112)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15" t="s">
        <v>156</v>
      </c>
      <c r="AT88" s="216" t="s">
        <v>75</v>
      </c>
      <c r="AU88" s="216" t="s">
        <v>76</v>
      </c>
      <c r="AY88" s="215" t="s">
        <v>142</v>
      </c>
      <c r="BK88" s="217">
        <f>SUM(BK89:BK112)</f>
        <v>0</v>
      </c>
    </row>
    <row r="89" s="2" customFormat="1" ht="21.75" customHeight="1">
      <c r="A89" s="38"/>
      <c r="B89" s="39"/>
      <c r="C89" s="218" t="s">
        <v>83</v>
      </c>
      <c r="D89" s="218" t="s">
        <v>143</v>
      </c>
      <c r="E89" s="219" t="s">
        <v>1202</v>
      </c>
      <c r="F89" s="220" t="s">
        <v>1203</v>
      </c>
      <c r="G89" s="221" t="s">
        <v>146</v>
      </c>
      <c r="H89" s="222">
        <v>55</v>
      </c>
      <c r="I89" s="223"/>
      <c r="J89" s="224">
        <f>ROUND(I89*H89,2)</f>
        <v>0</v>
      </c>
      <c r="K89" s="220" t="s">
        <v>147</v>
      </c>
      <c r="L89" s="225"/>
      <c r="M89" s="226" t="s">
        <v>32</v>
      </c>
      <c r="N89" s="227" t="s">
        <v>47</v>
      </c>
      <c r="O89" s="84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0" t="s">
        <v>148</v>
      </c>
      <c r="AT89" s="230" t="s">
        <v>143</v>
      </c>
      <c r="AU89" s="230" t="s">
        <v>83</v>
      </c>
      <c r="AY89" s="16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6" t="s">
        <v>83</v>
      </c>
      <c r="BK89" s="231">
        <f>ROUND(I89*H89,2)</f>
        <v>0</v>
      </c>
      <c r="BL89" s="16" t="s">
        <v>149</v>
      </c>
      <c r="BM89" s="230" t="s">
        <v>1204</v>
      </c>
    </row>
    <row r="90" s="2" customFormat="1" ht="21.75" customHeight="1">
      <c r="A90" s="38"/>
      <c r="B90" s="39"/>
      <c r="C90" s="218" t="s">
        <v>85</v>
      </c>
      <c r="D90" s="218" t="s">
        <v>143</v>
      </c>
      <c r="E90" s="219" t="s">
        <v>1205</v>
      </c>
      <c r="F90" s="220" t="s">
        <v>1206</v>
      </c>
      <c r="G90" s="221" t="s">
        <v>153</v>
      </c>
      <c r="H90" s="222">
        <v>24</v>
      </c>
      <c r="I90" s="223"/>
      <c r="J90" s="224">
        <f>ROUND(I90*H90,2)</f>
        <v>0</v>
      </c>
      <c r="K90" s="220" t="s">
        <v>147</v>
      </c>
      <c r="L90" s="225"/>
      <c r="M90" s="226" t="s">
        <v>32</v>
      </c>
      <c r="N90" s="227" t="s">
        <v>47</v>
      </c>
      <c r="O90" s="84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0" t="s">
        <v>148</v>
      </c>
      <c r="AT90" s="230" t="s">
        <v>143</v>
      </c>
      <c r="AU90" s="230" t="s">
        <v>83</v>
      </c>
      <c r="AY90" s="16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6" t="s">
        <v>83</v>
      </c>
      <c r="BK90" s="231">
        <f>ROUND(I90*H90,2)</f>
        <v>0</v>
      </c>
      <c r="BL90" s="16" t="s">
        <v>149</v>
      </c>
      <c r="BM90" s="230" t="s">
        <v>1207</v>
      </c>
    </row>
    <row r="91" s="2" customFormat="1" ht="21.75" customHeight="1">
      <c r="A91" s="38"/>
      <c r="B91" s="39"/>
      <c r="C91" s="218" t="s">
        <v>156</v>
      </c>
      <c r="D91" s="218" t="s">
        <v>143</v>
      </c>
      <c r="E91" s="219" t="s">
        <v>1208</v>
      </c>
      <c r="F91" s="220" t="s">
        <v>1209</v>
      </c>
      <c r="G91" s="221" t="s">
        <v>153</v>
      </c>
      <c r="H91" s="222">
        <v>9</v>
      </c>
      <c r="I91" s="223"/>
      <c r="J91" s="224">
        <f>ROUND(I91*H91,2)</f>
        <v>0</v>
      </c>
      <c r="K91" s="220" t="s">
        <v>147</v>
      </c>
      <c r="L91" s="225"/>
      <c r="M91" s="226" t="s">
        <v>32</v>
      </c>
      <c r="N91" s="227" t="s">
        <v>47</v>
      </c>
      <c r="O91" s="84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0" t="s">
        <v>148</v>
      </c>
      <c r="AT91" s="230" t="s">
        <v>143</v>
      </c>
      <c r="AU91" s="230" t="s">
        <v>83</v>
      </c>
      <c r="AY91" s="16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6" t="s">
        <v>83</v>
      </c>
      <c r="BK91" s="231">
        <f>ROUND(I91*H91,2)</f>
        <v>0</v>
      </c>
      <c r="BL91" s="16" t="s">
        <v>149</v>
      </c>
      <c r="BM91" s="230" t="s">
        <v>1210</v>
      </c>
    </row>
    <row r="92" s="2" customFormat="1" ht="33" customHeight="1">
      <c r="A92" s="38"/>
      <c r="B92" s="39"/>
      <c r="C92" s="218" t="s">
        <v>141</v>
      </c>
      <c r="D92" s="218" t="s">
        <v>143</v>
      </c>
      <c r="E92" s="219" t="s">
        <v>1211</v>
      </c>
      <c r="F92" s="220" t="s">
        <v>1212</v>
      </c>
      <c r="G92" s="221" t="s">
        <v>153</v>
      </c>
      <c r="H92" s="222">
        <v>2</v>
      </c>
      <c r="I92" s="223"/>
      <c r="J92" s="224">
        <f>ROUND(I92*H92,2)</f>
        <v>0</v>
      </c>
      <c r="K92" s="220" t="s">
        <v>147</v>
      </c>
      <c r="L92" s="225"/>
      <c r="M92" s="226" t="s">
        <v>32</v>
      </c>
      <c r="N92" s="227" t="s">
        <v>47</v>
      </c>
      <c r="O92" s="84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0" t="s">
        <v>148</v>
      </c>
      <c r="AT92" s="230" t="s">
        <v>143</v>
      </c>
      <c r="AU92" s="230" t="s">
        <v>83</v>
      </c>
      <c r="AY92" s="16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6" t="s">
        <v>83</v>
      </c>
      <c r="BK92" s="231">
        <f>ROUND(I92*H92,2)</f>
        <v>0</v>
      </c>
      <c r="BL92" s="16" t="s">
        <v>149</v>
      </c>
      <c r="BM92" s="230" t="s">
        <v>1213</v>
      </c>
    </row>
    <row r="93" s="2" customFormat="1" ht="21.75" customHeight="1">
      <c r="A93" s="38"/>
      <c r="B93" s="39"/>
      <c r="C93" s="218" t="s">
        <v>163</v>
      </c>
      <c r="D93" s="218" t="s">
        <v>143</v>
      </c>
      <c r="E93" s="219" t="s">
        <v>1214</v>
      </c>
      <c r="F93" s="220" t="s">
        <v>1215</v>
      </c>
      <c r="G93" s="221" t="s">
        <v>153</v>
      </c>
      <c r="H93" s="222">
        <v>20</v>
      </c>
      <c r="I93" s="223"/>
      <c r="J93" s="224">
        <f>ROUND(I93*H93,2)</f>
        <v>0</v>
      </c>
      <c r="K93" s="220" t="s">
        <v>147</v>
      </c>
      <c r="L93" s="225"/>
      <c r="M93" s="226" t="s">
        <v>32</v>
      </c>
      <c r="N93" s="227" t="s">
        <v>47</v>
      </c>
      <c r="O93" s="84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0" t="s">
        <v>148</v>
      </c>
      <c r="AT93" s="230" t="s">
        <v>143</v>
      </c>
      <c r="AU93" s="230" t="s">
        <v>83</v>
      </c>
      <c r="AY93" s="16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6" t="s">
        <v>83</v>
      </c>
      <c r="BK93" s="231">
        <f>ROUND(I93*H93,2)</f>
        <v>0</v>
      </c>
      <c r="BL93" s="16" t="s">
        <v>149</v>
      </c>
      <c r="BM93" s="230" t="s">
        <v>1216</v>
      </c>
    </row>
    <row r="94" s="2" customFormat="1" ht="21.75" customHeight="1">
      <c r="A94" s="38"/>
      <c r="B94" s="39"/>
      <c r="C94" s="218" t="s">
        <v>167</v>
      </c>
      <c r="D94" s="218" t="s">
        <v>143</v>
      </c>
      <c r="E94" s="219" t="s">
        <v>1217</v>
      </c>
      <c r="F94" s="220" t="s">
        <v>1218</v>
      </c>
      <c r="G94" s="221" t="s">
        <v>153</v>
      </c>
      <c r="H94" s="222">
        <v>3</v>
      </c>
      <c r="I94" s="223"/>
      <c r="J94" s="224">
        <f>ROUND(I94*H94,2)</f>
        <v>0</v>
      </c>
      <c r="K94" s="220" t="s">
        <v>147</v>
      </c>
      <c r="L94" s="225"/>
      <c r="M94" s="226" t="s">
        <v>32</v>
      </c>
      <c r="N94" s="227" t="s">
        <v>47</v>
      </c>
      <c r="O94" s="84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0" t="s">
        <v>148</v>
      </c>
      <c r="AT94" s="230" t="s">
        <v>143</v>
      </c>
      <c r="AU94" s="230" t="s">
        <v>83</v>
      </c>
      <c r="AY94" s="16" t="s">
        <v>142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6" t="s">
        <v>83</v>
      </c>
      <c r="BK94" s="231">
        <f>ROUND(I94*H94,2)</f>
        <v>0</v>
      </c>
      <c r="BL94" s="16" t="s">
        <v>149</v>
      </c>
      <c r="BM94" s="230" t="s">
        <v>1219</v>
      </c>
    </row>
    <row r="95" s="2" customFormat="1" ht="21.75" customHeight="1">
      <c r="A95" s="38"/>
      <c r="B95" s="39"/>
      <c r="C95" s="218" t="s">
        <v>171</v>
      </c>
      <c r="D95" s="218" t="s">
        <v>143</v>
      </c>
      <c r="E95" s="219" t="s">
        <v>1220</v>
      </c>
      <c r="F95" s="220" t="s">
        <v>1221</v>
      </c>
      <c r="G95" s="221" t="s">
        <v>153</v>
      </c>
      <c r="H95" s="222">
        <v>3</v>
      </c>
      <c r="I95" s="223"/>
      <c r="J95" s="224">
        <f>ROUND(I95*H95,2)</f>
        <v>0</v>
      </c>
      <c r="K95" s="220" t="s">
        <v>147</v>
      </c>
      <c r="L95" s="225"/>
      <c r="M95" s="226" t="s">
        <v>32</v>
      </c>
      <c r="N95" s="227" t="s">
        <v>47</v>
      </c>
      <c r="O95" s="84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0" t="s">
        <v>148</v>
      </c>
      <c r="AT95" s="230" t="s">
        <v>143</v>
      </c>
      <c r="AU95" s="230" t="s">
        <v>83</v>
      </c>
      <c r="AY95" s="16" t="s">
        <v>142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6" t="s">
        <v>83</v>
      </c>
      <c r="BK95" s="231">
        <f>ROUND(I95*H95,2)</f>
        <v>0</v>
      </c>
      <c r="BL95" s="16" t="s">
        <v>149</v>
      </c>
      <c r="BM95" s="230" t="s">
        <v>1222</v>
      </c>
    </row>
    <row r="96" s="2" customFormat="1" ht="21.75" customHeight="1">
      <c r="A96" s="38"/>
      <c r="B96" s="39"/>
      <c r="C96" s="218" t="s">
        <v>154</v>
      </c>
      <c r="D96" s="218" t="s">
        <v>143</v>
      </c>
      <c r="E96" s="219" t="s">
        <v>1223</v>
      </c>
      <c r="F96" s="220" t="s">
        <v>1224</v>
      </c>
      <c r="G96" s="221" t="s">
        <v>153</v>
      </c>
      <c r="H96" s="222">
        <v>11</v>
      </c>
      <c r="I96" s="223"/>
      <c r="J96" s="224">
        <f>ROUND(I96*H96,2)</f>
        <v>0</v>
      </c>
      <c r="K96" s="220" t="s">
        <v>147</v>
      </c>
      <c r="L96" s="225"/>
      <c r="M96" s="226" t="s">
        <v>32</v>
      </c>
      <c r="N96" s="227" t="s">
        <v>47</v>
      </c>
      <c r="O96" s="84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0" t="s">
        <v>148</v>
      </c>
      <c r="AT96" s="230" t="s">
        <v>143</v>
      </c>
      <c r="AU96" s="230" t="s">
        <v>83</v>
      </c>
      <c r="AY96" s="16" t="s">
        <v>142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6" t="s">
        <v>83</v>
      </c>
      <c r="BK96" s="231">
        <f>ROUND(I96*H96,2)</f>
        <v>0</v>
      </c>
      <c r="BL96" s="16" t="s">
        <v>149</v>
      </c>
      <c r="BM96" s="230" t="s">
        <v>1225</v>
      </c>
    </row>
    <row r="97" s="2" customFormat="1" ht="21.75" customHeight="1">
      <c r="A97" s="38"/>
      <c r="B97" s="39"/>
      <c r="C97" s="218" t="s">
        <v>178</v>
      </c>
      <c r="D97" s="218" t="s">
        <v>143</v>
      </c>
      <c r="E97" s="219" t="s">
        <v>1226</v>
      </c>
      <c r="F97" s="220" t="s">
        <v>1227</v>
      </c>
      <c r="G97" s="221" t="s">
        <v>153</v>
      </c>
      <c r="H97" s="222">
        <v>2</v>
      </c>
      <c r="I97" s="223"/>
      <c r="J97" s="224">
        <f>ROUND(I97*H97,2)</f>
        <v>0</v>
      </c>
      <c r="K97" s="220" t="s">
        <v>147</v>
      </c>
      <c r="L97" s="225"/>
      <c r="M97" s="226" t="s">
        <v>32</v>
      </c>
      <c r="N97" s="227" t="s">
        <v>47</v>
      </c>
      <c r="O97" s="84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0" t="s">
        <v>148</v>
      </c>
      <c r="AT97" s="230" t="s">
        <v>143</v>
      </c>
      <c r="AU97" s="230" t="s">
        <v>83</v>
      </c>
      <c r="AY97" s="16" t="s">
        <v>142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6" t="s">
        <v>83</v>
      </c>
      <c r="BK97" s="231">
        <f>ROUND(I97*H97,2)</f>
        <v>0</v>
      </c>
      <c r="BL97" s="16" t="s">
        <v>149</v>
      </c>
      <c r="BM97" s="230" t="s">
        <v>1228</v>
      </c>
    </row>
    <row r="98" s="2" customFormat="1" ht="21.75" customHeight="1">
      <c r="A98" s="38"/>
      <c r="B98" s="39"/>
      <c r="C98" s="218" t="s">
        <v>182</v>
      </c>
      <c r="D98" s="218" t="s">
        <v>143</v>
      </c>
      <c r="E98" s="219" t="s">
        <v>1229</v>
      </c>
      <c r="F98" s="220" t="s">
        <v>1230</v>
      </c>
      <c r="G98" s="221" t="s">
        <v>153</v>
      </c>
      <c r="H98" s="222">
        <v>1</v>
      </c>
      <c r="I98" s="223"/>
      <c r="J98" s="224">
        <f>ROUND(I98*H98,2)</f>
        <v>0</v>
      </c>
      <c r="K98" s="220" t="s">
        <v>147</v>
      </c>
      <c r="L98" s="225"/>
      <c r="M98" s="226" t="s">
        <v>32</v>
      </c>
      <c r="N98" s="227" t="s">
        <v>47</v>
      </c>
      <c r="O98" s="84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0" t="s">
        <v>148</v>
      </c>
      <c r="AT98" s="230" t="s">
        <v>143</v>
      </c>
      <c r="AU98" s="230" t="s">
        <v>83</v>
      </c>
      <c r="AY98" s="16" t="s">
        <v>142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16" t="s">
        <v>83</v>
      </c>
      <c r="BK98" s="231">
        <f>ROUND(I98*H98,2)</f>
        <v>0</v>
      </c>
      <c r="BL98" s="16" t="s">
        <v>149</v>
      </c>
      <c r="BM98" s="230" t="s">
        <v>1231</v>
      </c>
    </row>
    <row r="99" s="2" customFormat="1" ht="21.75" customHeight="1">
      <c r="A99" s="38"/>
      <c r="B99" s="39"/>
      <c r="C99" s="218" t="s">
        <v>186</v>
      </c>
      <c r="D99" s="218" t="s">
        <v>143</v>
      </c>
      <c r="E99" s="219" t="s">
        <v>1232</v>
      </c>
      <c r="F99" s="220" t="s">
        <v>1233</v>
      </c>
      <c r="G99" s="221" t="s">
        <v>153</v>
      </c>
      <c r="H99" s="222">
        <v>1</v>
      </c>
      <c r="I99" s="223"/>
      <c r="J99" s="224">
        <f>ROUND(I99*H99,2)</f>
        <v>0</v>
      </c>
      <c r="K99" s="220" t="s">
        <v>147</v>
      </c>
      <c r="L99" s="225"/>
      <c r="M99" s="226" t="s">
        <v>32</v>
      </c>
      <c r="N99" s="227" t="s">
        <v>47</v>
      </c>
      <c r="O99" s="84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0" t="s">
        <v>148</v>
      </c>
      <c r="AT99" s="230" t="s">
        <v>143</v>
      </c>
      <c r="AU99" s="230" t="s">
        <v>83</v>
      </c>
      <c r="AY99" s="16" t="s">
        <v>142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6" t="s">
        <v>83</v>
      </c>
      <c r="BK99" s="231">
        <f>ROUND(I99*H99,2)</f>
        <v>0</v>
      </c>
      <c r="BL99" s="16" t="s">
        <v>149</v>
      </c>
      <c r="BM99" s="230" t="s">
        <v>1234</v>
      </c>
    </row>
    <row r="100" s="2" customFormat="1" ht="21.75" customHeight="1">
      <c r="A100" s="38"/>
      <c r="B100" s="39"/>
      <c r="C100" s="218" t="s">
        <v>190</v>
      </c>
      <c r="D100" s="218" t="s">
        <v>143</v>
      </c>
      <c r="E100" s="219" t="s">
        <v>1235</v>
      </c>
      <c r="F100" s="220" t="s">
        <v>1236</v>
      </c>
      <c r="G100" s="221" t="s">
        <v>153</v>
      </c>
      <c r="H100" s="222">
        <v>1</v>
      </c>
      <c r="I100" s="223"/>
      <c r="J100" s="224">
        <f>ROUND(I100*H100,2)</f>
        <v>0</v>
      </c>
      <c r="K100" s="220" t="s">
        <v>147</v>
      </c>
      <c r="L100" s="225"/>
      <c r="M100" s="226" t="s">
        <v>32</v>
      </c>
      <c r="N100" s="227" t="s">
        <v>47</v>
      </c>
      <c r="O100" s="84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0" t="s">
        <v>148</v>
      </c>
      <c r="AT100" s="230" t="s">
        <v>143</v>
      </c>
      <c r="AU100" s="230" t="s">
        <v>83</v>
      </c>
      <c r="AY100" s="16" t="s">
        <v>142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6" t="s">
        <v>83</v>
      </c>
      <c r="BK100" s="231">
        <f>ROUND(I100*H100,2)</f>
        <v>0</v>
      </c>
      <c r="BL100" s="16" t="s">
        <v>149</v>
      </c>
      <c r="BM100" s="230" t="s">
        <v>1237</v>
      </c>
    </row>
    <row r="101" s="2" customFormat="1" ht="21.75" customHeight="1">
      <c r="A101" s="38"/>
      <c r="B101" s="39"/>
      <c r="C101" s="218" t="s">
        <v>194</v>
      </c>
      <c r="D101" s="218" t="s">
        <v>143</v>
      </c>
      <c r="E101" s="219" t="s">
        <v>1238</v>
      </c>
      <c r="F101" s="220" t="s">
        <v>1239</v>
      </c>
      <c r="G101" s="221" t="s">
        <v>153</v>
      </c>
      <c r="H101" s="222">
        <v>1</v>
      </c>
      <c r="I101" s="223"/>
      <c r="J101" s="224">
        <f>ROUND(I101*H101,2)</f>
        <v>0</v>
      </c>
      <c r="K101" s="220" t="s">
        <v>147</v>
      </c>
      <c r="L101" s="225"/>
      <c r="M101" s="226" t="s">
        <v>32</v>
      </c>
      <c r="N101" s="227" t="s">
        <v>47</v>
      </c>
      <c r="O101" s="84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0" t="s">
        <v>148</v>
      </c>
      <c r="AT101" s="230" t="s">
        <v>143</v>
      </c>
      <c r="AU101" s="230" t="s">
        <v>83</v>
      </c>
      <c r="AY101" s="16" t="s">
        <v>142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6" t="s">
        <v>83</v>
      </c>
      <c r="BK101" s="231">
        <f>ROUND(I101*H101,2)</f>
        <v>0</v>
      </c>
      <c r="BL101" s="16" t="s">
        <v>149</v>
      </c>
      <c r="BM101" s="230" t="s">
        <v>1240</v>
      </c>
    </row>
    <row r="102" s="2" customFormat="1" ht="21.75" customHeight="1">
      <c r="A102" s="38"/>
      <c r="B102" s="39"/>
      <c r="C102" s="218" t="s">
        <v>198</v>
      </c>
      <c r="D102" s="218" t="s">
        <v>143</v>
      </c>
      <c r="E102" s="219" t="s">
        <v>1241</v>
      </c>
      <c r="F102" s="220" t="s">
        <v>1242</v>
      </c>
      <c r="G102" s="221" t="s">
        <v>153</v>
      </c>
      <c r="H102" s="222">
        <v>1</v>
      </c>
      <c r="I102" s="223"/>
      <c r="J102" s="224">
        <f>ROUND(I102*H102,2)</f>
        <v>0</v>
      </c>
      <c r="K102" s="220" t="s">
        <v>147</v>
      </c>
      <c r="L102" s="225"/>
      <c r="M102" s="226" t="s">
        <v>32</v>
      </c>
      <c r="N102" s="227" t="s">
        <v>47</v>
      </c>
      <c r="O102" s="84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0" t="s">
        <v>148</v>
      </c>
      <c r="AT102" s="230" t="s">
        <v>143</v>
      </c>
      <c r="AU102" s="230" t="s">
        <v>83</v>
      </c>
      <c r="AY102" s="16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6" t="s">
        <v>83</v>
      </c>
      <c r="BK102" s="231">
        <f>ROUND(I102*H102,2)</f>
        <v>0</v>
      </c>
      <c r="BL102" s="16" t="s">
        <v>149</v>
      </c>
      <c r="BM102" s="230" t="s">
        <v>1243</v>
      </c>
    </row>
    <row r="103" s="2" customFormat="1" ht="21.75" customHeight="1">
      <c r="A103" s="38"/>
      <c r="B103" s="39"/>
      <c r="C103" s="218" t="s">
        <v>8</v>
      </c>
      <c r="D103" s="218" t="s">
        <v>143</v>
      </c>
      <c r="E103" s="219" t="s">
        <v>1244</v>
      </c>
      <c r="F103" s="220" t="s">
        <v>1245</v>
      </c>
      <c r="G103" s="221" t="s">
        <v>153</v>
      </c>
      <c r="H103" s="222">
        <v>1</v>
      </c>
      <c r="I103" s="223"/>
      <c r="J103" s="224">
        <f>ROUND(I103*H103,2)</f>
        <v>0</v>
      </c>
      <c r="K103" s="220" t="s">
        <v>147</v>
      </c>
      <c r="L103" s="225"/>
      <c r="M103" s="226" t="s">
        <v>32</v>
      </c>
      <c r="N103" s="227" t="s">
        <v>47</v>
      </c>
      <c r="O103" s="84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0" t="s">
        <v>148</v>
      </c>
      <c r="AT103" s="230" t="s">
        <v>143</v>
      </c>
      <c r="AU103" s="230" t="s">
        <v>83</v>
      </c>
      <c r="AY103" s="16" t="s">
        <v>142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16" t="s">
        <v>83</v>
      </c>
      <c r="BK103" s="231">
        <f>ROUND(I103*H103,2)</f>
        <v>0</v>
      </c>
      <c r="BL103" s="16" t="s">
        <v>149</v>
      </c>
      <c r="BM103" s="230" t="s">
        <v>1246</v>
      </c>
    </row>
    <row r="104" s="2" customFormat="1" ht="21.75" customHeight="1">
      <c r="A104" s="38"/>
      <c r="B104" s="39"/>
      <c r="C104" s="218" t="s">
        <v>205</v>
      </c>
      <c r="D104" s="218" t="s">
        <v>143</v>
      </c>
      <c r="E104" s="219" t="s">
        <v>1247</v>
      </c>
      <c r="F104" s="220" t="s">
        <v>1248</v>
      </c>
      <c r="G104" s="221" t="s">
        <v>153</v>
      </c>
      <c r="H104" s="222">
        <v>1</v>
      </c>
      <c r="I104" s="223"/>
      <c r="J104" s="224">
        <f>ROUND(I104*H104,2)</f>
        <v>0</v>
      </c>
      <c r="K104" s="220" t="s">
        <v>147</v>
      </c>
      <c r="L104" s="225"/>
      <c r="M104" s="226" t="s">
        <v>32</v>
      </c>
      <c r="N104" s="227" t="s">
        <v>47</v>
      </c>
      <c r="O104" s="84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0" t="s">
        <v>148</v>
      </c>
      <c r="AT104" s="230" t="s">
        <v>143</v>
      </c>
      <c r="AU104" s="230" t="s">
        <v>83</v>
      </c>
      <c r="AY104" s="16" t="s">
        <v>142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6" t="s">
        <v>83</v>
      </c>
      <c r="BK104" s="231">
        <f>ROUND(I104*H104,2)</f>
        <v>0</v>
      </c>
      <c r="BL104" s="16" t="s">
        <v>149</v>
      </c>
      <c r="BM104" s="230" t="s">
        <v>1249</v>
      </c>
    </row>
    <row r="105" s="2" customFormat="1" ht="21.75" customHeight="1">
      <c r="A105" s="38"/>
      <c r="B105" s="39"/>
      <c r="C105" s="218" t="s">
        <v>209</v>
      </c>
      <c r="D105" s="218" t="s">
        <v>143</v>
      </c>
      <c r="E105" s="219" t="s">
        <v>1250</v>
      </c>
      <c r="F105" s="220" t="s">
        <v>1251</v>
      </c>
      <c r="G105" s="221" t="s">
        <v>153</v>
      </c>
      <c r="H105" s="222">
        <v>2</v>
      </c>
      <c r="I105" s="223"/>
      <c r="J105" s="224">
        <f>ROUND(I105*H105,2)</f>
        <v>0</v>
      </c>
      <c r="K105" s="220" t="s">
        <v>147</v>
      </c>
      <c r="L105" s="225"/>
      <c r="M105" s="226" t="s">
        <v>32</v>
      </c>
      <c r="N105" s="227" t="s">
        <v>47</v>
      </c>
      <c r="O105" s="84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0" t="s">
        <v>236</v>
      </c>
      <c r="AT105" s="230" t="s">
        <v>143</v>
      </c>
      <c r="AU105" s="230" t="s">
        <v>83</v>
      </c>
      <c r="AY105" s="16" t="s">
        <v>142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16" t="s">
        <v>83</v>
      </c>
      <c r="BK105" s="231">
        <f>ROUND(I105*H105,2)</f>
        <v>0</v>
      </c>
      <c r="BL105" s="16" t="s">
        <v>236</v>
      </c>
      <c r="BM105" s="230" t="s">
        <v>1252</v>
      </c>
    </row>
    <row r="106" s="2" customFormat="1" ht="21.75" customHeight="1">
      <c r="A106" s="38"/>
      <c r="B106" s="39"/>
      <c r="C106" s="218" t="s">
        <v>213</v>
      </c>
      <c r="D106" s="218" t="s">
        <v>143</v>
      </c>
      <c r="E106" s="219" t="s">
        <v>1253</v>
      </c>
      <c r="F106" s="220" t="s">
        <v>1254</v>
      </c>
      <c r="G106" s="221" t="s">
        <v>153</v>
      </c>
      <c r="H106" s="222">
        <v>1</v>
      </c>
      <c r="I106" s="223"/>
      <c r="J106" s="224">
        <f>ROUND(I106*H106,2)</f>
        <v>0</v>
      </c>
      <c r="K106" s="220" t="s">
        <v>147</v>
      </c>
      <c r="L106" s="225"/>
      <c r="M106" s="226" t="s">
        <v>32</v>
      </c>
      <c r="N106" s="227" t="s">
        <v>47</v>
      </c>
      <c r="O106" s="84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0" t="s">
        <v>148</v>
      </c>
      <c r="AT106" s="230" t="s">
        <v>143</v>
      </c>
      <c r="AU106" s="230" t="s">
        <v>83</v>
      </c>
      <c r="AY106" s="16" t="s">
        <v>142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6" t="s">
        <v>83</v>
      </c>
      <c r="BK106" s="231">
        <f>ROUND(I106*H106,2)</f>
        <v>0</v>
      </c>
      <c r="BL106" s="16" t="s">
        <v>149</v>
      </c>
      <c r="BM106" s="230" t="s">
        <v>1255</v>
      </c>
    </row>
    <row r="107" s="2" customFormat="1" ht="21.75" customHeight="1">
      <c r="A107" s="38"/>
      <c r="B107" s="39"/>
      <c r="C107" s="218" t="s">
        <v>217</v>
      </c>
      <c r="D107" s="218" t="s">
        <v>143</v>
      </c>
      <c r="E107" s="219" t="s">
        <v>1256</v>
      </c>
      <c r="F107" s="220" t="s">
        <v>1257</v>
      </c>
      <c r="G107" s="221" t="s">
        <v>153</v>
      </c>
      <c r="H107" s="222">
        <v>2</v>
      </c>
      <c r="I107" s="223"/>
      <c r="J107" s="224">
        <f>ROUND(I107*H107,2)</f>
        <v>0</v>
      </c>
      <c r="K107" s="220" t="s">
        <v>147</v>
      </c>
      <c r="L107" s="225"/>
      <c r="M107" s="226" t="s">
        <v>32</v>
      </c>
      <c r="N107" s="227" t="s">
        <v>47</v>
      </c>
      <c r="O107" s="84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0" t="s">
        <v>148</v>
      </c>
      <c r="AT107" s="230" t="s">
        <v>143</v>
      </c>
      <c r="AU107" s="230" t="s">
        <v>83</v>
      </c>
      <c r="AY107" s="16" t="s">
        <v>142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6" t="s">
        <v>83</v>
      </c>
      <c r="BK107" s="231">
        <f>ROUND(I107*H107,2)</f>
        <v>0</v>
      </c>
      <c r="BL107" s="16" t="s">
        <v>149</v>
      </c>
      <c r="BM107" s="230" t="s">
        <v>1258</v>
      </c>
    </row>
    <row r="108" s="2" customFormat="1" ht="33" customHeight="1">
      <c r="A108" s="38"/>
      <c r="B108" s="39"/>
      <c r="C108" s="218" t="s">
        <v>221</v>
      </c>
      <c r="D108" s="218" t="s">
        <v>143</v>
      </c>
      <c r="E108" s="219" t="s">
        <v>1259</v>
      </c>
      <c r="F108" s="220" t="s">
        <v>1260</v>
      </c>
      <c r="G108" s="221" t="s">
        <v>153</v>
      </c>
      <c r="H108" s="222">
        <v>2</v>
      </c>
      <c r="I108" s="223"/>
      <c r="J108" s="224">
        <f>ROUND(I108*H108,2)</f>
        <v>0</v>
      </c>
      <c r="K108" s="220" t="s">
        <v>147</v>
      </c>
      <c r="L108" s="225"/>
      <c r="M108" s="226" t="s">
        <v>32</v>
      </c>
      <c r="N108" s="227" t="s">
        <v>47</v>
      </c>
      <c r="O108" s="84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0" t="s">
        <v>148</v>
      </c>
      <c r="AT108" s="230" t="s">
        <v>143</v>
      </c>
      <c r="AU108" s="230" t="s">
        <v>83</v>
      </c>
      <c r="AY108" s="16" t="s">
        <v>142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6" t="s">
        <v>83</v>
      </c>
      <c r="BK108" s="231">
        <f>ROUND(I108*H108,2)</f>
        <v>0</v>
      </c>
      <c r="BL108" s="16" t="s">
        <v>149</v>
      </c>
      <c r="BM108" s="230" t="s">
        <v>1261</v>
      </c>
    </row>
    <row r="109" s="2" customFormat="1" ht="21.75" customHeight="1">
      <c r="A109" s="38"/>
      <c r="B109" s="39"/>
      <c r="C109" s="218" t="s">
        <v>7</v>
      </c>
      <c r="D109" s="218" t="s">
        <v>143</v>
      </c>
      <c r="E109" s="219" t="s">
        <v>1262</v>
      </c>
      <c r="F109" s="220" t="s">
        <v>1263</v>
      </c>
      <c r="G109" s="221" t="s">
        <v>153</v>
      </c>
      <c r="H109" s="222">
        <v>6</v>
      </c>
      <c r="I109" s="223"/>
      <c r="J109" s="224">
        <f>ROUND(I109*H109,2)</f>
        <v>0</v>
      </c>
      <c r="K109" s="220" t="s">
        <v>147</v>
      </c>
      <c r="L109" s="225"/>
      <c r="M109" s="226" t="s">
        <v>32</v>
      </c>
      <c r="N109" s="227" t="s">
        <v>47</v>
      </c>
      <c r="O109" s="84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0" t="s">
        <v>148</v>
      </c>
      <c r="AT109" s="230" t="s">
        <v>143</v>
      </c>
      <c r="AU109" s="230" t="s">
        <v>83</v>
      </c>
      <c r="AY109" s="16" t="s">
        <v>142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6" t="s">
        <v>83</v>
      </c>
      <c r="BK109" s="231">
        <f>ROUND(I109*H109,2)</f>
        <v>0</v>
      </c>
      <c r="BL109" s="16" t="s">
        <v>149</v>
      </c>
      <c r="BM109" s="230" t="s">
        <v>1264</v>
      </c>
    </row>
    <row r="110" s="2" customFormat="1" ht="21.75" customHeight="1">
      <c r="A110" s="38"/>
      <c r="B110" s="39"/>
      <c r="C110" s="218" t="s">
        <v>229</v>
      </c>
      <c r="D110" s="218" t="s">
        <v>143</v>
      </c>
      <c r="E110" s="219" t="s">
        <v>1265</v>
      </c>
      <c r="F110" s="220" t="s">
        <v>1266</v>
      </c>
      <c r="G110" s="221" t="s">
        <v>153</v>
      </c>
      <c r="H110" s="222">
        <v>2</v>
      </c>
      <c r="I110" s="223"/>
      <c r="J110" s="224">
        <f>ROUND(I110*H110,2)</f>
        <v>0</v>
      </c>
      <c r="K110" s="220" t="s">
        <v>147</v>
      </c>
      <c r="L110" s="225"/>
      <c r="M110" s="226" t="s">
        <v>32</v>
      </c>
      <c r="N110" s="227" t="s">
        <v>47</v>
      </c>
      <c r="O110" s="84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0" t="s">
        <v>148</v>
      </c>
      <c r="AT110" s="230" t="s">
        <v>143</v>
      </c>
      <c r="AU110" s="230" t="s">
        <v>83</v>
      </c>
      <c r="AY110" s="16" t="s">
        <v>142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16" t="s">
        <v>83</v>
      </c>
      <c r="BK110" s="231">
        <f>ROUND(I110*H110,2)</f>
        <v>0</v>
      </c>
      <c r="BL110" s="16" t="s">
        <v>149</v>
      </c>
      <c r="BM110" s="230" t="s">
        <v>1267</v>
      </c>
    </row>
    <row r="111" s="2" customFormat="1" ht="21.75" customHeight="1">
      <c r="A111" s="38"/>
      <c r="B111" s="39"/>
      <c r="C111" s="218" t="s">
        <v>233</v>
      </c>
      <c r="D111" s="218" t="s">
        <v>143</v>
      </c>
      <c r="E111" s="219" t="s">
        <v>1268</v>
      </c>
      <c r="F111" s="220" t="s">
        <v>1269</v>
      </c>
      <c r="G111" s="221" t="s">
        <v>153</v>
      </c>
      <c r="H111" s="222">
        <v>2</v>
      </c>
      <c r="I111" s="223"/>
      <c r="J111" s="224">
        <f>ROUND(I111*H111,2)</f>
        <v>0</v>
      </c>
      <c r="K111" s="220" t="s">
        <v>147</v>
      </c>
      <c r="L111" s="225"/>
      <c r="M111" s="226" t="s">
        <v>32</v>
      </c>
      <c r="N111" s="227" t="s">
        <v>47</v>
      </c>
      <c r="O111" s="84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0" t="s">
        <v>148</v>
      </c>
      <c r="AT111" s="230" t="s">
        <v>143</v>
      </c>
      <c r="AU111" s="230" t="s">
        <v>83</v>
      </c>
      <c r="AY111" s="16" t="s">
        <v>142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16" t="s">
        <v>83</v>
      </c>
      <c r="BK111" s="231">
        <f>ROUND(I111*H111,2)</f>
        <v>0</v>
      </c>
      <c r="BL111" s="16" t="s">
        <v>149</v>
      </c>
      <c r="BM111" s="230" t="s">
        <v>1270</v>
      </c>
    </row>
    <row r="112" s="2" customFormat="1" ht="21.75" customHeight="1">
      <c r="A112" s="38"/>
      <c r="B112" s="39"/>
      <c r="C112" s="218" t="s">
        <v>238</v>
      </c>
      <c r="D112" s="218" t="s">
        <v>143</v>
      </c>
      <c r="E112" s="219" t="s">
        <v>1271</v>
      </c>
      <c r="F112" s="220" t="s">
        <v>1272</v>
      </c>
      <c r="G112" s="221" t="s">
        <v>153</v>
      </c>
      <c r="H112" s="222">
        <v>2</v>
      </c>
      <c r="I112" s="223"/>
      <c r="J112" s="224">
        <f>ROUND(I112*H112,2)</f>
        <v>0</v>
      </c>
      <c r="K112" s="220" t="s">
        <v>147</v>
      </c>
      <c r="L112" s="225"/>
      <c r="M112" s="226" t="s">
        <v>32</v>
      </c>
      <c r="N112" s="227" t="s">
        <v>47</v>
      </c>
      <c r="O112" s="84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0" t="s">
        <v>148</v>
      </c>
      <c r="AT112" s="230" t="s">
        <v>143</v>
      </c>
      <c r="AU112" s="230" t="s">
        <v>83</v>
      </c>
      <c r="AY112" s="16" t="s">
        <v>142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6" t="s">
        <v>83</v>
      </c>
      <c r="BK112" s="231">
        <f>ROUND(I112*H112,2)</f>
        <v>0</v>
      </c>
      <c r="BL112" s="16" t="s">
        <v>149</v>
      </c>
      <c r="BM112" s="230" t="s">
        <v>1273</v>
      </c>
    </row>
    <row r="113" s="11" customFormat="1" ht="25.92" customHeight="1">
      <c r="A113" s="11"/>
      <c r="B113" s="204"/>
      <c r="C113" s="205"/>
      <c r="D113" s="206" t="s">
        <v>75</v>
      </c>
      <c r="E113" s="207" t="s">
        <v>140</v>
      </c>
      <c r="F113" s="207" t="s">
        <v>1048</v>
      </c>
      <c r="G113" s="205"/>
      <c r="H113" s="205"/>
      <c r="I113" s="208"/>
      <c r="J113" s="209">
        <f>BK113</f>
        <v>0</v>
      </c>
      <c r="K113" s="205"/>
      <c r="L113" s="210"/>
      <c r="M113" s="211"/>
      <c r="N113" s="212"/>
      <c r="O113" s="212"/>
      <c r="P113" s="213">
        <f>SUM(P114:P140)</f>
        <v>0</v>
      </c>
      <c r="Q113" s="212"/>
      <c r="R113" s="213">
        <f>SUM(R114:R140)</f>
        <v>0</v>
      </c>
      <c r="S113" s="212"/>
      <c r="T113" s="214">
        <f>SUM(T114:T140)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215" t="s">
        <v>141</v>
      </c>
      <c r="AT113" s="216" t="s">
        <v>75</v>
      </c>
      <c r="AU113" s="216" t="s">
        <v>76</v>
      </c>
      <c r="AY113" s="215" t="s">
        <v>142</v>
      </c>
      <c r="BK113" s="217">
        <f>SUM(BK114:BK140)</f>
        <v>0</v>
      </c>
    </row>
    <row r="114" s="2" customFormat="1" ht="21.75" customHeight="1">
      <c r="A114" s="38"/>
      <c r="B114" s="39"/>
      <c r="C114" s="236" t="s">
        <v>243</v>
      </c>
      <c r="D114" s="236" t="s">
        <v>565</v>
      </c>
      <c r="E114" s="237" t="s">
        <v>1274</v>
      </c>
      <c r="F114" s="238" t="s">
        <v>1275</v>
      </c>
      <c r="G114" s="239" t="s">
        <v>146</v>
      </c>
      <c r="H114" s="240">
        <v>10</v>
      </c>
      <c r="I114" s="241"/>
      <c r="J114" s="242">
        <f>ROUND(I114*H114,2)</f>
        <v>0</v>
      </c>
      <c r="K114" s="238" t="s">
        <v>147</v>
      </c>
      <c r="L114" s="44"/>
      <c r="M114" s="243" t="s">
        <v>32</v>
      </c>
      <c r="N114" s="244" t="s">
        <v>47</v>
      </c>
      <c r="O114" s="84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0" t="s">
        <v>141</v>
      </c>
      <c r="AT114" s="230" t="s">
        <v>565</v>
      </c>
      <c r="AU114" s="230" t="s">
        <v>83</v>
      </c>
      <c r="AY114" s="16" t="s">
        <v>142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6" t="s">
        <v>83</v>
      </c>
      <c r="BK114" s="231">
        <f>ROUND(I114*H114,2)</f>
        <v>0</v>
      </c>
      <c r="BL114" s="16" t="s">
        <v>141</v>
      </c>
      <c r="BM114" s="230" t="s">
        <v>1276</v>
      </c>
    </row>
    <row r="115" s="2" customFormat="1" ht="21.75" customHeight="1">
      <c r="A115" s="38"/>
      <c r="B115" s="39"/>
      <c r="C115" s="236" t="s">
        <v>248</v>
      </c>
      <c r="D115" s="236" t="s">
        <v>565</v>
      </c>
      <c r="E115" s="237" t="s">
        <v>1277</v>
      </c>
      <c r="F115" s="238" t="s">
        <v>1278</v>
      </c>
      <c r="G115" s="239" t="s">
        <v>146</v>
      </c>
      <c r="H115" s="240">
        <v>40</v>
      </c>
      <c r="I115" s="241"/>
      <c r="J115" s="242">
        <f>ROUND(I115*H115,2)</f>
        <v>0</v>
      </c>
      <c r="K115" s="238" t="s">
        <v>147</v>
      </c>
      <c r="L115" s="44"/>
      <c r="M115" s="243" t="s">
        <v>32</v>
      </c>
      <c r="N115" s="244" t="s">
        <v>47</v>
      </c>
      <c r="O115" s="84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0" t="s">
        <v>141</v>
      </c>
      <c r="AT115" s="230" t="s">
        <v>565</v>
      </c>
      <c r="AU115" s="230" t="s">
        <v>83</v>
      </c>
      <c r="AY115" s="16" t="s">
        <v>142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16" t="s">
        <v>83</v>
      </c>
      <c r="BK115" s="231">
        <f>ROUND(I115*H115,2)</f>
        <v>0</v>
      </c>
      <c r="BL115" s="16" t="s">
        <v>141</v>
      </c>
      <c r="BM115" s="230" t="s">
        <v>1279</v>
      </c>
    </row>
    <row r="116" s="2" customFormat="1" ht="21.75" customHeight="1">
      <c r="A116" s="38"/>
      <c r="B116" s="39"/>
      <c r="C116" s="236" t="s">
        <v>252</v>
      </c>
      <c r="D116" s="236" t="s">
        <v>565</v>
      </c>
      <c r="E116" s="237" t="s">
        <v>1280</v>
      </c>
      <c r="F116" s="238" t="s">
        <v>1281</v>
      </c>
      <c r="G116" s="239" t="s">
        <v>146</v>
      </c>
      <c r="H116" s="240">
        <v>100</v>
      </c>
      <c r="I116" s="241"/>
      <c r="J116" s="242">
        <f>ROUND(I116*H116,2)</f>
        <v>0</v>
      </c>
      <c r="K116" s="238" t="s">
        <v>147</v>
      </c>
      <c r="L116" s="44"/>
      <c r="M116" s="243" t="s">
        <v>32</v>
      </c>
      <c r="N116" s="244" t="s">
        <v>47</v>
      </c>
      <c r="O116" s="84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0" t="s">
        <v>83</v>
      </c>
      <c r="AT116" s="230" t="s">
        <v>565</v>
      </c>
      <c r="AU116" s="230" t="s">
        <v>83</v>
      </c>
      <c r="AY116" s="16" t="s">
        <v>142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6" t="s">
        <v>83</v>
      </c>
      <c r="BK116" s="231">
        <f>ROUND(I116*H116,2)</f>
        <v>0</v>
      </c>
      <c r="BL116" s="16" t="s">
        <v>83</v>
      </c>
      <c r="BM116" s="230" t="s">
        <v>1282</v>
      </c>
    </row>
    <row r="117" s="2" customFormat="1" ht="21.75" customHeight="1">
      <c r="A117" s="38"/>
      <c r="B117" s="39"/>
      <c r="C117" s="236" t="s">
        <v>256</v>
      </c>
      <c r="D117" s="236" t="s">
        <v>565</v>
      </c>
      <c r="E117" s="237" t="s">
        <v>1283</v>
      </c>
      <c r="F117" s="238" t="s">
        <v>1284</v>
      </c>
      <c r="G117" s="239" t="s">
        <v>146</v>
      </c>
      <c r="H117" s="240">
        <v>55</v>
      </c>
      <c r="I117" s="241"/>
      <c r="J117" s="242">
        <f>ROUND(I117*H117,2)</f>
        <v>0</v>
      </c>
      <c r="K117" s="238" t="s">
        <v>147</v>
      </c>
      <c r="L117" s="44"/>
      <c r="M117" s="243" t="s">
        <v>32</v>
      </c>
      <c r="N117" s="244" t="s">
        <v>47</v>
      </c>
      <c r="O117" s="84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0" t="s">
        <v>141</v>
      </c>
      <c r="AT117" s="230" t="s">
        <v>565</v>
      </c>
      <c r="AU117" s="230" t="s">
        <v>83</v>
      </c>
      <c r="AY117" s="16" t="s">
        <v>142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6" t="s">
        <v>83</v>
      </c>
      <c r="BK117" s="231">
        <f>ROUND(I117*H117,2)</f>
        <v>0</v>
      </c>
      <c r="BL117" s="16" t="s">
        <v>141</v>
      </c>
      <c r="BM117" s="230" t="s">
        <v>1285</v>
      </c>
    </row>
    <row r="118" s="2" customFormat="1" ht="33" customHeight="1">
      <c r="A118" s="38"/>
      <c r="B118" s="39"/>
      <c r="C118" s="236" t="s">
        <v>261</v>
      </c>
      <c r="D118" s="236" t="s">
        <v>565</v>
      </c>
      <c r="E118" s="237" t="s">
        <v>1286</v>
      </c>
      <c r="F118" s="238" t="s">
        <v>1287</v>
      </c>
      <c r="G118" s="239" t="s">
        <v>153</v>
      </c>
      <c r="H118" s="240">
        <v>8</v>
      </c>
      <c r="I118" s="241"/>
      <c r="J118" s="242">
        <f>ROUND(I118*H118,2)</f>
        <v>0</v>
      </c>
      <c r="K118" s="238" t="s">
        <v>147</v>
      </c>
      <c r="L118" s="44"/>
      <c r="M118" s="243" t="s">
        <v>32</v>
      </c>
      <c r="N118" s="244" t="s">
        <v>47</v>
      </c>
      <c r="O118" s="84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0" t="s">
        <v>205</v>
      </c>
      <c r="AT118" s="230" t="s">
        <v>565</v>
      </c>
      <c r="AU118" s="230" t="s">
        <v>83</v>
      </c>
      <c r="AY118" s="16" t="s">
        <v>142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16" t="s">
        <v>83</v>
      </c>
      <c r="BK118" s="231">
        <f>ROUND(I118*H118,2)</f>
        <v>0</v>
      </c>
      <c r="BL118" s="16" t="s">
        <v>205</v>
      </c>
      <c r="BM118" s="230" t="s">
        <v>1288</v>
      </c>
    </row>
    <row r="119" s="2" customFormat="1" ht="33" customHeight="1">
      <c r="A119" s="38"/>
      <c r="B119" s="39"/>
      <c r="C119" s="236" t="s">
        <v>265</v>
      </c>
      <c r="D119" s="236" t="s">
        <v>565</v>
      </c>
      <c r="E119" s="237" t="s">
        <v>1289</v>
      </c>
      <c r="F119" s="238" t="s">
        <v>1290</v>
      </c>
      <c r="G119" s="239" t="s">
        <v>153</v>
      </c>
      <c r="H119" s="240">
        <v>2</v>
      </c>
      <c r="I119" s="241"/>
      <c r="J119" s="242">
        <f>ROUND(I119*H119,2)</f>
        <v>0</v>
      </c>
      <c r="K119" s="238" t="s">
        <v>147</v>
      </c>
      <c r="L119" s="44"/>
      <c r="M119" s="243" t="s">
        <v>32</v>
      </c>
      <c r="N119" s="244" t="s">
        <v>47</v>
      </c>
      <c r="O119" s="84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141</v>
      </c>
      <c r="AT119" s="230" t="s">
        <v>565</v>
      </c>
      <c r="AU119" s="230" t="s">
        <v>83</v>
      </c>
      <c r="AY119" s="16" t="s">
        <v>142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6" t="s">
        <v>83</v>
      </c>
      <c r="BK119" s="231">
        <f>ROUND(I119*H119,2)</f>
        <v>0</v>
      </c>
      <c r="BL119" s="16" t="s">
        <v>141</v>
      </c>
      <c r="BM119" s="230" t="s">
        <v>1291</v>
      </c>
    </row>
    <row r="120" s="2" customFormat="1" ht="21.75" customHeight="1">
      <c r="A120" s="38"/>
      <c r="B120" s="39"/>
      <c r="C120" s="236" t="s">
        <v>269</v>
      </c>
      <c r="D120" s="236" t="s">
        <v>565</v>
      </c>
      <c r="E120" s="237" t="s">
        <v>1292</v>
      </c>
      <c r="F120" s="238" t="s">
        <v>1293</v>
      </c>
      <c r="G120" s="239" t="s">
        <v>153</v>
      </c>
      <c r="H120" s="240">
        <v>1</v>
      </c>
      <c r="I120" s="241"/>
      <c r="J120" s="242">
        <f>ROUND(I120*H120,2)</f>
        <v>0</v>
      </c>
      <c r="K120" s="238" t="s">
        <v>147</v>
      </c>
      <c r="L120" s="44"/>
      <c r="M120" s="243" t="s">
        <v>32</v>
      </c>
      <c r="N120" s="244" t="s">
        <v>47</v>
      </c>
      <c r="O120" s="84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83</v>
      </c>
      <c r="AT120" s="230" t="s">
        <v>565</v>
      </c>
      <c r="AU120" s="230" t="s">
        <v>83</v>
      </c>
      <c r="AY120" s="16" t="s">
        <v>142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6" t="s">
        <v>83</v>
      </c>
      <c r="BK120" s="231">
        <f>ROUND(I120*H120,2)</f>
        <v>0</v>
      </c>
      <c r="BL120" s="16" t="s">
        <v>83</v>
      </c>
      <c r="BM120" s="230" t="s">
        <v>1294</v>
      </c>
    </row>
    <row r="121" s="2" customFormat="1" ht="21.75" customHeight="1">
      <c r="A121" s="38"/>
      <c r="B121" s="39"/>
      <c r="C121" s="236" t="s">
        <v>273</v>
      </c>
      <c r="D121" s="236" t="s">
        <v>565</v>
      </c>
      <c r="E121" s="237" t="s">
        <v>1295</v>
      </c>
      <c r="F121" s="238" t="s">
        <v>1296</v>
      </c>
      <c r="G121" s="239" t="s">
        <v>153</v>
      </c>
      <c r="H121" s="240">
        <v>15</v>
      </c>
      <c r="I121" s="241"/>
      <c r="J121" s="242">
        <f>ROUND(I121*H121,2)</f>
        <v>0</v>
      </c>
      <c r="K121" s="238" t="s">
        <v>147</v>
      </c>
      <c r="L121" s="44"/>
      <c r="M121" s="243" t="s">
        <v>32</v>
      </c>
      <c r="N121" s="244" t="s">
        <v>47</v>
      </c>
      <c r="O121" s="84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141</v>
      </c>
      <c r="AT121" s="230" t="s">
        <v>565</v>
      </c>
      <c r="AU121" s="230" t="s">
        <v>83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141</v>
      </c>
      <c r="BM121" s="230" t="s">
        <v>1297</v>
      </c>
    </row>
    <row r="122" s="2" customFormat="1" ht="21.75" customHeight="1">
      <c r="A122" s="38"/>
      <c r="B122" s="39"/>
      <c r="C122" s="236" t="s">
        <v>277</v>
      </c>
      <c r="D122" s="236" t="s">
        <v>565</v>
      </c>
      <c r="E122" s="237" t="s">
        <v>1298</v>
      </c>
      <c r="F122" s="238" t="s">
        <v>1299</v>
      </c>
      <c r="G122" s="239" t="s">
        <v>153</v>
      </c>
      <c r="H122" s="240">
        <v>6</v>
      </c>
      <c r="I122" s="241"/>
      <c r="J122" s="242">
        <f>ROUND(I122*H122,2)</f>
        <v>0</v>
      </c>
      <c r="K122" s="238" t="s">
        <v>147</v>
      </c>
      <c r="L122" s="44"/>
      <c r="M122" s="243" t="s">
        <v>32</v>
      </c>
      <c r="N122" s="244" t="s">
        <v>47</v>
      </c>
      <c r="O122" s="84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141</v>
      </c>
      <c r="AT122" s="230" t="s">
        <v>565</v>
      </c>
      <c r="AU122" s="230" t="s">
        <v>83</v>
      </c>
      <c r="AY122" s="16" t="s">
        <v>142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141</v>
      </c>
      <c r="BM122" s="230" t="s">
        <v>1300</v>
      </c>
    </row>
    <row r="123" s="2" customFormat="1" ht="21.75" customHeight="1">
      <c r="A123" s="38"/>
      <c r="B123" s="39"/>
      <c r="C123" s="236" t="s">
        <v>281</v>
      </c>
      <c r="D123" s="236" t="s">
        <v>565</v>
      </c>
      <c r="E123" s="237" t="s">
        <v>1301</v>
      </c>
      <c r="F123" s="238" t="s">
        <v>1302</v>
      </c>
      <c r="G123" s="239" t="s">
        <v>153</v>
      </c>
      <c r="H123" s="240">
        <v>1</v>
      </c>
      <c r="I123" s="241"/>
      <c r="J123" s="242">
        <f>ROUND(I123*H123,2)</f>
        <v>0</v>
      </c>
      <c r="K123" s="238" t="s">
        <v>147</v>
      </c>
      <c r="L123" s="44"/>
      <c r="M123" s="243" t="s">
        <v>32</v>
      </c>
      <c r="N123" s="244" t="s">
        <v>47</v>
      </c>
      <c r="O123" s="84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141</v>
      </c>
      <c r="AT123" s="230" t="s">
        <v>565</v>
      </c>
      <c r="AU123" s="230" t="s">
        <v>83</v>
      </c>
      <c r="AY123" s="16" t="s">
        <v>142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141</v>
      </c>
      <c r="BM123" s="230" t="s">
        <v>1303</v>
      </c>
    </row>
    <row r="124" s="2" customFormat="1" ht="21.75" customHeight="1">
      <c r="A124" s="38"/>
      <c r="B124" s="39"/>
      <c r="C124" s="236" t="s">
        <v>285</v>
      </c>
      <c r="D124" s="236" t="s">
        <v>565</v>
      </c>
      <c r="E124" s="237" t="s">
        <v>1304</v>
      </c>
      <c r="F124" s="238" t="s">
        <v>1305</v>
      </c>
      <c r="G124" s="239" t="s">
        <v>153</v>
      </c>
      <c r="H124" s="240">
        <v>2</v>
      </c>
      <c r="I124" s="241"/>
      <c r="J124" s="242">
        <f>ROUND(I124*H124,2)</f>
        <v>0</v>
      </c>
      <c r="K124" s="238" t="s">
        <v>147</v>
      </c>
      <c r="L124" s="44"/>
      <c r="M124" s="243" t="s">
        <v>32</v>
      </c>
      <c r="N124" s="244" t="s">
        <v>47</v>
      </c>
      <c r="O124" s="84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141</v>
      </c>
      <c r="AT124" s="230" t="s">
        <v>565</v>
      </c>
      <c r="AU124" s="230" t="s">
        <v>83</v>
      </c>
      <c r="AY124" s="16" t="s">
        <v>142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141</v>
      </c>
      <c r="BM124" s="230" t="s">
        <v>1306</v>
      </c>
    </row>
    <row r="125" s="2" customFormat="1" ht="21.75" customHeight="1">
      <c r="A125" s="38"/>
      <c r="B125" s="39"/>
      <c r="C125" s="236" t="s">
        <v>289</v>
      </c>
      <c r="D125" s="236" t="s">
        <v>565</v>
      </c>
      <c r="E125" s="237" t="s">
        <v>1307</v>
      </c>
      <c r="F125" s="238" t="s">
        <v>1308</v>
      </c>
      <c r="G125" s="239" t="s">
        <v>153</v>
      </c>
      <c r="H125" s="240">
        <v>2</v>
      </c>
      <c r="I125" s="241"/>
      <c r="J125" s="242">
        <f>ROUND(I125*H125,2)</f>
        <v>0</v>
      </c>
      <c r="K125" s="238" t="s">
        <v>147</v>
      </c>
      <c r="L125" s="44"/>
      <c r="M125" s="243" t="s">
        <v>32</v>
      </c>
      <c r="N125" s="244" t="s">
        <v>47</v>
      </c>
      <c r="O125" s="84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141</v>
      </c>
      <c r="AT125" s="230" t="s">
        <v>565</v>
      </c>
      <c r="AU125" s="230" t="s">
        <v>83</v>
      </c>
      <c r="AY125" s="16" t="s">
        <v>142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141</v>
      </c>
      <c r="BM125" s="230" t="s">
        <v>1309</v>
      </c>
    </row>
    <row r="126" s="2" customFormat="1" ht="21.75" customHeight="1">
      <c r="A126" s="38"/>
      <c r="B126" s="39"/>
      <c r="C126" s="236" t="s">
        <v>293</v>
      </c>
      <c r="D126" s="236" t="s">
        <v>565</v>
      </c>
      <c r="E126" s="237" t="s">
        <v>1310</v>
      </c>
      <c r="F126" s="238" t="s">
        <v>1311</v>
      </c>
      <c r="G126" s="239" t="s">
        <v>153</v>
      </c>
      <c r="H126" s="240">
        <v>10</v>
      </c>
      <c r="I126" s="241"/>
      <c r="J126" s="242">
        <f>ROUND(I126*H126,2)</f>
        <v>0</v>
      </c>
      <c r="K126" s="238" t="s">
        <v>147</v>
      </c>
      <c r="L126" s="44"/>
      <c r="M126" s="243" t="s">
        <v>32</v>
      </c>
      <c r="N126" s="244" t="s">
        <v>47</v>
      </c>
      <c r="O126" s="84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83</v>
      </c>
      <c r="AT126" s="230" t="s">
        <v>565</v>
      </c>
      <c r="AU126" s="230" t="s">
        <v>83</v>
      </c>
      <c r="AY126" s="16" t="s">
        <v>142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83</v>
      </c>
      <c r="BM126" s="230" t="s">
        <v>1312</v>
      </c>
    </row>
    <row r="127" s="2" customFormat="1" ht="21.75" customHeight="1">
      <c r="A127" s="38"/>
      <c r="B127" s="39"/>
      <c r="C127" s="236" t="s">
        <v>297</v>
      </c>
      <c r="D127" s="236" t="s">
        <v>565</v>
      </c>
      <c r="E127" s="237" t="s">
        <v>1313</v>
      </c>
      <c r="F127" s="238" t="s">
        <v>1314</v>
      </c>
      <c r="G127" s="239" t="s">
        <v>153</v>
      </c>
      <c r="H127" s="240">
        <v>1</v>
      </c>
      <c r="I127" s="241"/>
      <c r="J127" s="242">
        <f>ROUND(I127*H127,2)</f>
        <v>0</v>
      </c>
      <c r="K127" s="238" t="s">
        <v>147</v>
      </c>
      <c r="L127" s="44"/>
      <c r="M127" s="243" t="s">
        <v>32</v>
      </c>
      <c r="N127" s="244" t="s">
        <v>47</v>
      </c>
      <c r="O127" s="84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141</v>
      </c>
      <c r="AT127" s="230" t="s">
        <v>565</v>
      </c>
      <c r="AU127" s="230" t="s">
        <v>83</v>
      </c>
      <c r="AY127" s="16" t="s">
        <v>142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141</v>
      </c>
      <c r="BM127" s="230" t="s">
        <v>1315</v>
      </c>
    </row>
    <row r="128" s="2" customFormat="1" ht="21.75" customHeight="1">
      <c r="A128" s="38"/>
      <c r="B128" s="39"/>
      <c r="C128" s="236" t="s">
        <v>301</v>
      </c>
      <c r="D128" s="236" t="s">
        <v>565</v>
      </c>
      <c r="E128" s="237" t="s">
        <v>1316</v>
      </c>
      <c r="F128" s="238" t="s">
        <v>1317</v>
      </c>
      <c r="G128" s="239" t="s">
        <v>153</v>
      </c>
      <c r="H128" s="240">
        <v>2</v>
      </c>
      <c r="I128" s="241"/>
      <c r="J128" s="242">
        <f>ROUND(I128*H128,2)</f>
        <v>0</v>
      </c>
      <c r="K128" s="238" t="s">
        <v>147</v>
      </c>
      <c r="L128" s="44"/>
      <c r="M128" s="243" t="s">
        <v>32</v>
      </c>
      <c r="N128" s="244" t="s">
        <v>47</v>
      </c>
      <c r="O128" s="84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141</v>
      </c>
      <c r="AT128" s="230" t="s">
        <v>565</v>
      </c>
      <c r="AU128" s="230" t="s">
        <v>83</v>
      </c>
      <c r="AY128" s="16" t="s">
        <v>142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141</v>
      </c>
      <c r="BM128" s="230" t="s">
        <v>1318</v>
      </c>
    </row>
    <row r="129" s="2" customFormat="1" ht="21.75" customHeight="1">
      <c r="A129" s="38"/>
      <c r="B129" s="39"/>
      <c r="C129" s="236" t="s">
        <v>305</v>
      </c>
      <c r="D129" s="236" t="s">
        <v>565</v>
      </c>
      <c r="E129" s="237" t="s">
        <v>1319</v>
      </c>
      <c r="F129" s="238" t="s">
        <v>1320</v>
      </c>
      <c r="G129" s="239" t="s">
        <v>153</v>
      </c>
      <c r="H129" s="240">
        <v>2</v>
      </c>
      <c r="I129" s="241"/>
      <c r="J129" s="242">
        <f>ROUND(I129*H129,2)</f>
        <v>0</v>
      </c>
      <c r="K129" s="238" t="s">
        <v>147</v>
      </c>
      <c r="L129" s="44"/>
      <c r="M129" s="243" t="s">
        <v>32</v>
      </c>
      <c r="N129" s="244" t="s">
        <v>47</v>
      </c>
      <c r="O129" s="84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141</v>
      </c>
      <c r="AT129" s="230" t="s">
        <v>565</v>
      </c>
      <c r="AU129" s="230" t="s">
        <v>83</v>
      </c>
      <c r="AY129" s="16" t="s">
        <v>142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141</v>
      </c>
      <c r="BM129" s="230" t="s">
        <v>1321</v>
      </c>
    </row>
    <row r="130" s="2" customFormat="1" ht="21.75" customHeight="1">
      <c r="A130" s="38"/>
      <c r="B130" s="39"/>
      <c r="C130" s="236" t="s">
        <v>309</v>
      </c>
      <c r="D130" s="236" t="s">
        <v>565</v>
      </c>
      <c r="E130" s="237" t="s">
        <v>1322</v>
      </c>
      <c r="F130" s="238" t="s">
        <v>1323</v>
      </c>
      <c r="G130" s="239" t="s">
        <v>153</v>
      </c>
      <c r="H130" s="240">
        <v>1</v>
      </c>
      <c r="I130" s="241"/>
      <c r="J130" s="242">
        <f>ROUND(I130*H130,2)</f>
        <v>0</v>
      </c>
      <c r="K130" s="238" t="s">
        <v>147</v>
      </c>
      <c r="L130" s="44"/>
      <c r="M130" s="243" t="s">
        <v>32</v>
      </c>
      <c r="N130" s="244" t="s">
        <v>47</v>
      </c>
      <c r="O130" s="84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141</v>
      </c>
      <c r="AT130" s="230" t="s">
        <v>565</v>
      </c>
      <c r="AU130" s="230" t="s">
        <v>83</v>
      </c>
      <c r="AY130" s="16" t="s">
        <v>142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141</v>
      </c>
      <c r="BM130" s="230" t="s">
        <v>1324</v>
      </c>
    </row>
    <row r="131" s="2" customFormat="1" ht="21.75" customHeight="1">
      <c r="A131" s="38"/>
      <c r="B131" s="39"/>
      <c r="C131" s="236" t="s">
        <v>313</v>
      </c>
      <c r="D131" s="236" t="s">
        <v>565</v>
      </c>
      <c r="E131" s="237" t="s">
        <v>1325</v>
      </c>
      <c r="F131" s="238" t="s">
        <v>1326</v>
      </c>
      <c r="G131" s="239" t="s">
        <v>153</v>
      </c>
      <c r="H131" s="240">
        <v>2</v>
      </c>
      <c r="I131" s="241"/>
      <c r="J131" s="242">
        <f>ROUND(I131*H131,2)</f>
        <v>0</v>
      </c>
      <c r="K131" s="238" t="s">
        <v>147</v>
      </c>
      <c r="L131" s="44"/>
      <c r="M131" s="243" t="s">
        <v>32</v>
      </c>
      <c r="N131" s="244" t="s">
        <v>47</v>
      </c>
      <c r="O131" s="84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141</v>
      </c>
      <c r="AT131" s="230" t="s">
        <v>565</v>
      </c>
      <c r="AU131" s="230" t="s">
        <v>83</v>
      </c>
      <c r="AY131" s="16" t="s">
        <v>142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141</v>
      </c>
      <c r="BM131" s="230" t="s">
        <v>1327</v>
      </c>
    </row>
    <row r="132" s="2" customFormat="1" ht="21.75" customHeight="1">
      <c r="A132" s="38"/>
      <c r="B132" s="39"/>
      <c r="C132" s="236" t="s">
        <v>317</v>
      </c>
      <c r="D132" s="236" t="s">
        <v>565</v>
      </c>
      <c r="E132" s="237" t="s">
        <v>1328</v>
      </c>
      <c r="F132" s="238" t="s">
        <v>1329</v>
      </c>
      <c r="G132" s="239" t="s">
        <v>153</v>
      </c>
      <c r="H132" s="240">
        <v>1</v>
      </c>
      <c r="I132" s="241"/>
      <c r="J132" s="242">
        <f>ROUND(I132*H132,2)</f>
        <v>0</v>
      </c>
      <c r="K132" s="238" t="s">
        <v>147</v>
      </c>
      <c r="L132" s="44"/>
      <c r="M132" s="243" t="s">
        <v>32</v>
      </c>
      <c r="N132" s="244" t="s">
        <v>47</v>
      </c>
      <c r="O132" s="84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141</v>
      </c>
      <c r="AT132" s="230" t="s">
        <v>565</v>
      </c>
      <c r="AU132" s="230" t="s">
        <v>83</v>
      </c>
      <c r="AY132" s="16" t="s">
        <v>142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141</v>
      </c>
      <c r="BM132" s="230" t="s">
        <v>1330</v>
      </c>
    </row>
    <row r="133" s="2" customFormat="1" ht="21.75" customHeight="1">
      <c r="A133" s="38"/>
      <c r="B133" s="39"/>
      <c r="C133" s="236" t="s">
        <v>321</v>
      </c>
      <c r="D133" s="236" t="s">
        <v>565</v>
      </c>
      <c r="E133" s="237" t="s">
        <v>1331</v>
      </c>
      <c r="F133" s="238" t="s">
        <v>1332</v>
      </c>
      <c r="G133" s="239" t="s">
        <v>153</v>
      </c>
      <c r="H133" s="240">
        <v>30</v>
      </c>
      <c r="I133" s="241"/>
      <c r="J133" s="242">
        <f>ROUND(I133*H133,2)</f>
        <v>0</v>
      </c>
      <c r="K133" s="238" t="s">
        <v>147</v>
      </c>
      <c r="L133" s="44"/>
      <c r="M133" s="243" t="s">
        <v>32</v>
      </c>
      <c r="N133" s="244" t="s">
        <v>47</v>
      </c>
      <c r="O133" s="84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141</v>
      </c>
      <c r="AT133" s="230" t="s">
        <v>565</v>
      </c>
      <c r="AU133" s="230" t="s">
        <v>83</v>
      </c>
      <c r="AY133" s="16" t="s">
        <v>142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141</v>
      </c>
      <c r="BM133" s="230" t="s">
        <v>1333</v>
      </c>
    </row>
    <row r="134" s="2" customFormat="1" ht="21.75" customHeight="1">
      <c r="A134" s="38"/>
      <c r="B134" s="39"/>
      <c r="C134" s="236" t="s">
        <v>325</v>
      </c>
      <c r="D134" s="236" t="s">
        <v>565</v>
      </c>
      <c r="E134" s="237" t="s">
        <v>1334</v>
      </c>
      <c r="F134" s="238" t="s">
        <v>1335</v>
      </c>
      <c r="G134" s="239" t="s">
        <v>153</v>
      </c>
      <c r="H134" s="240">
        <v>9</v>
      </c>
      <c r="I134" s="241"/>
      <c r="J134" s="242">
        <f>ROUND(I134*H134,2)</f>
        <v>0</v>
      </c>
      <c r="K134" s="238" t="s">
        <v>147</v>
      </c>
      <c r="L134" s="44"/>
      <c r="M134" s="243" t="s">
        <v>32</v>
      </c>
      <c r="N134" s="244" t="s">
        <v>47</v>
      </c>
      <c r="O134" s="84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141</v>
      </c>
      <c r="AT134" s="230" t="s">
        <v>565</v>
      </c>
      <c r="AU134" s="230" t="s">
        <v>83</v>
      </c>
      <c r="AY134" s="16" t="s">
        <v>142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141</v>
      </c>
      <c r="BM134" s="230" t="s">
        <v>1336</v>
      </c>
    </row>
    <row r="135" s="2" customFormat="1" ht="21.75" customHeight="1">
      <c r="A135" s="38"/>
      <c r="B135" s="39"/>
      <c r="C135" s="236" t="s">
        <v>329</v>
      </c>
      <c r="D135" s="236" t="s">
        <v>565</v>
      </c>
      <c r="E135" s="237" t="s">
        <v>1337</v>
      </c>
      <c r="F135" s="238" t="s">
        <v>1338</v>
      </c>
      <c r="G135" s="239" t="s">
        <v>153</v>
      </c>
      <c r="H135" s="240">
        <v>2</v>
      </c>
      <c r="I135" s="241"/>
      <c r="J135" s="242">
        <f>ROUND(I135*H135,2)</f>
        <v>0</v>
      </c>
      <c r="K135" s="238" t="s">
        <v>147</v>
      </c>
      <c r="L135" s="44"/>
      <c r="M135" s="243" t="s">
        <v>32</v>
      </c>
      <c r="N135" s="244" t="s">
        <v>47</v>
      </c>
      <c r="O135" s="84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141</v>
      </c>
      <c r="AT135" s="230" t="s">
        <v>565</v>
      </c>
      <c r="AU135" s="230" t="s">
        <v>83</v>
      </c>
      <c r="AY135" s="16" t="s">
        <v>142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141</v>
      </c>
      <c r="BM135" s="230" t="s">
        <v>1339</v>
      </c>
    </row>
    <row r="136" s="2" customFormat="1" ht="44.25" customHeight="1">
      <c r="A136" s="38"/>
      <c r="B136" s="39"/>
      <c r="C136" s="236" t="s">
        <v>333</v>
      </c>
      <c r="D136" s="236" t="s">
        <v>565</v>
      </c>
      <c r="E136" s="237" t="s">
        <v>1340</v>
      </c>
      <c r="F136" s="238" t="s">
        <v>1341</v>
      </c>
      <c r="G136" s="239" t="s">
        <v>153</v>
      </c>
      <c r="H136" s="240">
        <v>1</v>
      </c>
      <c r="I136" s="241"/>
      <c r="J136" s="242">
        <f>ROUND(I136*H136,2)</f>
        <v>0</v>
      </c>
      <c r="K136" s="238" t="s">
        <v>147</v>
      </c>
      <c r="L136" s="44"/>
      <c r="M136" s="243" t="s">
        <v>32</v>
      </c>
      <c r="N136" s="244" t="s">
        <v>47</v>
      </c>
      <c r="O136" s="84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576</v>
      </c>
      <c r="AT136" s="230" t="s">
        <v>565</v>
      </c>
      <c r="AU136" s="230" t="s">
        <v>83</v>
      </c>
      <c r="AY136" s="16" t="s">
        <v>142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576</v>
      </c>
      <c r="BM136" s="230" t="s">
        <v>1342</v>
      </c>
    </row>
    <row r="137" s="2" customFormat="1" ht="55.5" customHeight="1">
      <c r="A137" s="38"/>
      <c r="B137" s="39"/>
      <c r="C137" s="236" t="s">
        <v>337</v>
      </c>
      <c r="D137" s="236" t="s">
        <v>565</v>
      </c>
      <c r="E137" s="237" t="s">
        <v>1343</v>
      </c>
      <c r="F137" s="238" t="s">
        <v>1344</v>
      </c>
      <c r="G137" s="239" t="s">
        <v>153</v>
      </c>
      <c r="H137" s="240">
        <v>1</v>
      </c>
      <c r="I137" s="241"/>
      <c r="J137" s="242">
        <f>ROUND(I137*H137,2)</f>
        <v>0</v>
      </c>
      <c r="K137" s="238" t="s">
        <v>147</v>
      </c>
      <c r="L137" s="44"/>
      <c r="M137" s="243" t="s">
        <v>32</v>
      </c>
      <c r="N137" s="244" t="s">
        <v>47</v>
      </c>
      <c r="O137" s="84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576</v>
      </c>
      <c r="AT137" s="230" t="s">
        <v>565</v>
      </c>
      <c r="AU137" s="230" t="s">
        <v>83</v>
      </c>
      <c r="AY137" s="16" t="s">
        <v>142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576</v>
      </c>
      <c r="BM137" s="230" t="s">
        <v>1345</v>
      </c>
    </row>
    <row r="138" s="2" customFormat="1" ht="21.75" customHeight="1">
      <c r="A138" s="38"/>
      <c r="B138" s="39"/>
      <c r="C138" s="236" t="s">
        <v>341</v>
      </c>
      <c r="D138" s="236" t="s">
        <v>565</v>
      </c>
      <c r="E138" s="237" t="s">
        <v>599</v>
      </c>
      <c r="F138" s="238" t="s">
        <v>600</v>
      </c>
      <c r="G138" s="239" t="s">
        <v>601</v>
      </c>
      <c r="H138" s="240">
        <v>8</v>
      </c>
      <c r="I138" s="241"/>
      <c r="J138" s="242">
        <f>ROUND(I138*H138,2)</f>
        <v>0</v>
      </c>
      <c r="K138" s="238" t="s">
        <v>147</v>
      </c>
      <c r="L138" s="44"/>
      <c r="M138" s="243" t="s">
        <v>32</v>
      </c>
      <c r="N138" s="244" t="s">
        <v>47</v>
      </c>
      <c r="O138" s="84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83</v>
      </c>
      <c r="AT138" s="230" t="s">
        <v>565</v>
      </c>
      <c r="AU138" s="230" t="s">
        <v>83</v>
      </c>
      <c r="AY138" s="16" t="s">
        <v>142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83</v>
      </c>
      <c r="BM138" s="230" t="s">
        <v>1346</v>
      </c>
    </row>
    <row r="139" s="2" customFormat="1" ht="33" customHeight="1">
      <c r="A139" s="38"/>
      <c r="B139" s="39"/>
      <c r="C139" s="236" t="s">
        <v>345</v>
      </c>
      <c r="D139" s="236" t="s">
        <v>565</v>
      </c>
      <c r="E139" s="237" t="s">
        <v>1347</v>
      </c>
      <c r="F139" s="238" t="s">
        <v>1348</v>
      </c>
      <c r="G139" s="239" t="s">
        <v>601</v>
      </c>
      <c r="H139" s="240">
        <v>8</v>
      </c>
      <c r="I139" s="241"/>
      <c r="J139" s="242">
        <f>ROUND(I139*H139,2)</f>
        <v>0</v>
      </c>
      <c r="K139" s="238" t="s">
        <v>147</v>
      </c>
      <c r="L139" s="44"/>
      <c r="M139" s="243" t="s">
        <v>32</v>
      </c>
      <c r="N139" s="244" t="s">
        <v>47</v>
      </c>
      <c r="O139" s="84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205</v>
      </c>
      <c r="AT139" s="230" t="s">
        <v>565</v>
      </c>
      <c r="AU139" s="230" t="s">
        <v>83</v>
      </c>
      <c r="AY139" s="16" t="s">
        <v>142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205</v>
      </c>
      <c r="BM139" s="230" t="s">
        <v>1349</v>
      </c>
    </row>
    <row r="140" s="2" customFormat="1" ht="21.75" customHeight="1">
      <c r="A140" s="38"/>
      <c r="B140" s="39"/>
      <c r="C140" s="236" t="s">
        <v>349</v>
      </c>
      <c r="D140" s="236" t="s">
        <v>565</v>
      </c>
      <c r="E140" s="237" t="s">
        <v>604</v>
      </c>
      <c r="F140" s="238" t="s">
        <v>605</v>
      </c>
      <c r="G140" s="239" t="s">
        <v>601</v>
      </c>
      <c r="H140" s="240">
        <v>1</v>
      </c>
      <c r="I140" s="241"/>
      <c r="J140" s="242">
        <f>ROUND(I140*H140,2)</f>
        <v>0</v>
      </c>
      <c r="K140" s="238" t="s">
        <v>147</v>
      </c>
      <c r="L140" s="44"/>
      <c r="M140" s="245" t="s">
        <v>32</v>
      </c>
      <c r="N140" s="246" t="s">
        <v>47</v>
      </c>
      <c r="O140" s="247"/>
      <c r="P140" s="248">
        <f>O140*H140</f>
        <v>0</v>
      </c>
      <c r="Q140" s="248">
        <v>0</v>
      </c>
      <c r="R140" s="248">
        <f>Q140*H140</f>
        <v>0</v>
      </c>
      <c r="S140" s="248">
        <v>0</v>
      </c>
      <c r="T140" s="24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576</v>
      </c>
      <c r="AT140" s="230" t="s">
        <v>565</v>
      </c>
      <c r="AU140" s="230" t="s">
        <v>83</v>
      </c>
      <c r="AY140" s="16" t="s">
        <v>142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576</v>
      </c>
      <c r="BM140" s="230" t="s">
        <v>1350</v>
      </c>
    </row>
    <row r="141" s="2" customFormat="1" ht="6.96" customHeight="1">
      <c r="A141" s="38"/>
      <c r="B141" s="59"/>
      <c r="C141" s="60"/>
      <c r="D141" s="60"/>
      <c r="E141" s="60"/>
      <c r="F141" s="60"/>
      <c r="G141" s="60"/>
      <c r="H141" s="60"/>
      <c r="I141" s="175"/>
      <c r="J141" s="60"/>
      <c r="K141" s="60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a0dhwXfnL5JsXSYle+H/QTi0Qjg/M1PFvPwP+pBJrS+RaftDhRmsrQdXIm4xlCpL1nH981pM/9DkhDd2S2z0FQ==" hashValue="QAXrgvONDS0N8v7vaEd8IRVmiUWxPl6y/juvCfOqGOT+gm1c9/glORom2cLgQ3awtqgPIr+rfqUrxKIvUcSRug==" algorithmName="SHA-512" password="CC35"/>
  <autoFilter ref="C86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85</v>
      </c>
    </row>
    <row r="4" s="1" customFormat="1" ht="24.96" customHeight="1">
      <c r="B4" s="19"/>
      <c r="D4" s="142" t="s">
        <v>117</v>
      </c>
      <c r="I4" s="138"/>
      <c r="L4" s="19"/>
      <c r="M4" s="143" t="s">
        <v>10</v>
      </c>
      <c r="AT4" s="16" t="s">
        <v>4</v>
      </c>
    </row>
    <row r="5" s="1" customFormat="1" ht="6.96" customHeight="1">
      <c r="B5" s="19"/>
      <c r="I5" s="138"/>
      <c r="L5" s="19"/>
    </row>
    <row r="6" s="1" customFormat="1" ht="12" customHeight="1">
      <c r="B6" s="19"/>
      <c r="D6" s="144" t="s">
        <v>16</v>
      </c>
      <c r="I6" s="138"/>
      <c r="L6" s="19"/>
    </row>
    <row r="7" s="1" customFormat="1" ht="16.5" customHeight="1">
      <c r="B7" s="19"/>
      <c r="E7" s="145" t="str">
        <f>'Rekapitulace zakázky'!K6</f>
        <v>Oprava zabezpečovacího zařízení v žst. Nové Město nad Cidlinou</v>
      </c>
      <c r="F7" s="144"/>
      <c r="G7" s="144"/>
      <c r="H7" s="144"/>
      <c r="I7" s="138"/>
      <c r="L7" s="19"/>
    </row>
    <row r="8" s="1" customFormat="1" ht="12" customHeight="1">
      <c r="B8" s="19"/>
      <c r="D8" s="144" t="s">
        <v>118</v>
      </c>
      <c r="I8" s="138"/>
      <c r="L8" s="19"/>
    </row>
    <row r="9" s="2" customFormat="1" ht="16.5" customHeight="1">
      <c r="A9" s="38"/>
      <c r="B9" s="44"/>
      <c r="C9" s="38"/>
      <c r="D9" s="38"/>
      <c r="E9" s="145" t="s">
        <v>1198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120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1351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32</v>
      </c>
      <c r="G13" s="38"/>
      <c r="H13" s="38"/>
      <c r="I13" s="149" t="s">
        <v>20</v>
      </c>
      <c r="J13" s="133" t="s">
        <v>32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zakázky'!AN8</f>
        <v>26. 2. 2020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30</v>
      </c>
      <c r="E16" s="38"/>
      <c r="F16" s="38"/>
      <c r="G16" s="38"/>
      <c r="H16" s="38"/>
      <c r="I16" s="149" t="s">
        <v>31</v>
      </c>
      <c r="J16" s="133" t="str">
        <f>IF('Rekapitulace zakázky'!AN10="","",'Rekapitulace zakázky'!AN10)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zakázky'!E11="","",'Rekapitulace zakázky'!E11)</f>
        <v xml:space="preserve"> </v>
      </c>
      <c r="F17" s="38"/>
      <c r="G17" s="38"/>
      <c r="H17" s="38"/>
      <c r="I17" s="149" t="s">
        <v>34</v>
      </c>
      <c r="J17" s="133" t="str">
        <f>IF('Rekapitulace zakázky'!AN11="","",'Rekapitulace zakázky'!AN11)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35</v>
      </c>
      <c r="E19" s="38"/>
      <c r="F19" s="38"/>
      <c r="G19" s="38"/>
      <c r="H19" s="38"/>
      <c r="I19" s="149" t="s">
        <v>31</v>
      </c>
      <c r="J19" s="32" t="str">
        <f>'Rekapitulace zakázky'!AN13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2" t="str">
        <f>'Rekapitulace zakázky'!E14</f>
        <v>Vyplň údaj</v>
      </c>
      <c r="F20" s="133"/>
      <c r="G20" s="133"/>
      <c r="H20" s="133"/>
      <c r="I20" s="149" t="s">
        <v>34</v>
      </c>
      <c r="J20" s="32" t="str">
        <f>'Rekapitulace zakázky'!AN14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37</v>
      </c>
      <c r="E22" s="38"/>
      <c r="F22" s="38"/>
      <c r="G22" s="38"/>
      <c r="H22" s="38"/>
      <c r="I22" s="149" t="s">
        <v>31</v>
      </c>
      <c r="J22" s="133" t="str">
        <f>IF('Rekapitulace zakázky'!AN16="","",'Rekapitulace zakázky'!AN16)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zakázky'!E17="","",'Rekapitulace zakázky'!E17)</f>
        <v xml:space="preserve"> </v>
      </c>
      <c r="F23" s="38"/>
      <c r="G23" s="38"/>
      <c r="H23" s="38"/>
      <c r="I23" s="149" t="s">
        <v>34</v>
      </c>
      <c r="J23" s="133" t="str">
        <f>IF('Rekapitulace zakázky'!AN17="","",'Rekapitulace zakázky'!AN17)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39</v>
      </c>
      <c r="E25" s="38"/>
      <c r="F25" s="38"/>
      <c r="G25" s="38"/>
      <c r="H25" s="38"/>
      <c r="I25" s="149" t="s">
        <v>31</v>
      </c>
      <c r="J25" s="133" t="str">
        <f>IF('Rekapitulace zakázky'!AN19="","",'Rekapitulace zakázky'!AN19)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zakázky'!E20="","",'Rekapitulace zakázky'!E20)</f>
        <v xml:space="preserve"> </v>
      </c>
      <c r="F26" s="38"/>
      <c r="G26" s="38"/>
      <c r="H26" s="38"/>
      <c r="I26" s="149" t="s">
        <v>34</v>
      </c>
      <c r="J26" s="133" t="str">
        <f>IF('Rekapitulace zakázky'!AN20="","",'Rekapitulace zakázky'!AN20)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40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51"/>
      <c r="B29" s="152"/>
      <c r="C29" s="151"/>
      <c r="D29" s="151"/>
      <c r="E29" s="153" t="s">
        <v>41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42</v>
      </c>
      <c r="E32" s="38"/>
      <c r="F32" s="38"/>
      <c r="G32" s="38"/>
      <c r="H32" s="38"/>
      <c r="I32" s="146"/>
      <c r="J32" s="159">
        <f>ROUND(J87,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44</v>
      </c>
      <c r="G34" s="38"/>
      <c r="H34" s="38"/>
      <c r="I34" s="161" t="s">
        <v>43</v>
      </c>
      <c r="J34" s="160" t="s">
        <v>45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46</v>
      </c>
      <c r="E35" s="144" t="s">
        <v>47</v>
      </c>
      <c r="F35" s="163">
        <f>ROUND((SUM(BE87:BE93)),  2)</f>
        <v>0</v>
      </c>
      <c r="G35" s="38"/>
      <c r="H35" s="38"/>
      <c r="I35" s="164">
        <v>0.20999999999999999</v>
      </c>
      <c r="J35" s="163">
        <f>ROUND(((SUM(BE87:BE93))*I35),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48</v>
      </c>
      <c r="F36" s="163">
        <f>ROUND((SUM(BF87:BF93)),  2)</f>
        <v>0</v>
      </c>
      <c r="G36" s="38"/>
      <c r="H36" s="38"/>
      <c r="I36" s="164">
        <v>0.14999999999999999</v>
      </c>
      <c r="J36" s="163">
        <f>ROUND(((SUM(BF87:BF93))*I36),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49</v>
      </c>
      <c r="F37" s="163">
        <f>ROUND((SUM(BG87:BG93)),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50</v>
      </c>
      <c r="F38" s="163">
        <f>ROUND((SUM(BH87:BH93)),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51</v>
      </c>
      <c r="F39" s="163">
        <f>ROUND((SUM(BI87:BI93)),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52</v>
      </c>
      <c r="E41" s="167"/>
      <c r="F41" s="167"/>
      <c r="G41" s="168" t="s">
        <v>53</v>
      </c>
      <c r="H41" s="169" t="s">
        <v>54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2" t="s">
        <v>122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79" t="str">
        <f>E7</f>
        <v>Oprava zabezpečovacího zařízení v žst. Nové Město nad Cidlinou</v>
      </c>
      <c r="F50" s="31"/>
      <c r="G50" s="31"/>
      <c r="H50" s="31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0"/>
      <c r="C51" s="31" t="s">
        <v>118</v>
      </c>
      <c r="D51" s="21"/>
      <c r="E51" s="21"/>
      <c r="F51" s="21"/>
      <c r="G51" s="21"/>
      <c r="H51" s="21"/>
      <c r="I51" s="138"/>
      <c r="J51" s="21"/>
      <c r="K51" s="21"/>
      <c r="L51" s="19"/>
    </row>
    <row r="52" hidden="1" s="2" customFormat="1" ht="16.5" customHeight="1">
      <c r="A52" s="38"/>
      <c r="B52" s="39"/>
      <c r="C52" s="40"/>
      <c r="D52" s="40"/>
      <c r="E52" s="179" t="s">
        <v>1198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1" t="s">
        <v>120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03-02 - Zemní práce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1" t="s">
        <v>22</v>
      </c>
      <c r="D56" s="40"/>
      <c r="E56" s="40"/>
      <c r="F56" s="26" t="str">
        <f>F14</f>
        <v>žst. Nové Město n. C.</v>
      </c>
      <c r="G56" s="40"/>
      <c r="H56" s="40"/>
      <c r="I56" s="149" t="s">
        <v>24</v>
      </c>
      <c r="J56" s="72" t="str">
        <f>IF(J14="","",J14)</f>
        <v>26. 2. 2020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1" t="s">
        <v>30</v>
      </c>
      <c r="D58" s="40"/>
      <c r="E58" s="40"/>
      <c r="F58" s="26" t="str">
        <f>E17</f>
        <v xml:space="preserve"> </v>
      </c>
      <c r="G58" s="40"/>
      <c r="H58" s="40"/>
      <c r="I58" s="149" t="s">
        <v>37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1" t="s">
        <v>35</v>
      </c>
      <c r="D59" s="40"/>
      <c r="E59" s="40"/>
      <c r="F59" s="26" t="str">
        <f>IF(E20="","",E20)</f>
        <v>Vyplň údaj</v>
      </c>
      <c r="G59" s="40"/>
      <c r="H59" s="40"/>
      <c r="I59" s="149" t="s">
        <v>39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80" t="s">
        <v>123</v>
      </c>
      <c r="D61" s="181"/>
      <c r="E61" s="181"/>
      <c r="F61" s="181"/>
      <c r="G61" s="181"/>
      <c r="H61" s="181"/>
      <c r="I61" s="182"/>
      <c r="J61" s="183" t="s">
        <v>124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84" t="s">
        <v>74</v>
      </c>
      <c r="D63" s="40"/>
      <c r="E63" s="40"/>
      <c r="F63" s="40"/>
      <c r="G63" s="40"/>
      <c r="H63" s="40"/>
      <c r="I63" s="146"/>
      <c r="J63" s="102">
        <f>J87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6" t="s">
        <v>125</v>
      </c>
    </row>
    <row r="64" hidden="1" s="9" customFormat="1" ht="24.96" customHeight="1">
      <c r="A64" s="9"/>
      <c r="B64" s="185"/>
      <c r="C64" s="186"/>
      <c r="D64" s="187" t="s">
        <v>1200</v>
      </c>
      <c r="E64" s="188"/>
      <c r="F64" s="188"/>
      <c r="G64" s="188"/>
      <c r="H64" s="188"/>
      <c r="I64" s="189"/>
      <c r="J64" s="190">
        <f>J88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2" customFormat="1" ht="19.92" customHeight="1">
      <c r="A65" s="12"/>
      <c r="B65" s="250"/>
      <c r="C65" s="125"/>
      <c r="D65" s="251" t="s">
        <v>1352</v>
      </c>
      <c r="E65" s="252"/>
      <c r="F65" s="252"/>
      <c r="G65" s="252"/>
      <c r="H65" s="252"/>
      <c r="I65" s="253"/>
      <c r="J65" s="254">
        <f>J89</f>
        <v>0</v>
      </c>
      <c r="K65" s="125"/>
      <c r="L65" s="25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46"/>
      <c r="J66" s="40"/>
      <c r="K66" s="4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75"/>
      <c r="J67" s="60"/>
      <c r="K67" s="60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78"/>
      <c r="J71" s="62"/>
      <c r="K71" s="62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2" t="s">
        <v>127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16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9" t="str">
        <f>E7</f>
        <v>Oprava zabezpečovacího zařízení v žst. Nové Město nad Cidlinou</v>
      </c>
      <c r="F75" s="31"/>
      <c r="G75" s="31"/>
      <c r="H75" s="31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0"/>
      <c r="C76" s="31" t="s">
        <v>118</v>
      </c>
      <c r="D76" s="21"/>
      <c r="E76" s="21"/>
      <c r="F76" s="21"/>
      <c r="G76" s="21"/>
      <c r="H76" s="21"/>
      <c r="I76" s="138"/>
      <c r="J76" s="21"/>
      <c r="K76" s="21"/>
      <c r="L76" s="19"/>
    </row>
    <row r="77" s="2" customFormat="1" ht="16.5" customHeight="1">
      <c r="A77" s="38"/>
      <c r="B77" s="39"/>
      <c r="C77" s="40"/>
      <c r="D77" s="40"/>
      <c r="E77" s="179" t="s">
        <v>1198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1" t="s">
        <v>120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03-02 - Zemní práce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1" t="s">
        <v>22</v>
      </c>
      <c r="D81" s="40"/>
      <c r="E81" s="40"/>
      <c r="F81" s="26" t="str">
        <f>F14</f>
        <v>žst. Nové Město n. C.</v>
      </c>
      <c r="G81" s="40"/>
      <c r="H81" s="40"/>
      <c r="I81" s="149" t="s">
        <v>24</v>
      </c>
      <c r="J81" s="72" t="str">
        <f>IF(J14="","",J14)</f>
        <v>26. 2. 2020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1" t="s">
        <v>30</v>
      </c>
      <c r="D83" s="40"/>
      <c r="E83" s="40"/>
      <c r="F83" s="26" t="str">
        <f>E17</f>
        <v xml:space="preserve"> </v>
      </c>
      <c r="G83" s="40"/>
      <c r="H83" s="40"/>
      <c r="I83" s="149" t="s">
        <v>37</v>
      </c>
      <c r="J83" s="36" t="str">
        <f>E23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1" t="s">
        <v>35</v>
      </c>
      <c r="D84" s="40"/>
      <c r="E84" s="40"/>
      <c r="F84" s="26" t="str">
        <f>IF(E20="","",E20)</f>
        <v>Vyplň údaj</v>
      </c>
      <c r="G84" s="40"/>
      <c r="H84" s="40"/>
      <c r="I84" s="149" t="s">
        <v>39</v>
      </c>
      <c r="J84" s="36" t="str">
        <f>E26</f>
        <v xml:space="preserve"> 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92"/>
      <c r="B86" s="193"/>
      <c r="C86" s="194" t="s">
        <v>128</v>
      </c>
      <c r="D86" s="195" t="s">
        <v>61</v>
      </c>
      <c r="E86" s="195" t="s">
        <v>57</v>
      </c>
      <c r="F86" s="195" t="s">
        <v>58</v>
      </c>
      <c r="G86" s="195" t="s">
        <v>129</v>
      </c>
      <c r="H86" s="195" t="s">
        <v>130</v>
      </c>
      <c r="I86" s="196" t="s">
        <v>131</v>
      </c>
      <c r="J86" s="195" t="s">
        <v>124</v>
      </c>
      <c r="K86" s="197" t="s">
        <v>132</v>
      </c>
      <c r="L86" s="198"/>
      <c r="M86" s="92" t="s">
        <v>32</v>
      </c>
      <c r="N86" s="93" t="s">
        <v>46</v>
      </c>
      <c r="O86" s="93" t="s">
        <v>133</v>
      </c>
      <c r="P86" s="93" t="s">
        <v>134</v>
      </c>
      <c r="Q86" s="93" t="s">
        <v>135</v>
      </c>
      <c r="R86" s="93" t="s">
        <v>136</v>
      </c>
      <c r="S86" s="93" t="s">
        <v>137</v>
      </c>
      <c r="T86" s="94" t="s">
        <v>138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38"/>
      <c r="B87" s="39"/>
      <c r="C87" s="99" t="s">
        <v>139</v>
      </c>
      <c r="D87" s="40"/>
      <c r="E87" s="40"/>
      <c r="F87" s="40"/>
      <c r="G87" s="40"/>
      <c r="H87" s="40"/>
      <c r="I87" s="146"/>
      <c r="J87" s="199">
        <f>BK87</f>
        <v>0</v>
      </c>
      <c r="K87" s="40"/>
      <c r="L87" s="44"/>
      <c r="M87" s="95"/>
      <c r="N87" s="200"/>
      <c r="O87" s="96"/>
      <c r="P87" s="201">
        <f>P88</f>
        <v>0</v>
      </c>
      <c r="Q87" s="96"/>
      <c r="R87" s="201">
        <f>R88</f>
        <v>0.045688499999999993</v>
      </c>
      <c r="S87" s="96"/>
      <c r="T87" s="202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6" t="s">
        <v>75</v>
      </c>
      <c r="AU87" s="16" t="s">
        <v>125</v>
      </c>
      <c r="BK87" s="203">
        <f>BK88</f>
        <v>0</v>
      </c>
    </row>
    <row r="88" s="11" customFormat="1" ht="25.92" customHeight="1">
      <c r="A88" s="11"/>
      <c r="B88" s="204"/>
      <c r="C88" s="205"/>
      <c r="D88" s="206" t="s">
        <v>75</v>
      </c>
      <c r="E88" s="207" t="s">
        <v>143</v>
      </c>
      <c r="F88" s="207" t="s">
        <v>1201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0.045688499999999993</v>
      </c>
      <c r="S88" s="212"/>
      <c r="T88" s="214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15" t="s">
        <v>156</v>
      </c>
      <c r="AT88" s="216" t="s">
        <v>75</v>
      </c>
      <c r="AU88" s="216" t="s">
        <v>76</v>
      </c>
      <c r="AY88" s="215" t="s">
        <v>142</v>
      </c>
      <c r="BK88" s="217">
        <f>BK89</f>
        <v>0</v>
      </c>
    </row>
    <row r="89" s="11" customFormat="1" ht="22.8" customHeight="1">
      <c r="A89" s="11"/>
      <c r="B89" s="204"/>
      <c r="C89" s="205"/>
      <c r="D89" s="206" t="s">
        <v>75</v>
      </c>
      <c r="E89" s="256" t="s">
        <v>1353</v>
      </c>
      <c r="F89" s="256" t="s">
        <v>1354</v>
      </c>
      <c r="G89" s="205"/>
      <c r="H89" s="205"/>
      <c r="I89" s="208"/>
      <c r="J89" s="257">
        <f>BK89</f>
        <v>0</v>
      </c>
      <c r="K89" s="205"/>
      <c r="L89" s="210"/>
      <c r="M89" s="211"/>
      <c r="N89" s="212"/>
      <c r="O89" s="212"/>
      <c r="P89" s="213">
        <f>SUM(P90:P93)</f>
        <v>0</v>
      </c>
      <c r="Q89" s="212"/>
      <c r="R89" s="213">
        <f>SUM(R90:R93)</f>
        <v>0.045688499999999993</v>
      </c>
      <c r="S89" s="212"/>
      <c r="T89" s="214">
        <f>SUM(T90:T93)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15" t="s">
        <v>156</v>
      </c>
      <c r="AT89" s="216" t="s">
        <v>75</v>
      </c>
      <c r="AU89" s="216" t="s">
        <v>83</v>
      </c>
      <c r="AY89" s="215" t="s">
        <v>142</v>
      </c>
      <c r="BK89" s="217">
        <f>SUM(BK90:BK93)</f>
        <v>0</v>
      </c>
    </row>
    <row r="90" s="2" customFormat="1" ht="21.75" customHeight="1">
      <c r="A90" s="38"/>
      <c r="B90" s="39"/>
      <c r="C90" s="236" t="s">
        <v>83</v>
      </c>
      <c r="D90" s="236" t="s">
        <v>565</v>
      </c>
      <c r="E90" s="237" t="s">
        <v>1355</v>
      </c>
      <c r="F90" s="238" t="s">
        <v>1356</v>
      </c>
      <c r="G90" s="239" t="s">
        <v>153</v>
      </c>
      <c r="H90" s="240">
        <v>3</v>
      </c>
      <c r="I90" s="241"/>
      <c r="J90" s="242">
        <f>ROUND(I90*H90,2)</f>
        <v>0</v>
      </c>
      <c r="K90" s="238" t="s">
        <v>950</v>
      </c>
      <c r="L90" s="44"/>
      <c r="M90" s="243" t="s">
        <v>32</v>
      </c>
      <c r="N90" s="244" t="s">
        <v>47</v>
      </c>
      <c r="O90" s="84"/>
      <c r="P90" s="228">
        <f>O90*H90</f>
        <v>0</v>
      </c>
      <c r="Q90" s="228">
        <v>0.0071174999999999997</v>
      </c>
      <c r="R90" s="228">
        <f>Q90*H90</f>
        <v>0.0213525</v>
      </c>
      <c r="S90" s="228">
        <v>0</v>
      </c>
      <c r="T90" s="22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0" t="s">
        <v>141</v>
      </c>
      <c r="AT90" s="230" t="s">
        <v>565</v>
      </c>
      <c r="AU90" s="230" t="s">
        <v>85</v>
      </c>
      <c r="AY90" s="16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6" t="s">
        <v>83</v>
      </c>
      <c r="BK90" s="231">
        <f>ROUND(I90*H90,2)</f>
        <v>0</v>
      </c>
      <c r="BL90" s="16" t="s">
        <v>141</v>
      </c>
      <c r="BM90" s="230" t="s">
        <v>1357</v>
      </c>
    </row>
    <row r="91" s="2" customFormat="1">
      <c r="A91" s="38"/>
      <c r="B91" s="39"/>
      <c r="C91" s="40"/>
      <c r="D91" s="232" t="s">
        <v>970</v>
      </c>
      <c r="E91" s="40"/>
      <c r="F91" s="233" t="s">
        <v>1358</v>
      </c>
      <c r="G91" s="40"/>
      <c r="H91" s="40"/>
      <c r="I91" s="146"/>
      <c r="J91" s="40"/>
      <c r="K91" s="40"/>
      <c r="L91" s="44"/>
      <c r="M91" s="234"/>
      <c r="N91" s="23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6" t="s">
        <v>970</v>
      </c>
      <c r="AU91" s="16" t="s">
        <v>85</v>
      </c>
    </row>
    <row r="92" s="2" customFormat="1" ht="21.75" customHeight="1">
      <c r="A92" s="38"/>
      <c r="B92" s="39"/>
      <c r="C92" s="236" t="s">
        <v>85</v>
      </c>
      <c r="D92" s="236" t="s">
        <v>565</v>
      </c>
      <c r="E92" s="237" t="s">
        <v>1359</v>
      </c>
      <c r="F92" s="238" t="s">
        <v>1360</v>
      </c>
      <c r="G92" s="239" t="s">
        <v>153</v>
      </c>
      <c r="H92" s="240">
        <v>3</v>
      </c>
      <c r="I92" s="241"/>
      <c r="J92" s="242">
        <f>ROUND(I92*H92,2)</f>
        <v>0</v>
      </c>
      <c r="K92" s="238" t="s">
        <v>950</v>
      </c>
      <c r="L92" s="44"/>
      <c r="M92" s="243" t="s">
        <v>32</v>
      </c>
      <c r="N92" s="244" t="s">
        <v>47</v>
      </c>
      <c r="O92" s="84"/>
      <c r="P92" s="228">
        <f>O92*H92</f>
        <v>0</v>
      </c>
      <c r="Q92" s="228">
        <v>0.0081119999999999994</v>
      </c>
      <c r="R92" s="228">
        <f>Q92*H92</f>
        <v>0.024335999999999997</v>
      </c>
      <c r="S92" s="228">
        <v>0</v>
      </c>
      <c r="T92" s="22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0" t="s">
        <v>141</v>
      </c>
      <c r="AT92" s="230" t="s">
        <v>565</v>
      </c>
      <c r="AU92" s="230" t="s">
        <v>85</v>
      </c>
      <c r="AY92" s="16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6" t="s">
        <v>83</v>
      </c>
      <c r="BK92" s="231">
        <f>ROUND(I92*H92,2)</f>
        <v>0</v>
      </c>
      <c r="BL92" s="16" t="s">
        <v>141</v>
      </c>
      <c r="BM92" s="230" t="s">
        <v>1361</v>
      </c>
    </row>
    <row r="93" s="2" customFormat="1">
      <c r="A93" s="38"/>
      <c r="B93" s="39"/>
      <c r="C93" s="40"/>
      <c r="D93" s="232" t="s">
        <v>970</v>
      </c>
      <c r="E93" s="40"/>
      <c r="F93" s="233" t="s">
        <v>1358</v>
      </c>
      <c r="G93" s="40"/>
      <c r="H93" s="40"/>
      <c r="I93" s="146"/>
      <c r="J93" s="40"/>
      <c r="K93" s="40"/>
      <c r="L93" s="44"/>
      <c r="M93" s="282"/>
      <c r="N93" s="283"/>
      <c r="O93" s="247"/>
      <c r="P93" s="247"/>
      <c r="Q93" s="247"/>
      <c r="R93" s="247"/>
      <c r="S93" s="247"/>
      <c r="T93" s="284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970</v>
      </c>
      <c r="AU93" s="16" t="s">
        <v>85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175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HiBvoG36Wxwm9uEULFMCfwP7VY9d3a5jlh3kWK6jA1Trf9RcdJm1gVSFuxbc/9tzOUNeCcPHoUyI6Kxh/rpCJQ==" hashValue="Krbu0j3qXlCXYC4HC4QtF033fpzj9PSpgJiJ/1/pDRVtiOLkedZYXoP1l/bzkVdZgFFRX+gDLcWht1rOvfrI7A==" algorithmName="SHA-512" password="CC35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85</v>
      </c>
    </row>
    <row r="4" s="1" customFormat="1" ht="24.96" customHeight="1">
      <c r="B4" s="19"/>
      <c r="D4" s="142" t="s">
        <v>117</v>
      </c>
      <c r="I4" s="138"/>
      <c r="L4" s="19"/>
      <c r="M4" s="143" t="s">
        <v>10</v>
      </c>
      <c r="AT4" s="16" t="s">
        <v>4</v>
      </c>
    </row>
    <row r="5" s="1" customFormat="1" ht="6.96" customHeight="1">
      <c r="B5" s="19"/>
      <c r="I5" s="138"/>
      <c r="L5" s="19"/>
    </row>
    <row r="6" s="1" customFormat="1" ht="12" customHeight="1">
      <c r="B6" s="19"/>
      <c r="D6" s="144" t="s">
        <v>16</v>
      </c>
      <c r="I6" s="138"/>
      <c r="L6" s="19"/>
    </row>
    <row r="7" s="1" customFormat="1" ht="16.5" customHeight="1">
      <c r="B7" s="19"/>
      <c r="E7" s="145" t="str">
        <f>'Rekapitulace zakázky'!K6</f>
        <v>Oprava zabezpečovacího zařízení v žst. Nové Město nad Cidlinou</v>
      </c>
      <c r="F7" s="144"/>
      <c r="G7" s="144"/>
      <c r="H7" s="144"/>
      <c r="I7" s="138"/>
      <c r="L7" s="19"/>
    </row>
    <row r="8" s="2" customFormat="1" ht="12" customHeight="1">
      <c r="A8" s="38"/>
      <c r="B8" s="44"/>
      <c r="C8" s="38"/>
      <c r="D8" s="144" t="s">
        <v>118</v>
      </c>
      <c r="E8" s="38"/>
      <c r="F8" s="38"/>
      <c r="G8" s="38"/>
      <c r="H8" s="38"/>
      <c r="I8" s="146"/>
      <c r="J8" s="38"/>
      <c r="K8" s="38"/>
      <c r="L8" s="14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8" t="s">
        <v>1362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4" t="s">
        <v>18</v>
      </c>
      <c r="E11" s="38"/>
      <c r="F11" s="133" t="s">
        <v>32</v>
      </c>
      <c r="G11" s="38"/>
      <c r="H11" s="38"/>
      <c r="I11" s="149" t="s">
        <v>20</v>
      </c>
      <c r="J11" s="133" t="s">
        <v>32</v>
      </c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4" t="s">
        <v>22</v>
      </c>
      <c r="E12" s="38"/>
      <c r="F12" s="133" t="s">
        <v>23</v>
      </c>
      <c r="G12" s="38"/>
      <c r="H12" s="38"/>
      <c r="I12" s="149" t="s">
        <v>24</v>
      </c>
      <c r="J12" s="150" t="str">
        <f>'Rekapitulace zakázky'!AN8</f>
        <v>26. 2. 2020</v>
      </c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6"/>
      <c r="J13" s="38"/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30</v>
      </c>
      <c r="E14" s="38"/>
      <c r="F14" s="38"/>
      <c r="G14" s="38"/>
      <c r="H14" s="38"/>
      <c r="I14" s="149" t="s">
        <v>31</v>
      </c>
      <c r="J14" s="133" t="str">
        <f>IF('Rekapitulace zakázky'!AN10="","",'Rekapitulace zakázky'!AN10)</f>
        <v/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zakázky'!E11="","",'Rekapitulace zakázky'!E11)</f>
        <v xml:space="preserve"> </v>
      </c>
      <c r="F15" s="38"/>
      <c r="G15" s="38"/>
      <c r="H15" s="38"/>
      <c r="I15" s="149" t="s">
        <v>34</v>
      </c>
      <c r="J15" s="133" t="str">
        <f>IF('Rekapitulace zakázky'!AN11="","",'Rekapitulace zakázky'!AN11)</f>
        <v/>
      </c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6"/>
      <c r="J16" s="38"/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4" t="s">
        <v>35</v>
      </c>
      <c r="E17" s="38"/>
      <c r="F17" s="38"/>
      <c r="G17" s="38"/>
      <c r="H17" s="38"/>
      <c r="I17" s="149" t="s">
        <v>31</v>
      </c>
      <c r="J17" s="32" t="str">
        <f>'Rekapitulace zakázky'!AN13</f>
        <v>Vyplň údaj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3"/>
      <c r="G18" s="133"/>
      <c r="H18" s="133"/>
      <c r="I18" s="149" t="s">
        <v>34</v>
      </c>
      <c r="J18" s="32" t="str">
        <f>'Rekapitulace zakázky'!AN14</f>
        <v>Vyplň údaj</v>
      </c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6"/>
      <c r="J19" s="38"/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4" t="s">
        <v>37</v>
      </c>
      <c r="E20" s="38"/>
      <c r="F20" s="38"/>
      <c r="G20" s="38"/>
      <c r="H20" s="38"/>
      <c r="I20" s="149" t="s">
        <v>31</v>
      </c>
      <c r="J20" s="133" t="str">
        <f>IF('Rekapitulace zakázky'!AN16="","",'Rekapitulace zakázky'!AN16)</f>
        <v/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zakázky'!E17="","",'Rekapitulace zakázky'!E17)</f>
        <v xml:space="preserve"> </v>
      </c>
      <c r="F21" s="38"/>
      <c r="G21" s="38"/>
      <c r="H21" s="38"/>
      <c r="I21" s="149" t="s">
        <v>34</v>
      </c>
      <c r="J21" s="133" t="str">
        <f>IF('Rekapitulace zakázky'!AN17="","",'Rekapitulace zakázky'!AN17)</f>
        <v/>
      </c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6"/>
      <c r="J22" s="38"/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4" t="s">
        <v>39</v>
      </c>
      <c r="E23" s="38"/>
      <c r="F23" s="38"/>
      <c r="G23" s="38"/>
      <c r="H23" s="38"/>
      <c r="I23" s="149" t="s">
        <v>31</v>
      </c>
      <c r="J23" s="133" t="str">
        <f>IF('Rekapitulace zakázky'!AN19="","",'Rekapitulace zakázky'!AN19)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zakázky'!E20="","",'Rekapitulace zakázky'!E20)</f>
        <v xml:space="preserve"> </v>
      </c>
      <c r="F24" s="38"/>
      <c r="G24" s="38"/>
      <c r="H24" s="38"/>
      <c r="I24" s="149" t="s">
        <v>34</v>
      </c>
      <c r="J24" s="133" t="str">
        <f>IF('Rekapitulace zakázky'!AN20="","",'Rekapitulace zakázky'!AN20)</f>
        <v/>
      </c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6"/>
      <c r="J25" s="38"/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4" t="s">
        <v>40</v>
      </c>
      <c r="E26" s="38"/>
      <c r="F26" s="38"/>
      <c r="G26" s="38"/>
      <c r="H26" s="38"/>
      <c r="I26" s="146"/>
      <c r="J26" s="38"/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1"/>
      <c r="B27" s="152"/>
      <c r="C27" s="151"/>
      <c r="D27" s="151"/>
      <c r="E27" s="153" t="s">
        <v>41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7"/>
      <c r="J29" s="156"/>
      <c r="K29" s="156"/>
      <c r="L29" s="14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8" t="s">
        <v>42</v>
      </c>
      <c r="E30" s="38"/>
      <c r="F30" s="38"/>
      <c r="G30" s="38"/>
      <c r="H30" s="38"/>
      <c r="I30" s="146"/>
      <c r="J30" s="159">
        <f>ROUND(J81, 2)</f>
        <v>0</v>
      </c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0" t="s">
        <v>44</v>
      </c>
      <c r="G32" s="38"/>
      <c r="H32" s="38"/>
      <c r="I32" s="161" t="s">
        <v>43</v>
      </c>
      <c r="J32" s="160" t="s">
        <v>45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46</v>
      </c>
      <c r="E33" s="144" t="s">
        <v>47</v>
      </c>
      <c r="F33" s="163">
        <f>ROUND((SUM(BE81:BE100)),  2)</f>
        <v>0</v>
      </c>
      <c r="G33" s="38"/>
      <c r="H33" s="38"/>
      <c r="I33" s="164">
        <v>0.20999999999999999</v>
      </c>
      <c r="J33" s="163">
        <f>ROUND(((SUM(BE81:BE100))*I33),  2)</f>
        <v>0</v>
      </c>
      <c r="K33" s="38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4" t="s">
        <v>48</v>
      </c>
      <c r="F34" s="163">
        <f>ROUND((SUM(BF81:BF100)),  2)</f>
        <v>0</v>
      </c>
      <c r="G34" s="38"/>
      <c r="H34" s="38"/>
      <c r="I34" s="164">
        <v>0.14999999999999999</v>
      </c>
      <c r="J34" s="163">
        <f>ROUND(((SUM(BF81:BF100))*I34),  2)</f>
        <v>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4" t="s">
        <v>49</v>
      </c>
      <c r="F35" s="163">
        <f>ROUND((SUM(BG81:BG100)),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50</v>
      </c>
      <c r="F36" s="163">
        <f>ROUND((SUM(BH81:BH100)),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51</v>
      </c>
      <c r="F37" s="163">
        <f>ROUND((SUM(BI81:BI100)),  2)</f>
        <v>0</v>
      </c>
      <c r="G37" s="38"/>
      <c r="H37" s="38"/>
      <c r="I37" s="164">
        <v>0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6"/>
      <c r="J38" s="38"/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52</v>
      </c>
      <c r="E39" s="167"/>
      <c r="F39" s="167"/>
      <c r="G39" s="168" t="s">
        <v>53</v>
      </c>
      <c r="H39" s="169" t="s">
        <v>54</v>
      </c>
      <c r="I39" s="170"/>
      <c r="J39" s="171">
        <f>SUM(J30:J37)</f>
        <v>0</v>
      </c>
      <c r="K39" s="172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73"/>
      <c r="C40" s="174"/>
      <c r="D40" s="174"/>
      <c r="E40" s="174"/>
      <c r="F40" s="174"/>
      <c r="G40" s="174"/>
      <c r="H40" s="174"/>
      <c r="I40" s="175"/>
      <c r="J40" s="174"/>
      <c r="K40" s="174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7"/>
      <c r="K44" s="177"/>
      <c r="L44" s="14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122</v>
      </c>
      <c r="D45" s="40"/>
      <c r="E45" s="40"/>
      <c r="F45" s="40"/>
      <c r="G45" s="40"/>
      <c r="H45" s="40"/>
      <c r="I45" s="146"/>
      <c r="J45" s="40"/>
      <c r="K45" s="40"/>
      <c r="L45" s="14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46"/>
      <c r="J46" s="40"/>
      <c r="K46" s="40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79" t="str">
        <f>E7</f>
        <v>Oprava zabezpečovacího zařízení v žst. Nové Město nad Cidlinou</v>
      </c>
      <c r="F48" s="31"/>
      <c r="G48" s="31"/>
      <c r="H48" s="31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118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 04 - Rušení LIS</v>
      </c>
      <c r="F50" s="40"/>
      <c r="G50" s="40"/>
      <c r="H50" s="40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46"/>
      <c r="J51" s="40"/>
      <c r="K51" s="40"/>
      <c r="L51" s="14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žst. Nové Město n. C.</v>
      </c>
      <c r="G52" s="40"/>
      <c r="H52" s="40"/>
      <c r="I52" s="149" t="s">
        <v>24</v>
      </c>
      <c r="J52" s="72" t="str">
        <f>IF(J12="","",J12)</f>
        <v>26. 2. 2020</v>
      </c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149" t="s">
        <v>37</v>
      </c>
      <c r="J54" s="36" t="str">
        <f>E21</f>
        <v xml:space="preserve"> </v>
      </c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149" t="s">
        <v>39</v>
      </c>
      <c r="J55" s="36" t="str">
        <f>E24</f>
        <v xml:space="preserve"> </v>
      </c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46"/>
      <c r="J56" s="40"/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80" t="s">
        <v>123</v>
      </c>
      <c r="D57" s="181"/>
      <c r="E57" s="181"/>
      <c r="F57" s="181"/>
      <c r="G57" s="181"/>
      <c r="H57" s="181"/>
      <c r="I57" s="182"/>
      <c r="J57" s="183" t="s">
        <v>124</v>
      </c>
      <c r="K57" s="181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46"/>
      <c r="J58" s="40"/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84" t="s">
        <v>74</v>
      </c>
      <c r="D59" s="40"/>
      <c r="E59" s="40"/>
      <c r="F59" s="40"/>
      <c r="G59" s="40"/>
      <c r="H59" s="40"/>
      <c r="I59" s="146"/>
      <c r="J59" s="102">
        <f>J81</f>
        <v>0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125</v>
      </c>
    </row>
    <row r="60" hidden="1" s="9" customFormat="1" ht="24.96" customHeight="1">
      <c r="A60" s="9"/>
      <c r="B60" s="185"/>
      <c r="C60" s="186"/>
      <c r="D60" s="187" t="s">
        <v>943</v>
      </c>
      <c r="E60" s="188"/>
      <c r="F60" s="188"/>
      <c r="G60" s="188"/>
      <c r="H60" s="188"/>
      <c r="I60" s="189"/>
      <c r="J60" s="190">
        <f>J82</f>
        <v>0</v>
      </c>
      <c r="K60" s="186"/>
      <c r="L60" s="19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50"/>
      <c r="C61" s="125"/>
      <c r="D61" s="251" t="s">
        <v>1363</v>
      </c>
      <c r="E61" s="252"/>
      <c r="F61" s="252"/>
      <c r="G61" s="252"/>
      <c r="H61" s="252"/>
      <c r="I61" s="253"/>
      <c r="J61" s="254">
        <f>J83</f>
        <v>0</v>
      </c>
      <c r="K61" s="125"/>
      <c r="L61" s="25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175"/>
      <c r="J63" s="60"/>
      <c r="K63" s="6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178"/>
      <c r="J67" s="62"/>
      <c r="K67" s="62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2" t="s">
        <v>127</v>
      </c>
      <c r="D68" s="40"/>
      <c r="E68" s="40"/>
      <c r="F68" s="40"/>
      <c r="G68" s="40"/>
      <c r="H68" s="40"/>
      <c r="I68" s="146"/>
      <c r="J68" s="40"/>
      <c r="K68" s="40"/>
      <c r="L68" s="14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146"/>
      <c r="J69" s="40"/>
      <c r="K69" s="40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1" t="s">
        <v>16</v>
      </c>
      <c r="D70" s="40"/>
      <c r="E70" s="40"/>
      <c r="F70" s="40"/>
      <c r="G70" s="40"/>
      <c r="H70" s="40"/>
      <c r="I70" s="146"/>
      <c r="J70" s="40"/>
      <c r="K70" s="4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79" t="str">
        <f>E7</f>
        <v>Oprava zabezpečovacího zařízení v žst. Nové Město nad Cidlinou</v>
      </c>
      <c r="F71" s="31"/>
      <c r="G71" s="31"/>
      <c r="H71" s="31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1" t="s">
        <v>118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PS 04 - Rušení LIS</v>
      </c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1" t="s">
        <v>22</v>
      </c>
      <c r="D75" s="40"/>
      <c r="E75" s="40"/>
      <c r="F75" s="26" t="str">
        <f>F12</f>
        <v>žst. Nové Město n. C.</v>
      </c>
      <c r="G75" s="40"/>
      <c r="H75" s="40"/>
      <c r="I75" s="149" t="s">
        <v>24</v>
      </c>
      <c r="J75" s="72" t="str">
        <f>IF(J12="","",J12)</f>
        <v>26. 2. 2020</v>
      </c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1" t="s">
        <v>30</v>
      </c>
      <c r="D77" s="40"/>
      <c r="E77" s="40"/>
      <c r="F77" s="26" t="str">
        <f>E15</f>
        <v xml:space="preserve"> </v>
      </c>
      <c r="G77" s="40"/>
      <c r="H77" s="40"/>
      <c r="I77" s="149" t="s">
        <v>37</v>
      </c>
      <c r="J77" s="36" t="str">
        <f>E21</f>
        <v xml:space="preserve"> </v>
      </c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1" t="s">
        <v>35</v>
      </c>
      <c r="D78" s="40"/>
      <c r="E78" s="40"/>
      <c r="F78" s="26" t="str">
        <f>IF(E18="","",E18)</f>
        <v>Vyplň údaj</v>
      </c>
      <c r="G78" s="40"/>
      <c r="H78" s="40"/>
      <c r="I78" s="149" t="s">
        <v>39</v>
      </c>
      <c r="J78" s="36" t="str">
        <f>E24</f>
        <v xml:space="preserve"> </v>
      </c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92"/>
      <c r="B80" s="193"/>
      <c r="C80" s="194" t="s">
        <v>128</v>
      </c>
      <c r="D80" s="195" t="s">
        <v>61</v>
      </c>
      <c r="E80" s="195" t="s">
        <v>57</v>
      </c>
      <c r="F80" s="195" t="s">
        <v>58</v>
      </c>
      <c r="G80" s="195" t="s">
        <v>129</v>
      </c>
      <c r="H80" s="195" t="s">
        <v>130</v>
      </c>
      <c r="I80" s="196" t="s">
        <v>131</v>
      </c>
      <c r="J80" s="195" t="s">
        <v>124</v>
      </c>
      <c r="K80" s="197" t="s">
        <v>132</v>
      </c>
      <c r="L80" s="198"/>
      <c r="M80" s="92" t="s">
        <v>32</v>
      </c>
      <c r="N80" s="93" t="s">
        <v>46</v>
      </c>
      <c r="O80" s="93" t="s">
        <v>133</v>
      </c>
      <c r="P80" s="93" t="s">
        <v>134</v>
      </c>
      <c r="Q80" s="93" t="s">
        <v>135</v>
      </c>
      <c r="R80" s="93" t="s">
        <v>136</v>
      </c>
      <c r="S80" s="93" t="s">
        <v>137</v>
      </c>
      <c r="T80" s="94" t="s">
        <v>138</v>
      </c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</row>
    <row r="81" s="2" customFormat="1" ht="22.8" customHeight="1">
      <c r="A81" s="38"/>
      <c r="B81" s="39"/>
      <c r="C81" s="99" t="s">
        <v>139</v>
      </c>
      <c r="D81" s="40"/>
      <c r="E81" s="40"/>
      <c r="F81" s="40"/>
      <c r="G81" s="40"/>
      <c r="H81" s="40"/>
      <c r="I81" s="146"/>
      <c r="J81" s="199">
        <f>BK81</f>
        <v>0</v>
      </c>
      <c r="K81" s="40"/>
      <c r="L81" s="44"/>
      <c r="M81" s="95"/>
      <c r="N81" s="200"/>
      <c r="O81" s="96"/>
      <c r="P81" s="201">
        <f>P82</f>
        <v>0</v>
      </c>
      <c r="Q81" s="96"/>
      <c r="R81" s="201">
        <f>R82</f>
        <v>10</v>
      </c>
      <c r="S81" s="96"/>
      <c r="T81" s="202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6" t="s">
        <v>75</v>
      </c>
      <c r="AU81" s="16" t="s">
        <v>125</v>
      </c>
      <c r="BK81" s="203">
        <f>BK82</f>
        <v>0</v>
      </c>
    </row>
    <row r="82" s="11" customFormat="1" ht="25.92" customHeight="1">
      <c r="A82" s="11"/>
      <c r="B82" s="204"/>
      <c r="C82" s="205"/>
      <c r="D82" s="206" t="s">
        <v>75</v>
      </c>
      <c r="E82" s="207" t="s">
        <v>945</v>
      </c>
      <c r="F82" s="207" t="s">
        <v>946</v>
      </c>
      <c r="G82" s="205"/>
      <c r="H82" s="205"/>
      <c r="I82" s="208"/>
      <c r="J82" s="209">
        <f>BK82</f>
        <v>0</v>
      </c>
      <c r="K82" s="205"/>
      <c r="L82" s="210"/>
      <c r="M82" s="211"/>
      <c r="N82" s="212"/>
      <c r="O82" s="212"/>
      <c r="P82" s="213">
        <f>P83</f>
        <v>0</v>
      </c>
      <c r="Q82" s="212"/>
      <c r="R82" s="213">
        <f>R83</f>
        <v>10</v>
      </c>
      <c r="S82" s="212"/>
      <c r="T82" s="214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15" t="s">
        <v>83</v>
      </c>
      <c r="AT82" s="216" t="s">
        <v>75</v>
      </c>
      <c r="AU82" s="216" t="s">
        <v>76</v>
      </c>
      <c r="AY82" s="215" t="s">
        <v>142</v>
      </c>
      <c r="BK82" s="217">
        <f>BK83</f>
        <v>0</v>
      </c>
    </row>
    <row r="83" s="11" customFormat="1" ht="22.8" customHeight="1">
      <c r="A83" s="11"/>
      <c r="B83" s="204"/>
      <c r="C83" s="205"/>
      <c r="D83" s="206" t="s">
        <v>75</v>
      </c>
      <c r="E83" s="256" t="s">
        <v>163</v>
      </c>
      <c r="F83" s="256" t="s">
        <v>1364</v>
      </c>
      <c r="G83" s="205"/>
      <c r="H83" s="205"/>
      <c r="I83" s="208"/>
      <c r="J83" s="257">
        <f>BK83</f>
        <v>0</v>
      </c>
      <c r="K83" s="205"/>
      <c r="L83" s="210"/>
      <c r="M83" s="211"/>
      <c r="N83" s="212"/>
      <c r="O83" s="212"/>
      <c r="P83" s="213">
        <f>SUM(P84:P100)</f>
        <v>0</v>
      </c>
      <c r="Q83" s="212"/>
      <c r="R83" s="213">
        <f>SUM(R84:R100)</f>
        <v>10</v>
      </c>
      <c r="S83" s="212"/>
      <c r="T83" s="214">
        <f>SUM(T84:T100)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15" t="s">
        <v>83</v>
      </c>
      <c r="AT83" s="216" t="s">
        <v>75</v>
      </c>
      <c r="AU83" s="216" t="s">
        <v>83</v>
      </c>
      <c r="AY83" s="215" t="s">
        <v>142</v>
      </c>
      <c r="BK83" s="217">
        <f>SUM(BK84:BK100)</f>
        <v>0</v>
      </c>
    </row>
    <row r="84" s="2" customFormat="1" ht="21.75" customHeight="1">
      <c r="A84" s="38"/>
      <c r="B84" s="39"/>
      <c r="C84" s="218" t="s">
        <v>83</v>
      </c>
      <c r="D84" s="218" t="s">
        <v>143</v>
      </c>
      <c r="E84" s="219" t="s">
        <v>1365</v>
      </c>
      <c r="F84" s="220" t="s">
        <v>1366</v>
      </c>
      <c r="G84" s="221" t="s">
        <v>241</v>
      </c>
      <c r="H84" s="222">
        <v>10</v>
      </c>
      <c r="I84" s="223"/>
      <c r="J84" s="224">
        <f>ROUND(I84*H84,2)</f>
        <v>0</v>
      </c>
      <c r="K84" s="220" t="s">
        <v>147</v>
      </c>
      <c r="L84" s="225"/>
      <c r="M84" s="226" t="s">
        <v>32</v>
      </c>
      <c r="N84" s="227" t="s">
        <v>47</v>
      </c>
      <c r="O84" s="84"/>
      <c r="P84" s="228">
        <f>O84*H84</f>
        <v>0</v>
      </c>
      <c r="Q84" s="228">
        <v>1</v>
      </c>
      <c r="R84" s="228">
        <f>Q84*H84</f>
        <v>10</v>
      </c>
      <c r="S84" s="228">
        <v>0</v>
      </c>
      <c r="T84" s="229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30" t="s">
        <v>148</v>
      </c>
      <c r="AT84" s="230" t="s">
        <v>143</v>
      </c>
      <c r="AU84" s="230" t="s">
        <v>85</v>
      </c>
      <c r="AY84" s="16" t="s">
        <v>142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6" t="s">
        <v>83</v>
      </c>
      <c r="BK84" s="231">
        <f>ROUND(I84*H84,2)</f>
        <v>0</v>
      </c>
      <c r="BL84" s="16" t="s">
        <v>149</v>
      </c>
      <c r="BM84" s="230" t="s">
        <v>1367</v>
      </c>
    </row>
    <row r="85" s="2" customFormat="1" ht="44.25" customHeight="1">
      <c r="A85" s="38"/>
      <c r="B85" s="39"/>
      <c r="C85" s="236" t="s">
        <v>85</v>
      </c>
      <c r="D85" s="236" t="s">
        <v>565</v>
      </c>
      <c r="E85" s="237" t="s">
        <v>1368</v>
      </c>
      <c r="F85" s="238" t="s">
        <v>1369</v>
      </c>
      <c r="G85" s="239" t="s">
        <v>146</v>
      </c>
      <c r="H85" s="240">
        <v>137</v>
      </c>
      <c r="I85" s="241"/>
      <c r="J85" s="242">
        <f>ROUND(I85*H85,2)</f>
        <v>0</v>
      </c>
      <c r="K85" s="238" t="s">
        <v>147</v>
      </c>
      <c r="L85" s="44"/>
      <c r="M85" s="243" t="s">
        <v>32</v>
      </c>
      <c r="N85" s="244" t="s">
        <v>47</v>
      </c>
      <c r="O85" s="84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30" t="s">
        <v>141</v>
      </c>
      <c r="AT85" s="230" t="s">
        <v>565</v>
      </c>
      <c r="AU85" s="230" t="s">
        <v>85</v>
      </c>
      <c r="AY85" s="16" t="s">
        <v>142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16" t="s">
        <v>83</v>
      </c>
      <c r="BK85" s="231">
        <f>ROUND(I85*H85,2)</f>
        <v>0</v>
      </c>
      <c r="BL85" s="16" t="s">
        <v>141</v>
      </c>
      <c r="BM85" s="230" t="s">
        <v>1370</v>
      </c>
    </row>
    <row r="86" s="2" customFormat="1">
      <c r="A86" s="38"/>
      <c r="B86" s="39"/>
      <c r="C86" s="40"/>
      <c r="D86" s="232" t="s">
        <v>970</v>
      </c>
      <c r="E86" s="40"/>
      <c r="F86" s="233" t="s">
        <v>1371</v>
      </c>
      <c r="G86" s="40"/>
      <c r="H86" s="40"/>
      <c r="I86" s="146"/>
      <c r="J86" s="40"/>
      <c r="K86" s="40"/>
      <c r="L86" s="44"/>
      <c r="M86" s="234"/>
      <c r="N86" s="235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6" t="s">
        <v>970</v>
      </c>
      <c r="AU86" s="16" t="s">
        <v>85</v>
      </c>
    </row>
    <row r="87" s="2" customFormat="1" ht="44.25" customHeight="1">
      <c r="A87" s="38"/>
      <c r="B87" s="39"/>
      <c r="C87" s="236" t="s">
        <v>156</v>
      </c>
      <c r="D87" s="236" t="s">
        <v>565</v>
      </c>
      <c r="E87" s="237" t="s">
        <v>1372</v>
      </c>
      <c r="F87" s="238" t="s">
        <v>1373</v>
      </c>
      <c r="G87" s="239" t="s">
        <v>146</v>
      </c>
      <c r="H87" s="240">
        <v>137</v>
      </c>
      <c r="I87" s="241"/>
      <c r="J87" s="242">
        <f>ROUND(I87*H87,2)</f>
        <v>0</v>
      </c>
      <c r="K87" s="238" t="s">
        <v>147</v>
      </c>
      <c r="L87" s="44"/>
      <c r="M87" s="243" t="s">
        <v>32</v>
      </c>
      <c r="N87" s="244" t="s">
        <v>47</v>
      </c>
      <c r="O87" s="84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30" t="s">
        <v>141</v>
      </c>
      <c r="AT87" s="230" t="s">
        <v>565</v>
      </c>
      <c r="AU87" s="230" t="s">
        <v>85</v>
      </c>
      <c r="AY87" s="16" t="s">
        <v>142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6" t="s">
        <v>83</v>
      </c>
      <c r="BK87" s="231">
        <f>ROUND(I87*H87,2)</f>
        <v>0</v>
      </c>
      <c r="BL87" s="16" t="s">
        <v>141</v>
      </c>
      <c r="BM87" s="230" t="s">
        <v>1374</v>
      </c>
    </row>
    <row r="88" s="2" customFormat="1">
      <c r="A88" s="38"/>
      <c r="B88" s="39"/>
      <c r="C88" s="40"/>
      <c r="D88" s="232" t="s">
        <v>970</v>
      </c>
      <c r="E88" s="40"/>
      <c r="F88" s="233" t="s">
        <v>1375</v>
      </c>
      <c r="G88" s="40"/>
      <c r="H88" s="40"/>
      <c r="I88" s="146"/>
      <c r="J88" s="40"/>
      <c r="K88" s="40"/>
      <c r="L88" s="44"/>
      <c r="M88" s="234"/>
      <c r="N88" s="235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6" t="s">
        <v>970</v>
      </c>
      <c r="AU88" s="16" t="s">
        <v>85</v>
      </c>
    </row>
    <row r="89" s="2" customFormat="1" ht="21.75" customHeight="1">
      <c r="A89" s="38"/>
      <c r="B89" s="39"/>
      <c r="C89" s="236" t="s">
        <v>141</v>
      </c>
      <c r="D89" s="236" t="s">
        <v>565</v>
      </c>
      <c r="E89" s="237" t="s">
        <v>1376</v>
      </c>
      <c r="F89" s="238" t="s">
        <v>1377</v>
      </c>
      <c r="G89" s="239" t="s">
        <v>153</v>
      </c>
      <c r="H89" s="240">
        <v>24</v>
      </c>
      <c r="I89" s="241"/>
      <c r="J89" s="242">
        <f>ROUND(I89*H89,2)</f>
        <v>0</v>
      </c>
      <c r="K89" s="238" t="s">
        <v>147</v>
      </c>
      <c r="L89" s="44"/>
      <c r="M89" s="243" t="s">
        <v>32</v>
      </c>
      <c r="N89" s="244" t="s">
        <v>47</v>
      </c>
      <c r="O89" s="84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0" t="s">
        <v>141</v>
      </c>
      <c r="AT89" s="230" t="s">
        <v>565</v>
      </c>
      <c r="AU89" s="230" t="s">
        <v>85</v>
      </c>
      <c r="AY89" s="16" t="s">
        <v>142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16" t="s">
        <v>83</v>
      </c>
      <c r="BK89" s="231">
        <f>ROUND(I89*H89,2)</f>
        <v>0</v>
      </c>
      <c r="BL89" s="16" t="s">
        <v>141</v>
      </c>
      <c r="BM89" s="230" t="s">
        <v>1378</v>
      </c>
    </row>
    <row r="90" s="2" customFormat="1">
      <c r="A90" s="38"/>
      <c r="B90" s="39"/>
      <c r="C90" s="40"/>
      <c r="D90" s="232" t="s">
        <v>970</v>
      </c>
      <c r="E90" s="40"/>
      <c r="F90" s="233" t="s">
        <v>1379</v>
      </c>
      <c r="G90" s="40"/>
      <c r="H90" s="40"/>
      <c r="I90" s="146"/>
      <c r="J90" s="40"/>
      <c r="K90" s="40"/>
      <c r="L90" s="44"/>
      <c r="M90" s="234"/>
      <c r="N90" s="235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6" t="s">
        <v>970</v>
      </c>
      <c r="AU90" s="16" t="s">
        <v>85</v>
      </c>
    </row>
    <row r="91" s="2" customFormat="1" ht="33" customHeight="1">
      <c r="A91" s="38"/>
      <c r="B91" s="39"/>
      <c r="C91" s="236" t="s">
        <v>163</v>
      </c>
      <c r="D91" s="236" t="s">
        <v>565</v>
      </c>
      <c r="E91" s="237" t="s">
        <v>1380</v>
      </c>
      <c r="F91" s="238" t="s">
        <v>1381</v>
      </c>
      <c r="G91" s="239" t="s">
        <v>153</v>
      </c>
      <c r="H91" s="240">
        <v>4</v>
      </c>
      <c r="I91" s="241"/>
      <c r="J91" s="242">
        <f>ROUND(I91*H91,2)</f>
        <v>0</v>
      </c>
      <c r="K91" s="238" t="s">
        <v>147</v>
      </c>
      <c r="L91" s="44"/>
      <c r="M91" s="243" t="s">
        <v>32</v>
      </c>
      <c r="N91" s="244" t="s">
        <v>47</v>
      </c>
      <c r="O91" s="84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0" t="s">
        <v>141</v>
      </c>
      <c r="AT91" s="230" t="s">
        <v>565</v>
      </c>
      <c r="AU91" s="230" t="s">
        <v>85</v>
      </c>
      <c r="AY91" s="16" t="s">
        <v>142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6" t="s">
        <v>83</v>
      </c>
      <c r="BK91" s="231">
        <f>ROUND(I91*H91,2)</f>
        <v>0</v>
      </c>
      <c r="BL91" s="16" t="s">
        <v>141</v>
      </c>
      <c r="BM91" s="230" t="s">
        <v>1382</v>
      </c>
    </row>
    <row r="92" s="2" customFormat="1">
      <c r="A92" s="38"/>
      <c r="B92" s="39"/>
      <c r="C92" s="40"/>
      <c r="D92" s="232" t="s">
        <v>970</v>
      </c>
      <c r="E92" s="40"/>
      <c r="F92" s="233" t="s">
        <v>1383</v>
      </c>
      <c r="G92" s="40"/>
      <c r="H92" s="40"/>
      <c r="I92" s="146"/>
      <c r="J92" s="40"/>
      <c r="K92" s="40"/>
      <c r="L92" s="44"/>
      <c r="M92" s="234"/>
      <c r="N92" s="235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6" t="s">
        <v>970</v>
      </c>
      <c r="AU92" s="16" t="s">
        <v>85</v>
      </c>
    </row>
    <row r="93" s="2" customFormat="1" ht="33" customHeight="1">
      <c r="A93" s="38"/>
      <c r="B93" s="39"/>
      <c r="C93" s="236" t="s">
        <v>167</v>
      </c>
      <c r="D93" s="236" t="s">
        <v>565</v>
      </c>
      <c r="E93" s="237" t="s">
        <v>1384</v>
      </c>
      <c r="F93" s="238" t="s">
        <v>1385</v>
      </c>
      <c r="G93" s="239" t="s">
        <v>153</v>
      </c>
      <c r="H93" s="240">
        <v>24</v>
      </c>
      <c r="I93" s="241"/>
      <c r="J93" s="242">
        <f>ROUND(I93*H93,2)</f>
        <v>0</v>
      </c>
      <c r="K93" s="238" t="s">
        <v>147</v>
      </c>
      <c r="L93" s="44"/>
      <c r="M93" s="243" t="s">
        <v>32</v>
      </c>
      <c r="N93" s="244" t="s">
        <v>47</v>
      </c>
      <c r="O93" s="84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0" t="s">
        <v>141</v>
      </c>
      <c r="AT93" s="230" t="s">
        <v>565</v>
      </c>
      <c r="AU93" s="230" t="s">
        <v>85</v>
      </c>
      <c r="AY93" s="16" t="s">
        <v>142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6" t="s">
        <v>83</v>
      </c>
      <c r="BK93" s="231">
        <f>ROUND(I93*H93,2)</f>
        <v>0</v>
      </c>
      <c r="BL93" s="16" t="s">
        <v>141</v>
      </c>
      <c r="BM93" s="230" t="s">
        <v>1386</v>
      </c>
    </row>
    <row r="94" s="2" customFormat="1">
      <c r="A94" s="38"/>
      <c r="B94" s="39"/>
      <c r="C94" s="40"/>
      <c r="D94" s="232" t="s">
        <v>970</v>
      </c>
      <c r="E94" s="40"/>
      <c r="F94" s="233" t="s">
        <v>1383</v>
      </c>
      <c r="G94" s="40"/>
      <c r="H94" s="40"/>
      <c r="I94" s="146"/>
      <c r="J94" s="40"/>
      <c r="K94" s="40"/>
      <c r="L94" s="44"/>
      <c r="M94" s="234"/>
      <c r="N94" s="235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6" t="s">
        <v>970</v>
      </c>
      <c r="AU94" s="16" t="s">
        <v>85</v>
      </c>
    </row>
    <row r="95" s="2" customFormat="1" ht="55.5" customHeight="1">
      <c r="A95" s="38"/>
      <c r="B95" s="39"/>
      <c r="C95" s="236" t="s">
        <v>171</v>
      </c>
      <c r="D95" s="236" t="s">
        <v>565</v>
      </c>
      <c r="E95" s="237" t="s">
        <v>1387</v>
      </c>
      <c r="F95" s="238" t="s">
        <v>1388</v>
      </c>
      <c r="G95" s="239" t="s">
        <v>1389</v>
      </c>
      <c r="H95" s="240">
        <v>24</v>
      </c>
      <c r="I95" s="241"/>
      <c r="J95" s="242">
        <f>ROUND(I95*H95,2)</f>
        <v>0</v>
      </c>
      <c r="K95" s="238" t="s">
        <v>147</v>
      </c>
      <c r="L95" s="44"/>
      <c r="M95" s="243" t="s">
        <v>32</v>
      </c>
      <c r="N95" s="244" t="s">
        <v>47</v>
      </c>
      <c r="O95" s="84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0" t="s">
        <v>141</v>
      </c>
      <c r="AT95" s="230" t="s">
        <v>565</v>
      </c>
      <c r="AU95" s="230" t="s">
        <v>85</v>
      </c>
      <c r="AY95" s="16" t="s">
        <v>142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16" t="s">
        <v>83</v>
      </c>
      <c r="BK95" s="231">
        <f>ROUND(I95*H95,2)</f>
        <v>0</v>
      </c>
      <c r="BL95" s="16" t="s">
        <v>141</v>
      </c>
      <c r="BM95" s="230" t="s">
        <v>1390</v>
      </c>
    </row>
    <row r="96" s="2" customFormat="1">
      <c r="A96" s="38"/>
      <c r="B96" s="39"/>
      <c r="C96" s="40"/>
      <c r="D96" s="232" t="s">
        <v>970</v>
      </c>
      <c r="E96" s="40"/>
      <c r="F96" s="233" t="s">
        <v>1391</v>
      </c>
      <c r="G96" s="40"/>
      <c r="H96" s="40"/>
      <c r="I96" s="146"/>
      <c r="J96" s="40"/>
      <c r="K96" s="40"/>
      <c r="L96" s="44"/>
      <c r="M96" s="234"/>
      <c r="N96" s="235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6" t="s">
        <v>970</v>
      </c>
      <c r="AU96" s="16" t="s">
        <v>85</v>
      </c>
    </row>
    <row r="97" s="2" customFormat="1" ht="44.25" customHeight="1">
      <c r="A97" s="38"/>
      <c r="B97" s="39"/>
      <c r="C97" s="236" t="s">
        <v>154</v>
      </c>
      <c r="D97" s="236" t="s">
        <v>565</v>
      </c>
      <c r="E97" s="237" t="s">
        <v>1392</v>
      </c>
      <c r="F97" s="238" t="s">
        <v>1393</v>
      </c>
      <c r="G97" s="239" t="s">
        <v>1389</v>
      </c>
      <c r="H97" s="240">
        <v>24</v>
      </c>
      <c r="I97" s="241"/>
      <c r="J97" s="242">
        <f>ROUND(I97*H97,2)</f>
        <v>0</v>
      </c>
      <c r="K97" s="238" t="s">
        <v>147</v>
      </c>
      <c r="L97" s="44"/>
      <c r="M97" s="243" t="s">
        <v>32</v>
      </c>
      <c r="N97" s="244" t="s">
        <v>47</v>
      </c>
      <c r="O97" s="84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0" t="s">
        <v>83</v>
      </c>
      <c r="AT97" s="230" t="s">
        <v>565</v>
      </c>
      <c r="AU97" s="230" t="s">
        <v>85</v>
      </c>
      <c r="AY97" s="16" t="s">
        <v>142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6" t="s">
        <v>83</v>
      </c>
      <c r="BK97" s="231">
        <f>ROUND(I97*H97,2)</f>
        <v>0</v>
      </c>
      <c r="BL97" s="16" t="s">
        <v>83</v>
      </c>
      <c r="BM97" s="230" t="s">
        <v>1394</v>
      </c>
    </row>
    <row r="98" s="2" customFormat="1">
      <c r="A98" s="38"/>
      <c r="B98" s="39"/>
      <c r="C98" s="40"/>
      <c r="D98" s="232" t="s">
        <v>970</v>
      </c>
      <c r="E98" s="40"/>
      <c r="F98" s="233" t="s">
        <v>1395</v>
      </c>
      <c r="G98" s="40"/>
      <c r="H98" s="40"/>
      <c r="I98" s="146"/>
      <c r="J98" s="40"/>
      <c r="K98" s="40"/>
      <c r="L98" s="44"/>
      <c r="M98" s="234"/>
      <c r="N98" s="235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6" t="s">
        <v>970</v>
      </c>
      <c r="AU98" s="16" t="s">
        <v>85</v>
      </c>
    </row>
    <row r="99" s="2" customFormat="1" ht="44.25" customHeight="1">
      <c r="A99" s="38"/>
      <c r="B99" s="39"/>
      <c r="C99" s="236" t="s">
        <v>178</v>
      </c>
      <c r="D99" s="236" t="s">
        <v>565</v>
      </c>
      <c r="E99" s="237" t="s">
        <v>1396</v>
      </c>
      <c r="F99" s="238" t="s">
        <v>1397</v>
      </c>
      <c r="G99" s="239" t="s">
        <v>146</v>
      </c>
      <c r="H99" s="240">
        <v>960</v>
      </c>
      <c r="I99" s="241"/>
      <c r="J99" s="242">
        <f>ROUND(I99*H99,2)</f>
        <v>0</v>
      </c>
      <c r="K99" s="238" t="s">
        <v>147</v>
      </c>
      <c r="L99" s="44"/>
      <c r="M99" s="243" t="s">
        <v>32</v>
      </c>
      <c r="N99" s="244" t="s">
        <v>47</v>
      </c>
      <c r="O99" s="84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0" t="s">
        <v>141</v>
      </c>
      <c r="AT99" s="230" t="s">
        <v>565</v>
      </c>
      <c r="AU99" s="230" t="s">
        <v>85</v>
      </c>
      <c r="AY99" s="16" t="s">
        <v>142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6" t="s">
        <v>83</v>
      </c>
      <c r="BK99" s="231">
        <f>ROUND(I99*H99,2)</f>
        <v>0</v>
      </c>
      <c r="BL99" s="16" t="s">
        <v>141</v>
      </c>
      <c r="BM99" s="230" t="s">
        <v>1398</v>
      </c>
    </row>
    <row r="100" s="2" customFormat="1">
      <c r="A100" s="38"/>
      <c r="B100" s="39"/>
      <c r="C100" s="40"/>
      <c r="D100" s="232" t="s">
        <v>970</v>
      </c>
      <c r="E100" s="40"/>
      <c r="F100" s="233" t="s">
        <v>1399</v>
      </c>
      <c r="G100" s="40"/>
      <c r="H100" s="40"/>
      <c r="I100" s="146"/>
      <c r="J100" s="40"/>
      <c r="K100" s="40"/>
      <c r="L100" s="44"/>
      <c r="M100" s="282"/>
      <c r="N100" s="283"/>
      <c r="O100" s="247"/>
      <c r="P100" s="247"/>
      <c r="Q100" s="247"/>
      <c r="R100" s="247"/>
      <c r="S100" s="247"/>
      <c r="T100" s="284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6" t="s">
        <v>970</v>
      </c>
      <c r="AU100" s="16" t="s">
        <v>85</v>
      </c>
    </row>
    <row r="101" s="2" customFormat="1" ht="6.96" customHeight="1">
      <c r="A101" s="38"/>
      <c r="B101" s="59"/>
      <c r="C101" s="60"/>
      <c r="D101" s="60"/>
      <c r="E101" s="60"/>
      <c r="F101" s="60"/>
      <c r="G101" s="60"/>
      <c r="H101" s="60"/>
      <c r="I101" s="175"/>
      <c r="J101" s="60"/>
      <c r="K101" s="60"/>
      <c r="L101" s="44"/>
      <c r="M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</sheetData>
  <sheetProtection sheet="1" autoFilter="0" formatColumns="0" formatRows="0" objects="1" scenarios="1" spinCount="100000" saltValue="CzbukExo7OMONqTOcQq8SVq+oQWgSH7NnFiCb3e+rFWpmJLyDvjGnH8JZXoSz8vpXMFea9rh/9kFop5ZtEY8Yw==" hashValue="5PNJYsN8nJRkX6GV9YPOF5U7v5zXt8X/2Yu1NSwPO7MyP/pxTl6UhyTBki9VJn8rMx2DaE5f/SYkBdK7cwB0iQ==" algorithmName="SHA-512" password="CC35"/>
  <autoFilter ref="C80:K10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19"/>
      <c r="AT3" s="16" t="s">
        <v>85</v>
      </c>
    </row>
    <row r="4" s="1" customFormat="1" ht="24.96" customHeight="1">
      <c r="B4" s="19"/>
      <c r="D4" s="142" t="s">
        <v>117</v>
      </c>
      <c r="I4" s="138"/>
      <c r="L4" s="19"/>
      <c r="M4" s="143" t="s">
        <v>10</v>
      </c>
      <c r="AT4" s="16" t="s">
        <v>4</v>
      </c>
    </row>
    <row r="5" s="1" customFormat="1" ht="6.96" customHeight="1">
      <c r="B5" s="19"/>
      <c r="I5" s="138"/>
      <c r="L5" s="19"/>
    </row>
    <row r="6" s="1" customFormat="1" ht="12" customHeight="1">
      <c r="B6" s="19"/>
      <c r="D6" s="144" t="s">
        <v>16</v>
      </c>
      <c r="I6" s="138"/>
      <c r="L6" s="19"/>
    </row>
    <row r="7" s="1" customFormat="1" ht="16.5" customHeight="1">
      <c r="B7" s="19"/>
      <c r="E7" s="145" t="str">
        <f>'Rekapitulace zakázky'!K6</f>
        <v>Oprava zabezpečovacího zařízení v žst. Nové Město nad Cidlinou</v>
      </c>
      <c r="F7" s="144"/>
      <c r="G7" s="144"/>
      <c r="H7" s="144"/>
      <c r="I7" s="138"/>
      <c r="L7" s="19"/>
    </row>
    <row r="8" s="2" customFormat="1" ht="12" customHeight="1">
      <c r="A8" s="38"/>
      <c r="B8" s="44"/>
      <c r="C8" s="38"/>
      <c r="D8" s="144" t="s">
        <v>118</v>
      </c>
      <c r="E8" s="38"/>
      <c r="F8" s="38"/>
      <c r="G8" s="38"/>
      <c r="H8" s="38"/>
      <c r="I8" s="146"/>
      <c r="J8" s="38"/>
      <c r="K8" s="38"/>
      <c r="L8" s="14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8" t="s">
        <v>1400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4" t="s">
        <v>18</v>
      </c>
      <c r="E11" s="38"/>
      <c r="F11" s="133" t="s">
        <v>32</v>
      </c>
      <c r="G11" s="38"/>
      <c r="H11" s="38"/>
      <c r="I11" s="149" t="s">
        <v>20</v>
      </c>
      <c r="J11" s="133" t="s">
        <v>32</v>
      </c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4" t="s">
        <v>22</v>
      </c>
      <c r="E12" s="38"/>
      <c r="F12" s="133" t="s">
        <v>23</v>
      </c>
      <c r="G12" s="38"/>
      <c r="H12" s="38"/>
      <c r="I12" s="149" t="s">
        <v>24</v>
      </c>
      <c r="J12" s="150" t="str">
        <f>'Rekapitulace zakázky'!AN8</f>
        <v>26. 2. 2020</v>
      </c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6"/>
      <c r="J13" s="38"/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30</v>
      </c>
      <c r="E14" s="38"/>
      <c r="F14" s="38"/>
      <c r="G14" s="38"/>
      <c r="H14" s="38"/>
      <c r="I14" s="149" t="s">
        <v>31</v>
      </c>
      <c r="J14" s="133" t="str">
        <f>IF('Rekapitulace zakázky'!AN10="","",'Rekapitulace zakázky'!AN10)</f>
        <v/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zakázky'!E11="","",'Rekapitulace zakázky'!E11)</f>
        <v xml:space="preserve"> </v>
      </c>
      <c r="F15" s="38"/>
      <c r="G15" s="38"/>
      <c r="H15" s="38"/>
      <c r="I15" s="149" t="s">
        <v>34</v>
      </c>
      <c r="J15" s="133" t="str">
        <f>IF('Rekapitulace zakázky'!AN11="","",'Rekapitulace zakázky'!AN11)</f>
        <v/>
      </c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6"/>
      <c r="J16" s="38"/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4" t="s">
        <v>35</v>
      </c>
      <c r="E17" s="38"/>
      <c r="F17" s="38"/>
      <c r="G17" s="38"/>
      <c r="H17" s="38"/>
      <c r="I17" s="149" t="s">
        <v>31</v>
      </c>
      <c r="J17" s="32" t="str">
        <f>'Rekapitulace zakázky'!AN13</f>
        <v>Vyplň údaj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zakázky'!E14</f>
        <v>Vyplň údaj</v>
      </c>
      <c r="F18" s="133"/>
      <c r="G18" s="133"/>
      <c r="H18" s="133"/>
      <c r="I18" s="149" t="s">
        <v>34</v>
      </c>
      <c r="J18" s="32" t="str">
        <f>'Rekapitulace zakázky'!AN14</f>
        <v>Vyplň údaj</v>
      </c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6"/>
      <c r="J19" s="38"/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4" t="s">
        <v>37</v>
      </c>
      <c r="E20" s="38"/>
      <c r="F20" s="38"/>
      <c r="G20" s="38"/>
      <c r="H20" s="38"/>
      <c r="I20" s="149" t="s">
        <v>31</v>
      </c>
      <c r="J20" s="133" t="str">
        <f>IF('Rekapitulace zakázky'!AN16="","",'Rekapitulace zakázky'!AN16)</f>
        <v/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zakázky'!E17="","",'Rekapitulace zakázky'!E17)</f>
        <v xml:space="preserve"> </v>
      </c>
      <c r="F21" s="38"/>
      <c r="G21" s="38"/>
      <c r="H21" s="38"/>
      <c r="I21" s="149" t="s">
        <v>34</v>
      </c>
      <c r="J21" s="133" t="str">
        <f>IF('Rekapitulace zakázky'!AN17="","",'Rekapitulace zakázky'!AN17)</f>
        <v/>
      </c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6"/>
      <c r="J22" s="38"/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4" t="s">
        <v>39</v>
      </c>
      <c r="E23" s="38"/>
      <c r="F23" s="38"/>
      <c r="G23" s="38"/>
      <c r="H23" s="38"/>
      <c r="I23" s="149" t="s">
        <v>31</v>
      </c>
      <c r="J23" s="133" t="str">
        <f>IF('Rekapitulace zakázky'!AN19="","",'Rekapitulace zakázky'!AN19)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zakázky'!E20="","",'Rekapitulace zakázky'!E20)</f>
        <v xml:space="preserve"> </v>
      </c>
      <c r="F24" s="38"/>
      <c r="G24" s="38"/>
      <c r="H24" s="38"/>
      <c r="I24" s="149" t="s">
        <v>34</v>
      </c>
      <c r="J24" s="133" t="str">
        <f>IF('Rekapitulace zakázky'!AN20="","",'Rekapitulace zakázky'!AN20)</f>
        <v/>
      </c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6"/>
      <c r="J25" s="38"/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4" t="s">
        <v>40</v>
      </c>
      <c r="E26" s="38"/>
      <c r="F26" s="38"/>
      <c r="G26" s="38"/>
      <c r="H26" s="38"/>
      <c r="I26" s="146"/>
      <c r="J26" s="38"/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51"/>
      <c r="B27" s="152"/>
      <c r="C27" s="151"/>
      <c r="D27" s="151"/>
      <c r="E27" s="153" t="s">
        <v>41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7"/>
      <c r="J29" s="156"/>
      <c r="K29" s="156"/>
      <c r="L29" s="14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8" t="s">
        <v>42</v>
      </c>
      <c r="E30" s="38"/>
      <c r="F30" s="38"/>
      <c r="G30" s="38"/>
      <c r="H30" s="38"/>
      <c r="I30" s="146"/>
      <c r="J30" s="159">
        <f>ROUND(J83, 2)</f>
        <v>0</v>
      </c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0" t="s">
        <v>44</v>
      </c>
      <c r="G32" s="38"/>
      <c r="H32" s="38"/>
      <c r="I32" s="161" t="s">
        <v>43</v>
      </c>
      <c r="J32" s="160" t="s">
        <v>45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46</v>
      </c>
      <c r="E33" s="144" t="s">
        <v>47</v>
      </c>
      <c r="F33" s="163">
        <f>ROUND((SUM(BE83:BE107)),  2)</f>
        <v>0</v>
      </c>
      <c r="G33" s="38"/>
      <c r="H33" s="38"/>
      <c r="I33" s="164">
        <v>0.20999999999999999</v>
      </c>
      <c r="J33" s="163">
        <f>ROUND(((SUM(BE83:BE107))*I33),  2)</f>
        <v>0</v>
      </c>
      <c r="K33" s="38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4" t="s">
        <v>48</v>
      </c>
      <c r="F34" s="163">
        <f>ROUND((SUM(BF83:BF107)),  2)</f>
        <v>0</v>
      </c>
      <c r="G34" s="38"/>
      <c r="H34" s="38"/>
      <c r="I34" s="164">
        <v>0.14999999999999999</v>
      </c>
      <c r="J34" s="163">
        <f>ROUND(((SUM(BF83:BF107))*I34),  2)</f>
        <v>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4" t="s">
        <v>49</v>
      </c>
      <c r="F35" s="163">
        <f>ROUND((SUM(BG83:BG107)),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50</v>
      </c>
      <c r="F36" s="163">
        <f>ROUND((SUM(BH83:BH107)),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51</v>
      </c>
      <c r="F37" s="163">
        <f>ROUND((SUM(BI83:BI107)),  2)</f>
        <v>0</v>
      </c>
      <c r="G37" s="38"/>
      <c r="H37" s="38"/>
      <c r="I37" s="164">
        <v>0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6"/>
      <c r="J38" s="38"/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52</v>
      </c>
      <c r="E39" s="167"/>
      <c r="F39" s="167"/>
      <c r="G39" s="168" t="s">
        <v>53</v>
      </c>
      <c r="H39" s="169" t="s">
        <v>54</v>
      </c>
      <c r="I39" s="170"/>
      <c r="J39" s="171">
        <f>SUM(J30:J37)</f>
        <v>0</v>
      </c>
      <c r="K39" s="172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73"/>
      <c r="C40" s="174"/>
      <c r="D40" s="174"/>
      <c r="E40" s="174"/>
      <c r="F40" s="174"/>
      <c r="G40" s="174"/>
      <c r="H40" s="174"/>
      <c r="I40" s="175"/>
      <c r="J40" s="174"/>
      <c r="K40" s="174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7"/>
      <c r="K44" s="177"/>
      <c r="L44" s="14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2" t="s">
        <v>122</v>
      </c>
      <c r="D45" s="40"/>
      <c r="E45" s="40"/>
      <c r="F45" s="40"/>
      <c r="G45" s="40"/>
      <c r="H45" s="40"/>
      <c r="I45" s="146"/>
      <c r="J45" s="40"/>
      <c r="K45" s="40"/>
      <c r="L45" s="14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46"/>
      <c r="J46" s="40"/>
      <c r="K46" s="40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79" t="str">
        <f>E7</f>
        <v>Oprava zabezpečovacího zařízení v žst. Nové Město nad Cidlinou</v>
      </c>
      <c r="F48" s="31"/>
      <c r="G48" s="31"/>
      <c r="H48" s="31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1" t="s">
        <v>118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PS 100 - VON</v>
      </c>
      <c r="F50" s="40"/>
      <c r="G50" s="40"/>
      <c r="H50" s="40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46"/>
      <c r="J51" s="40"/>
      <c r="K51" s="40"/>
      <c r="L51" s="14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1" t="s">
        <v>22</v>
      </c>
      <c r="D52" s="40"/>
      <c r="E52" s="40"/>
      <c r="F52" s="26" t="str">
        <f>F12</f>
        <v>žst. Nové Město n. C.</v>
      </c>
      <c r="G52" s="40"/>
      <c r="H52" s="40"/>
      <c r="I52" s="149" t="s">
        <v>24</v>
      </c>
      <c r="J52" s="72" t="str">
        <f>IF(J12="","",J12)</f>
        <v>26. 2. 2020</v>
      </c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1" t="s">
        <v>30</v>
      </c>
      <c r="D54" s="40"/>
      <c r="E54" s="40"/>
      <c r="F54" s="26" t="str">
        <f>E15</f>
        <v xml:space="preserve"> </v>
      </c>
      <c r="G54" s="40"/>
      <c r="H54" s="40"/>
      <c r="I54" s="149" t="s">
        <v>37</v>
      </c>
      <c r="J54" s="36" t="str">
        <f>E21</f>
        <v xml:space="preserve"> </v>
      </c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1" t="s">
        <v>35</v>
      </c>
      <c r="D55" s="40"/>
      <c r="E55" s="40"/>
      <c r="F55" s="26" t="str">
        <f>IF(E18="","",E18)</f>
        <v>Vyplň údaj</v>
      </c>
      <c r="G55" s="40"/>
      <c r="H55" s="40"/>
      <c r="I55" s="149" t="s">
        <v>39</v>
      </c>
      <c r="J55" s="36" t="str">
        <f>E24</f>
        <v xml:space="preserve"> </v>
      </c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46"/>
      <c r="J56" s="40"/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80" t="s">
        <v>123</v>
      </c>
      <c r="D57" s="181"/>
      <c r="E57" s="181"/>
      <c r="F57" s="181"/>
      <c r="G57" s="181"/>
      <c r="H57" s="181"/>
      <c r="I57" s="182"/>
      <c r="J57" s="183" t="s">
        <v>124</v>
      </c>
      <c r="K57" s="181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46"/>
      <c r="J58" s="40"/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84" t="s">
        <v>74</v>
      </c>
      <c r="D59" s="40"/>
      <c r="E59" s="40"/>
      <c r="F59" s="40"/>
      <c r="G59" s="40"/>
      <c r="H59" s="40"/>
      <c r="I59" s="146"/>
      <c r="J59" s="102">
        <f>J83</f>
        <v>0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125</v>
      </c>
    </row>
    <row r="60" hidden="1" s="9" customFormat="1" ht="24.96" customHeight="1">
      <c r="A60" s="9"/>
      <c r="B60" s="185"/>
      <c r="C60" s="186"/>
      <c r="D60" s="187" t="s">
        <v>943</v>
      </c>
      <c r="E60" s="188"/>
      <c r="F60" s="188"/>
      <c r="G60" s="188"/>
      <c r="H60" s="188"/>
      <c r="I60" s="189"/>
      <c r="J60" s="190">
        <f>J84</f>
        <v>0</v>
      </c>
      <c r="K60" s="186"/>
      <c r="L60" s="19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50"/>
      <c r="C61" s="125"/>
      <c r="D61" s="251" t="s">
        <v>1363</v>
      </c>
      <c r="E61" s="252"/>
      <c r="F61" s="252"/>
      <c r="G61" s="252"/>
      <c r="H61" s="252"/>
      <c r="I61" s="253"/>
      <c r="J61" s="254">
        <f>J85</f>
        <v>0</v>
      </c>
      <c r="K61" s="125"/>
      <c r="L61" s="25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9" customFormat="1" ht="24.96" customHeight="1">
      <c r="A62" s="9"/>
      <c r="B62" s="185"/>
      <c r="C62" s="186"/>
      <c r="D62" s="187" t="s">
        <v>1023</v>
      </c>
      <c r="E62" s="188"/>
      <c r="F62" s="188"/>
      <c r="G62" s="188"/>
      <c r="H62" s="188"/>
      <c r="I62" s="189"/>
      <c r="J62" s="190">
        <f>J96</f>
        <v>0</v>
      </c>
      <c r="K62" s="186"/>
      <c r="L62" s="19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85"/>
      <c r="C63" s="186"/>
      <c r="D63" s="187" t="s">
        <v>1401</v>
      </c>
      <c r="E63" s="188"/>
      <c r="F63" s="188"/>
      <c r="G63" s="188"/>
      <c r="H63" s="188"/>
      <c r="I63" s="189"/>
      <c r="J63" s="190">
        <f>J101</f>
        <v>0</v>
      </c>
      <c r="K63" s="186"/>
      <c r="L63" s="19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46"/>
      <c r="J64" s="40"/>
      <c r="K64" s="40"/>
      <c r="L64" s="14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75"/>
      <c r="J65" s="60"/>
      <c r="K65" s="6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/>
    <row r="67" hidden="1"/>
    <row r="68" hidden="1"/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78"/>
      <c r="J69" s="62"/>
      <c r="K69" s="62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2" t="s">
        <v>127</v>
      </c>
      <c r="D70" s="40"/>
      <c r="E70" s="40"/>
      <c r="F70" s="40"/>
      <c r="G70" s="40"/>
      <c r="H70" s="40"/>
      <c r="I70" s="146"/>
      <c r="J70" s="40"/>
      <c r="K70" s="4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1" t="s">
        <v>16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9" t="str">
        <f>E7</f>
        <v>Oprava zabezpečovacího zařízení v žst. Nové Město nad Cidlinou</v>
      </c>
      <c r="F73" s="31"/>
      <c r="G73" s="31"/>
      <c r="H73" s="31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118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PS 100 - VON</v>
      </c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22</v>
      </c>
      <c r="D77" s="40"/>
      <c r="E77" s="40"/>
      <c r="F77" s="26" t="str">
        <f>F12</f>
        <v>žst. Nové Město n. C.</v>
      </c>
      <c r="G77" s="40"/>
      <c r="H77" s="40"/>
      <c r="I77" s="149" t="s">
        <v>24</v>
      </c>
      <c r="J77" s="72" t="str">
        <f>IF(J12="","",J12)</f>
        <v>26. 2. 2020</v>
      </c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1" t="s">
        <v>30</v>
      </c>
      <c r="D79" s="40"/>
      <c r="E79" s="40"/>
      <c r="F79" s="26" t="str">
        <f>E15</f>
        <v xml:space="preserve"> </v>
      </c>
      <c r="G79" s="40"/>
      <c r="H79" s="40"/>
      <c r="I79" s="149" t="s">
        <v>37</v>
      </c>
      <c r="J79" s="36" t="str">
        <f>E21</f>
        <v xml:space="preserve"> </v>
      </c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1" t="s">
        <v>35</v>
      </c>
      <c r="D80" s="40"/>
      <c r="E80" s="40"/>
      <c r="F80" s="26" t="str">
        <f>IF(E18="","",E18)</f>
        <v>Vyplň údaj</v>
      </c>
      <c r="G80" s="40"/>
      <c r="H80" s="40"/>
      <c r="I80" s="149" t="s">
        <v>39</v>
      </c>
      <c r="J80" s="36" t="str">
        <f>E24</f>
        <v xml:space="preserve"> 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92"/>
      <c r="B82" s="193"/>
      <c r="C82" s="194" t="s">
        <v>128</v>
      </c>
      <c r="D82" s="195" t="s">
        <v>61</v>
      </c>
      <c r="E82" s="195" t="s">
        <v>57</v>
      </c>
      <c r="F82" s="195" t="s">
        <v>58</v>
      </c>
      <c r="G82" s="195" t="s">
        <v>129</v>
      </c>
      <c r="H82" s="195" t="s">
        <v>130</v>
      </c>
      <c r="I82" s="196" t="s">
        <v>131</v>
      </c>
      <c r="J82" s="195" t="s">
        <v>124</v>
      </c>
      <c r="K82" s="197" t="s">
        <v>132</v>
      </c>
      <c r="L82" s="198"/>
      <c r="M82" s="92" t="s">
        <v>32</v>
      </c>
      <c r="N82" s="93" t="s">
        <v>46</v>
      </c>
      <c r="O82" s="93" t="s">
        <v>133</v>
      </c>
      <c r="P82" s="93" t="s">
        <v>134</v>
      </c>
      <c r="Q82" s="93" t="s">
        <v>135</v>
      </c>
      <c r="R82" s="93" t="s">
        <v>136</v>
      </c>
      <c r="S82" s="93" t="s">
        <v>137</v>
      </c>
      <c r="T82" s="94" t="s">
        <v>138</v>
      </c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</row>
    <row r="83" s="2" customFormat="1" ht="22.8" customHeight="1">
      <c r="A83" s="38"/>
      <c r="B83" s="39"/>
      <c r="C83" s="99" t="s">
        <v>139</v>
      </c>
      <c r="D83" s="40"/>
      <c r="E83" s="40"/>
      <c r="F83" s="40"/>
      <c r="G83" s="40"/>
      <c r="H83" s="40"/>
      <c r="I83" s="146"/>
      <c r="J83" s="199">
        <f>BK83</f>
        <v>0</v>
      </c>
      <c r="K83" s="40"/>
      <c r="L83" s="44"/>
      <c r="M83" s="95"/>
      <c r="N83" s="200"/>
      <c r="O83" s="96"/>
      <c r="P83" s="201">
        <f>P84+P96+P101</f>
        <v>0</v>
      </c>
      <c r="Q83" s="96"/>
      <c r="R83" s="201">
        <f>R84+R96+R101</f>
        <v>0</v>
      </c>
      <c r="S83" s="96"/>
      <c r="T83" s="202">
        <f>T84+T96+T101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6" t="s">
        <v>75</v>
      </c>
      <c r="AU83" s="16" t="s">
        <v>125</v>
      </c>
      <c r="BK83" s="203">
        <f>BK84+BK96+BK101</f>
        <v>0</v>
      </c>
    </row>
    <row r="84" s="11" customFormat="1" ht="25.92" customHeight="1">
      <c r="A84" s="11"/>
      <c r="B84" s="204"/>
      <c r="C84" s="205"/>
      <c r="D84" s="206" t="s">
        <v>75</v>
      </c>
      <c r="E84" s="207" t="s">
        <v>945</v>
      </c>
      <c r="F84" s="207" t="s">
        <v>946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215" t="s">
        <v>83</v>
      </c>
      <c r="AT84" s="216" t="s">
        <v>75</v>
      </c>
      <c r="AU84" s="216" t="s">
        <v>76</v>
      </c>
      <c r="AY84" s="215" t="s">
        <v>142</v>
      </c>
      <c r="BK84" s="217">
        <f>BK85</f>
        <v>0</v>
      </c>
    </row>
    <row r="85" s="11" customFormat="1" ht="22.8" customHeight="1">
      <c r="A85" s="11"/>
      <c r="B85" s="204"/>
      <c r="C85" s="205"/>
      <c r="D85" s="206" t="s">
        <v>75</v>
      </c>
      <c r="E85" s="256" t="s">
        <v>163</v>
      </c>
      <c r="F85" s="256" t="s">
        <v>1364</v>
      </c>
      <c r="G85" s="205"/>
      <c r="H85" s="205"/>
      <c r="I85" s="208"/>
      <c r="J85" s="257">
        <f>BK85</f>
        <v>0</v>
      </c>
      <c r="K85" s="205"/>
      <c r="L85" s="210"/>
      <c r="M85" s="211"/>
      <c r="N85" s="212"/>
      <c r="O85" s="212"/>
      <c r="P85" s="213">
        <f>SUM(P86:P95)</f>
        <v>0</v>
      </c>
      <c r="Q85" s="212"/>
      <c r="R85" s="213">
        <f>SUM(R86:R95)</f>
        <v>0</v>
      </c>
      <c r="S85" s="212"/>
      <c r="T85" s="214">
        <f>SUM(T86:T95)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15" t="s">
        <v>83</v>
      </c>
      <c r="AT85" s="216" t="s">
        <v>75</v>
      </c>
      <c r="AU85" s="216" t="s">
        <v>83</v>
      </c>
      <c r="AY85" s="215" t="s">
        <v>142</v>
      </c>
      <c r="BK85" s="217">
        <f>SUM(BK86:BK95)</f>
        <v>0</v>
      </c>
    </row>
    <row r="86" s="2" customFormat="1" ht="78" customHeight="1">
      <c r="A86" s="38"/>
      <c r="B86" s="39"/>
      <c r="C86" s="236" t="s">
        <v>83</v>
      </c>
      <c r="D86" s="236" t="s">
        <v>565</v>
      </c>
      <c r="E86" s="237" t="s">
        <v>1402</v>
      </c>
      <c r="F86" s="238" t="s">
        <v>1403</v>
      </c>
      <c r="G86" s="239" t="s">
        <v>241</v>
      </c>
      <c r="H86" s="240">
        <v>10</v>
      </c>
      <c r="I86" s="241"/>
      <c r="J86" s="242">
        <f>ROUND(I86*H86,2)</f>
        <v>0</v>
      </c>
      <c r="K86" s="238" t="s">
        <v>147</v>
      </c>
      <c r="L86" s="44"/>
      <c r="M86" s="243" t="s">
        <v>32</v>
      </c>
      <c r="N86" s="244" t="s">
        <v>47</v>
      </c>
      <c r="O86" s="84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30" t="s">
        <v>1404</v>
      </c>
      <c r="AT86" s="230" t="s">
        <v>565</v>
      </c>
      <c r="AU86" s="230" t="s">
        <v>85</v>
      </c>
      <c r="AY86" s="16" t="s">
        <v>142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6" t="s">
        <v>83</v>
      </c>
      <c r="BK86" s="231">
        <f>ROUND(I86*H86,2)</f>
        <v>0</v>
      </c>
      <c r="BL86" s="16" t="s">
        <v>1404</v>
      </c>
      <c r="BM86" s="230" t="s">
        <v>1405</v>
      </c>
    </row>
    <row r="87" s="2" customFormat="1">
      <c r="A87" s="38"/>
      <c r="B87" s="39"/>
      <c r="C87" s="40"/>
      <c r="D87" s="232" t="s">
        <v>970</v>
      </c>
      <c r="E87" s="40"/>
      <c r="F87" s="233" t="s">
        <v>1406</v>
      </c>
      <c r="G87" s="40"/>
      <c r="H87" s="40"/>
      <c r="I87" s="146"/>
      <c r="J87" s="40"/>
      <c r="K87" s="40"/>
      <c r="L87" s="44"/>
      <c r="M87" s="234"/>
      <c r="N87" s="23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6" t="s">
        <v>970</v>
      </c>
      <c r="AU87" s="16" t="s">
        <v>85</v>
      </c>
    </row>
    <row r="88" s="2" customFormat="1" ht="89.25" customHeight="1">
      <c r="A88" s="38"/>
      <c r="B88" s="39"/>
      <c r="C88" s="236" t="s">
        <v>85</v>
      </c>
      <c r="D88" s="236" t="s">
        <v>565</v>
      </c>
      <c r="E88" s="237" t="s">
        <v>1407</v>
      </c>
      <c r="F88" s="238" t="s">
        <v>1408</v>
      </c>
      <c r="G88" s="239" t="s">
        <v>241</v>
      </c>
      <c r="H88" s="240">
        <v>19</v>
      </c>
      <c r="I88" s="241"/>
      <c r="J88" s="242">
        <f>ROUND(I88*H88,2)</f>
        <v>0</v>
      </c>
      <c r="K88" s="238" t="s">
        <v>147</v>
      </c>
      <c r="L88" s="44"/>
      <c r="M88" s="243" t="s">
        <v>32</v>
      </c>
      <c r="N88" s="244" t="s">
        <v>47</v>
      </c>
      <c r="O88" s="84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0" t="s">
        <v>1404</v>
      </c>
      <c r="AT88" s="230" t="s">
        <v>565</v>
      </c>
      <c r="AU88" s="230" t="s">
        <v>85</v>
      </c>
      <c r="AY88" s="16" t="s">
        <v>142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6" t="s">
        <v>83</v>
      </c>
      <c r="BK88" s="231">
        <f>ROUND(I88*H88,2)</f>
        <v>0</v>
      </c>
      <c r="BL88" s="16" t="s">
        <v>1404</v>
      </c>
      <c r="BM88" s="230" t="s">
        <v>1409</v>
      </c>
    </row>
    <row r="89" s="2" customFormat="1">
      <c r="A89" s="38"/>
      <c r="B89" s="39"/>
      <c r="C89" s="40"/>
      <c r="D89" s="232" t="s">
        <v>970</v>
      </c>
      <c r="E89" s="40"/>
      <c r="F89" s="233" t="s">
        <v>1406</v>
      </c>
      <c r="G89" s="40"/>
      <c r="H89" s="40"/>
      <c r="I89" s="146"/>
      <c r="J89" s="40"/>
      <c r="K89" s="40"/>
      <c r="L89" s="44"/>
      <c r="M89" s="234"/>
      <c r="N89" s="235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6" t="s">
        <v>970</v>
      </c>
      <c r="AU89" s="16" t="s">
        <v>85</v>
      </c>
    </row>
    <row r="90" s="2" customFormat="1" ht="33" customHeight="1">
      <c r="A90" s="38"/>
      <c r="B90" s="39"/>
      <c r="C90" s="236" t="s">
        <v>156</v>
      </c>
      <c r="D90" s="236" t="s">
        <v>565</v>
      </c>
      <c r="E90" s="237" t="s">
        <v>1410</v>
      </c>
      <c r="F90" s="238" t="s">
        <v>1411</v>
      </c>
      <c r="G90" s="239" t="s">
        <v>241</v>
      </c>
      <c r="H90" s="240">
        <v>9</v>
      </c>
      <c r="I90" s="241"/>
      <c r="J90" s="242">
        <f>ROUND(I90*H90,2)</f>
        <v>0</v>
      </c>
      <c r="K90" s="238" t="s">
        <v>147</v>
      </c>
      <c r="L90" s="44"/>
      <c r="M90" s="243" t="s">
        <v>32</v>
      </c>
      <c r="N90" s="244" t="s">
        <v>47</v>
      </c>
      <c r="O90" s="84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0" t="s">
        <v>1404</v>
      </c>
      <c r="AT90" s="230" t="s">
        <v>565</v>
      </c>
      <c r="AU90" s="230" t="s">
        <v>85</v>
      </c>
      <c r="AY90" s="16" t="s">
        <v>142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6" t="s">
        <v>83</v>
      </c>
      <c r="BK90" s="231">
        <f>ROUND(I90*H90,2)</f>
        <v>0</v>
      </c>
      <c r="BL90" s="16" t="s">
        <v>1404</v>
      </c>
      <c r="BM90" s="230" t="s">
        <v>1412</v>
      </c>
    </row>
    <row r="91" s="2" customFormat="1">
      <c r="A91" s="38"/>
      <c r="B91" s="39"/>
      <c r="C91" s="40"/>
      <c r="D91" s="232" t="s">
        <v>970</v>
      </c>
      <c r="E91" s="40"/>
      <c r="F91" s="233" t="s">
        <v>1413</v>
      </c>
      <c r="G91" s="40"/>
      <c r="H91" s="40"/>
      <c r="I91" s="146"/>
      <c r="J91" s="40"/>
      <c r="K91" s="40"/>
      <c r="L91" s="44"/>
      <c r="M91" s="234"/>
      <c r="N91" s="235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6" t="s">
        <v>970</v>
      </c>
      <c r="AU91" s="16" t="s">
        <v>85</v>
      </c>
    </row>
    <row r="92" s="2" customFormat="1" ht="33" customHeight="1">
      <c r="A92" s="38"/>
      <c r="B92" s="39"/>
      <c r="C92" s="236" t="s">
        <v>141</v>
      </c>
      <c r="D92" s="236" t="s">
        <v>565</v>
      </c>
      <c r="E92" s="237" t="s">
        <v>1414</v>
      </c>
      <c r="F92" s="238" t="s">
        <v>1415</v>
      </c>
      <c r="G92" s="239" t="s">
        <v>153</v>
      </c>
      <c r="H92" s="240">
        <v>24</v>
      </c>
      <c r="I92" s="241"/>
      <c r="J92" s="242">
        <f>ROUND(I92*H92,2)</f>
        <v>0</v>
      </c>
      <c r="K92" s="238" t="s">
        <v>147</v>
      </c>
      <c r="L92" s="44"/>
      <c r="M92" s="243" t="s">
        <v>32</v>
      </c>
      <c r="N92" s="244" t="s">
        <v>47</v>
      </c>
      <c r="O92" s="84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0" t="s">
        <v>1404</v>
      </c>
      <c r="AT92" s="230" t="s">
        <v>565</v>
      </c>
      <c r="AU92" s="230" t="s">
        <v>85</v>
      </c>
      <c r="AY92" s="16" t="s">
        <v>142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6" t="s">
        <v>83</v>
      </c>
      <c r="BK92" s="231">
        <f>ROUND(I92*H92,2)</f>
        <v>0</v>
      </c>
      <c r="BL92" s="16" t="s">
        <v>1404</v>
      </c>
      <c r="BM92" s="230" t="s">
        <v>1416</v>
      </c>
    </row>
    <row r="93" s="2" customFormat="1">
      <c r="A93" s="38"/>
      <c r="B93" s="39"/>
      <c r="C93" s="40"/>
      <c r="D93" s="232" t="s">
        <v>970</v>
      </c>
      <c r="E93" s="40"/>
      <c r="F93" s="233" t="s">
        <v>1417</v>
      </c>
      <c r="G93" s="40"/>
      <c r="H93" s="40"/>
      <c r="I93" s="146"/>
      <c r="J93" s="40"/>
      <c r="K93" s="40"/>
      <c r="L93" s="44"/>
      <c r="M93" s="234"/>
      <c r="N93" s="23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970</v>
      </c>
      <c r="AU93" s="16" t="s">
        <v>85</v>
      </c>
    </row>
    <row r="94" s="2" customFormat="1" ht="33" customHeight="1">
      <c r="A94" s="38"/>
      <c r="B94" s="39"/>
      <c r="C94" s="236" t="s">
        <v>163</v>
      </c>
      <c r="D94" s="236" t="s">
        <v>565</v>
      </c>
      <c r="E94" s="237" t="s">
        <v>1418</v>
      </c>
      <c r="F94" s="238" t="s">
        <v>1419</v>
      </c>
      <c r="G94" s="239" t="s">
        <v>153</v>
      </c>
      <c r="H94" s="240">
        <v>8</v>
      </c>
      <c r="I94" s="241"/>
      <c r="J94" s="242">
        <f>ROUND(I94*H94,2)</f>
        <v>0</v>
      </c>
      <c r="K94" s="238" t="s">
        <v>147</v>
      </c>
      <c r="L94" s="44"/>
      <c r="M94" s="243" t="s">
        <v>32</v>
      </c>
      <c r="N94" s="244" t="s">
        <v>47</v>
      </c>
      <c r="O94" s="84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0" t="s">
        <v>1404</v>
      </c>
      <c r="AT94" s="230" t="s">
        <v>565</v>
      </c>
      <c r="AU94" s="230" t="s">
        <v>85</v>
      </c>
      <c r="AY94" s="16" t="s">
        <v>142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6" t="s">
        <v>83</v>
      </c>
      <c r="BK94" s="231">
        <f>ROUND(I94*H94,2)</f>
        <v>0</v>
      </c>
      <c r="BL94" s="16" t="s">
        <v>1404</v>
      </c>
      <c r="BM94" s="230" t="s">
        <v>1420</v>
      </c>
    </row>
    <row r="95" s="2" customFormat="1">
      <c r="A95" s="38"/>
      <c r="B95" s="39"/>
      <c r="C95" s="40"/>
      <c r="D95" s="232" t="s">
        <v>970</v>
      </c>
      <c r="E95" s="40"/>
      <c r="F95" s="233" t="s">
        <v>1417</v>
      </c>
      <c r="G95" s="40"/>
      <c r="H95" s="40"/>
      <c r="I95" s="146"/>
      <c r="J95" s="40"/>
      <c r="K95" s="40"/>
      <c r="L95" s="44"/>
      <c r="M95" s="234"/>
      <c r="N95" s="235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6" t="s">
        <v>970</v>
      </c>
      <c r="AU95" s="16" t="s">
        <v>85</v>
      </c>
    </row>
    <row r="96" s="11" customFormat="1" ht="25.92" customHeight="1">
      <c r="A96" s="11"/>
      <c r="B96" s="204"/>
      <c r="C96" s="205"/>
      <c r="D96" s="206" t="s">
        <v>75</v>
      </c>
      <c r="E96" s="207" t="s">
        <v>140</v>
      </c>
      <c r="F96" s="207" t="s">
        <v>1048</v>
      </c>
      <c r="G96" s="205"/>
      <c r="H96" s="205"/>
      <c r="I96" s="208"/>
      <c r="J96" s="209">
        <f>BK96</f>
        <v>0</v>
      </c>
      <c r="K96" s="205"/>
      <c r="L96" s="210"/>
      <c r="M96" s="211"/>
      <c r="N96" s="212"/>
      <c r="O96" s="212"/>
      <c r="P96" s="213">
        <f>SUM(P97:P100)</f>
        <v>0</v>
      </c>
      <c r="Q96" s="212"/>
      <c r="R96" s="213">
        <f>SUM(R97:R100)</f>
        <v>0</v>
      </c>
      <c r="S96" s="212"/>
      <c r="T96" s="214">
        <f>SUM(T97:T100)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15" t="s">
        <v>141</v>
      </c>
      <c r="AT96" s="216" t="s">
        <v>75</v>
      </c>
      <c r="AU96" s="216" t="s">
        <v>76</v>
      </c>
      <c r="AY96" s="215" t="s">
        <v>142</v>
      </c>
      <c r="BK96" s="217">
        <f>SUM(BK97:BK100)</f>
        <v>0</v>
      </c>
    </row>
    <row r="97" s="2" customFormat="1" ht="44.25" customHeight="1">
      <c r="A97" s="38"/>
      <c r="B97" s="39"/>
      <c r="C97" s="236" t="s">
        <v>167</v>
      </c>
      <c r="D97" s="236" t="s">
        <v>565</v>
      </c>
      <c r="E97" s="237" t="s">
        <v>1421</v>
      </c>
      <c r="F97" s="238" t="s">
        <v>1422</v>
      </c>
      <c r="G97" s="239" t="s">
        <v>241</v>
      </c>
      <c r="H97" s="240">
        <v>1.5</v>
      </c>
      <c r="I97" s="241"/>
      <c r="J97" s="242">
        <f>ROUND(I97*H97,2)</f>
        <v>0</v>
      </c>
      <c r="K97" s="238" t="s">
        <v>147</v>
      </c>
      <c r="L97" s="44"/>
      <c r="M97" s="243" t="s">
        <v>32</v>
      </c>
      <c r="N97" s="244" t="s">
        <v>47</v>
      </c>
      <c r="O97" s="84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0" t="s">
        <v>1404</v>
      </c>
      <c r="AT97" s="230" t="s">
        <v>565</v>
      </c>
      <c r="AU97" s="230" t="s">
        <v>83</v>
      </c>
      <c r="AY97" s="16" t="s">
        <v>142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6" t="s">
        <v>83</v>
      </c>
      <c r="BK97" s="231">
        <f>ROUND(I97*H97,2)</f>
        <v>0</v>
      </c>
      <c r="BL97" s="16" t="s">
        <v>1404</v>
      </c>
      <c r="BM97" s="230" t="s">
        <v>1423</v>
      </c>
    </row>
    <row r="98" s="2" customFormat="1">
      <c r="A98" s="38"/>
      <c r="B98" s="39"/>
      <c r="C98" s="40"/>
      <c r="D98" s="232" t="s">
        <v>970</v>
      </c>
      <c r="E98" s="40"/>
      <c r="F98" s="233" t="s">
        <v>1424</v>
      </c>
      <c r="G98" s="40"/>
      <c r="H98" s="40"/>
      <c r="I98" s="146"/>
      <c r="J98" s="40"/>
      <c r="K98" s="40"/>
      <c r="L98" s="44"/>
      <c r="M98" s="234"/>
      <c r="N98" s="235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6" t="s">
        <v>970</v>
      </c>
      <c r="AU98" s="16" t="s">
        <v>83</v>
      </c>
    </row>
    <row r="99" s="2" customFormat="1" ht="33" customHeight="1">
      <c r="A99" s="38"/>
      <c r="B99" s="39"/>
      <c r="C99" s="236" t="s">
        <v>171</v>
      </c>
      <c r="D99" s="236" t="s">
        <v>565</v>
      </c>
      <c r="E99" s="237" t="s">
        <v>1425</v>
      </c>
      <c r="F99" s="238" t="s">
        <v>1426</v>
      </c>
      <c r="G99" s="239" t="s">
        <v>241</v>
      </c>
      <c r="H99" s="240">
        <v>0.20000000000000001</v>
      </c>
      <c r="I99" s="241"/>
      <c r="J99" s="242">
        <f>ROUND(I99*H99,2)</f>
        <v>0</v>
      </c>
      <c r="K99" s="238" t="s">
        <v>147</v>
      </c>
      <c r="L99" s="44"/>
      <c r="M99" s="243" t="s">
        <v>32</v>
      </c>
      <c r="N99" s="244" t="s">
        <v>47</v>
      </c>
      <c r="O99" s="84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0" t="s">
        <v>576</v>
      </c>
      <c r="AT99" s="230" t="s">
        <v>565</v>
      </c>
      <c r="AU99" s="230" t="s">
        <v>83</v>
      </c>
      <c r="AY99" s="16" t="s">
        <v>142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6" t="s">
        <v>83</v>
      </c>
      <c r="BK99" s="231">
        <f>ROUND(I99*H99,2)</f>
        <v>0</v>
      </c>
      <c r="BL99" s="16" t="s">
        <v>576</v>
      </c>
      <c r="BM99" s="230" t="s">
        <v>1427</v>
      </c>
    </row>
    <row r="100" s="2" customFormat="1">
      <c r="A100" s="38"/>
      <c r="B100" s="39"/>
      <c r="C100" s="40"/>
      <c r="D100" s="232" t="s">
        <v>970</v>
      </c>
      <c r="E100" s="40"/>
      <c r="F100" s="233" t="s">
        <v>1424</v>
      </c>
      <c r="G100" s="40"/>
      <c r="H100" s="40"/>
      <c r="I100" s="146"/>
      <c r="J100" s="40"/>
      <c r="K100" s="40"/>
      <c r="L100" s="44"/>
      <c r="M100" s="234"/>
      <c r="N100" s="235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6" t="s">
        <v>970</v>
      </c>
      <c r="AU100" s="16" t="s">
        <v>83</v>
      </c>
    </row>
    <row r="101" s="11" customFormat="1" ht="25.92" customHeight="1">
      <c r="A101" s="11"/>
      <c r="B101" s="204"/>
      <c r="C101" s="205"/>
      <c r="D101" s="206" t="s">
        <v>75</v>
      </c>
      <c r="E101" s="207" t="s">
        <v>1428</v>
      </c>
      <c r="F101" s="207" t="s">
        <v>1429</v>
      </c>
      <c r="G101" s="205"/>
      <c r="H101" s="205"/>
      <c r="I101" s="208"/>
      <c r="J101" s="209">
        <f>BK101</f>
        <v>0</v>
      </c>
      <c r="K101" s="205"/>
      <c r="L101" s="210"/>
      <c r="M101" s="211"/>
      <c r="N101" s="212"/>
      <c r="O101" s="212"/>
      <c r="P101" s="213">
        <f>SUM(P102:P107)</f>
        <v>0</v>
      </c>
      <c r="Q101" s="212"/>
      <c r="R101" s="213">
        <f>SUM(R102:R107)</f>
        <v>0</v>
      </c>
      <c r="S101" s="212"/>
      <c r="T101" s="214">
        <f>SUM(T102:T107)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15" t="s">
        <v>163</v>
      </c>
      <c r="AT101" s="216" t="s">
        <v>75</v>
      </c>
      <c r="AU101" s="216" t="s">
        <v>76</v>
      </c>
      <c r="AY101" s="215" t="s">
        <v>142</v>
      </c>
      <c r="BK101" s="217">
        <f>SUM(BK102:BK107)</f>
        <v>0</v>
      </c>
    </row>
    <row r="102" s="2" customFormat="1" ht="33" customHeight="1">
      <c r="A102" s="38"/>
      <c r="B102" s="39"/>
      <c r="C102" s="236" t="s">
        <v>154</v>
      </c>
      <c r="D102" s="236" t="s">
        <v>565</v>
      </c>
      <c r="E102" s="237" t="s">
        <v>1430</v>
      </c>
      <c r="F102" s="238" t="s">
        <v>1431</v>
      </c>
      <c r="G102" s="239" t="s">
        <v>1432</v>
      </c>
      <c r="H102" s="285"/>
      <c r="I102" s="241"/>
      <c r="J102" s="242">
        <f>ROUND(I102*H102,2)</f>
        <v>0</v>
      </c>
      <c r="K102" s="238" t="s">
        <v>147</v>
      </c>
      <c r="L102" s="44"/>
      <c r="M102" s="243" t="s">
        <v>32</v>
      </c>
      <c r="N102" s="244" t="s">
        <v>47</v>
      </c>
      <c r="O102" s="84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0" t="s">
        <v>1433</v>
      </c>
      <c r="AT102" s="230" t="s">
        <v>565</v>
      </c>
      <c r="AU102" s="230" t="s">
        <v>83</v>
      </c>
      <c r="AY102" s="16" t="s">
        <v>142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6" t="s">
        <v>83</v>
      </c>
      <c r="BK102" s="231">
        <f>ROUND(I102*H102,2)</f>
        <v>0</v>
      </c>
      <c r="BL102" s="16" t="s">
        <v>1433</v>
      </c>
      <c r="BM102" s="230" t="s">
        <v>1434</v>
      </c>
    </row>
    <row r="103" s="2" customFormat="1">
      <c r="A103" s="38"/>
      <c r="B103" s="39"/>
      <c r="C103" s="40"/>
      <c r="D103" s="232" t="s">
        <v>970</v>
      </c>
      <c r="E103" s="40"/>
      <c r="F103" s="233" t="s">
        <v>1435</v>
      </c>
      <c r="G103" s="40"/>
      <c r="H103" s="40"/>
      <c r="I103" s="146"/>
      <c r="J103" s="40"/>
      <c r="K103" s="40"/>
      <c r="L103" s="44"/>
      <c r="M103" s="234"/>
      <c r="N103" s="23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6" t="s">
        <v>970</v>
      </c>
      <c r="AU103" s="16" t="s">
        <v>83</v>
      </c>
    </row>
    <row r="104" s="2" customFormat="1" ht="33" customHeight="1">
      <c r="A104" s="38"/>
      <c r="B104" s="39"/>
      <c r="C104" s="236" t="s">
        <v>178</v>
      </c>
      <c r="D104" s="236" t="s">
        <v>565</v>
      </c>
      <c r="E104" s="237" t="s">
        <v>1436</v>
      </c>
      <c r="F104" s="238" t="s">
        <v>1437</v>
      </c>
      <c r="G104" s="239" t="s">
        <v>1432</v>
      </c>
      <c r="H104" s="285"/>
      <c r="I104" s="241"/>
      <c r="J104" s="242">
        <f>ROUND(I104*H104,2)</f>
        <v>0</v>
      </c>
      <c r="K104" s="238" t="s">
        <v>147</v>
      </c>
      <c r="L104" s="44"/>
      <c r="M104" s="243" t="s">
        <v>32</v>
      </c>
      <c r="N104" s="244" t="s">
        <v>47</v>
      </c>
      <c r="O104" s="84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0" t="s">
        <v>1433</v>
      </c>
      <c r="AT104" s="230" t="s">
        <v>565</v>
      </c>
      <c r="AU104" s="230" t="s">
        <v>83</v>
      </c>
      <c r="AY104" s="16" t="s">
        <v>142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6" t="s">
        <v>83</v>
      </c>
      <c r="BK104" s="231">
        <f>ROUND(I104*H104,2)</f>
        <v>0</v>
      </c>
      <c r="BL104" s="16" t="s">
        <v>1433</v>
      </c>
      <c r="BM104" s="230" t="s">
        <v>1438</v>
      </c>
    </row>
    <row r="105" s="2" customFormat="1">
      <c r="A105" s="38"/>
      <c r="B105" s="39"/>
      <c r="C105" s="40"/>
      <c r="D105" s="232" t="s">
        <v>970</v>
      </c>
      <c r="E105" s="40"/>
      <c r="F105" s="233" t="s">
        <v>1439</v>
      </c>
      <c r="G105" s="40"/>
      <c r="H105" s="40"/>
      <c r="I105" s="146"/>
      <c r="J105" s="40"/>
      <c r="K105" s="40"/>
      <c r="L105" s="44"/>
      <c r="M105" s="234"/>
      <c r="N105" s="235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6" t="s">
        <v>970</v>
      </c>
      <c r="AU105" s="16" t="s">
        <v>83</v>
      </c>
    </row>
    <row r="106" s="2" customFormat="1" ht="21.75" customHeight="1">
      <c r="A106" s="38"/>
      <c r="B106" s="39"/>
      <c r="C106" s="236" t="s">
        <v>182</v>
      </c>
      <c r="D106" s="236" t="s">
        <v>565</v>
      </c>
      <c r="E106" s="237" t="s">
        <v>1440</v>
      </c>
      <c r="F106" s="238" t="s">
        <v>1441</v>
      </c>
      <c r="G106" s="239" t="s">
        <v>1432</v>
      </c>
      <c r="H106" s="285"/>
      <c r="I106" s="241"/>
      <c r="J106" s="242">
        <f>ROUND(I106*H106,2)</f>
        <v>0</v>
      </c>
      <c r="K106" s="238" t="s">
        <v>147</v>
      </c>
      <c r="L106" s="44"/>
      <c r="M106" s="243" t="s">
        <v>32</v>
      </c>
      <c r="N106" s="244" t="s">
        <v>47</v>
      </c>
      <c r="O106" s="84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0" t="s">
        <v>1433</v>
      </c>
      <c r="AT106" s="230" t="s">
        <v>565</v>
      </c>
      <c r="AU106" s="230" t="s">
        <v>83</v>
      </c>
      <c r="AY106" s="16" t="s">
        <v>142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6" t="s">
        <v>83</v>
      </c>
      <c r="BK106" s="231">
        <f>ROUND(I106*H106,2)</f>
        <v>0</v>
      </c>
      <c r="BL106" s="16" t="s">
        <v>1433</v>
      </c>
      <c r="BM106" s="230" t="s">
        <v>1442</v>
      </c>
    </row>
    <row r="107" s="2" customFormat="1" ht="21.75" customHeight="1">
      <c r="A107" s="38"/>
      <c r="B107" s="39"/>
      <c r="C107" s="236" t="s">
        <v>186</v>
      </c>
      <c r="D107" s="236" t="s">
        <v>565</v>
      </c>
      <c r="E107" s="237" t="s">
        <v>1443</v>
      </c>
      <c r="F107" s="238" t="s">
        <v>1444</v>
      </c>
      <c r="G107" s="239" t="s">
        <v>1432</v>
      </c>
      <c r="H107" s="285"/>
      <c r="I107" s="241"/>
      <c r="J107" s="242">
        <f>ROUND(I107*H107,2)</f>
        <v>0</v>
      </c>
      <c r="K107" s="238" t="s">
        <v>147</v>
      </c>
      <c r="L107" s="44"/>
      <c r="M107" s="245" t="s">
        <v>32</v>
      </c>
      <c r="N107" s="246" t="s">
        <v>47</v>
      </c>
      <c r="O107" s="247"/>
      <c r="P107" s="248">
        <f>O107*H107</f>
        <v>0</v>
      </c>
      <c r="Q107" s="248">
        <v>0</v>
      </c>
      <c r="R107" s="248">
        <f>Q107*H107</f>
        <v>0</v>
      </c>
      <c r="S107" s="248">
        <v>0</v>
      </c>
      <c r="T107" s="24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0" t="s">
        <v>1433</v>
      </c>
      <c r="AT107" s="230" t="s">
        <v>565</v>
      </c>
      <c r="AU107" s="230" t="s">
        <v>83</v>
      </c>
      <c r="AY107" s="16" t="s">
        <v>142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6" t="s">
        <v>83</v>
      </c>
      <c r="BK107" s="231">
        <f>ROUND(I107*H107,2)</f>
        <v>0</v>
      </c>
      <c r="BL107" s="16" t="s">
        <v>1433</v>
      </c>
      <c r="BM107" s="230" t="s">
        <v>1445</v>
      </c>
    </row>
    <row r="108" s="2" customFormat="1" ht="6.96" customHeight="1">
      <c r="A108" s="38"/>
      <c r="B108" s="59"/>
      <c r="C108" s="60"/>
      <c r="D108" s="60"/>
      <c r="E108" s="60"/>
      <c r="F108" s="60"/>
      <c r="G108" s="60"/>
      <c r="H108" s="60"/>
      <c r="I108" s="175"/>
      <c r="J108" s="60"/>
      <c r="K108" s="60"/>
      <c r="L108" s="44"/>
      <c r="M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+4c2iG+iIBP+ztZpz1GQBPGtiH/9Os1vXwtXnJ/7LAlaeU1HDkuFQn3NNEARlvybccR+N3yt6if5BEE/+uZhxg==" hashValue="jY4JPq6wzdTNc2J3Wh76wVAYjDWP++o48gJTFoya11KJ5WebaGc9+3Vc9suvRPDeFt50CBfwfMfVtHNhIgFLCw==" algorithmName="SHA-512" password="CC35"/>
  <autoFilter ref="C82:K10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Jiroudek Lukáš</dc:creator>
  <cp:lastModifiedBy>Jiroudek Lukáš</cp:lastModifiedBy>
  <dcterms:created xsi:type="dcterms:W3CDTF">2020-02-28T11:24:36Z</dcterms:created>
  <dcterms:modified xsi:type="dcterms:W3CDTF">2020-02-28T11:24:47Z</dcterms:modified>
</cp:coreProperties>
</file>