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0\Soutěže 2020\4-Petříček 2020\Oprava a údržba skalních zářezů u ST v obvodu OŘ Brno 2020-2024\ZD\Příloha č.1 ZD\"/>
    </mc:Choice>
  </mc:AlternateContent>
  <bookViews>
    <workbookView xWindow="0" yWindow="0" windowWidth="28800" windowHeight="11745" activeTab="2"/>
  </bookViews>
  <sheets>
    <sheet name="Rekapitulace stavby" sheetId="1" r:id="rId1"/>
    <sheet name="01.1 - VRN" sheetId="2" r:id="rId2"/>
    <sheet name="01.2 - Výškové práce na s..." sheetId="3" r:id="rId3"/>
    <sheet name="01.3 - Odstraňování veget..." sheetId="4" r:id="rId4"/>
  </sheets>
  <definedNames>
    <definedName name="_xlnm._FilterDatabase" localSheetId="1" hidden="1">'01.1 - VRN'!$C$117:$K$158</definedName>
    <definedName name="_xlnm._FilterDatabase" localSheetId="2" hidden="1">'01.2 - Výškové práce na s...'!$C$118:$K$214</definedName>
    <definedName name="_xlnm._FilterDatabase" localSheetId="3" hidden="1">'01.3 - Odstraňování veget...'!$C$117:$K$236</definedName>
    <definedName name="_xlnm.Print_Titles" localSheetId="1">'01.1 - VRN'!$117:$117</definedName>
    <definedName name="_xlnm.Print_Titles" localSheetId="2">'01.2 - Výškové práce na s...'!$118:$118</definedName>
    <definedName name="_xlnm.Print_Titles" localSheetId="3">'01.3 - Odstraňování veget...'!$117:$117</definedName>
    <definedName name="_xlnm.Print_Titles" localSheetId="0">'Rekapitulace stavby'!$92:$92</definedName>
    <definedName name="_xlnm.Print_Area" localSheetId="1">'01.1 - VRN'!$C$4:$J$76,'01.1 - VRN'!$C$82:$J$99,'01.1 - VRN'!$C$105:$K$158</definedName>
    <definedName name="_xlnm.Print_Area" localSheetId="2">'01.2 - Výškové práce na s...'!$C$4:$J$76,'01.2 - Výškové práce na s...'!$C$82:$J$100,'01.2 - Výškové práce na s...'!$C$106:$K$214</definedName>
    <definedName name="_xlnm.Print_Area" localSheetId="3">'01.3 - Odstraňování veget...'!$C$4:$J$76,'01.3 - Odstraňování veget...'!$C$82:$J$99,'01.3 - Odstraňování veget...'!$C$105:$K$236</definedName>
    <definedName name="_xlnm.Print_Area" localSheetId="0">'Rekapitulace stavby'!$D$4:$AO$76,'Rekapitulace stavby'!$C$82:$AQ$98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F112" i="4"/>
  <c r="E110" i="4"/>
  <c r="F89" i="4"/>
  <c r="E87" i="4"/>
  <c r="J24" i="4"/>
  <c r="E24" i="4"/>
  <c r="J92" i="4" s="1"/>
  <c r="J23" i="4"/>
  <c r="J21" i="4"/>
  <c r="E21" i="4"/>
  <c r="J91" i="4" s="1"/>
  <c r="J20" i="4"/>
  <c r="J18" i="4"/>
  <c r="E18" i="4"/>
  <c r="F115" i="4" s="1"/>
  <c r="J17" i="4"/>
  <c r="J15" i="4"/>
  <c r="E15" i="4"/>
  <c r="F114" i="4" s="1"/>
  <c r="J14" i="4"/>
  <c r="J12" i="4"/>
  <c r="J112" i="4"/>
  <c r="E7" i="4"/>
  <c r="E108" i="4" s="1"/>
  <c r="J37" i="3"/>
  <c r="J36" i="3"/>
  <c r="AY96" i="1" s="1"/>
  <c r="J35" i="3"/>
  <c r="AX96" i="1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F113" i="3"/>
  <c r="E111" i="3"/>
  <c r="F89" i="3"/>
  <c r="E87" i="3"/>
  <c r="J24" i="3"/>
  <c r="E24" i="3"/>
  <c r="J92" i="3" s="1"/>
  <c r="J23" i="3"/>
  <c r="J21" i="3"/>
  <c r="E21" i="3"/>
  <c r="J115" i="3" s="1"/>
  <c r="J20" i="3"/>
  <c r="J18" i="3"/>
  <c r="E18" i="3"/>
  <c r="F116" i="3" s="1"/>
  <c r="J17" i="3"/>
  <c r="J15" i="3"/>
  <c r="E15" i="3"/>
  <c r="F115" i="3" s="1"/>
  <c r="J14" i="3"/>
  <c r="J12" i="3"/>
  <c r="J89" i="3"/>
  <c r="E7" i="3"/>
  <c r="E85" i="3"/>
  <c r="J37" i="2"/>
  <c r="J36" i="2"/>
  <c r="AY95" i="1" s="1"/>
  <c r="J35" i="2"/>
  <c r="AX95" i="1" s="1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F112" i="2"/>
  <c r="E110" i="2"/>
  <c r="F89" i="2"/>
  <c r="E87" i="2"/>
  <c r="J24" i="2"/>
  <c r="E24" i="2"/>
  <c r="J92" i="2" s="1"/>
  <c r="J23" i="2"/>
  <c r="J21" i="2"/>
  <c r="E21" i="2"/>
  <c r="J114" i="2" s="1"/>
  <c r="J20" i="2"/>
  <c r="J18" i="2"/>
  <c r="E18" i="2"/>
  <c r="F115" i="2" s="1"/>
  <c r="J17" i="2"/>
  <c r="J15" i="2"/>
  <c r="E15" i="2"/>
  <c r="F114" i="2" s="1"/>
  <c r="J14" i="2"/>
  <c r="J12" i="2"/>
  <c r="J89" i="2"/>
  <c r="E7" i="2"/>
  <c r="E108" i="2"/>
  <c r="L90" i="1"/>
  <c r="AM90" i="1"/>
  <c r="AM89" i="1"/>
  <c r="L89" i="1"/>
  <c r="AM87" i="1"/>
  <c r="L87" i="1"/>
  <c r="L85" i="1"/>
  <c r="L84" i="1"/>
  <c r="BK227" i="4"/>
  <c r="BK225" i="4"/>
  <c r="BK203" i="4"/>
  <c r="J203" i="4"/>
  <c r="BK201" i="4"/>
  <c r="J201" i="4"/>
  <c r="BK199" i="4"/>
  <c r="J199" i="4"/>
  <c r="BK197" i="4"/>
  <c r="J197" i="4"/>
  <c r="BK195" i="4"/>
  <c r="J195" i="4"/>
  <c r="BK193" i="4"/>
  <c r="J193" i="4"/>
  <c r="BK191" i="4"/>
  <c r="J191" i="4"/>
  <c r="BK189" i="4"/>
  <c r="J189" i="4"/>
  <c r="BK187" i="4"/>
  <c r="J187" i="4"/>
  <c r="BK185" i="4"/>
  <c r="J185" i="4"/>
  <c r="BK183" i="4"/>
  <c r="J183" i="4"/>
  <c r="BK181" i="4"/>
  <c r="J181" i="4"/>
  <c r="BK179" i="4"/>
  <c r="J179" i="4"/>
  <c r="BK177" i="4"/>
  <c r="J177" i="4"/>
  <c r="BK175" i="4"/>
  <c r="J175" i="4"/>
  <c r="BK173" i="4"/>
  <c r="J173" i="4"/>
  <c r="BK171" i="4"/>
  <c r="J171" i="4"/>
  <c r="BK169" i="4"/>
  <c r="BK167" i="4"/>
  <c r="BK163" i="4"/>
  <c r="BK161" i="4"/>
  <c r="J159" i="4"/>
  <c r="BK157" i="4"/>
  <c r="BK155" i="4"/>
  <c r="J153" i="4"/>
  <c r="J151" i="4"/>
  <c r="BK149" i="4"/>
  <c r="J147" i="4"/>
  <c r="BK145" i="4"/>
  <c r="J143" i="4"/>
  <c r="BK141" i="4"/>
  <c r="BK137" i="4"/>
  <c r="BK135" i="4"/>
  <c r="J135" i="4"/>
  <c r="BK133" i="4"/>
  <c r="J131" i="4"/>
  <c r="J129" i="4"/>
  <c r="J127" i="4"/>
  <c r="BK125" i="4"/>
  <c r="BK123" i="4"/>
  <c r="J121" i="4"/>
  <c r="J213" i="3"/>
  <c r="J209" i="3"/>
  <c r="BK207" i="3"/>
  <c r="BK202" i="3"/>
  <c r="J200" i="3"/>
  <c r="J194" i="3"/>
  <c r="BK186" i="3"/>
  <c r="BK158" i="3"/>
  <c r="BK156" i="3"/>
  <c r="BK138" i="3"/>
  <c r="BK136" i="3"/>
  <c r="J132" i="3"/>
  <c r="BK128" i="3"/>
  <c r="BK124" i="3"/>
  <c r="J122" i="3"/>
  <c r="J157" i="2"/>
  <c r="BK155" i="2"/>
  <c r="J153" i="2"/>
  <c r="J147" i="2"/>
  <c r="BK143" i="2"/>
  <c r="BK139" i="2"/>
  <c r="J137" i="2"/>
  <c r="BK131" i="2"/>
  <c r="BK129" i="2"/>
  <c r="J127" i="2"/>
  <c r="BK125" i="2"/>
  <c r="J120" i="2"/>
  <c r="J235" i="4"/>
  <c r="BK233" i="4"/>
  <c r="BK231" i="4"/>
  <c r="J229" i="4"/>
  <c r="BK205" i="3"/>
  <c r="J202" i="3"/>
  <c r="BK198" i="3"/>
  <c r="BK196" i="3"/>
  <c r="BK194" i="3"/>
  <c r="J192" i="3"/>
  <c r="J180" i="3"/>
  <c r="BK176" i="3"/>
  <c r="J172" i="3"/>
  <c r="BK148" i="3"/>
  <c r="J146" i="3"/>
  <c r="BK144" i="3"/>
  <c r="J142" i="3"/>
  <c r="J136" i="3"/>
  <c r="J134" i="3"/>
  <c r="BK130" i="3"/>
  <c r="BK126" i="3"/>
  <c r="J124" i="3"/>
  <c r="J155" i="2"/>
  <c r="J145" i="2"/>
  <c r="J141" i="2"/>
  <c r="J139" i="2"/>
  <c r="BK137" i="2"/>
  <c r="J135" i="2"/>
  <c r="J133" i="2"/>
  <c r="J125" i="2"/>
  <c r="BK235" i="4"/>
  <c r="J233" i="4"/>
  <c r="J231" i="4"/>
  <c r="BK229" i="4"/>
  <c r="J227" i="4"/>
  <c r="J225" i="4"/>
  <c r="BK223" i="4"/>
  <c r="J223" i="4"/>
  <c r="BK221" i="4"/>
  <c r="J221" i="4"/>
  <c r="BK219" i="4"/>
  <c r="J219" i="4"/>
  <c r="BK217" i="4"/>
  <c r="J217" i="4"/>
  <c r="BK215" i="4"/>
  <c r="J215" i="4"/>
  <c r="BK213" i="4"/>
  <c r="J213" i="4"/>
  <c r="BK211" i="4"/>
  <c r="BK209" i="4"/>
  <c r="J169" i="4"/>
  <c r="J167" i="4"/>
  <c r="BK165" i="4"/>
  <c r="J165" i="4"/>
  <c r="J163" i="4"/>
  <c r="J161" i="4"/>
  <c r="BK159" i="4"/>
  <c r="J157" i="4"/>
  <c r="J155" i="4"/>
  <c r="BK153" i="4"/>
  <c r="BK151" i="4"/>
  <c r="J149" i="4"/>
  <c r="BK147" i="4"/>
  <c r="J145" i="4"/>
  <c r="BK143" i="4"/>
  <c r="J141" i="4"/>
  <c r="BK139" i="4"/>
  <c r="J139" i="4"/>
  <c r="J137" i="4"/>
  <c r="J133" i="4"/>
  <c r="BK131" i="4"/>
  <c r="BK129" i="4"/>
  <c r="BK127" i="4"/>
  <c r="J125" i="4"/>
  <c r="J123" i="4"/>
  <c r="BK121" i="4"/>
  <c r="BK211" i="3"/>
  <c r="J207" i="3"/>
  <c r="BK200" i="3"/>
  <c r="J198" i="3"/>
  <c r="J196" i="3"/>
  <c r="BK190" i="3"/>
  <c r="J188" i="3"/>
  <c r="J184" i="3"/>
  <c r="BK182" i="3"/>
  <c r="J176" i="3"/>
  <c r="BK168" i="3"/>
  <c r="J164" i="3"/>
  <c r="BK162" i="3"/>
  <c r="J158" i="3"/>
  <c r="J152" i="3"/>
  <c r="J148" i="3"/>
  <c r="BK146" i="3"/>
  <c r="J144" i="3"/>
  <c r="BK142" i="3"/>
  <c r="BK140" i="3"/>
  <c r="J138" i="3"/>
  <c r="BK134" i="3"/>
  <c r="BK132" i="3"/>
  <c r="BK157" i="2"/>
  <c r="BK151" i="2"/>
  <c r="BK141" i="2"/>
  <c r="BK135" i="2"/>
  <c r="J131" i="2"/>
  <c r="J129" i="2"/>
  <c r="BK127" i="2"/>
  <c r="J122" i="2"/>
  <c r="BK120" i="2"/>
  <c r="AS94" i="1"/>
  <c r="J211" i="4"/>
  <c r="J209" i="4"/>
  <c r="BK207" i="4"/>
  <c r="J207" i="4"/>
  <c r="BK205" i="4"/>
  <c r="J205" i="4"/>
  <c r="BK213" i="3"/>
  <c r="J211" i="3"/>
  <c r="BK209" i="3"/>
  <c r="J205" i="3"/>
  <c r="BK192" i="3"/>
  <c r="J190" i="3"/>
  <c r="BK188" i="3"/>
  <c r="J186" i="3"/>
  <c r="BK184" i="3"/>
  <c r="J182" i="3"/>
  <c r="BK180" i="3"/>
  <c r="BK172" i="3"/>
  <c r="J168" i="3"/>
  <c r="BK164" i="3"/>
  <c r="J162" i="3"/>
  <c r="J156" i="3"/>
  <c r="BK152" i="3"/>
  <c r="J140" i="3"/>
  <c r="J130" i="3"/>
  <c r="J128" i="3"/>
  <c r="J126" i="3"/>
  <c r="BK122" i="3"/>
  <c r="BK153" i="2"/>
  <c r="J151" i="2"/>
  <c r="BK149" i="2"/>
  <c r="J149" i="2"/>
  <c r="BK147" i="2"/>
  <c r="BK145" i="2"/>
  <c r="J143" i="2"/>
  <c r="BK133" i="2"/>
  <c r="BK122" i="2"/>
  <c r="T119" i="2" l="1"/>
  <c r="T124" i="2"/>
  <c r="R121" i="3"/>
  <c r="BK120" i="4"/>
  <c r="J120" i="4" s="1"/>
  <c r="J98" i="4" s="1"/>
  <c r="R119" i="2"/>
  <c r="BK124" i="2"/>
  <c r="J124" i="2" s="1"/>
  <c r="J98" i="2" s="1"/>
  <c r="BK121" i="3"/>
  <c r="J121" i="3"/>
  <c r="J98" i="3" s="1"/>
  <c r="P120" i="4"/>
  <c r="P119" i="4"/>
  <c r="P118" i="4"/>
  <c r="AU97" i="1" s="1"/>
  <c r="BK119" i="2"/>
  <c r="P124" i="2"/>
  <c r="P121" i="3"/>
  <c r="BK204" i="3"/>
  <c r="J204" i="3" s="1"/>
  <c r="J99" i="3" s="1"/>
  <c r="R204" i="3"/>
  <c r="R120" i="4"/>
  <c r="R119" i="4" s="1"/>
  <c r="R118" i="4" s="1"/>
  <c r="P119" i="2"/>
  <c r="P118" i="2"/>
  <c r="AU95" i="1" s="1"/>
  <c r="R124" i="2"/>
  <c r="T121" i="3"/>
  <c r="P204" i="3"/>
  <c r="T204" i="3"/>
  <c r="T120" i="4"/>
  <c r="T119" i="4"/>
  <c r="T118" i="4"/>
  <c r="F91" i="2"/>
  <c r="J115" i="2"/>
  <c r="BE125" i="2"/>
  <c r="BE133" i="2"/>
  <c r="BE137" i="2"/>
  <c r="BE147" i="2"/>
  <c r="BE153" i="2"/>
  <c r="F91" i="3"/>
  <c r="E109" i="3"/>
  <c r="J113" i="3"/>
  <c r="BE122" i="3"/>
  <c r="BE130" i="3"/>
  <c r="BE132" i="3"/>
  <c r="BE136" i="3"/>
  <c r="BE140" i="3"/>
  <c r="BE142" i="3"/>
  <c r="BE158" i="3"/>
  <c r="BE194" i="3"/>
  <c r="BE198" i="3"/>
  <c r="BE200" i="3"/>
  <c r="BE205" i="3"/>
  <c r="BE207" i="3"/>
  <c r="F91" i="4"/>
  <c r="F92" i="4"/>
  <c r="J115" i="4"/>
  <c r="BE203" i="4"/>
  <c r="BE205" i="4"/>
  <c r="BE207" i="4"/>
  <c r="BE227" i="4"/>
  <c r="BE235" i="4"/>
  <c r="E85" i="2"/>
  <c r="J91" i="2"/>
  <c r="J112" i="2"/>
  <c r="BE122" i="2"/>
  <c r="BE131" i="2"/>
  <c r="BE135" i="2"/>
  <c r="BE143" i="2"/>
  <c r="BE155" i="2"/>
  <c r="J91" i="3"/>
  <c r="J116" i="3"/>
  <c r="BE124" i="3"/>
  <c r="BE156" i="3"/>
  <c r="BE176" i="3"/>
  <c r="BE184" i="3"/>
  <c r="BE186" i="3"/>
  <c r="BE192" i="3"/>
  <c r="BE213" i="3"/>
  <c r="E85" i="4"/>
  <c r="J89" i="4"/>
  <c r="J114" i="4"/>
  <c r="BE125" i="4"/>
  <c r="BE127" i="4"/>
  <c r="BE129" i="4"/>
  <c r="BE133" i="4"/>
  <c r="BE141" i="4"/>
  <c r="BE147" i="4"/>
  <c r="BE149" i="4"/>
  <c r="BE151" i="4"/>
  <c r="BE157" i="4"/>
  <c r="BE163" i="4"/>
  <c r="BE167" i="4"/>
  <c r="BE209" i="4"/>
  <c r="BE211" i="4"/>
  <c r="BE213" i="4"/>
  <c r="BE215" i="4"/>
  <c r="BE217" i="4"/>
  <c r="BE219" i="4"/>
  <c r="BE221" i="4"/>
  <c r="BE223" i="4"/>
  <c r="BE225" i="4"/>
  <c r="BE233" i="4"/>
  <c r="F92" i="2"/>
  <c r="BE129" i="2"/>
  <c r="BE139" i="2"/>
  <c r="BE141" i="2"/>
  <c r="BE145" i="2"/>
  <c r="BE149" i="2"/>
  <c r="BE151" i="2"/>
  <c r="F92" i="3"/>
  <c r="BE134" i="3"/>
  <c r="BE138" i="3"/>
  <c r="BE168" i="3"/>
  <c r="BE188" i="3"/>
  <c r="BE190" i="3"/>
  <c r="BE209" i="3"/>
  <c r="BE229" i="4"/>
  <c r="BE231" i="4"/>
  <c r="BE120" i="2"/>
  <c r="BE127" i="2"/>
  <c r="BE157" i="2"/>
  <c r="BE126" i="3"/>
  <c r="BE128" i="3"/>
  <c r="BE144" i="3"/>
  <c r="BE146" i="3"/>
  <c r="BE148" i="3"/>
  <c r="BE152" i="3"/>
  <c r="BE162" i="3"/>
  <c r="BE164" i="3"/>
  <c r="BE172" i="3"/>
  <c r="BE180" i="3"/>
  <c r="BE182" i="3"/>
  <c r="BE196" i="3"/>
  <c r="BE202" i="3"/>
  <c r="BE211" i="3"/>
  <c r="BE121" i="4"/>
  <c r="BE123" i="4"/>
  <c r="BE131" i="4"/>
  <c r="BE135" i="4"/>
  <c r="BE137" i="4"/>
  <c r="BE139" i="4"/>
  <c r="BE143" i="4"/>
  <c r="BE145" i="4"/>
  <c r="BE153" i="4"/>
  <c r="BE155" i="4"/>
  <c r="BE159" i="4"/>
  <c r="BE161" i="4"/>
  <c r="BE165" i="4"/>
  <c r="BE169" i="4"/>
  <c r="BE171" i="4"/>
  <c r="BE173" i="4"/>
  <c r="BE175" i="4"/>
  <c r="BE177" i="4"/>
  <c r="BE179" i="4"/>
  <c r="BE181" i="4"/>
  <c r="BE183" i="4"/>
  <c r="BE185" i="4"/>
  <c r="BE187" i="4"/>
  <c r="BE189" i="4"/>
  <c r="BE191" i="4"/>
  <c r="BE193" i="4"/>
  <c r="BE195" i="4"/>
  <c r="BE197" i="4"/>
  <c r="BE199" i="4"/>
  <c r="BE201" i="4"/>
  <c r="F35" i="2"/>
  <c r="BB95" i="1"/>
  <c r="F34" i="4"/>
  <c r="BA97" i="1"/>
  <c r="J34" i="4"/>
  <c r="AW97" i="1"/>
  <c r="F35" i="4"/>
  <c r="BB97" i="1" s="1"/>
  <c r="F36" i="4"/>
  <c r="BC97" i="1"/>
  <c r="F35" i="3"/>
  <c r="BB96" i="1" s="1"/>
  <c r="F37" i="4"/>
  <c r="BD97" i="1"/>
  <c r="F36" i="2"/>
  <c r="BC95" i="1" s="1"/>
  <c r="F36" i="3"/>
  <c r="BC96" i="1"/>
  <c r="J34" i="2"/>
  <c r="AW95" i="1" s="1"/>
  <c r="F37" i="3"/>
  <c r="BD96" i="1"/>
  <c r="F37" i="2"/>
  <c r="BD95" i="1" s="1"/>
  <c r="J34" i="3"/>
  <c r="AW96" i="1"/>
  <c r="F34" i="2"/>
  <c r="BA95" i="1" s="1"/>
  <c r="F34" i="3"/>
  <c r="BA96" i="1"/>
  <c r="BK118" i="2" l="1"/>
  <c r="J118" i="2" s="1"/>
  <c r="J96" i="2" s="1"/>
  <c r="T120" i="3"/>
  <c r="T119" i="3"/>
  <c r="R118" i="2"/>
  <c r="R120" i="3"/>
  <c r="R119" i="3"/>
  <c r="P120" i="3"/>
  <c r="P119" i="3"/>
  <c r="AU96" i="1" s="1"/>
  <c r="AU94" i="1" s="1"/>
  <c r="T118" i="2"/>
  <c r="BK119" i="4"/>
  <c r="J119" i="4"/>
  <c r="J97" i="4" s="1"/>
  <c r="J119" i="2"/>
  <c r="J97" i="2"/>
  <c r="BK120" i="3"/>
  <c r="BK119" i="3" s="1"/>
  <c r="J119" i="3" s="1"/>
  <c r="J30" i="3" s="1"/>
  <c r="AG96" i="1" s="1"/>
  <c r="J33" i="3"/>
  <c r="AV96" i="1"/>
  <c r="AT96" i="1"/>
  <c r="F33" i="3"/>
  <c r="AZ96" i="1" s="1"/>
  <c r="J30" i="2"/>
  <c r="AG95" i="1"/>
  <c r="J33" i="2"/>
  <c r="AV95" i="1" s="1"/>
  <c r="AT95" i="1" s="1"/>
  <c r="BB94" i="1"/>
  <c r="W31" i="1"/>
  <c r="F33" i="2"/>
  <c r="AZ95" i="1"/>
  <c r="BD94" i="1"/>
  <c r="W33" i="1"/>
  <c r="BC94" i="1"/>
  <c r="W32" i="1"/>
  <c r="J33" i="4"/>
  <c r="AV97" i="1" s="1"/>
  <c r="AT97" i="1" s="1"/>
  <c r="BA94" i="1"/>
  <c r="W30" i="1"/>
  <c r="F33" i="4"/>
  <c r="AZ97" i="1"/>
  <c r="J39" i="2" l="1"/>
  <c r="J39" i="3"/>
  <c r="J96" i="3"/>
  <c r="J120" i="3"/>
  <c r="J97" i="3" s="1"/>
  <c r="BK118" i="4"/>
  <c r="J118" i="4"/>
  <c r="J96" i="4"/>
  <c r="AN96" i="1"/>
  <c r="AN95" i="1"/>
  <c r="AZ94" i="1"/>
  <c r="W29" i="1"/>
  <c r="AY94" i="1"/>
  <c r="AW94" i="1"/>
  <c r="AK30" i="1"/>
  <c r="AX94" i="1"/>
  <c r="J30" i="4" l="1"/>
  <c r="AG97" i="1"/>
  <c r="AN97" i="1"/>
  <c r="AV94" i="1"/>
  <c r="AK29" i="1" s="1"/>
  <c r="J39" i="4" l="1"/>
  <c r="AT94" i="1"/>
  <c r="AG94" i="1"/>
  <c r="AN94" i="1"/>
  <c r="AK26" i="1" l="1"/>
  <c r="AK35" i="1"/>
</calcChain>
</file>

<file path=xl/sharedStrings.xml><?xml version="1.0" encoding="utf-8"?>
<sst xmlns="http://schemas.openxmlformats.org/spreadsheetml/2006/main" count="2719" uniqueCount="525">
  <si>
    <t>Export Komplet</t>
  </si>
  <si>
    <t/>
  </si>
  <si>
    <t>2.0</t>
  </si>
  <si>
    <t>ZAMOK</t>
  </si>
  <si>
    <t>False</t>
  </si>
  <si>
    <t>{0013a45b-e493-490a-a981-07b7e92c1605}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</si>
  <si>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</si>
  <si>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</si>
  <si>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</si>
  <si>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</si>
  <si>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</si>
  <si>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</si>
  <si>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</si>
  <si>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</si>
  <si>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</si>
  <si>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</si>
  <si>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</si>
  <si>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a údržba skalních zářezů u ST v obvodu OŘ Brno 2020 - 2024</t>
  </si>
  <si>
    <t>KSO:</t>
  </si>
  <si>
    <t>CC-CZ:</t>
  </si>
  <si>
    <t>Místo:</t>
  </si>
  <si>
    <t xml:space="preserve"> </t>
  </si>
  <si>
    <t>Datum:</t>
  </si>
  <si>
    <t>25. 2. 2020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</si>
  <si>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</si>
  <si>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</si>
  <si>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</si>
  <si>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</si>
  <si>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</si>
  <si>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</si>
  <si>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</si>
  <si>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</si>
  <si>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</si>
  <si>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</si>
  <si>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</si>
  <si>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</si>
  <si>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</si>
  <si>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</si>
  <si>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</si>
  <si>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</si>
  <si>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</si>
  <si>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</si>
  <si>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</si>
  <si>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</si>
  <si>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</si>
  <si>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</si>
  <si>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</si>
  <si>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</si>
  <si>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</si>
  <si>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</si>
  <si>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</si>
  <si>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</si>
  <si>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</si>
  <si>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</si>
  <si>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</si>
  <si>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</si>
  <si>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</si>
  <si>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</si>
  <si>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</si>
  <si>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</si>
  <si>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</si>
  <si>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</si>
  <si>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</si>
  <si>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</si>
  <si>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</si>
  <si>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</si>
  <si>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</si>
  <si>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</si>
  <si>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</si>
  <si>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</si>
  <si>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</si>
  <si>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</si>
  <si>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</si>
  <si>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</si>
  <si>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</si>
  <si>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</si>
  <si>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</si>
  <si>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</si>
  <si>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</si>
  <si>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VRN</t>
  </si>
  <si>
    <t>STA</t>
  </si>
  <si>
    <t>1</t>
  </si>
  <si>
    <t>{22606236-a0dd-46e5-90a5-c549b189f57d}</t>
  </si>
  <si>
    <t>2</t>
  </si>
  <si>
    <t>01.2</t>
  </si>
  <si>
    <t>Výškové práce na skalách</t>
  </si>
  <si>
    <t>{22b69e30-f7cf-4981-a317-89e35dafe566}</t>
  </si>
  <si>
    <t>01.3</t>
  </si>
  <si>
    <t>Odstraňování vegetace a úklid sněhu</t>
  </si>
  <si>
    <t>{1054cef7-6ef5-4915-a587-d6dff389341a}</t>
  </si>
  <si>
    <t>KRYCÍ LIST SOUPISU PRACÍ</t>
  </si>
  <si>
    <t>Objekt:</t>
  </si>
  <si>
    <t>01.1 -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</si>
  <si>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</si>
  <si>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</si>
  <si>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</si>
  <si>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</si>
  <si>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</si>
  <si>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</si>
  <si>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</si>
  <si>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</si>
  <si>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</si>
  <si>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</si>
  <si>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</si>
  <si>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</si>
  <si>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</si>
  <si>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</si>
  <si>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</si>
  <si>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</si>
  <si>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</si>
  <si>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</si>
  <si>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</si>
  <si>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</si>
  <si>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</si>
  <si>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</si>
  <si>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</si>
  <si>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K</t>
  </si>
  <si>
    <t>011103002</t>
  </si>
  <si>
    <t>Geotechnický průzkum podrobný</t>
  </si>
  <si>
    <t>hod</t>
  </si>
  <si>
    <t>4</t>
  </si>
  <si>
    <t>PP</t>
  </si>
  <si>
    <t>3</t>
  </si>
  <si>
    <t>013002000a</t>
  </si>
  <si>
    <t>Projektové práce</t>
  </si>
  <si>
    <t>oub%</t>
  </si>
  <si>
    <t>6</t>
  </si>
  <si>
    <t>OST</t>
  </si>
  <si>
    <t>Ostatní</t>
  </si>
  <si>
    <t>9901000100</t>
  </si>
  <si>
    <t xml:space="preserve">Doprava dodávek zhotovitele, dodávek objednatele nebo výzisku mechanizací o nosnosti do 3,5 t do 10 km Poznámka: V cenách jsou započteny náklady přepravu materiálu ze skladů nebo skládek výrobce nebo dodavatele nebo z vlastních zásob objednatele na místo </t>
  </si>
  <si>
    <t>kus</t>
  </si>
  <si>
    <t>262144</t>
  </si>
  <si>
    <t>12</t>
  </si>
  <si>
    <t>Doprava dodávek zhotovitele, dodávek objednatele nebo výzisku mechanizací o nosnosti do 3,5 t do 10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kus stroje.</t>
  </si>
  <si>
    <t>7</t>
  </si>
  <si>
    <t>9901000200</t>
  </si>
  <si>
    <t xml:space="preserve">Doprava dodávek zhotovitele, dodávek objednatele nebo výzisku mechanizací o nosnosti do 3,5 t do 20 km Poznámka: V cenách jsou započteny náklady přepravu materiálu ze skladů nebo skládek výrobce nebo dodavatele nebo z vlastních zásob objednatele na místo </t>
  </si>
  <si>
    <t>14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</si>
  <si>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kus stroje.</t>
  </si>
  <si>
    <t>8</t>
  </si>
  <si>
    <t>9901000300</t>
  </si>
  <si>
    <t xml:space="preserve">Doprava dodávek zhotovitele, dodávek objednatele nebo výzisku mechanizací o nosnosti do 3,5 t do 30 km Poznámka: V cenách jsou započteny náklady přepravu materiálu ze skladů nebo skládek výrobce nebo dodavatele nebo z vlastních zásob objednatele na místo </t>
  </si>
  <si>
    <t>16</t>
  </si>
  <si>
    <t>Doprava dodávek zhotovitele, dodávek objednatele nebo výzisku mechanizací o nosnosti do 3,5 t do 30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kus stroje.</t>
  </si>
  <si>
    <t>9</t>
  </si>
  <si>
    <t>9901000400</t>
  </si>
  <si>
    <t xml:space="preserve">Doprava dodávek zhotovitele, dodávek objednatele nebo výzisku mechanizací o nosnosti do 3,5 t do 40 km Poznámka: V cenách jsou započteny náklady přepravu materiálu ze skladů nebo skládek výrobce nebo dodavatele nebo z vlastních zásob objednatele na místo </t>
  </si>
  <si>
    <t>18</t>
  </si>
  <si>
    <t>Doprava dodávek zhotovitele, dodávek objednatele nebo výzisku mechanizací o nosnosti do 3,5 t do 40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kus stroje.</t>
  </si>
  <si>
    <t>10</t>
  </si>
  <si>
    <t>9901000500</t>
  </si>
  <si>
    <t xml:space="preserve">Doprava dodávek zhotovitele, dodávek objednatele nebo výzisku mechanizací o nosnosti do 3,5 t do 60 km Poznámka: V cenách jsou započteny náklady přepravu materiálu ze skladů nebo skládek výrobce nebo dodavatele nebo z vlastních zásob objednatele na místo </t>
  </si>
  <si>
    <t>20</t>
  </si>
  <si>
    <t>Doprava dodávek zhotovitele, dodávek objednatele nebo výzisku mechanizací o nosnosti do 3,5 t do 60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kus stroje.</t>
  </si>
  <si>
    <t>11</t>
  </si>
  <si>
    <t>9901000600</t>
  </si>
  <si>
    <t xml:space="preserve">Doprava dodávek zhotovitele, dodávek objednatele nebo výzisku mechanizací o nosnosti do 3,5 t do 80 km Poznámka: V cenách jsou započteny náklady přepravu materiálu ze skladů nebo skládek výrobce nebo dodavatele nebo z vlastních zásob objednatele na místo </t>
  </si>
  <si>
    <t>22</t>
  </si>
  <si>
    <t>Doprava dodávek zhotovitele, dodávek objednatele nebo výzisku mechanizací o nosnosti do 3,5 t do 80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kus stroje.</t>
  </si>
  <si>
    <t>9901000700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</si>
  <si>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</t>
  </si>
  <si>
    <t>24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</si>
  <si>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kus stroje.</t>
  </si>
  <si>
    <t>13</t>
  </si>
  <si>
    <t>9902100100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</si>
  <si>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</t>
  </si>
  <si>
    <t>t</t>
  </si>
  <si>
    <t>26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</si>
  <si>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t přepravovaného materiálu.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</si>
  <si>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</si>
  <si>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</t>
  </si>
  <si>
    <t>28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</si>
  <si>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t přepravovaného materiálu.</t>
  </si>
  <si>
    <t>9902100300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</si>
  <si>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</t>
  </si>
  <si>
    <t>30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</si>
  <si>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t přepravovaného materiálu.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</si>
  <si>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</si>
  <si>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</t>
  </si>
  <si>
    <t>32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</si>
  <si>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t přepravovaného materiálu.</t>
  </si>
  <si>
    <t>17</t>
  </si>
  <si>
    <t>9902100500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</si>
  <si>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</t>
  </si>
  <si>
    <t>34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</si>
  <si>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t přepravovaného materiálu.</t>
  </si>
  <si>
    <t>9902100600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</si>
  <si>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</t>
  </si>
  <si>
    <t>36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</si>
  <si>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t přepravovaného materiálu.</t>
  </si>
  <si>
    <t>19</t>
  </si>
  <si>
    <t>9902100700</t>
  </si>
  <si>
    <t xml:space="preserve">Doprava dodávek zhotovitele, dodávek objednatele nebo výzisku mechanizací přes 3,5 t sypanin do 100 km Poznámka: V cenách jsou započteny náklady přepravu materiálu ze skladů nebo skládek výrobce nebo dodavatele nebo z vlastních zásob objednatele na místo </t>
  </si>
  <si>
    <t>38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</si>
  <si>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t přepravovaného materiálu.</t>
  </si>
  <si>
    <t>9902900100</t>
  </si>
  <si>
    <t xml:space="preserve"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</t>
  </si>
  <si>
    <t>40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</si>
  <si>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</si>
  <si>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9903100100</t>
  </si>
  <si>
    <t>Přeprava mechanizace na místo prováděných prací o hmotnosti do 12 t přes 50 do 100 km Poznámka: Ceny jsou určeny pro dopravu mechanizmů na místo prováděných prací po silnici i po kolejích. V ceně jsou započteny i náklady na zpáteční cestu dopravního prost</t>
  </si>
  <si>
    <t>42</t>
  </si>
  <si>
    <t>Přeprava mechanizace na místo prováděných prací o hmotnosti do 12 t přes 50 do 100 km Poznámka: Ceny jsou určeny pro dopravu mechanizmů na místo prováděných prací po silnici i po kolejích. V ceně jsou započteny i náklady na zpáteční cestu dopravního prostředku.  Měrnou jednotkou je kus přepravovaného stroje.</t>
  </si>
  <si>
    <t>9909000100</t>
  </si>
  <si>
    <t>Poplatek za uložení suti nebo hmot na oficiální skládku Poznámka: V cenách jsou započteny náklady na uložení stavebního odpadu na oficiální skládku.</t>
  </si>
  <si>
    <t>44</t>
  </si>
  <si>
    <t>01.2 - Výškové práce na skalách</t>
  </si>
  <si>
    <t>HSV - Práce a dodávky HSV</t>
  </si>
  <si>
    <t xml:space="preserve">    1 - Zemní práce</t>
  </si>
  <si>
    <t xml:space="preserve">    2 - Zakládání</t>
  </si>
  <si>
    <t>HSV</t>
  </si>
  <si>
    <t>Práce a dodávky HSV</t>
  </si>
  <si>
    <t>Zemní práce</t>
  </si>
  <si>
    <t>155211122</t>
  </si>
  <si>
    <t>Očištění skalních ploch horolezeckou technikou očištění ručními nástroji motykami, páčidly</t>
  </si>
  <si>
    <t>m3</t>
  </si>
  <si>
    <t>155211311</t>
  </si>
  <si>
    <t>Odtěžení nestabilních hornin ze skalních stěn horolezecku technikou s přehozením na vzdálenost do 3 m nebo s naložením na dopravní prostředek s použitím pneumatického nářadí</t>
  </si>
  <si>
    <t>155211313</t>
  </si>
  <si>
    <t>Odtěžení nestabilních hornin ze skalních stěn horolezecku technikou s přehozením na vzdálenost do 3 m nebo s naložením na dopravní prostředek hydraulickými klíny</t>
  </si>
  <si>
    <t>155211511</t>
  </si>
  <si>
    <t>Sanace trhlin a dutin skalní stěny prováděná horolezeckou technikou aktivovanou cementovou maltou nebo suspensí hloubkovým spárováním šířka dutin do 30 mm, hloubka do 150 mm</t>
  </si>
  <si>
    <t>m</t>
  </si>
  <si>
    <t>155211521</t>
  </si>
  <si>
    <t>Sanace trhlin a dutin skalní stěny prováděná horolezeckou technikou aktivovanou cementovou maltou nebo suspensí hloubkovým spárováním šířka dutin přes 30 do 50 mm, hloubka do 150 mm</t>
  </si>
  <si>
    <t>155211522</t>
  </si>
  <si>
    <t>Sanace trhlin a dutin skalní stěny prováděná horolezeckou technikou aktivovanou cementovou maltou nebo suspensí hloubkovým spárováním šířka dutin přes 30 do 50 mm, hloubka přes 150 do 300 mm</t>
  </si>
  <si>
    <t>155211523</t>
  </si>
  <si>
    <t>Sanace trhlin a dutin skalní stěny prováděná horolezeckou technikou aktivovanou cementovou maltou nebo suspensí hloubkovým spárováním šířka dutin přes 30 do 50 mm, hloubka přes 300 do 500 mm</t>
  </si>
  <si>
    <t>155212116</t>
  </si>
  <si>
    <t>Vrty do skalních stěn prováděné horolezeckou technikou hloubky do 5 m přenosnými vrtacími kladivy průměru do 56 mm, v hornině tř. V a VI</t>
  </si>
  <si>
    <t>155212234</t>
  </si>
  <si>
    <t>Vrty do skalních stěn prováděné horolezeckou technikou hloubky do 5 m jádrové diamantovými korunkami průměru přes 56 do 93 mm úklonu přes 45°, v hornině tř. III a IV</t>
  </si>
  <si>
    <t>155213122</t>
  </si>
  <si>
    <t>Trny z oceli prováděné horolezeckou technikou bez oka z celozávitové oceli pro uchycení sítí zainjektované cementovou maltou délky přes 3 do 5 m, průměru přes 20 do 26 mm</t>
  </si>
  <si>
    <t>155213123</t>
  </si>
  <si>
    <t>Trny z oceli prováděné horolezeckou technikou bez oka z celozávitové oceli pro uchycení sítí zainjektované cementovou maltou délky přes 3 do 5 m, průměru přes 26 do 32 mm</t>
  </si>
  <si>
    <t>155213323</t>
  </si>
  <si>
    <t>Trny z oceli prováděné horolezeckou technikou s okem z betonářské oceli pro uchycení lana při montáži sítí a sloupků záchytného plotu zainjektované cementovou maltou délky přes 3 do 5 m, průměru přes 26 do 32 mm</t>
  </si>
  <si>
    <t>155214111</t>
  </si>
  <si>
    <t>Síťování skalních stěn prováděné horolezeckou technikou montáž pásů ocelové sítě</t>
  </si>
  <si>
    <t>m2</t>
  </si>
  <si>
    <t>M</t>
  </si>
  <si>
    <t>31319117</t>
  </si>
  <si>
    <t>síť na skálu s oky 8x10 cm povrch galfan s poplastováním 50x2m</t>
  </si>
  <si>
    <t>VV</t>
  </si>
  <si>
    <t>(833,333333333333*1,2)*3 "Přepočtené koeficientem množství</t>
  </si>
  <si>
    <t>Součet</t>
  </si>
  <si>
    <t>31319160</t>
  </si>
  <si>
    <t>síť na skálu s oky 8x10 cm pozinkovaná ø 3,0 mm, 50x2 m</t>
  </si>
  <si>
    <t>155214112</t>
  </si>
  <si>
    <t>Síťování skalních stěn prováděné horolezeckou technikou montáž pásů geomříže</t>
  </si>
  <si>
    <t>69321014</t>
  </si>
  <si>
    <t>geomříž dvouosá tuhá PP s tahovou pevností 40kN/m</t>
  </si>
  <si>
    <t>155214211</t>
  </si>
  <si>
    <t>Síťování skalních stěn prováděné horolezeckou technikou montáž ocelového lana pro uchycení sítě průměru do 10 mm</t>
  </si>
  <si>
    <t>31452106</t>
  </si>
  <si>
    <t>lano ocelové šestipramenné Pz 6 x19 drátů  D 8,0mm</t>
  </si>
  <si>
    <t>(416,666666666667*1,2 )*3"Přepočtené koeficientem množství</t>
  </si>
  <si>
    <t>31452111</t>
  </si>
  <si>
    <t>lano ocelové šestipramenné Pz+PVC 6 x19 drátů  D  8,0/10,0mm</t>
  </si>
  <si>
    <t>(416,666666666667*1,2)*3 "Přepočtené koeficientem množství</t>
  </si>
  <si>
    <t>31452182</t>
  </si>
  <si>
    <t>lanová svorka Pz DIN 741 D 10mm</t>
  </si>
  <si>
    <t>(83,3333333333333*1,2 )*3"Přepočtené koeficientem množství</t>
  </si>
  <si>
    <t>31197012</t>
  </si>
  <si>
    <t>napínák lanový oko-hák Zn bílý M10</t>
  </si>
  <si>
    <t>23</t>
  </si>
  <si>
    <t>155214212</t>
  </si>
  <si>
    <t>Síťování skalních stěn prováděné horolezeckou technikou montáž ocelového lana pro uchycení sítě průměru přes 10 mm</t>
  </si>
  <si>
    <t>46</t>
  </si>
  <si>
    <t>155214311</t>
  </si>
  <si>
    <t>Záchytný plot prováděný horolezeckou technikou sloupky osazené do vrtů včetně vystředění a zalití cementovou injekční směsí pro plot lehký betonářská výztuž délky do 3 m, průměru do 32 mm</t>
  </si>
  <si>
    <t>48</t>
  </si>
  <si>
    <t>25</t>
  </si>
  <si>
    <t>155214312</t>
  </si>
  <si>
    <t>Záchytný plot prováděný horolezeckou technikou sloupky osazené do vrtů včetně vystředění a zalití cementovou injekční směsí pro plot lehký betonářská výztuž délky do 3 m, průměru přes 32 mm</t>
  </si>
  <si>
    <t>50</t>
  </si>
  <si>
    <t>155214411</t>
  </si>
  <si>
    <t>Záchytný plot prováděný horolezeckou technikou sloupky osazené do vrtů včetně vystředění a zalití cementovou injekční směsí pro plot těžký ocelová trubka délky do 3 m, průměru do 89/10 mm</t>
  </si>
  <si>
    <t>52</t>
  </si>
  <si>
    <t>27</t>
  </si>
  <si>
    <t>155214412</t>
  </si>
  <si>
    <t>Záchytný plot prováděný horolezeckou technikou sloupky osazené do vrtů včetně vystředění a zalití cementovou injekční směsí pro plot těžký ocelová trubka délky do 3 m, průměru přes 89/10 mm</t>
  </si>
  <si>
    <t>54</t>
  </si>
  <si>
    <t>155214511</t>
  </si>
  <si>
    <t>Záchytný plot prováděný horolezeckou technikou ukotvení sloupků lany</t>
  </si>
  <si>
    <t>56</t>
  </si>
  <si>
    <t>29</t>
  </si>
  <si>
    <t>155214521</t>
  </si>
  <si>
    <t>Záchytný plot prováděný horolezeckou technikou montáž pletiva na sloupky</t>
  </si>
  <si>
    <t>58</t>
  </si>
  <si>
    <t>155214525</t>
  </si>
  <si>
    <t>Záchytný plot prováděný horolezeckou technikou montáž ztužujících lan k pletivu</t>
  </si>
  <si>
    <t>60</t>
  </si>
  <si>
    <t>31</t>
  </si>
  <si>
    <t>155215111</t>
  </si>
  <si>
    <t>Montáž dynamické bariéry prováděná horolezeckou technikou I. skupiny (odolnost do 1 000 kJ)</t>
  </si>
  <si>
    <t>62</t>
  </si>
  <si>
    <t>155215121</t>
  </si>
  <si>
    <t>Montáž dynamické bariéry prováděná horolezeckou technikou II. skupiny (odolnost do 2 000 kJ)</t>
  </si>
  <si>
    <t>64</t>
  </si>
  <si>
    <t>33</t>
  </si>
  <si>
    <t>R13021019.2</t>
  </si>
  <si>
    <t>Samozavrtávací tyč R25N s korunkou, spojníky pr. 25 mm, dl. 4m + matka a podložka</t>
  </si>
  <si>
    <t>66</t>
  </si>
  <si>
    <t>31319100</t>
  </si>
  <si>
    <t>síť na skálu s oky 8x10 cm s vpleteným lanem po 30 cm, 2,15x50 m</t>
  </si>
  <si>
    <t>68</t>
  </si>
  <si>
    <t>Zakládání</t>
  </si>
  <si>
    <t>35</t>
  </si>
  <si>
    <t>281604111</t>
  </si>
  <si>
    <t>Injektování aktivovanými směsmi  vzestupné, tlakem do 0,60 MPa</t>
  </si>
  <si>
    <t>70</t>
  </si>
  <si>
    <t>58521113</t>
  </si>
  <si>
    <t>cement portlandský 52,5 MPa, pro nízké teploty</t>
  </si>
  <si>
    <t>72</t>
  </si>
  <si>
    <t>37</t>
  </si>
  <si>
    <t>281604121</t>
  </si>
  <si>
    <t>Injektování aktivovanými směsmi  sestupné, tlakem do 0,60 MPa</t>
  </si>
  <si>
    <t>74</t>
  </si>
  <si>
    <t>282605111</t>
  </si>
  <si>
    <t>Injektování povrchové vysokotlaké pryskyřicemi neředitelnými vodou  bez obturátoru, tlakem do 30,0 MPa</t>
  </si>
  <si>
    <t>76</t>
  </si>
  <si>
    <t>39</t>
  </si>
  <si>
    <t>24551750</t>
  </si>
  <si>
    <t>hmota injektážní epoxidová pro trhliny 0,5-10 mm</t>
  </si>
  <si>
    <t>litr</t>
  </si>
  <si>
    <t>78</t>
  </si>
  <si>
    <t>01.3 - Odstraňování vegetace a úklid sněhu</t>
  </si>
  <si>
    <t xml:space="preserve">    5 - Komunikace pozemní</t>
  </si>
  <si>
    <t>Komunikace pozemní</t>
  </si>
  <si>
    <t>5903020010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</si>
  <si>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</si>
  <si>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5903020020</t>
  </si>
  <si>
    <t>Odstranění sněhu a ledu z kolejí ručně. Poznámka: 1. V cenách jsou započteny náklady na práce v zimních podmínkách, manipulaci, naložení sněhu na dopravní prostředek a uložení na úložišti.</t>
  </si>
  <si>
    <t>5904020010</t>
  </si>
  <si>
    <t xml:space="preserve">Vyřezání křovin porost řídký 1 až 5 kusů stonků na m2 plochy sklon terénu do 1:2. Poznámka: 1. V cenách jsou započteny náklady na vyřezání a likvidaci výřezu spálením štěpkováním nebo jeho naložení na dopravní prostředek a uložení na skládku. 2. V cenách </t>
  </si>
  <si>
    <t>Vyřezání křovin porost řídký 1 až 5 kusů stonků na m2 plochy sklon terénu do 1:2. Poznámka: 1. V cenách jsou započteny náklady na vyřezání a likvidaci výřezu spálením štěpkováním nebo jeho naložení na dopravní prostředek a uložení na skládku. 2. V cenách nejsou obsaženy náklady na dopravu a skládkovné.</t>
  </si>
  <si>
    <t>5904020020</t>
  </si>
  <si>
    <t>Vyřezání křovin porost řídký 1 až 5 kusů stonků na m2 plochy sklon terénu přes 1:2. Poznámka: 1. V cenách jsou započteny náklady na vyřezání a likvidaci výřezu spálením štěpkováním nebo jeho naložení na dopravní prostředek a uložení na skládku. 2. V cenác</t>
  </si>
  <si>
    <t>Vyřezání křovin porost řídký 1 až 5 kusů stonků na m2 plochy sklon terénu přes 1:2. Poznámka: 1. V cenách jsou započteny náklady na vyřezání a likvidaci výřezu spálením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</si>
  <si>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</si>
  <si>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1:2. Poznámka: 1. V cenách jsou započteny náklady na vyřezání a likvidaci výřezu spálením štěpkováním nebo jeho naložení na dopravní prostředek a uložení na skládku. 2. V cenác</t>
  </si>
  <si>
    <t>Vyřezání křovin porost hustý 6 a více kusů stonků na m2 plochy sklon terénu do 1:2. Poznámka: 1. V cenách jsou započteny náklady na vyřezání a likvidaci výřezu spálením štěpkováním nebo jeho naložení na dopravní prostředek a uložení na skládku. 2. V cenách nejsou obsaženy náklady na dopravu a skládkovné.</t>
  </si>
  <si>
    <t>5904020120</t>
  </si>
  <si>
    <t>Vyřezání křovin porost hustý 6 a více kusů stonků na m2 plochy sklon terénu přes 1:2. Poznámka: 1. V cenách jsou započteny náklady na vyřezání a likvidaci výřezu spálením štěpkováním nebo jeho naložení na dopravní prostředek a uložení na skládku. 2. V cen</t>
  </si>
  <si>
    <t>Vyřezání křovin porost hustý 6 a více kusů stonků na m2 plochy sklon terénu přes 1:2. Poznámka: 1. V cenách jsou započteny náklady na vyřezání a likvidaci výřezu spálením štěpkováním nebo jeho naložení na dopravní prostředek a uložení na skládku. 2. V cenách nejsou obsaženy náklady na dopravu a skládkovné.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</si>
  <si>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</si>
  <si>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</si>
  <si>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</si>
  <si>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</si>
  <si>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</si>
  <si>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</si>
  <si>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5904035010</t>
  </si>
  <si>
    <t xml:space="preserve">Kácení stromů se sklonem terénu do 1:2 obvodem kmene od 31 do 63 cm. Poznámka: 1. V cenách jsou započteny náklady na kácení, odvětvení a rozřezání kmene na metry, snesení a likvidaci odpadu spálením štěpkováním nebo jeho naložení na dopravní prostředek a </t>
  </si>
  <si>
    <t>Kácení stromů se sklonem terénu do 1:2 obvodem kmene od 31 do 63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</si>
  <si>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5904035020</t>
  </si>
  <si>
    <t xml:space="preserve">Kácení stromů se sklonem terénu do 1:2 obvodem kmene přes 63 do 80 cm. Poznámka: 1. V cenách jsou započteny náklady na kácení, odvětvení a rozřezání kmene na metry, snesení a likvidaci odpadu spálením štěpkováním nebo jeho naložení na dopravní prostředek </t>
  </si>
  <si>
    <t>Kácení stromů se sklonem terénu do 1:2 obvodem kmene přes 63 do 80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</si>
  <si>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5904035030</t>
  </si>
  <si>
    <t>Kácení stromů se sklonem terénu do 1:2 obvodem kmene přes 80 do 157 cm. Poznámka: 1. V cenách jsou započteny náklady na kácení, odvětvení a rozřezání kmene na metry, snesení a likvidaci odpadu spálením štěpkováním nebo jeho naložení na dopravní prostředek</t>
  </si>
  <si>
    <t>Kácení stromů se sklonem terénu do 1:2 obvodem kmene přes 80 do 157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</si>
  <si>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</si>
  <si>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 štěpkováním nebo jeho naložení na dopravní prostřede</t>
  </si>
  <si>
    <t>Kácení stromů se sklonem terénu do 1:2 obvodem kmene přes 157 do 220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</si>
  <si>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5904035050</t>
  </si>
  <si>
    <t>Kácení stromů se sklonem terénu do 1:2 obvodem kmene přes 220 do 283 cm. Poznámka: 1. V cenách jsou započteny náklady na kácení, odvětvení a rozřezání kmene na metry, snesení a likvidaci odpadu spálením štěpkováním nebo jeho naložení na dopravní prostřede</t>
  </si>
  <si>
    <t>Kácení stromů se sklonem terénu do 1:2 obvodem kmene přes 220 do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</si>
  <si>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5904035060</t>
  </si>
  <si>
    <t>Kácení stromů se sklonem terénu do 1:2 obvodem kmene přes 283 cm. Poznámka: 1. V cenách jsou započteny náklady na kácení, odvětvení a rozřezání kmene na metry, snesení a likvidaci odpadu spálením štěpkováním nebo jeho naložení na dopravní prostředek a ulo</t>
  </si>
  <si>
    <t>Kácení stromů se sklonem terénu do 1:2 obvodem kmene přes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</si>
  <si>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5904035110</t>
  </si>
  <si>
    <t xml:space="preserve">Kácení stromů se sklonem terénu přes 1:2 obvodem kmene od 31 do 63 cm. Poznámka: 1. V cenách jsou započteny náklady na kácení, odvětvení a rozřezání kmene na metry, snesení a likvidaci odpadu spálením štěpkováním nebo jeho naložení na dopravní prostředek </t>
  </si>
  <si>
    <t>Kácení stromů se sklonem terénu přes 1:2 obvodem kmene od 31 do 63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</si>
  <si>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</si>
  <si>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 štěpkováním nebo jeho naložení na dopravní prostřede</t>
  </si>
  <si>
    <t>Kácení stromů se sklonem terénu přes 1:2 obvodem kmene přes 63 do 80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</si>
  <si>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</si>
  <si>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 štěpkováním nebo jeho naložení na dopravní prostřed</t>
  </si>
  <si>
    <t>Kácení stromů se sklonem terénu přes 1:2 obvodem kmene přes 80 do 157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</si>
  <si>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</si>
  <si>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 štěpkováním nebo jeho naložení na dopravní prostře</t>
  </si>
  <si>
    <t>Kácení stromů se sklonem terénu přes 1:2 obvodem kmene přes 157 do 220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</si>
  <si>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5904035150</t>
  </si>
  <si>
    <t>Kácení stromů se sklonem terénu přes 1:2 obvodem kmene přes 220 do 283 cm. Poznámka: 1. V cenách jsou započteny náklady na kácení, odvětvení a rozřezání kmene na metry, snesení a likvidaci odpadu spálením štěpkováním nebo jeho naložení na dopravní prostře</t>
  </si>
  <si>
    <t>Kácení stromů se sklonem terénu přes 1:2 obvodem kmene přes 220 do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</si>
  <si>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5904035160</t>
  </si>
  <si>
    <t>Kácení stromů se sklonem terénu přes 1:2 obvodem kmene přes 283 cm. Poznámka: 1. V cenách jsou započteny náklady na kácení, odvětvení a rozřezání kmene na metry, snesení a likvidaci odpadu spálením štěpkováním nebo jeho naložení na dopravní prostředek a u</t>
  </si>
  <si>
    <t>Kácení stromů se sklonem terénu přes 1:2 obvodem kmene přes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</si>
  <si>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5904040010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</si>
  <si>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</si>
  <si>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</si>
  <si>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5904040020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</si>
  <si>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</si>
  <si>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</si>
  <si>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5904040030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</si>
  <si>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</si>
  <si>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</si>
  <si>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5904040040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</si>
  <si>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</si>
  <si>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</si>
  <si>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5904040050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</si>
  <si>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</si>
  <si>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</si>
  <si>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5904040060</t>
  </si>
  <si>
    <t xml:space="preserve"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</si>
  <si>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</si>
  <si>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5904040110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</si>
  <si>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</si>
  <si>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</si>
  <si>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5904040120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</si>
  <si>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</si>
  <si>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</si>
  <si>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5904040130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</si>
  <si>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</si>
  <si>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</si>
  <si>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5904040140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</si>
  <si>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</si>
  <si>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</si>
  <si>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5904040150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</si>
  <si>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</si>
  <si>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</si>
  <si>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5904040160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</si>
  <si>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</si>
  <si>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</si>
  <si>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5904040210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</si>
  <si>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</si>
  <si>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</si>
  <si>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5904040220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</si>
  <si>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</si>
  <si>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</si>
  <si>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5904040230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</si>
  <si>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</si>
  <si>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</si>
  <si>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5904040240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</si>
  <si>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</si>
  <si>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</si>
  <si>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5904040250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</si>
  <si>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</si>
  <si>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</si>
  <si>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5904040260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</si>
  <si>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</si>
  <si>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</si>
  <si>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5904040310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</si>
  <si>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</si>
  <si>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</si>
  <si>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5904040320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</si>
  <si>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</t>
  </si>
  <si>
    <t>80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</si>
  <si>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</si>
  <si>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41</t>
  </si>
  <si>
    <t>5904040330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</si>
  <si>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</t>
  </si>
  <si>
    <t>82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</si>
  <si>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</si>
  <si>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5904040340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</si>
  <si>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</t>
  </si>
  <si>
    <t>84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</si>
  <si>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</si>
  <si>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43</t>
  </si>
  <si>
    <t>5904040350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</si>
  <si>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</t>
  </si>
  <si>
    <t>86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</si>
  <si>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</si>
  <si>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5904040360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</si>
  <si>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</t>
  </si>
  <si>
    <t>88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</si>
  <si>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</si>
  <si>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45</t>
  </si>
  <si>
    <t>5904045010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</si>
  <si>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</t>
  </si>
  <si>
    <t>90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</si>
  <si>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</si>
  <si>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5904045020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</si>
  <si>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</t>
  </si>
  <si>
    <t>92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</si>
  <si>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</si>
  <si>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47</t>
  </si>
  <si>
    <t>5904045030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</si>
  <si>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</t>
  </si>
  <si>
    <t>94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</si>
  <si>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</si>
  <si>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5904045040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</si>
  <si>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</t>
  </si>
  <si>
    <t>96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</si>
  <si>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</si>
  <si>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49</t>
  </si>
  <si>
    <t>5904045050</t>
  </si>
  <si>
    <t xml:space="preserve"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</t>
  </si>
  <si>
    <t>98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</si>
  <si>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</si>
  <si>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5904050010</t>
  </si>
  <si>
    <t>Ošetření řezné plochy pařezu herbicidem průměru do 10 cm. Poznámka: 1. V cenách jsou započteny náklady aplikace roztoku na pařez pro omezení růstu výmladnosti a náklady na dodávku obarveného herbicidu.</t>
  </si>
  <si>
    <t>100</t>
  </si>
  <si>
    <t>51</t>
  </si>
  <si>
    <t>5904050020</t>
  </si>
  <si>
    <t>Ošetření řezné plochy pařezu herbicidem průměru přes 10 cm do 30 cm. Poznámka: 1. V cenách jsou započteny náklady aplikace roztoku na pařez pro omezení růstu výmladnosti a náklady na dodávku obarveného herbicidu.</t>
  </si>
  <si>
    <t>102</t>
  </si>
  <si>
    <t>5904050030</t>
  </si>
  <si>
    <t>Ošetření řezné plochy pařezu herbicidem průměru přes 30 cm do 60 cm. Poznámka: 1. V cenách jsou započteny náklady aplikace roztoku na pařez pro omezení růstu výmladnosti a náklady na dodávku obarveného herbicidu.</t>
  </si>
  <si>
    <t>104</t>
  </si>
  <si>
    <t>53</t>
  </si>
  <si>
    <t>5904050040</t>
  </si>
  <si>
    <t>Ošetření řezné plochy pařezu herbicidem průměru přes 60 cm do 100 cm. Poznámka: 1. V cenách jsou započteny náklady aplikace roztoku na pařez pro omezení růstu výmladnosti a náklady na dodávku obarveného herbicidu.</t>
  </si>
  <si>
    <t>106</t>
  </si>
  <si>
    <t>5904050050</t>
  </si>
  <si>
    <t>Ošetření řezné plochy pařezu herbicidem průměru přes 100 cm. Poznámka: 1. V cenách jsou započteny náklady aplikace roztoku na pařez pro omezení růstu výmladnosti a náklady na dodávku obarveného herbicidu.</t>
  </si>
  <si>
    <t>108</t>
  </si>
  <si>
    <t>55</t>
  </si>
  <si>
    <t>5914080110</t>
  </si>
  <si>
    <t>Zřízení ochrany skalních svahů kamenné zdi. Poznámka: 1. V cenách jsou započteny náklady na naložení výzisku na dopravní prostředek.2. V cenách nejsou obsaženy náklady na dodávku materiálu a zemní práce.</t>
  </si>
  <si>
    <t>110</t>
  </si>
  <si>
    <t>5914080120</t>
  </si>
  <si>
    <t>Zřízení ochrany skalních svahů kamenné tarasy. Poznámka: 1. V cenách jsou započteny náklady na naložení výzisku na dopravní prostředek.2. V cenách nejsou obsaženy náklady na dodávku materiálu a zemní práce.</t>
  </si>
  <si>
    <t>112</t>
  </si>
  <si>
    <t>57</t>
  </si>
  <si>
    <t>5964161020</t>
  </si>
  <si>
    <t>Beton lehce zhutnitelný C 25/30;X0 F5 2 395 2 898</t>
  </si>
  <si>
    <t>114</t>
  </si>
  <si>
    <t>5914095010</t>
  </si>
  <si>
    <t>Čištění skalních svahů v ochranném pásmu dráhy od vegetace a porostů. Poznámka: 1. V cenách jsou započteny náklady na vyčištění skalních bloků od vegetace, manipulaci a naložení výzisku na dopravní prostředek.2. V cenách nejsou obsaženy náklady na přeprav</t>
  </si>
  <si>
    <t>116</t>
  </si>
  <si>
    <t>Čištění skalních svahů v ochranném pásmu dráhy od vegetace a porostů. Poznámka: 1. V cenách jsou započteny náklady na vyčištění skalních bloků od vegetace, manipulaci a naložení výzisku na dopravní prostředek.2. V cenách nejsou obsaženy náklady na přepravu a uložení na skládce.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</si>
</sst>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opLeftCell="A106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98"/>
      <c r="AS2" s="298"/>
      <c r="AT2" s="298"/>
      <c r="AU2" s="298"/>
      <c r="AV2" s="298"/>
      <c r="AW2" s="298"/>
      <c r="AX2" s="298"/>
      <c r="AY2" s="298"/>
      <c r="AZ2" s="298"/>
      <c r="BA2" s="298"/>
      <c r="BB2" s="298"/>
      <c r="BC2" s="298"/>
      <c r="BD2" s="298"/>
      <c r="BE2" s="29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1" t="s">
        <v>14</v>
      </c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P5" s="21"/>
      <c r="AQ5" s="21"/>
      <c r="AR5" s="19"/>
      <c r="BE5" s="25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3" t="s">
        <v>17</v>
      </c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  <c r="AI6" s="262"/>
      <c r="AJ6" s="262"/>
      <c r="AK6" s="262"/>
      <c r="AL6" s="262"/>
      <c r="AM6" s="262"/>
      <c r="AN6" s="262"/>
      <c r="AO6" s="262"/>
      <c r="AP6" s="21"/>
      <c r="AQ6" s="21"/>
      <c r="AR6" s="19"/>
      <c r="BE6" s="25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9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5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9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5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5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9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59"/>
      <c r="BS13" s="16" t="s">
        <v>6</v>
      </c>
    </row>
    <row r="14" spans="1:74" ht="12.75">
      <c r="B14" s="20"/>
      <c r="C14" s="21"/>
      <c r="D14" s="21"/>
      <c r="E14" s="264" t="s">
        <v>28</v>
      </c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5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  <c r="AI14" s="265"/>
      <c r="AJ14" s="265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5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9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5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59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9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5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59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9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9"/>
    </row>
    <row r="23" spans="1:71" s="1" customFormat="1" ht="16.5" customHeight="1">
      <c r="B23" s="20"/>
      <c r="C23" s="21"/>
      <c r="D23" s="21"/>
      <c r="E23" s="266" t="s">
        <v>1</v>
      </c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  <c r="U23" s="266"/>
      <c r="V23" s="266"/>
      <c r="W23" s="266"/>
      <c r="X23" s="266"/>
      <c r="Y23" s="266"/>
      <c r="Z23" s="266"/>
      <c r="AA23" s="266"/>
      <c r="AB23" s="266"/>
      <c r="AC23" s="266"/>
      <c r="AD23" s="266"/>
      <c r="AE23" s="266"/>
      <c r="AF23" s="266"/>
      <c r="AG23" s="266"/>
      <c r="AH23" s="266"/>
      <c r="AI23" s="266"/>
      <c r="AJ23" s="266"/>
      <c r="AK23" s="266"/>
      <c r="AL23" s="266"/>
      <c r="AM23" s="266"/>
      <c r="AN23" s="266"/>
      <c r="AO23" s="21"/>
      <c r="AP23" s="21"/>
      <c r="AQ23" s="21"/>
      <c r="AR23" s="19"/>
      <c r="BE23" s="25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9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7">
        <f>ROUND(AG94,2)</f>
        <v>0</v>
      </c>
      <c r="AL26" s="268"/>
      <c r="AM26" s="268"/>
      <c r="AN26" s="268"/>
      <c r="AO26" s="268"/>
      <c r="AP26" s="35"/>
      <c r="AQ26" s="35"/>
      <c r="AR26" s="38"/>
      <c r="BE26" s="25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9" t="s">
        <v>34</v>
      </c>
      <c r="M28" s="269"/>
      <c r="N28" s="269"/>
      <c r="O28" s="269"/>
      <c r="P28" s="269"/>
      <c r="Q28" s="35"/>
      <c r="R28" s="35"/>
      <c r="S28" s="35"/>
      <c r="T28" s="35"/>
      <c r="U28" s="35"/>
      <c r="V28" s="35"/>
      <c r="W28" s="269" t="s">
        <v>35</v>
      </c>
      <c r="X28" s="269"/>
      <c r="Y28" s="269"/>
      <c r="Z28" s="269"/>
      <c r="AA28" s="269"/>
      <c r="AB28" s="269"/>
      <c r="AC28" s="269"/>
      <c r="AD28" s="269"/>
      <c r="AE28" s="269"/>
      <c r="AF28" s="35"/>
      <c r="AG28" s="35"/>
      <c r="AH28" s="35"/>
      <c r="AI28" s="35"/>
      <c r="AJ28" s="35"/>
      <c r="AK28" s="269" t="s">
        <v>36</v>
      </c>
      <c r="AL28" s="269"/>
      <c r="AM28" s="269"/>
      <c r="AN28" s="269"/>
      <c r="AO28" s="269"/>
      <c r="AP28" s="35"/>
      <c r="AQ28" s="35"/>
      <c r="AR28" s="38"/>
      <c r="BE28" s="259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72">
        <v>0.21</v>
      </c>
      <c r="M29" s="271"/>
      <c r="N29" s="271"/>
      <c r="O29" s="271"/>
      <c r="P29" s="271"/>
      <c r="Q29" s="40"/>
      <c r="R29" s="40"/>
      <c r="S29" s="40"/>
      <c r="T29" s="40"/>
      <c r="U29" s="40"/>
      <c r="V29" s="40"/>
      <c r="W29" s="270">
        <f>ROUND(AZ94, 2)</f>
        <v>0</v>
      </c>
      <c r="X29" s="271"/>
      <c r="Y29" s="271"/>
      <c r="Z29" s="271"/>
      <c r="AA29" s="271"/>
      <c r="AB29" s="271"/>
      <c r="AC29" s="271"/>
      <c r="AD29" s="271"/>
      <c r="AE29" s="271"/>
      <c r="AF29" s="40"/>
      <c r="AG29" s="40"/>
      <c r="AH29" s="40"/>
      <c r="AI29" s="40"/>
      <c r="AJ29" s="40"/>
      <c r="AK29" s="270">
        <f>ROUND(AV94, 2)</f>
        <v>0</v>
      </c>
      <c r="AL29" s="271"/>
      <c r="AM29" s="271"/>
      <c r="AN29" s="271"/>
      <c r="AO29" s="271"/>
      <c r="AP29" s="40"/>
      <c r="AQ29" s="40"/>
      <c r="AR29" s="41"/>
      <c r="BE29" s="260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72">
        <v>0.15</v>
      </c>
      <c r="M30" s="271"/>
      <c r="N30" s="271"/>
      <c r="O30" s="271"/>
      <c r="P30" s="271"/>
      <c r="Q30" s="40"/>
      <c r="R30" s="40"/>
      <c r="S30" s="40"/>
      <c r="T30" s="40"/>
      <c r="U30" s="40"/>
      <c r="V30" s="40"/>
      <c r="W30" s="270">
        <f>ROUND(BA94, 2)</f>
        <v>0</v>
      </c>
      <c r="X30" s="271"/>
      <c r="Y30" s="271"/>
      <c r="Z30" s="271"/>
      <c r="AA30" s="271"/>
      <c r="AB30" s="271"/>
      <c r="AC30" s="271"/>
      <c r="AD30" s="271"/>
      <c r="AE30" s="271"/>
      <c r="AF30" s="40"/>
      <c r="AG30" s="40"/>
      <c r="AH30" s="40"/>
      <c r="AI30" s="40"/>
      <c r="AJ30" s="40"/>
      <c r="AK30" s="270">
        <f>ROUND(AW94, 2)</f>
        <v>0</v>
      </c>
      <c r="AL30" s="271"/>
      <c r="AM30" s="271"/>
      <c r="AN30" s="271"/>
      <c r="AO30" s="271"/>
      <c r="AP30" s="40"/>
      <c r="AQ30" s="40"/>
      <c r="AR30" s="41"/>
      <c r="BE30" s="260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72">
        <v>0.21</v>
      </c>
      <c r="M31" s="271"/>
      <c r="N31" s="271"/>
      <c r="O31" s="271"/>
      <c r="P31" s="271"/>
      <c r="Q31" s="40"/>
      <c r="R31" s="40"/>
      <c r="S31" s="40"/>
      <c r="T31" s="40"/>
      <c r="U31" s="40"/>
      <c r="V31" s="40"/>
      <c r="W31" s="270">
        <f>ROUND(BB94, 2)</f>
        <v>0</v>
      </c>
      <c r="X31" s="271"/>
      <c r="Y31" s="271"/>
      <c r="Z31" s="271"/>
      <c r="AA31" s="271"/>
      <c r="AB31" s="271"/>
      <c r="AC31" s="271"/>
      <c r="AD31" s="271"/>
      <c r="AE31" s="271"/>
      <c r="AF31" s="40"/>
      <c r="AG31" s="40"/>
      <c r="AH31" s="40"/>
      <c r="AI31" s="40"/>
      <c r="AJ31" s="40"/>
      <c r="AK31" s="270">
        <v>0</v>
      </c>
      <c r="AL31" s="271"/>
      <c r="AM31" s="271"/>
      <c r="AN31" s="271"/>
      <c r="AO31" s="271"/>
      <c r="AP31" s="40"/>
      <c r="AQ31" s="40"/>
      <c r="AR31" s="41"/>
      <c r="BE31" s="260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72">
        <v>0.15</v>
      </c>
      <c r="M32" s="271"/>
      <c r="N32" s="271"/>
      <c r="O32" s="271"/>
      <c r="P32" s="271"/>
      <c r="Q32" s="40"/>
      <c r="R32" s="40"/>
      <c r="S32" s="40"/>
      <c r="T32" s="40"/>
      <c r="U32" s="40"/>
      <c r="V32" s="40"/>
      <c r="W32" s="270">
        <f>ROUND(BC94, 2)</f>
        <v>0</v>
      </c>
      <c r="X32" s="271"/>
      <c r="Y32" s="271"/>
      <c r="Z32" s="271"/>
      <c r="AA32" s="271"/>
      <c r="AB32" s="271"/>
      <c r="AC32" s="271"/>
      <c r="AD32" s="271"/>
      <c r="AE32" s="271"/>
      <c r="AF32" s="40"/>
      <c r="AG32" s="40"/>
      <c r="AH32" s="40"/>
      <c r="AI32" s="40"/>
      <c r="AJ32" s="40"/>
      <c r="AK32" s="270">
        <v>0</v>
      </c>
      <c r="AL32" s="271"/>
      <c r="AM32" s="271"/>
      <c r="AN32" s="271"/>
      <c r="AO32" s="271"/>
      <c r="AP32" s="40"/>
      <c r="AQ32" s="40"/>
      <c r="AR32" s="41"/>
      <c r="BE32" s="260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72">
        <v>0</v>
      </c>
      <c r="M33" s="271"/>
      <c r="N33" s="271"/>
      <c r="O33" s="271"/>
      <c r="P33" s="271"/>
      <c r="Q33" s="40"/>
      <c r="R33" s="40"/>
      <c r="S33" s="40"/>
      <c r="T33" s="40"/>
      <c r="U33" s="40"/>
      <c r="V33" s="40"/>
      <c r="W33" s="270">
        <f>ROUND(BD94, 2)</f>
        <v>0</v>
      </c>
      <c r="X33" s="271"/>
      <c r="Y33" s="271"/>
      <c r="Z33" s="271"/>
      <c r="AA33" s="271"/>
      <c r="AB33" s="271"/>
      <c r="AC33" s="271"/>
      <c r="AD33" s="271"/>
      <c r="AE33" s="271"/>
      <c r="AF33" s="40"/>
      <c r="AG33" s="40"/>
      <c r="AH33" s="40"/>
      <c r="AI33" s="40"/>
      <c r="AJ33" s="40"/>
      <c r="AK33" s="270">
        <v>0</v>
      </c>
      <c r="AL33" s="271"/>
      <c r="AM33" s="271"/>
      <c r="AN33" s="271"/>
      <c r="AO33" s="271"/>
      <c r="AP33" s="40"/>
      <c r="AQ33" s="40"/>
      <c r="AR33" s="41"/>
      <c r="BE33" s="260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9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73" t="s">
        <v>45</v>
      </c>
      <c r="Y35" s="274"/>
      <c r="Z35" s="274"/>
      <c r="AA35" s="274"/>
      <c r="AB35" s="274"/>
      <c r="AC35" s="44"/>
      <c r="AD35" s="44"/>
      <c r="AE35" s="44"/>
      <c r="AF35" s="44"/>
      <c r="AG35" s="44"/>
      <c r="AH35" s="44"/>
      <c r="AI35" s="44"/>
      <c r="AJ35" s="44"/>
      <c r="AK35" s="275">
        <f>SUM(AK26:AK33)</f>
        <v>0</v>
      </c>
      <c r="AL35" s="274"/>
      <c r="AM35" s="274"/>
      <c r="AN35" s="274"/>
      <c r="AO35" s="276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2020-3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7" t="str">
        <f>K6</f>
        <v>Oprava a údržba skalních zářezů u ST v obvodu OŘ Brno 2020 - 2024</v>
      </c>
      <c r="M85" s="278"/>
      <c r="N85" s="278"/>
      <c r="O85" s="278"/>
      <c r="P85" s="278"/>
      <c r="Q85" s="278"/>
      <c r="R85" s="278"/>
      <c r="S85" s="278"/>
      <c r="T85" s="278"/>
      <c r="U85" s="278"/>
      <c r="V85" s="278"/>
      <c r="W85" s="278"/>
      <c r="X85" s="278"/>
      <c r="Y85" s="278"/>
      <c r="Z85" s="278"/>
      <c r="AA85" s="278"/>
      <c r="AB85" s="278"/>
      <c r="AC85" s="278"/>
      <c r="AD85" s="278"/>
      <c r="AE85" s="278"/>
      <c r="AF85" s="278"/>
      <c r="AG85" s="278"/>
      <c r="AH85" s="278"/>
      <c r="AI85" s="278"/>
      <c r="AJ85" s="278"/>
      <c r="AK85" s="278"/>
      <c r="AL85" s="278"/>
      <c r="AM85" s="278"/>
      <c r="AN85" s="278"/>
      <c r="AO85" s="278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79" t="str">
        <f>IF(AN8= "","",AN8)</f>
        <v>25. 2. 2020</v>
      </c>
      <c r="AN87" s="279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80" t="str">
        <f>IF(E17="","",E17)</f>
        <v xml:space="preserve"> </v>
      </c>
      <c r="AN89" s="281"/>
      <c r="AO89" s="281"/>
      <c r="AP89" s="281"/>
      <c r="AQ89" s="35"/>
      <c r="AR89" s="38"/>
      <c r="AS89" s="282" t="s">
        <v>53</v>
      </c>
      <c r="AT89" s="283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80" t="str">
        <f>IF(E20="","",E20)</f>
        <v xml:space="preserve"> </v>
      </c>
      <c r="AN90" s="281"/>
      <c r="AO90" s="281"/>
      <c r="AP90" s="281"/>
      <c r="AQ90" s="35"/>
      <c r="AR90" s="38"/>
      <c r="AS90" s="284"/>
      <c r="AT90" s="285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6"/>
      <c r="AT91" s="287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88" t="s">
        <v>54</v>
      </c>
      <c r="D92" s="289"/>
      <c r="E92" s="289"/>
      <c r="F92" s="289"/>
      <c r="G92" s="289"/>
      <c r="H92" s="72"/>
      <c r="I92" s="290" t="s">
        <v>55</v>
      </c>
      <c r="J92" s="289"/>
      <c r="K92" s="289"/>
      <c r="L92" s="289"/>
      <c r="M92" s="289"/>
      <c r="N92" s="289"/>
      <c r="O92" s="289"/>
      <c r="P92" s="289"/>
      <c r="Q92" s="289"/>
      <c r="R92" s="289"/>
      <c r="S92" s="289"/>
      <c r="T92" s="289"/>
      <c r="U92" s="289"/>
      <c r="V92" s="289"/>
      <c r="W92" s="289"/>
      <c r="X92" s="289"/>
      <c r="Y92" s="289"/>
      <c r="Z92" s="289"/>
      <c r="AA92" s="289"/>
      <c r="AB92" s="289"/>
      <c r="AC92" s="289"/>
      <c r="AD92" s="289"/>
      <c r="AE92" s="289"/>
      <c r="AF92" s="289"/>
      <c r="AG92" s="291" t="s">
        <v>56</v>
      </c>
      <c r="AH92" s="289"/>
      <c r="AI92" s="289"/>
      <c r="AJ92" s="289"/>
      <c r="AK92" s="289"/>
      <c r="AL92" s="289"/>
      <c r="AM92" s="289"/>
      <c r="AN92" s="290" t="s">
        <v>57</v>
      </c>
      <c r="AO92" s="289"/>
      <c r="AP92" s="292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96">
        <f>ROUND(SUM(AG95:AG97),2)</f>
        <v>0</v>
      </c>
      <c r="AH94" s="296"/>
      <c r="AI94" s="296"/>
      <c r="AJ94" s="296"/>
      <c r="AK94" s="296"/>
      <c r="AL94" s="296"/>
      <c r="AM94" s="296"/>
      <c r="AN94" s="297">
        <f>SUM(AG94,AT94)</f>
        <v>0</v>
      </c>
      <c r="AO94" s="297"/>
      <c r="AP94" s="297"/>
      <c r="AQ94" s="84" t="s">
        <v>1</v>
      </c>
      <c r="AR94" s="85"/>
      <c r="AS94" s="86">
        <f>ROUND(SUM(AS95:AS97),2)</f>
        <v>0</v>
      </c>
      <c r="AT94" s="87">
        <f>ROUND(SUM(AV94:AW94),2)</f>
        <v>0</v>
      </c>
      <c r="AU94" s="88">
        <f>ROUND(SUM(AU95:AU97),5)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ROUND(SUM(AZ95:AZ97),2)</f>
        <v>0</v>
      </c>
      <c r="BA94" s="87">
        <f>ROUND(SUM(BA95:BA97),2)</f>
        <v>0</v>
      </c>
      <c r="BB94" s="87">
        <f>ROUND(SUM(BB95:BB97),2)</f>
        <v>0</v>
      </c>
      <c r="BC94" s="87">
        <f>ROUND(SUM(BC95:BC97),2)</f>
        <v>0</v>
      </c>
      <c r="BD94" s="89">
        <f>ROUND(SUM(BD95:BD97),2)</f>
        <v>0</v>
      </c>
      <c r="BS94" s="90" t="s">
        <v>72</v>
      </c>
      <c r="BT94" s="90" t="s">
        <v>73</v>
      </c>
      <c r="BU94" s="91" t="s">
        <v>74</v>
      </c>
      <c r="BV94" s="90" t="s">
        <v>75</v>
      </c>
      <c r="BW94" s="90" t="s">
        <v>5</v>
      </c>
      <c r="BX94" s="90" t="s">
        <v>76</v>
      </c>
      <c r="CL94" s="90" t="s">
        <v>1</v>
      </c>
    </row>
    <row r="95" spans="1:91" s="7" customFormat="1" ht="16.5" customHeight="1">
      <c r="A95" s="92" t="s">
        <v>77</v>
      </c>
      <c r="B95" s="93"/>
      <c r="C95" s="94"/>
      <c r="D95" s="295" t="s">
        <v>78</v>
      </c>
      <c r="E95" s="295"/>
      <c r="F95" s="295"/>
      <c r="G95" s="295"/>
      <c r="H95" s="295"/>
      <c r="I95" s="95"/>
      <c r="J95" s="295" t="s">
        <v>79</v>
      </c>
      <c r="K95" s="295"/>
      <c r="L95" s="295"/>
      <c r="M95" s="295"/>
      <c r="N95" s="295"/>
      <c r="O95" s="295"/>
      <c r="P95" s="295"/>
      <c r="Q95" s="295"/>
      <c r="R95" s="295"/>
      <c r="S95" s="295"/>
      <c r="T95" s="295"/>
      <c r="U95" s="295"/>
      <c r="V95" s="295"/>
      <c r="W95" s="295"/>
      <c r="X95" s="295"/>
      <c r="Y95" s="295"/>
      <c r="Z95" s="295"/>
      <c r="AA95" s="295"/>
      <c r="AB95" s="295"/>
      <c r="AC95" s="295"/>
      <c r="AD95" s="295"/>
      <c r="AE95" s="295"/>
      <c r="AF95" s="295"/>
      <c r="AG95" s="293">
        <f>'01.1 - VRN'!J30</f>
        <v>0</v>
      </c>
      <c r="AH95" s="294"/>
      <c r="AI95" s="294"/>
      <c r="AJ95" s="294"/>
      <c r="AK95" s="294"/>
      <c r="AL95" s="294"/>
      <c r="AM95" s="294"/>
      <c r="AN95" s="293">
        <f>SUM(AG95,AT95)</f>
        <v>0</v>
      </c>
      <c r="AO95" s="294"/>
      <c r="AP95" s="294"/>
      <c r="AQ95" s="96" t="s">
        <v>80</v>
      </c>
      <c r="AR95" s="97"/>
      <c r="AS95" s="98">
        <v>0</v>
      </c>
      <c r="AT95" s="99">
        <f>ROUND(SUM(AV95:AW95),2)</f>
        <v>0</v>
      </c>
      <c r="AU95" s="100">
        <f>'01.1 - VRN'!P118</f>
        <v>0</v>
      </c>
      <c r="AV95" s="99">
        <f>'01.1 - VRN'!J33</f>
        <v>0</v>
      </c>
      <c r="AW95" s="99">
        <f>'01.1 - VRN'!J34</f>
        <v>0</v>
      </c>
      <c r="AX95" s="99">
        <f>'01.1 - VRN'!J35</f>
        <v>0</v>
      </c>
      <c r="AY95" s="99">
        <f>'01.1 - VRN'!J36</f>
        <v>0</v>
      </c>
      <c r="AZ95" s="99">
        <f>'01.1 - VRN'!F33</f>
        <v>0</v>
      </c>
      <c r="BA95" s="99">
        <f>'01.1 - VRN'!F34</f>
        <v>0</v>
      </c>
      <c r="BB95" s="99">
        <f>'01.1 - VRN'!F35</f>
        <v>0</v>
      </c>
      <c r="BC95" s="99">
        <f>'01.1 - VRN'!F36</f>
        <v>0</v>
      </c>
      <c r="BD95" s="101">
        <f>'01.1 - VRN'!F37</f>
        <v>0</v>
      </c>
      <c r="BT95" s="102" t="s">
        <v>81</v>
      </c>
      <c r="BV95" s="102" t="s">
        <v>75</v>
      </c>
      <c r="BW95" s="102" t="s">
        <v>82</v>
      </c>
      <c r="BX95" s="102" t="s">
        <v>5</v>
      </c>
      <c r="CL95" s="102" t="s">
        <v>1</v>
      </c>
      <c r="CM95" s="102" t="s">
        <v>83</v>
      </c>
    </row>
    <row r="96" spans="1:91" s="7" customFormat="1" ht="16.5" customHeight="1">
      <c r="A96" s="92" t="s">
        <v>77</v>
      </c>
      <c r="B96" s="93"/>
      <c r="C96" s="94"/>
      <c r="D96" s="295" t="s">
        <v>84</v>
      </c>
      <c r="E96" s="295"/>
      <c r="F96" s="295"/>
      <c r="G96" s="295"/>
      <c r="H96" s="295"/>
      <c r="I96" s="95"/>
      <c r="J96" s="295" t="s">
        <v>85</v>
      </c>
      <c r="K96" s="295"/>
      <c r="L96" s="295"/>
      <c r="M96" s="295"/>
      <c r="N96" s="295"/>
      <c r="O96" s="295"/>
      <c r="P96" s="295"/>
      <c r="Q96" s="295"/>
      <c r="R96" s="295"/>
      <c r="S96" s="295"/>
      <c r="T96" s="295"/>
      <c r="U96" s="295"/>
      <c r="V96" s="295"/>
      <c r="W96" s="295"/>
      <c r="X96" s="295"/>
      <c r="Y96" s="295"/>
      <c r="Z96" s="295"/>
      <c r="AA96" s="295"/>
      <c r="AB96" s="295"/>
      <c r="AC96" s="295"/>
      <c r="AD96" s="295"/>
      <c r="AE96" s="295"/>
      <c r="AF96" s="295"/>
      <c r="AG96" s="293">
        <f>'01.2 - Výškové práce na s...'!J30</f>
        <v>0</v>
      </c>
      <c r="AH96" s="294"/>
      <c r="AI96" s="294"/>
      <c r="AJ96" s="294"/>
      <c r="AK96" s="294"/>
      <c r="AL96" s="294"/>
      <c r="AM96" s="294"/>
      <c r="AN96" s="293">
        <f>SUM(AG96,AT96)</f>
        <v>0</v>
      </c>
      <c r="AO96" s="294"/>
      <c r="AP96" s="294"/>
      <c r="AQ96" s="96" t="s">
        <v>80</v>
      </c>
      <c r="AR96" s="97"/>
      <c r="AS96" s="98">
        <v>0</v>
      </c>
      <c r="AT96" s="99">
        <f>ROUND(SUM(AV96:AW96),2)</f>
        <v>0</v>
      </c>
      <c r="AU96" s="100">
        <f>'01.2 - Výškové práce na s...'!P119</f>
        <v>0</v>
      </c>
      <c r="AV96" s="99">
        <f>'01.2 - Výškové práce na s...'!J33</f>
        <v>0</v>
      </c>
      <c r="AW96" s="99">
        <f>'01.2 - Výškové práce na s...'!J34</f>
        <v>0</v>
      </c>
      <c r="AX96" s="99">
        <f>'01.2 - Výškové práce na s...'!J35</f>
        <v>0</v>
      </c>
      <c r="AY96" s="99">
        <f>'01.2 - Výškové práce na s...'!J36</f>
        <v>0</v>
      </c>
      <c r="AZ96" s="99">
        <f>'01.2 - Výškové práce na s...'!F33</f>
        <v>0</v>
      </c>
      <c r="BA96" s="99">
        <f>'01.2 - Výškové práce na s...'!F34</f>
        <v>0</v>
      </c>
      <c r="BB96" s="99">
        <f>'01.2 - Výškové práce na s...'!F35</f>
        <v>0</v>
      </c>
      <c r="BC96" s="99">
        <f>'01.2 - Výškové práce na s...'!F36</f>
        <v>0</v>
      </c>
      <c r="BD96" s="101">
        <f>'01.2 - Výškové práce na s...'!F37</f>
        <v>0</v>
      </c>
      <c r="BT96" s="102" t="s">
        <v>81</v>
      </c>
      <c r="BV96" s="102" t="s">
        <v>75</v>
      </c>
      <c r="BW96" s="102" t="s">
        <v>86</v>
      </c>
      <c r="BX96" s="102" t="s">
        <v>5</v>
      </c>
      <c r="CL96" s="102" t="s">
        <v>1</v>
      </c>
      <c r="CM96" s="102" t="s">
        <v>83</v>
      </c>
    </row>
    <row r="97" spans="1:91" s="7" customFormat="1" ht="16.5" customHeight="1">
      <c r="A97" s="92" t="s">
        <v>77</v>
      </c>
      <c r="B97" s="93"/>
      <c r="C97" s="94"/>
      <c r="D97" s="295" t="s">
        <v>87</v>
      </c>
      <c r="E97" s="295"/>
      <c r="F97" s="295"/>
      <c r="G97" s="295"/>
      <c r="H97" s="295"/>
      <c r="I97" s="95"/>
      <c r="J97" s="295" t="s">
        <v>88</v>
      </c>
      <c r="K97" s="295"/>
      <c r="L97" s="295"/>
      <c r="M97" s="295"/>
      <c r="N97" s="295"/>
      <c r="O97" s="295"/>
      <c r="P97" s="295"/>
      <c r="Q97" s="295"/>
      <c r="R97" s="295"/>
      <c r="S97" s="295"/>
      <c r="T97" s="295"/>
      <c r="U97" s="295"/>
      <c r="V97" s="295"/>
      <c r="W97" s="295"/>
      <c r="X97" s="295"/>
      <c r="Y97" s="295"/>
      <c r="Z97" s="295"/>
      <c r="AA97" s="295"/>
      <c r="AB97" s="295"/>
      <c r="AC97" s="295"/>
      <c r="AD97" s="295"/>
      <c r="AE97" s="295"/>
      <c r="AF97" s="295"/>
      <c r="AG97" s="293">
        <f>'01.3 - Odstraňování veget...'!J30</f>
        <v>0</v>
      </c>
      <c r="AH97" s="294"/>
      <c r="AI97" s="294"/>
      <c r="AJ97" s="294"/>
      <c r="AK97" s="294"/>
      <c r="AL97" s="294"/>
      <c r="AM97" s="294"/>
      <c r="AN97" s="293">
        <f>SUM(AG97,AT97)</f>
        <v>0</v>
      </c>
      <c r="AO97" s="294"/>
      <c r="AP97" s="294"/>
      <c r="AQ97" s="96" t="s">
        <v>80</v>
      </c>
      <c r="AR97" s="97"/>
      <c r="AS97" s="103">
        <v>0</v>
      </c>
      <c r="AT97" s="104">
        <f>ROUND(SUM(AV97:AW97),2)</f>
        <v>0</v>
      </c>
      <c r="AU97" s="105">
        <f>'01.3 - Odstraňování veget...'!P118</f>
        <v>0</v>
      </c>
      <c r="AV97" s="104">
        <f>'01.3 - Odstraňování veget...'!J33</f>
        <v>0</v>
      </c>
      <c r="AW97" s="104">
        <f>'01.3 - Odstraňování veget...'!J34</f>
        <v>0</v>
      </c>
      <c r="AX97" s="104">
        <f>'01.3 - Odstraňování veget...'!J35</f>
        <v>0</v>
      </c>
      <c r="AY97" s="104">
        <f>'01.3 - Odstraňování veget...'!J36</f>
        <v>0</v>
      </c>
      <c r="AZ97" s="104">
        <f>'01.3 - Odstraňování veget...'!F33</f>
        <v>0</v>
      </c>
      <c r="BA97" s="104">
        <f>'01.3 - Odstraňování veget...'!F34</f>
        <v>0</v>
      </c>
      <c r="BB97" s="104">
        <f>'01.3 - Odstraňování veget...'!F35</f>
        <v>0</v>
      </c>
      <c r="BC97" s="104">
        <f>'01.3 - Odstraňování veget...'!F36</f>
        <v>0</v>
      </c>
      <c r="BD97" s="106">
        <f>'01.3 - Odstraňování veget...'!F37</f>
        <v>0</v>
      </c>
      <c r="BT97" s="102" t="s">
        <v>81</v>
      </c>
      <c r="BV97" s="102" t="s">
        <v>75</v>
      </c>
      <c r="BW97" s="102" t="s">
        <v>89</v>
      </c>
      <c r="BX97" s="102" t="s">
        <v>5</v>
      </c>
      <c r="CL97" s="102" t="s">
        <v>1</v>
      </c>
      <c r="CM97" s="102" t="s">
        <v>83</v>
      </c>
    </row>
    <row r="98" spans="1:91" s="2" customFormat="1" ht="30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  <row r="99" spans="1:9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</sheetData>
  <sheetProtection algorithmName="SHA-512" hashValue="bPQzAXoKguLqX/AX8hpsgUZZVKb8a+jtaN7d0dXTfL1nN61TuVUZUdFtutvKNyikgros+iHv5RVDAvyYQhRaWg==" saltValue="dF2ykq9LkqN60m3ScW/En9veWsMKjglLyzOUoRcn4GM184nBMeqFqXxBn3gnPQncztwJm7nyTM71um2G1ZYzmg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.1 - VRN'!C2" display="/"/>
    <hyperlink ref="A96" location="'01.2 - Výškové práce na s...'!C2" display="/"/>
    <hyperlink ref="A97" location="'01.3 - Odstraňování vege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6" t="s">
        <v>82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83</v>
      </c>
    </row>
    <row r="4" spans="1:46" s="1" customFormat="1" ht="24.95" customHeight="1">
      <c r="B4" s="19"/>
      <c r="D4" s="111" t="s">
        <v>90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99" t="str">
        <f>'Rekapitulace stavby'!K6</f>
        <v>Oprava a údržba skalních zářezů u ST v obvodu OŘ Brno 2020 - 2024</v>
      </c>
      <c r="F7" s="300"/>
      <c r="G7" s="300"/>
      <c r="H7" s="300"/>
      <c r="I7" s="107"/>
      <c r="L7" s="19"/>
    </row>
    <row r="8" spans="1:46" s="2" customFormat="1" ht="12" customHeight="1">
      <c r="A8" s="33"/>
      <c r="B8" s="38"/>
      <c r="C8" s="33"/>
      <c r="D8" s="113" t="s">
        <v>91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1" t="s">
        <v>92</v>
      </c>
      <c r="F9" s="302"/>
      <c r="G9" s="302"/>
      <c r="H9" s="302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25. 2. 2020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tr">
        <f>IF('Rekapitulace stavby'!E11="","",'Rekapitulace stavby'!E11)</f>
        <v xml:space="preserve"> </v>
      </c>
      <c r="F15" s="33"/>
      <c r="G15" s="33"/>
      <c r="H15" s="33"/>
      <c r="I15" s="116" t="s">
        <v>26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27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3" t="str">
        <f>'Rekapitulace stavby'!E14</f>
        <v>Vyplň údaj</v>
      </c>
      <c r="F18" s="304"/>
      <c r="G18" s="304"/>
      <c r="H18" s="304"/>
      <c r="I18" s="116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29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26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31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26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32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5" t="s">
        <v>1</v>
      </c>
      <c r="F27" s="305"/>
      <c r="G27" s="305"/>
      <c r="H27" s="30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33</v>
      </c>
      <c r="E30" s="33"/>
      <c r="F30" s="33"/>
      <c r="G30" s="33"/>
      <c r="H30" s="33"/>
      <c r="I30" s="114"/>
      <c r="J30" s="125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35</v>
      </c>
      <c r="G32" s="33"/>
      <c r="H32" s="33"/>
      <c r="I32" s="127" t="s">
        <v>34</v>
      </c>
      <c r="J32" s="126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37</v>
      </c>
      <c r="E33" s="113" t="s">
        <v>38</v>
      </c>
      <c r="F33" s="129">
        <f>ROUND((SUM(BE118:BE158)),  2)</f>
        <v>0</v>
      </c>
      <c r="G33" s="33"/>
      <c r="H33" s="33"/>
      <c r="I33" s="130">
        <v>0.21</v>
      </c>
      <c r="J33" s="129">
        <f>ROUND(((SUM(BE118:BE158))*I33),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39</v>
      </c>
      <c r="F34" s="129">
        <f>ROUND((SUM(BF118:BF158)),  2)</f>
        <v>0</v>
      </c>
      <c r="G34" s="33"/>
      <c r="H34" s="33"/>
      <c r="I34" s="130">
        <v>0.15</v>
      </c>
      <c r="J34" s="129">
        <f>ROUND(((SUM(BF118:BF158))*I34),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40</v>
      </c>
      <c r="F35" s="129">
        <f>ROUND((SUM(BG118:BG158)),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41</v>
      </c>
      <c r="F36" s="129">
        <f>ROUND((SUM(BH118:BH158)),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42</v>
      </c>
      <c r="F37" s="129">
        <f>ROUND((SUM(BI118:BI158)),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43</v>
      </c>
      <c r="E39" s="133"/>
      <c r="F39" s="133"/>
      <c r="G39" s="134" t="s">
        <v>44</v>
      </c>
      <c r="H39" s="135" t="s">
        <v>45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46</v>
      </c>
      <c r="E50" s="140"/>
      <c r="F50" s="140"/>
      <c r="G50" s="139" t="s">
        <v>47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48</v>
      </c>
      <c r="E61" s="143"/>
      <c r="F61" s="144" t="s">
        <v>49</v>
      </c>
      <c r="G61" s="142" t="s">
        <v>48</v>
      </c>
      <c r="H61" s="143"/>
      <c r="I61" s="145"/>
      <c r="J61" s="146" t="s">
        <v>49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50</v>
      </c>
      <c r="E65" s="147"/>
      <c r="F65" s="147"/>
      <c r="G65" s="139" t="s">
        <v>51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48</v>
      </c>
      <c r="E76" s="143"/>
      <c r="F76" s="144" t="s">
        <v>49</v>
      </c>
      <c r="G76" s="142" t="s">
        <v>48</v>
      </c>
      <c r="H76" s="143"/>
      <c r="I76" s="145"/>
      <c r="J76" s="146" t="s">
        <v>49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93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6" t="str">
        <f>E7</f>
        <v>Oprava a údržba skalních zářezů u ST v obvodu OŘ Brno 2020 - 2024</v>
      </c>
      <c r="F85" s="307"/>
      <c r="G85" s="307"/>
      <c r="H85" s="307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91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7" t="str">
        <f>E9</f>
        <v>01.1 - VRN</v>
      </c>
      <c r="F87" s="308"/>
      <c r="G87" s="308"/>
      <c r="H87" s="308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25. 2. 2020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116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116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94</v>
      </c>
      <c r="D94" s="156"/>
      <c r="E94" s="156"/>
      <c r="F94" s="156"/>
      <c r="G94" s="156"/>
      <c r="H94" s="156"/>
      <c r="I94" s="157"/>
      <c r="J94" s="158" t="s">
        <v>95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96</v>
      </c>
      <c r="D96" s="35"/>
      <c r="E96" s="35"/>
      <c r="F96" s="35"/>
      <c r="G96" s="35"/>
      <c r="H96" s="35"/>
      <c r="I96" s="114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97</v>
      </c>
    </row>
    <row r="97" spans="1:31" s="9" customFormat="1" ht="24.95" customHeight="1">
      <c r="B97" s="160"/>
      <c r="C97" s="161"/>
      <c r="D97" s="162" t="s">
        <v>98</v>
      </c>
      <c r="E97" s="163"/>
      <c r="F97" s="163"/>
      <c r="G97" s="163"/>
      <c r="H97" s="163"/>
      <c r="I97" s="164"/>
      <c r="J97" s="165">
        <f>J119</f>
        <v>0</v>
      </c>
      <c r="K97" s="161"/>
      <c r="L97" s="166"/>
    </row>
    <row r="98" spans="1:31" s="9" customFormat="1" ht="24.95" customHeight="1">
      <c r="B98" s="160"/>
      <c r="C98" s="161"/>
      <c r="D98" s="162" t="s">
        <v>99</v>
      </c>
      <c r="E98" s="163"/>
      <c r="F98" s="163"/>
      <c r="G98" s="163"/>
      <c r="H98" s="163"/>
      <c r="I98" s="164"/>
      <c r="J98" s="165">
        <f>J124</f>
        <v>0</v>
      </c>
      <c r="K98" s="161"/>
      <c r="L98" s="166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114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151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154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100</v>
      </c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306" t="str">
        <f>E7</f>
        <v>Oprava a údržba skalních zářezů u ST v obvodu OŘ Brno 2020 - 2024</v>
      </c>
      <c r="F108" s="307"/>
      <c r="G108" s="307"/>
      <c r="H108" s="307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91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77" t="str">
        <f>E9</f>
        <v>01.1 - VRN</v>
      </c>
      <c r="F110" s="308"/>
      <c r="G110" s="308"/>
      <c r="H110" s="308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 xml:space="preserve"> </v>
      </c>
      <c r="G112" s="35"/>
      <c r="H112" s="35"/>
      <c r="I112" s="116" t="s">
        <v>22</v>
      </c>
      <c r="J112" s="65" t="str">
        <f>IF(J12="","",J12)</f>
        <v>25. 2. 2020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24</v>
      </c>
      <c r="D114" s="35"/>
      <c r="E114" s="35"/>
      <c r="F114" s="26" t="str">
        <f>E15</f>
        <v xml:space="preserve"> </v>
      </c>
      <c r="G114" s="35"/>
      <c r="H114" s="35"/>
      <c r="I114" s="116" t="s">
        <v>29</v>
      </c>
      <c r="J114" s="31" t="str">
        <f>E21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27</v>
      </c>
      <c r="D115" s="35"/>
      <c r="E115" s="35"/>
      <c r="F115" s="26" t="str">
        <f>IF(E18="","",E18)</f>
        <v>Vyplň údaj</v>
      </c>
      <c r="G115" s="35"/>
      <c r="H115" s="35"/>
      <c r="I115" s="116" t="s">
        <v>31</v>
      </c>
      <c r="J115" s="31" t="str">
        <f>E24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0" customFormat="1" ht="29.25" customHeight="1">
      <c r="A117" s="167"/>
      <c r="B117" s="168"/>
      <c r="C117" s="169" t="s">
        <v>101</v>
      </c>
      <c r="D117" s="170" t="s">
        <v>58</v>
      </c>
      <c r="E117" s="170" t="s">
        <v>54</v>
      </c>
      <c r="F117" s="170" t="s">
        <v>55</v>
      </c>
      <c r="G117" s="170" t="s">
        <v>102</v>
      </c>
      <c r="H117" s="170" t="s">
        <v>103</v>
      </c>
      <c r="I117" s="171" t="s">
        <v>104</v>
      </c>
      <c r="J117" s="172" t="s">
        <v>95</v>
      </c>
      <c r="K117" s="173" t="s">
        <v>105</v>
      </c>
      <c r="L117" s="174"/>
      <c r="M117" s="74" t="s">
        <v>1</v>
      </c>
      <c r="N117" s="75" t="s">
        <v>37</v>
      </c>
      <c r="O117" s="75" t="s">
        <v>106</v>
      </c>
      <c r="P117" s="75" t="s">
        <v>107</v>
      </c>
      <c r="Q117" s="75" t="s">
        <v>108</v>
      </c>
      <c r="R117" s="75" t="s">
        <v>109</v>
      </c>
      <c r="S117" s="75" t="s">
        <v>110</v>
      </c>
      <c r="T117" s="76" t="s">
        <v>111</v>
      </c>
      <c r="U117" s="167"/>
      <c r="V117" s="167"/>
      <c r="W117" s="167"/>
      <c r="X117" s="167"/>
      <c r="Y117" s="167"/>
      <c r="Z117" s="167"/>
      <c r="AA117" s="167"/>
      <c r="AB117" s="167"/>
      <c r="AC117" s="167"/>
      <c r="AD117" s="167"/>
      <c r="AE117" s="167"/>
    </row>
    <row r="118" spans="1:65" s="2" customFormat="1" ht="22.9" customHeight="1">
      <c r="A118" s="33"/>
      <c r="B118" s="34"/>
      <c r="C118" s="81" t="s">
        <v>112</v>
      </c>
      <c r="D118" s="35"/>
      <c r="E118" s="35"/>
      <c r="F118" s="35"/>
      <c r="G118" s="35"/>
      <c r="H118" s="35"/>
      <c r="I118" s="114"/>
      <c r="J118" s="175">
        <f>BK118</f>
        <v>0</v>
      </c>
      <c r="K118" s="35"/>
      <c r="L118" s="38"/>
      <c r="M118" s="77"/>
      <c r="N118" s="176"/>
      <c r="O118" s="78"/>
      <c r="P118" s="177">
        <f>P119+P124</f>
        <v>0</v>
      </c>
      <c r="Q118" s="78"/>
      <c r="R118" s="177">
        <f>R119+R124</f>
        <v>0</v>
      </c>
      <c r="S118" s="78"/>
      <c r="T118" s="178">
        <f>T119+T124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72</v>
      </c>
      <c r="AU118" s="16" t="s">
        <v>97</v>
      </c>
      <c r="BK118" s="179">
        <f>BK119+BK124</f>
        <v>0</v>
      </c>
    </row>
    <row r="119" spans="1:65" s="11" customFormat="1" ht="25.9" customHeight="1">
      <c r="B119" s="180"/>
      <c r="C119" s="181"/>
      <c r="D119" s="182" t="s">
        <v>72</v>
      </c>
      <c r="E119" s="183" t="s">
        <v>79</v>
      </c>
      <c r="F119" s="183" t="s">
        <v>113</v>
      </c>
      <c r="G119" s="181"/>
      <c r="H119" s="181"/>
      <c r="I119" s="184"/>
      <c r="J119" s="185">
        <f>BK119</f>
        <v>0</v>
      </c>
      <c r="K119" s="181"/>
      <c r="L119" s="186"/>
      <c r="M119" s="187"/>
      <c r="N119" s="188"/>
      <c r="O119" s="188"/>
      <c r="P119" s="189">
        <f>SUM(P120:P123)</f>
        <v>0</v>
      </c>
      <c r="Q119" s="188"/>
      <c r="R119" s="189">
        <f>SUM(R120:R123)</f>
        <v>0</v>
      </c>
      <c r="S119" s="188"/>
      <c r="T119" s="190">
        <f>SUM(T120:T123)</f>
        <v>0</v>
      </c>
      <c r="AR119" s="191" t="s">
        <v>114</v>
      </c>
      <c r="AT119" s="192" t="s">
        <v>72</v>
      </c>
      <c r="AU119" s="192" t="s">
        <v>73</v>
      </c>
      <c r="AY119" s="191" t="s">
        <v>115</v>
      </c>
      <c r="BK119" s="193">
        <f>SUM(BK120:BK123)</f>
        <v>0</v>
      </c>
    </row>
    <row r="120" spans="1:65" s="2" customFormat="1" ht="16.5" customHeight="1">
      <c r="A120" s="33"/>
      <c r="B120" s="34"/>
      <c r="C120" s="194" t="s">
        <v>83</v>
      </c>
      <c r="D120" s="194" t="s">
        <v>116</v>
      </c>
      <c r="E120" s="195" t="s">
        <v>117</v>
      </c>
      <c r="F120" s="196" t="s">
        <v>118</v>
      </c>
      <c r="G120" s="197" t="s">
        <v>119</v>
      </c>
      <c r="H120" s="198">
        <v>80</v>
      </c>
      <c r="I120" s="199"/>
      <c r="J120" s="200">
        <f>ROUND(I120*H120,2)</f>
        <v>0</v>
      </c>
      <c r="K120" s="201"/>
      <c r="L120" s="38"/>
      <c r="M120" s="202" t="s">
        <v>1</v>
      </c>
      <c r="N120" s="203" t="s">
        <v>38</v>
      </c>
      <c r="O120" s="70"/>
      <c r="P120" s="204">
        <f>O120*H120</f>
        <v>0</v>
      </c>
      <c r="Q120" s="204">
        <v>0</v>
      </c>
      <c r="R120" s="204">
        <f>Q120*H120</f>
        <v>0</v>
      </c>
      <c r="S120" s="204">
        <v>0</v>
      </c>
      <c r="T120" s="205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06" t="s">
        <v>120</v>
      </c>
      <c r="AT120" s="206" t="s">
        <v>116</v>
      </c>
      <c r="AU120" s="206" t="s">
        <v>81</v>
      </c>
      <c r="AY120" s="16" t="s">
        <v>115</v>
      </c>
      <c r="BE120" s="207">
        <f>IF(N120="základní",J120,0)</f>
        <v>0</v>
      </c>
      <c r="BF120" s="207">
        <f>IF(N120="snížená",J120,0)</f>
        <v>0</v>
      </c>
      <c r="BG120" s="207">
        <f>IF(N120="zákl. přenesená",J120,0)</f>
        <v>0</v>
      </c>
      <c r="BH120" s="207">
        <f>IF(N120="sníž. přenesená",J120,0)</f>
        <v>0</v>
      </c>
      <c r="BI120" s="207">
        <f>IF(N120="nulová",J120,0)</f>
        <v>0</v>
      </c>
      <c r="BJ120" s="16" t="s">
        <v>81</v>
      </c>
      <c r="BK120" s="207">
        <f>ROUND(I120*H120,2)</f>
        <v>0</v>
      </c>
      <c r="BL120" s="16" t="s">
        <v>120</v>
      </c>
      <c r="BM120" s="206" t="s">
        <v>120</v>
      </c>
    </row>
    <row r="121" spans="1:65" s="2" customFormat="1" ht="11.25">
      <c r="A121" s="33"/>
      <c r="B121" s="34"/>
      <c r="C121" s="35"/>
      <c r="D121" s="208" t="s">
        <v>121</v>
      </c>
      <c r="E121" s="35"/>
      <c r="F121" s="209" t="s">
        <v>118</v>
      </c>
      <c r="G121" s="35"/>
      <c r="H121" s="35"/>
      <c r="I121" s="114"/>
      <c r="J121" s="35"/>
      <c r="K121" s="35"/>
      <c r="L121" s="38"/>
      <c r="M121" s="210"/>
      <c r="N121" s="211"/>
      <c r="O121" s="70"/>
      <c r="P121" s="70"/>
      <c r="Q121" s="70"/>
      <c r="R121" s="70"/>
      <c r="S121" s="70"/>
      <c r="T121" s="71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121</v>
      </c>
      <c r="AU121" s="16" t="s">
        <v>81</v>
      </c>
    </row>
    <row r="122" spans="1:65" s="2" customFormat="1" ht="16.5" customHeight="1">
      <c r="A122" s="33"/>
      <c r="B122" s="34"/>
      <c r="C122" s="194" t="s">
        <v>122</v>
      </c>
      <c r="D122" s="194" t="s">
        <v>116</v>
      </c>
      <c r="E122" s="195" t="s">
        <v>123</v>
      </c>
      <c r="F122" s="196" t="s">
        <v>124</v>
      </c>
      <c r="G122" s="197" t="s">
        <v>125</v>
      </c>
      <c r="H122" s="198">
        <v>5</v>
      </c>
      <c r="I122" s="199"/>
      <c r="J122" s="200">
        <f>ROUND(I122*H122,2)</f>
        <v>0</v>
      </c>
      <c r="K122" s="201"/>
      <c r="L122" s="38"/>
      <c r="M122" s="202" t="s">
        <v>1</v>
      </c>
      <c r="N122" s="203" t="s">
        <v>38</v>
      </c>
      <c r="O122" s="70"/>
      <c r="P122" s="204">
        <f>O122*H122</f>
        <v>0</v>
      </c>
      <c r="Q122" s="204">
        <v>0</v>
      </c>
      <c r="R122" s="204">
        <f>Q122*H122</f>
        <v>0</v>
      </c>
      <c r="S122" s="204">
        <v>0</v>
      </c>
      <c r="T122" s="20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6" t="s">
        <v>120</v>
      </c>
      <c r="AT122" s="206" t="s">
        <v>116</v>
      </c>
      <c r="AU122" s="206" t="s">
        <v>81</v>
      </c>
      <c r="AY122" s="16" t="s">
        <v>115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6" t="s">
        <v>81</v>
      </c>
      <c r="BK122" s="207">
        <f>ROUND(I122*H122,2)</f>
        <v>0</v>
      </c>
      <c r="BL122" s="16" t="s">
        <v>120</v>
      </c>
      <c r="BM122" s="206" t="s">
        <v>126</v>
      </c>
    </row>
    <row r="123" spans="1:65" s="2" customFormat="1" ht="11.25">
      <c r="A123" s="33"/>
      <c r="B123" s="34"/>
      <c r="C123" s="35"/>
      <c r="D123" s="208" t="s">
        <v>121</v>
      </c>
      <c r="E123" s="35"/>
      <c r="F123" s="209" t="s">
        <v>124</v>
      </c>
      <c r="G123" s="35"/>
      <c r="H123" s="35"/>
      <c r="I123" s="114"/>
      <c r="J123" s="35"/>
      <c r="K123" s="35"/>
      <c r="L123" s="38"/>
      <c r="M123" s="210"/>
      <c r="N123" s="211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121</v>
      </c>
      <c r="AU123" s="16" t="s">
        <v>81</v>
      </c>
    </row>
    <row r="124" spans="1:65" s="11" customFormat="1" ht="25.9" customHeight="1">
      <c r="B124" s="180"/>
      <c r="C124" s="181"/>
      <c r="D124" s="182" t="s">
        <v>72</v>
      </c>
      <c r="E124" s="183" t="s">
        <v>127</v>
      </c>
      <c r="F124" s="183" t="s">
        <v>128</v>
      </c>
      <c r="G124" s="181"/>
      <c r="H124" s="181"/>
      <c r="I124" s="184"/>
      <c r="J124" s="185">
        <f>BK124</f>
        <v>0</v>
      </c>
      <c r="K124" s="181"/>
      <c r="L124" s="186"/>
      <c r="M124" s="187"/>
      <c r="N124" s="188"/>
      <c r="O124" s="188"/>
      <c r="P124" s="189">
        <f>SUM(P125:P158)</f>
        <v>0</v>
      </c>
      <c r="Q124" s="188"/>
      <c r="R124" s="189">
        <f>SUM(R125:R158)</f>
        <v>0</v>
      </c>
      <c r="S124" s="188"/>
      <c r="T124" s="190">
        <f>SUM(T125:T158)</f>
        <v>0</v>
      </c>
      <c r="AR124" s="191" t="s">
        <v>120</v>
      </c>
      <c r="AT124" s="192" t="s">
        <v>72</v>
      </c>
      <c r="AU124" s="192" t="s">
        <v>73</v>
      </c>
      <c r="AY124" s="191" t="s">
        <v>115</v>
      </c>
      <c r="BK124" s="193">
        <f>SUM(BK125:BK158)</f>
        <v>0</v>
      </c>
    </row>
    <row r="125" spans="1:65" s="2" customFormat="1" ht="66.75" customHeight="1">
      <c r="A125" s="33"/>
      <c r="B125" s="34"/>
      <c r="C125" s="194" t="s">
        <v>126</v>
      </c>
      <c r="D125" s="194" t="s">
        <v>116</v>
      </c>
      <c r="E125" s="195" t="s">
        <v>129</v>
      </c>
      <c r="F125" s="196" t="s">
        <v>130</v>
      </c>
      <c r="G125" s="197" t="s">
        <v>131</v>
      </c>
      <c r="H125" s="198">
        <v>30</v>
      </c>
      <c r="I125" s="199"/>
      <c r="J125" s="200">
        <f>ROUND(I125*H125,2)</f>
        <v>0</v>
      </c>
      <c r="K125" s="201"/>
      <c r="L125" s="38"/>
      <c r="M125" s="202" t="s">
        <v>1</v>
      </c>
      <c r="N125" s="203" t="s">
        <v>38</v>
      </c>
      <c r="O125" s="70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6" t="s">
        <v>132</v>
      </c>
      <c r="AT125" s="206" t="s">
        <v>116</v>
      </c>
      <c r="AU125" s="206" t="s">
        <v>81</v>
      </c>
      <c r="AY125" s="16" t="s">
        <v>115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6" t="s">
        <v>81</v>
      </c>
      <c r="BK125" s="207">
        <f>ROUND(I125*H125,2)</f>
        <v>0</v>
      </c>
      <c r="BL125" s="16" t="s">
        <v>132</v>
      </c>
      <c r="BM125" s="206" t="s">
        <v>133</v>
      </c>
    </row>
    <row r="126" spans="1:65" s="2" customFormat="1" ht="107.25">
      <c r="A126" s="33"/>
      <c r="B126" s="34"/>
      <c r="C126" s="35"/>
      <c r="D126" s="208" t="s">
        <v>121</v>
      </c>
      <c r="E126" s="35"/>
      <c r="F126" s="209" t="s">
        <v>134</v>
      </c>
      <c r="G126" s="35"/>
      <c r="H126" s="35"/>
      <c r="I126" s="114"/>
      <c r="J126" s="35"/>
      <c r="K126" s="35"/>
      <c r="L126" s="38"/>
      <c r="M126" s="210"/>
      <c r="N126" s="211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121</v>
      </c>
      <c r="AU126" s="16" t="s">
        <v>81</v>
      </c>
    </row>
    <row r="127" spans="1:65" s="2" customFormat="1" ht="66.75" customHeight="1">
      <c r="A127" s="33"/>
      <c r="B127" s="34"/>
      <c r="C127" s="194" t="s">
        <v>135</v>
      </c>
      <c r="D127" s="194" t="s">
        <v>116</v>
      </c>
      <c r="E127" s="195" t="s">
        <v>136</v>
      </c>
      <c r="F127" s="196" t="s">
        <v>137</v>
      </c>
      <c r="G127" s="197" t="s">
        <v>131</v>
      </c>
      <c r="H127" s="198">
        <v>30</v>
      </c>
      <c r="I127" s="199"/>
      <c r="J127" s="200">
        <f>ROUND(I127*H127,2)</f>
        <v>0</v>
      </c>
      <c r="K127" s="201"/>
      <c r="L127" s="38"/>
      <c r="M127" s="202" t="s">
        <v>1</v>
      </c>
      <c r="N127" s="203" t="s">
        <v>38</v>
      </c>
      <c r="O127" s="70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6" t="s">
        <v>132</v>
      </c>
      <c r="AT127" s="206" t="s">
        <v>116</v>
      </c>
      <c r="AU127" s="206" t="s">
        <v>81</v>
      </c>
      <c r="AY127" s="16" t="s">
        <v>115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6" t="s">
        <v>81</v>
      </c>
      <c r="BK127" s="207">
        <f>ROUND(I127*H127,2)</f>
        <v>0</v>
      </c>
      <c r="BL127" s="16" t="s">
        <v>132</v>
      </c>
      <c r="BM127" s="206" t="s">
        <v>138</v>
      </c>
    </row>
    <row r="128" spans="1:65" s="2" customFormat="1" ht="107.25">
      <c r="A128" s="33"/>
      <c r="B128" s="34"/>
      <c r="C128" s="35"/>
      <c r="D128" s="208" t="s">
        <v>121</v>
      </c>
      <c r="E128" s="35"/>
      <c r="F128" s="209" t="s">
        <v>139</v>
      </c>
      <c r="G128" s="35"/>
      <c r="H128" s="35"/>
      <c r="I128" s="114"/>
      <c r="J128" s="35"/>
      <c r="K128" s="35"/>
      <c r="L128" s="38"/>
      <c r="M128" s="210"/>
      <c r="N128" s="211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121</v>
      </c>
      <c r="AU128" s="16" t="s">
        <v>81</v>
      </c>
    </row>
    <row r="129" spans="1:65" s="2" customFormat="1" ht="66.75" customHeight="1">
      <c r="A129" s="33"/>
      <c r="B129" s="34"/>
      <c r="C129" s="194" t="s">
        <v>140</v>
      </c>
      <c r="D129" s="194" t="s">
        <v>116</v>
      </c>
      <c r="E129" s="195" t="s">
        <v>141</v>
      </c>
      <c r="F129" s="196" t="s">
        <v>142</v>
      </c>
      <c r="G129" s="197" t="s">
        <v>131</v>
      </c>
      <c r="H129" s="198">
        <v>30</v>
      </c>
      <c r="I129" s="199"/>
      <c r="J129" s="200">
        <f>ROUND(I129*H129,2)</f>
        <v>0</v>
      </c>
      <c r="K129" s="201"/>
      <c r="L129" s="38"/>
      <c r="M129" s="202" t="s">
        <v>1</v>
      </c>
      <c r="N129" s="203" t="s">
        <v>38</v>
      </c>
      <c r="O129" s="70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132</v>
      </c>
      <c r="AT129" s="206" t="s">
        <v>116</v>
      </c>
      <c r="AU129" s="206" t="s">
        <v>81</v>
      </c>
      <c r="AY129" s="16" t="s">
        <v>115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6" t="s">
        <v>81</v>
      </c>
      <c r="BK129" s="207">
        <f>ROUND(I129*H129,2)</f>
        <v>0</v>
      </c>
      <c r="BL129" s="16" t="s">
        <v>132</v>
      </c>
      <c r="BM129" s="206" t="s">
        <v>143</v>
      </c>
    </row>
    <row r="130" spans="1:65" s="2" customFormat="1" ht="107.25">
      <c r="A130" s="33"/>
      <c r="B130" s="34"/>
      <c r="C130" s="35"/>
      <c r="D130" s="208" t="s">
        <v>121</v>
      </c>
      <c r="E130" s="35"/>
      <c r="F130" s="209" t="s">
        <v>144</v>
      </c>
      <c r="G130" s="35"/>
      <c r="H130" s="35"/>
      <c r="I130" s="114"/>
      <c r="J130" s="35"/>
      <c r="K130" s="35"/>
      <c r="L130" s="38"/>
      <c r="M130" s="210"/>
      <c r="N130" s="211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121</v>
      </c>
      <c r="AU130" s="16" t="s">
        <v>81</v>
      </c>
    </row>
    <row r="131" spans="1:65" s="2" customFormat="1" ht="66.75" customHeight="1">
      <c r="A131" s="33"/>
      <c r="B131" s="34"/>
      <c r="C131" s="194" t="s">
        <v>145</v>
      </c>
      <c r="D131" s="194" t="s">
        <v>116</v>
      </c>
      <c r="E131" s="195" t="s">
        <v>146</v>
      </c>
      <c r="F131" s="196" t="s">
        <v>147</v>
      </c>
      <c r="G131" s="197" t="s">
        <v>131</v>
      </c>
      <c r="H131" s="198">
        <v>30</v>
      </c>
      <c r="I131" s="199"/>
      <c r="J131" s="200">
        <f>ROUND(I131*H131,2)</f>
        <v>0</v>
      </c>
      <c r="K131" s="201"/>
      <c r="L131" s="38"/>
      <c r="M131" s="202" t="s">
        <v>1</v>
      </c>
      <c r="N131" s="203" t="s">
        <v>38</v>
      </c>
      <c r="O131" s="70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6" t="s">
        <v>132</v>
      </c>
      <c r="AT131" s="206" t="s">
        <v>116</v>
      </c>
      <c r="AU131" s="206" t="s">
        <v>81</v>
      </c>
      <c r="AY131" s="16" t="s">
        <v>115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6" t="s">
        <v>81</v>
      </c>
      <c r="BK131" s="207">
        <f>ROUND(I131*H131,2)</f>
        <v>0</v>
      </c>
      <c r="BL131" s="16" t="s">
        <v>132</v>
      </c>
      <c r="BM131" s="206" t="s">
        <v>148</v>
      </c>
    </row>
    <row r="132" spans="1:65" s="2" customFormat="1" ht="107.25">
      <c r="A132" s="33"/>
      <c r="B132" s="34"/>
      <c r="C132" s="35"/>
      <c r="D132" s="208" t="s">
        <v>121</v>
      </c>
      <c r="E132" s="35"/>
      <c r="F132" s="209" t="s">
        <v>149</v>
      </c>
      <c r="G132" s="35"/>
      <c r="H132" s="35"/>
      <c r="I132" s="114"/>
      <c r="J132" s="35"/>
      <c r="K132" s="35"/>
      <c r="L132" s="38"/>
      <c r="M132" s="210"/>
      <c r="N132" s="211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121</v>
      </c>
      <c r="AU132" s="16" t="s">
        <v>81</v>
      </c>
    </row>
    <row r="133" spans="1:65" s="2" customFormat="1" ht="66.75" customHeight="1">
      <c r="A133" s="33"/>
      <c r="B133" s="34"/>
      <c r="C133" s="194" t="s">
        <v>150</v>
      </c>
      <c r="D133" s="194" t="s">
        <v>116</v>
      </c>
      <c r="E133" s="195" t="s">
        <v>151</v>
      </c>
      <c r="F133" s="196" t="s">
        <v>152</v>
      </c>
      <c r="G133" s="197" t="s">
        <v>131</v>
      </c>
      <c r="H133" s="198">
        <v>30</v>
      </c>
      <c r="I133" s="199"/>
      <c r="J133" s="200">
        <f>ROUND(I133*H133,2)</f>
        <v>0</v>
      </c>
      <c r="K133" s="201"/>
      <c r="L133" s="38"/>
      <c r="M133" s="202" t="s">
        <v>1</v>
      </c>
      <c r="N133" s="203" t="s">
        <v>38</v>
      </c>
      <c r="O133" s="70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6" t="s">
        <v>132</v>
      </c>
      <c r="AT133" s="206" t="s">
        <v>116</v>
      </c>
      <c r="AU133" s="206" t="s">
        <v>81</v>
      </c>
      <c r="AY133" s="16" t="s">
        <v>115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6" t="s">
        <v>81</v>
      </c>
      <c r="BK133" s="207">
        <f>ROUND(I133*H133,2)</f>
        <v>0</v>
      </c>
      <c r="BL133" s="16" t="s">
        <v>132</v>
      </c>
      <c r="BM133" s="206" t="s">
        <v>153</v>
      </c>
    </row>
    <row r="134" spans="1:65" s="2" customFormat="1" ht="107.25">
      <c r="A134" s="33"/>
      <c r="B134" s="34"/>
      <c r="C134" s="35"/>
      <c r="D134" s="208" t="s">
        <v>121</v>
      </c>
      <c r="E134" s="35"/>
      <c r="F134" s="209" t="s">
        <v>154</v>
      </c>
      <c r="G134" s="35"/>
      <c r="H134" s="35"/>
      <c r="I134" s="114"/>
      <c r="J134" s="35"/>
      <c r="K134" s="35"/>
      <c r="L134" s="38"/>
      <c r="M134" s="210"/>
      <c r="N134" s="211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121</v>
      </c>
      <c r="AU134" s="16" t="s">
        <v>81</v>
      </c>
    </row>
    <row r="135" spans="1:65" s="2" customFormat="1" ht="66.75" customHeight="1">
      <c r="A135" s="33"/>
      <c r="B135" s="34"/>
      <c r="C135" s="194" t="s">
        <v>155</v>
      </c>
      <c r="D135" s="194" t="s">
        <v>116</v>
      </c>
      <c r="E135" s="195" t="s">
        <v>156</v>
      </c>
      <c r="F135" s="196" t="s">
        <v>157</v>
      </c>
      <c r="G135" s="197" t="s">
        <v>131</v>
      </c>
      <c r="H135" s="198">
        <v>30</v>
      </c>
      <c r="I135" s="199"/>
      <c r="J135" s="200">
        <f>ROUND(I135*H135,2)</f>
        <v>0</v>
      </c>
      <c r="K135" s="201"/>
      <c r="L135" s="38"/>
      <c r="M135" s="202" t="s">
        <v>1</v>
      </c>
      <c r="N135" s="203" t="s">
        <v>38</v>
      </c>
      <c r="O135" s="70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6" t="s">
        <v>132</v>
      </c>
      <c r="AT135" s="206" t="s">
        <v>116</v>
      </c>
      <c r="AU135" s="206" t="s">
        <v>81</v>
      </c>
      <c r="AY135" s="16" t="s">
        <v>115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6" t="s">
        <v>81</v>
      </c>
      <c r="BK135" s="207">
        <f>ROUND(I135*H135,2)</f>
        <v>0</v>
      </c>
      <c r="BL135" s="16" t="s">
        <v>132</v>
      </c>
      <c r="BM135" s="206" t="s">
        <v>158</v>
      </c>
    </row>
    <row r="136" spans="1:65" s="2" customFormat="1" ht="107.25">
      <c r="A136" s="33"/>
      <c r="B136" s="34"/>
      <c r="C136" s="35"/>
      <c r="D136" s="208" t="s">
        <v>121</v>
      </c>
      <c r="E136" s="35"/>
      <c r="F136" s="209" t="s">
        <v>159</v>
      </c>
      <c r="G136" s="35"/>
      <c r="H136" s="35"/>
      <c r="I136" s="114"/>
      <c r="J136" s="35"/>
      <c r="K136" s="35"/>
      <c r="L136" s="38"/>
      <c r="M136" s="210"/>
      <c r="N136" s="211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121</v>
      </c>
      <c r="AU136" s="16" t="s">
        <v>81</v>
      </c>
    </row>
    <row r="137" spans="1:65" s="2" customFormat="1" ht="66.75" customHeight="1">
      <c r="A137" s="33"/>
      <c r="B137" s="34"/>
      <c r="C137" s="194" t="s">
        <v>133</v>
      </c>
      <c r="D137" s="194" t="s">
        <v>116</v>
      </c>
      <c r="E137" s="195" t="s">
        <v>160</v>
      </c>
      <c r="F137" s="196" t="s">
        <v>161</v>
      </c>
      <c r="G137" s="197" t="s">
        <v>131</v>
      </c>
      <c r="H137" s="198">
        <v>30</v>
      </c>
      <c r="I137" s="199"/>
      <c r="J137" s="200">
        <f>ROUND(I137*H137,2)</f>
        <v>0</v>
      </c>
      <c r="K137" s="201"/>
      <c r="L137" s="38"/>
      <c r="M137" s="202" t="s">
        <v>1</v>
      </c>
      <c r="N137" s="203" t="s">
        <v>38</v>
      </c>
      <c r="O137" s="70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6" t="s">
        <v>132</v>
      </c>
      <c r="AT137" s="206" t="s">
        <v>116</v>
      </c>
      <c r="AU137" s="206" t="s">
        <v>81</v>
      </c>
      <c r="AY137" s="16" t="s">
        <v>115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6" t="s">
        <v>81</v>
      </c>
      <c r="BK137" s="207">
        <f>ROUND(I137*H137,2)</f>
        <v>0</v>
      </c>
      <c r="BL137" s="16" t="s">
        <v>132</v>
      </c>
      <c r="BM137" s="206" t="s">
        <v>162</v>
      </c>
    </row>
    <row r="138" spans="1:65" s="2" customFormat="1" ht="107.25">
      <c r="A138" s="33"/>
      <c r="B138" s="34"/>
      <c r="C138" s="35"/>
      <c r="D138" s="208" t="s">
        <v>121</v>
      </c>
      <c r="E138" s="35"/>
      <c r="F138" s="209" t="s">
        <v>163</v>
      </c>
      <c r="G138" s="35"/>
      <c r="H138" s="35"/>
      <c r="I138" s="114"/>
      <c r="J138" s="35"/>
      <c r="K138" s="35"/>
      <c r="L138" s="38"/>
      <c r="M138" s="210"/>
      <c r="N138" s="211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121</v>
      </c>
      <c r="AU138" s="16" t="s">
        <v>81</v>
      </c>
    </row>
    <row r="139" spans="1:65" s="2" customFormat="1" ht="66.75" customHeight="1">
      <c r="A139" s="33"/>
      <c r="B139" s="34"/>
      <c r="C139" s="194" t="s">
        <v>164</v>
      </c>
      <c r="D139" s="194" t="s">
        <v>116</v>
      </c>
      <c r="E139" s="195" t="s">
        <v>165</v>
      </c>
      <c r="F139" s="196" t="s">
        <v>166</v>
      </c>
      <c r="G139" s="197" t="s">
        <v>167</v>
      </c>
      <c r="H139" s="198">
        <v>45</v>
      </c>
      <c r="I139" s="199"/>
      <c r="J139" s="200">
        <f>ROUND(I139*H139,2)</f>
        <v>0</v>
      </c>
      <c r="K139" s="201"/>
      <c r="L139" s="38"/>
      <c r="M139" s="202" t="s">
        <v>1</v>
      </c>
      <c r="N139" s="203" t="s">
        <v>38</v>
      </c>
      <c r="O139" s="70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6" t="s">
        <v>132</v>
      </c>
      <c r="AT139" s="206" t="s">
        <v>116</v>
      </c>
      <c r="AU139" s="206" t="s">
        <v>81</v>
      </c>
      <c r="AY139" s="16" t="s">
        <v>115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6" t="s">
        <v>81</v>
      </c>
      <c r="BK139" s="207">
        <f>ROUND(I139*H139,2)</f>
        <v>0</v>
      </c>
      <c r="BL139" s="16" t="s">
        <v>132</v>
      </c>
      <c r="BM139" s="206" t="s">
        <v>168</v>
      </c>
    </row>
    <row r="140" spans="1:65" s="2" customFormat="1" ht="117">
      <c r="A140" s="33"/>
      <c r="B140" s="34"/>
      <c r="C140" s="35"/>
      <c r="D140" s="208" t="s">
        <v>121</v>
      </c>
      <c r="E140" s="35"/>
      <c r="F140" s="209" t="s">
        <v>169</v>
      </c>
      <c r="G140" s="35"/>
      <c r="H140" s="35"/>
      <c r="I140" s="114"/>
      <c r="J140" s="35"/>
      <c r="K140" s="35"/>
      <c r="L140" s="38"/>
      <c r="M140" s="210"/>
      <c r="N140" s="211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121</v>
      </c>
      <c r="AU140" s="16" t="s">
        <v>81</v>
      </c>
    </row>
    <row r="141" spans="1:65" s="2" customFormat="1" ht="66.75" customHeight="1">
      <c r="A141" s="33"/>
      <c r="B141" s="34"/>
      <c r="C141" s="194" t="s">
        <v>138</v>
      </c>
      <c r="D141" s="194" t="s">
        <v>116</v>
      </c>
      <c r="E141" s="195" t="s">
        <v>170</v>
      </c>
      <c r="F141" s="196" t="s">
        <v>171</v>
      </c>
      <c r="G141" s="197" t="s">
        <v>167</v>
      </c>
      <c r="H141" s="198">
        <v>45</v>
      </c>
      <c r="I141" s="199"/>
      <c r="J141" s="200">
        <f>ROUND(I141*H141,2)</f>
        <v>0</v>
      </c>
      <c r="K141" s="201"/>
      <c r="L141" s="38"/>
      <c r="M141" s="202" t="s">
        <v>1</v>
      </c>
      <c r="N141" s="203" t="s">
        <v>38</v>
      </c>
      <c r="O141" s="70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6" t="s">
        <v>132</v>
      </c>
      <c r="AT141" s="206" t="s">
        <v>116</v>
      </c>
      <c r="AU141" s="206" t="s">
        <v>81</v>
      </c>
      <c r="AY141" s="16" t="s">
        <v>115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6" t="s">
        <v>81</v>
      </c>
      <c r="BK141" s="207">
        <f>ROUND(I141*H141,2)</f>
        <v>0</v>
      </c>
      <c r="BL141" s="16" t="s">
        <v>132</v>
      </c>
      <c r="BM141" s="206" t="s">
        <v>172</v>
      </c>
    </row>
    <row r="142" spans="1:65" s="2" customFormat="1" ht="117">
      <c r="A142" s="33"/>
      <c r="B142" s="34"/>
      <c r="C142" s="35"/>
      <c r="D142" s="208" t="s">
        <v>121</v>
      </c>
      <c r="E142" s="35"/>
      <c r="F142" s="209" t="s">
        <v>173</v>
      </c>
      <c r="G142" s="35"/>
      <c r="H142" s="35"/>
      <c r="I142" s="114"/>
      <c r="J142" s="35"/>
      <c r="K142" s="35"/>
      <c r="L142" s="38"/>
      <c r="M142" s="210"/>
      <c r="N142" s="211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121</v>
      </c>
      <c r="AU142" s="16" t="s">
        <v>81</v>
      </c>
    </row>
    <row r="143" spans="1:65" s="2" customFormat="1" ht="66.75" customHeight="1">
      <c r="A143" s="33"/>
      <c r="B143" s="34"/>
      <c r="C143" s="194" t="s">
        <v>8</v>
      </c>
      <c r="D143" s="194" t="s">
        <v>116</v>
      </c>
      <c r="E143" s="195" t="s">
        <v>174</v>
      </c>
      <c r="F143" s="196" t="s">
        <v>175</v>
      </c>
      <c r="G143" s="197" t="s">
        <v>167</v>
      </c>
      <c r="H143" s="198">
        <v>45</v>
      </c>
      <c r="I143" s="199"/>
      <c r="J143" s="200">
        <f>ROUND(I143*H143,2)</f>
        <v>0</v>
      </c>
      <c r="K143" s="201"/>
      <c r="L143" s="38"/>
      <c r="M143" s="202" t="s">
        <v>1</v>
      </c>
      <c r="N143" s="203" t="s">
        <v>38</v>
      </c>
      <c r="O143" s="70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6" t="s">
        <v>132</v>
      </c>
      <c r="AT143" s="206" t="s">
        <v>116</v>
      </c>
      <c r="AU143" s="206" t="s">
        <v>81</v>
      </c>
      <c r="AY143" s="16" t="s">
        <v>115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6" t="s">
        <v>81</v>
      </c>
      <c r="BK143" s="207">
        <f>ROUND(I143*H143,2)</f>
        <v>0</v>
      </c>
      <c r="BL143" s="16" t="s">
        <v>132</v>
      </c>
      <c r="BM143" s="206" t="s">
        <v>176</v>
      </c>
    </row>
    <row r="144" spans="1:65" s="2" customFormat="1" ht="117">
      <c r="A144" s="33"/>
      <c r="B144" s="34"/>
      <c r="C144" s="35"/>
      <c r="D144" s="208" t="s">
        <v>121</v>
      </c>
      <c r="E144" s="35"/>
      <c r="F144" s="209" t="s">
        <v>177</v>
      </c>
      <c r="G144" s="35"/>
      <c r="H144" s="35"/>
      <c r="I144" s="114"/>
      <c r="J144" s="35"/>
      <c r="K144" s="35"/>
      <c r="L144" s="38"/>
      <c r="M144" s="210"/>
      <c r="N144" s="211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121</v>
      </c>
      <c r="AU144" s="16" t="s">
        <v>81</v>
      </c>
    </row>
    <row r="145" spans="1:65" s="2" customFormat="1" ht="66.75" customHeight="1">
      <c r="A145" s="33"/>
      <c r="B145" s="34"/>
      <c r="C145" s="194" t="s">
        <v>143</v>
      </c>
      <c r="D145" s="194" t="s">
        <v>116</v>
      </c>
      <c r="E145" s="195" t="s">
        <v>178</v>
      </c>
      <c r="F145" s="196" t="s">
        <v>179</v>
      </c>
      <c r="G145" s="197" t="s">
        <v>167</v>
      </c>
      <c r="H145" s="198">
        <v>45</v>
      </c>
      <c r="I145" s="199"/>
      <c r="J145" s="200">
        <f>ROUND(I145*H145,2)</f>
        <v>0</v>
      </c>
      <c r="K145" s="201"/>
      <c r="L145" s="38"/>
      <c r="M145" s="202" t="s">
        <v>1</v>
      </c>
      <c r="N145" s="203" t="s">
        <v>38</v>
      </c>
      <c r="O145" s="70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6" t="s">
        <v>132</v>
      </c>
      <c r="AT145" s="206" t="s">
        <v>116</v>
      </c>
      <c r="AU145" s="206" t="s">
        <v>81</v>
      </c>
      <c r="AY145" s="16" t="s">
        <v>115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6" t="s">
        <v>81</v>
      </c>
      <c r="BK145" s="207">
        <f>ROUND(I145*H145,2)</f>
        <v>0</v>
      </c>
      <c r="BL145" s="16" t="s">
        <v>132</v>
      </c>
      <c r="BM145" s="206" t="s">
        <v>180</v>
      </c>
    </row>
    <row r="146" spans="1:65" s="2" customFormat="1" ht="117">
      <c r="A146" s="33"/>
      <c r="B146" s="34"/>
      <c r="C146" s="35"/>
      <c r="D146" s="208" t="s">
        <v>121</v>
      </c>
      <c r="E146" s="35"/>
      <c r="F146" s="209" t="s">
        <v>181</v>
      </c>
      <c r="G146" s="35"/>
      <c r="H146" s="35"/>
      <c r="I146" s="114"/>
      <c r="J146" s="35"/>
      <c r="K146" s="35"/>
      <c r="L146" s="38"/>
      <c r="M146" s="210"/>
      <c r="N146" s="211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121</v>
      </c>
      <c r="AU146" s="16" t="s">
        <v>81</v>
      </c>
    </row>
    <row r="147" spans="1:65" s="2" customFormat="1" ht="66.75" customHeight="1">
      <c r="A147" s="33"/>
      <c r="B147" s="34"/>
      <c r="C147" s="194" t="s">
        <v>182</v>
      </c>
      <c r="D147" s="194" t="s">
        <v>116</v>
      </c>
      <c r="E147" s="195" t="s">
        <v>183</v>
      </c>
      <c r="F147" s="196" t="s">
        <v>184</v>
      </c>
      <c r="G147" s="197" t="s">
        <v>167</v>
      </c>
      <c r="H147" s="198">
        <v>45</v>
      </c>
      <c r="I147" s="199"/>
      <c r="J147" s="200">
        <f>ROUND(I147*H147,2)</f>
        <v>0</v>
      </c>
      <c r="K147" s="201"/>
      <c r="L147" s="38"/>
      <c r="M147" s="202" t="s">
        <v>1</v>
      </c>
      <c r="N147" s="203" t="s">
        <v>38</v>
      </c>
      <c r="O147" s="70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6" t="s">
        <v>132</v>
      </c>
      <c r="AT147" s="206" t="s">
        <v>116</v>
      </c>
      <c r="AU147" s="206" t="s">
        <v>81</v>
      </c>
      <c r="AY147" s="16" t="s">
        <v>115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6" t="s">
        <v>81</v>
      </c>
      <c r="BK147" s="207">
        <f>ROUND(I147*H147,2)</f>
        <v>0</v>
      </c>
      <c r="BL147" s="16" t="s">
        <v>132</v>
      </c>
      <c r="BM147" s="206" t="s">
        <v>185</v>
      </c>
    </row>
    <row r="148" spans="1:65" s="2" customFormat="1" ht="117">
      <c r="A148" s="33"/>
      <c r="B148" s="34"/>
      <c r="C148" s="35"/>
      <c r="D148" s="208" t="s">
        <v>121</v>
      </c>
      <c r="E148" s="35"/>
      <c r="F148" s="209" t="s">
        <v>186</v>
      </c>
      <c r="G148" s="35"/>
      <c r="H148" s="35"/>
      <c r="I148" s="114"/>
      <c r="J148" s="35"/>
      <c r="K148" s="35"/>
      <c r="L148" s="38"/>
      <c r="M148" s="210"/>
      <c r="N148" s="211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121</v>
      </c>
      <c r="AU148" s="16" t="s">
        <v>81</v>
      </c>
    </row>
    <row r="149" spans="1:65" s="2" customFormat="1" ht="66.75" customHeight="1">
      <c r="A149" s="33"/>
      <c r="B149" s="34"/>
      <c r="C149" s="194" t="s">
        <v>148</v>
      </c>
      <c r="D149" s="194" t="s">
        <v>116</v>
      </c>
      <c r="E149" s="195" t="s">
        <v>187</v>
      </c>
      <c r="F149" s="196" t="s">
        <v>188</v>
      </c>
      <c r="G149" s="197" t="s">
        <v>167</v>
      </c>
      <c r="H149" s="198">
        <v>45</v>
      </c>
      <c r="I149" s="199"/>
      <c r="J149" s="200">
        <f>ROUND(I149*H149,2)</f>
        <v>0</v>
      </c>
      <c r="K149" s="201"/>
      <c r="L149" s="38"/>
      <c r="M149" s="202" t="s">
        <v>1</v>
      </c>
      <c r="N149" s="203" t="s">
        <v>38</v>
      </c>
      <c r="O149" s="70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6" t="s">
        <v>132</v>
      </c>
      <c r="AT149" s="206" t="s">
        <v>116</v>
      </c>
      <c r="AU149" s="206" t="s">
        <v>81</v>
      </c>
      <c r="AY149" s="16" t="s">
        <v>115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6" t="s">
        <v>81</v>
      </c>
      <c r="BK149" s="207">
        <f>ROUND(I149*H149,2)</f>
        <v>0</v>
      </c>
      <c r="BL149" s="16" t="s">
        <v>132</v>
      </c>
      <c r="BM149" s="206" t="s">
        <v>189</v>
      </c>
    </row>
    <row r="150" spans="1:65" s="2" customFormat="1" ht="117">
      <c r="A150" s="33"/>
      <c r="B150" s="34"/>
      <c r="C150" s="35"/>
      <c r="D150" s="208" t="s">
        <v>121</v>
      </c>
      <c r="E150" s="35"/>
      <c r="F150" s="209" t="s">
        <v>190</v>
      </c>
      <c r="G150" s="35"/>
      <c r="H150" s="35"/>
      <c r="I150" s="114"/>
      <c r="J150" s="35"/>
      <c r="K150" s="35"/>
      <c r="L150" s="38"/>
      <c r="M150" s="210"/>
      <c r="N150" s="211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121</v>
      </c>
      <c r="AU150" s="16" t="s">
        <v>81</v>
      </c>
    </row>
    <row r="151" spans="1:65" s="2" customFormat="1" ht="66.75" customHeight="1">
      <c r="A151" s="33"/>
      <c r="B151" s="34"/>
      <c r="C151" s="194" t="s">
        <v>191</v>
      </c>
      <c r="D151" s="194" t="s">
        <v>116</v>
      </c>
      <c r="E151" s="195" t="s">
        <v>192</v>
      </c>
      <c r="F151" s="196" t="s">
        <v>193</v>
      </c>
      <c r="G151" s="197" t="s">
        <v>167</v>
      </c>
      <c r="H151" s="198">
        <v>45</v>
      </c>
      <c r="I151" s="199"/>
      <c r="J151" s="200">
        <f>ROUND(I151*H151,2)</f>
        <v>0</v>
      </c>
      <c r="K151" s="201"/>
      <c r="L151" s="38"/>
      <c r="M151" s="202" t="s">
        <v>1</v>
      </c>
      <c r="N151" s="203" t="s">
        <v>38</v>
      </c>
      <c r="O151" s="70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6" t="s">
        <v>132</v>
      </c>
      <c r="AT151" s="206" t="s">
        <v>116</v>
      </c>
      <c r="AU151" s="206" t="s">
        <v>81</v>
      </c>
      <c r="AY151" s="16" t="s">
        <v>115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6" t="s">
        <v>81</v>
      </c>
      <c r="BK151" s="207">
        <f>ROUND(I151*H151,2)</f>
        <v>0</v>
      </c>
      <c r="BL151" s="16" t="s">
        <v>132</v>
      </c>
      <c r="BM151" s="206" t="s">
        <v>194</v>
      </c>
    </row>
    <row r="152" spans="1:65" s="2" customFormat="1" ht="117">
      <c r="A152" s="33"/>
      <c r="B152" s="34"/>
      <c r="C152" s="35"/>
      <c r="D152" s="208" t="s">
        <v>121</v>
      </c>
      <c r="E152" s="35"/>
      <c r="F152" s="209" t="s">
        <v>195</v>
      </c>
      <c r="G152" s="35"/>
      <c r="H152" s="35"/>
      <c r="I152" s="114"/>
      <c r="J152" s="35"/>
      <c r="K152" s="35"/>
      <c r="L152" s="38"/>
      <c r="M152" s="210"/>
      <c r="N152" s="211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121</v>
      </c>
      <c r="AU152" s="16" t="s">
        <v>81</v>
      </c>
    </row>
    <row r="153" spans="1:65" s="2" customFormat="1" ht="66.75" customHeight="1">
      <c r="A153" s="33"/>
      <c r="B153" s="34"/>
      <c r="C153" s="194" t="s">
        <v>153</v>
      </c>
      <c r="D153" s="194" t="s">
        <v>116</v>
      </c>
      <c r="E153" s="195" t="s">
        <v>196</v>
      </c>
      <c r="F153" s="196" t="s">
        <v>197</v>
      </c>
      <c r="G153" s="197" t="s">
        <v>167</v>
      </c>
      <c r="H153" s="198">
        <v>240</v>
      </c>
      <c r="I153" s="199"/>
      <c r="J153" s="200">
        <f>ROUND(I153*H153,2)</f>
        <v>0</v>
      </c>
      <c r="K153" s="201"/>
      <c r="L153" s="38"/>
      <c r="M153" s="202" t="s">
        <v>1</v>
      </c>
      <c r="N153" s="203" t="s">
        <v>38</v>
      </c>
      <c r="O153" s="70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6" t="s">
        <v>132</v>
      </c>
      <c r="AT153" s="206" t="s">
        <v>116</v>
      </c>
      <c r="AU153" s="206" t="s">
        <v>81</v>
      </c>
      <c r="AY153" s="16" t="s">
        <v>115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6" t="s">
        <v>81</v>
      </c>
      <c r="BK153" s="207">
        <f>ROUND(I153*H153,2)</f>
        <v>0</v>
      </c>
      <c r="BL153" s="16" t="s">
        <v>132</v>
      </c>
      <c r="BM153" s="206" t="s">
        <v>198</v>
      </c>
    </row>
    <row r="154" spans="1:65" s="2" customFormat="1" ht="48.75">
      <c r="A154" s="33"/>
      <c r="B154" s="34"/>
      <c r="C154" s="35"/>
      <c r="D154" s="208" t="s">
        <v>121</v>
      </c>
      <c r="E154" s="35"/>
      <c r="F154" s="209" t="s">
        <v>199</v>
      </c>
      <c r="G154" s="35"/>
      <c r="H154" s="35"/>
      <c r="I154" s="114"/>
      <c r="J154" s="35"/>
      <c r="K154" s="35"/>
      <c r="L154" s="38"/>
      <c r="M154" s="210"/>
      <c r="N154" s="211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121</v>
      </c>
      <c r="AU154" s="16" t="s">
        <v>81</v>
      </c>
    </row>
    <row r="155" spans="1:65" s="2" customFormat="1" ht="55.5" customHeight="1">
      <c r="A155" s="33"/>
      <c r="B155" s="34"/>
      <c r="C155" s="194" t="s">
        <v>7</v>
      </c>
      <c r="D155" s="194" t="s">
        <v>116</v>
      </c>
      <c r="E155" s="195" t="s">
        <v>200</v>
      </c>
      <c r="F155" s="196" t="s">
        <v>201</v>
      </c>
      <c r="G155" s="197" t="s">
        <v>131</v>
      </c>
      <c r="H155" s="198">
        <v>12</v>
      </c>
      <c r="I155" s="199"/>
      <c r="J155" s="200">
        <f>ROUND(I155*H155,2)</f>
        <v>0</v>
      </c>
      <c r="K155" s="201"/>
      <c r="L155" s="38"/>
      <c r="M155" s="202" t="s">
        <v>1</v>
      </c>
      <c r="N155" s="203" t="s">
        <v>38</v>
      </c>
      <c r="O155" s="70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6" t="s">
        <v>132</v>
      </c>
      <c r="AT155" s="206" t="s">
        <v>116</v>
      </c>
      <c r="AU155" s="206" t="s">
        <v>81</v>
      </c>
      <c r="AY155" s="16" t="s">
        <v>115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6" t="s">
        <v>81</v>
      </c>
      <c r="BK155" s="207">
        <f>ROUND(I155*H155,2)</f>
        <v>0</v>
      </c>
      <c r="BL155" s="16" t="s">
        <v>132</v>
      </c>
      <c r="BM155" s="206" t="s">
        <v>202</v>
      </c>
    </row>
    <row r="156" spans="1:65" s="2" customFormat="1" ht="48.75">
      <c r="A156" s="33"/>
      <c r="B156" s="34"/>
      <c r="C156" s="35"/>
      <c r="D156" s="208" t="s">
        <v>121</v>
      </c>
      <c r="E156" s="35"/>
      <c r="F156" s="209" t="s">
        <v>203</v>
      </c>
      <c r="G156" s="35"/>
      <c r="H156" s="35"/>
      <c r="I156" s="114"/>
      <c r="J156" s="35"/>
      <c r="K156" s="35"/>
      <c r="L156" s="38"/>
      <c r="M156" s="210"/>
      <c r="N156" s="211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121</v>
      </c>
      <c r="AU156" s="16" t="s">
        <v>81</v>
      </c>
    </row>
    <row r="157" spans="1:65" s="2" customFormat="1" ht="33" customHeight="1">
      <c r="A157" s="33"/>
      <c r="B157" s="34"/>
      <c r="C157" s="194" t="s">
        <v>158</v>
      </c>
      <c r="D157" s="194" t="s">
        <v>116</v>
      </c>
      <c r="E157" s="195" t="s">
        <v>204</v>
      </c>
      <c r="F157" s="196" t="s">
        <v>205</v>
      </c>
      <c r="G157" s="197" t="s">
        <v>167</v>
      </c>
      <c r="H157" s="198">
        <v>240</v>
      </c>
      <c r="I157" s="199"/>
      <c r="J157" s="200">
        <f>ROUND(I157*H157,2)</f>
        <v>0</v>
      </c>
      <c r="K157" s="201"/>
      <c r="L157" s="38"/>
      <c r="M157" s="202" t="s">
        <v>1</v>
      </c>
      <c r="N157" s="203" t="s">
        <v>38</v>
      </c>
      <c r="O157" s="70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6" t="s">
        <v>132</v>
      </c>
      <c r="AT157" s="206" t="s">
        <v>116</v>
      </c>
      <c r="AU157" s="206" t="s">
        <v>81</v>
      </c>
      <c r="AY157" s="16" t="s">
        <v>115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6" t="s">
        <v>81</v>
      </c>
      <c r="BK157" s="207">
        <f>ROUND(I157*H157,2)</f>
        <v>0</v>
      </c>
      <c r="BL157" s="16" t="s">
        <v>132</v>
      </c>
      <c r="BM157" s="206" t="s">
        <v>206</v>
      </c>
    </row>
    <row r="158" spans="1:65" s="2" customFormat="1" ht="29.25">
      <c r="A158" s="33"/>
      <c r="B158" s="34"/>
      <c r="C158" s="35"/>
      <c r="D158" s="208" t="s">
        <v>121</v>
      </c>
      <c r="E158" s="35"/>
      <c r="F158" s="209" t="s">
        <v>205</v>
      </c>
      <c r="G158" s="35"/>
      <c r="H158" s="35"/>
      <c r="I158" s="114"/>
      <c r="J158" s="35"/>
      <c r="K158" s="35"/>
      <c r="L158" s="38"/>
      <c r="M158" s="212"/>
      <c r="N158" s="213"/>
      <c r="O158" s="214"/>
      <c r="P158" s="214"/>
      <c r="Q158" s="214"/>
      <c r="R158" s="214"/>
      <c r="S158" s="214"/>
      <c r="T158" s="215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121</v>
      </c>
      <c r="AU158" s="16" t="s">
        <v>81</v>
      </c>
    </row>
    <row r="159" spans="1:65" s="2" customFormat="1" ht="6.95" customHeight="1">
      <c r="A159" s="33"/>
      <c r="B159" s="53"/>
      <c r="C159" s="54"/>
      <c r="D159" s="54"/>
      <c r="E159" s="54"/>
      <c r="F159" s="54"/>
      <c r="G159" s="54"/>
      <c r="H159" s="54"/>
      <c r="I159" s="151"/>
      <c r="J159" s="54"/>
      <c r="K159" s="54"/>
      <c r="L159" s="38"/>
      <c r="M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</row>
  </sheetData>
  <sheetProtection algorithmName="SHA-512" hashValue="1f8iFuYhDIV/UvouB2HCe3y4KdU0sYXjtdFrIALNkJYzKfqkrIDKKRzS+MFt3ydjS+4H2ftPKjO6hN+nvgE+oA==" saltValue="QM96liMbDLyxhEuTb3WQ8OK3LhKeLrlQqAg0T2c+k4zrd7PnBP+PMEGpSybzblpVa1AUrQ53PPXrP5OzYsBMRA==" spinCount="100000" sheet="1" objects="1" scenarios="1" formatColumns="0" formatRows="0" autoFilter="0"/>
  <autoFilter ref="C117:K158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tabSelected="1" topLeftCell="A128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6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83</v>
      </c>
    </row>
    <row r="4" spans="1:46" s="1" customFormat="1" ht="24.95" customHeight="1">
      <c r="B4" s="19"/>
      <c r="D4" s="111" t="s">
        <v>90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99" t="str">
        <f>'Rekapitulace stavby'!K6</f>
        <v>Oprava a údržba skalních zářezů u ST v obvodu OŘ Brno 2020 - 2024</v>
      </c>
      <c r="F7" s="300"/>
      <c r="G7" s="300"/>
      <c r="H7" s="300"/>
      <c r="I7" s="107"/>
      <c r="L7" s="19"/>
    </row>
    <row r="8" spans="1:46" s="2" customFormat="1" ht="12" customHeight="1">
      <c r="A8" s="33"/>
      <c r="B8" s="38"/>
      <c r="C8" s="33"/>
      <c r="D8" s="113" t="s">
        <v>91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1" t="s">
        <v>207</v>
      </c>
      <c r="F9" s="302"/>
      <c r="G9" s="302"/>
      <c r="H9" s="302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25. 2. 2020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tr">
        <f>IF('Rekapitulace stavby'!E11="","",'Rekapitulace stavby'!E11)</f>
        <v xml:space="preserve"> </v>
      </c>
      <c r="F15" s="33"/>
      <c r="G15" s="33"/>
      <c r="H15" s="33"/>
      <c r="I15" s="116" t="s">
        <v>26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27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3" t="str">
        <f>'Rekapitulace stavby'!E14</f>
        <v>Vyplň údaj</v>
      </c>
      <c r="F18" s="304"/>
      <c r="G18" s="304"/>
      <c r="H18" s="304"/>
      <c r="I18" s="116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29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26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31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26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32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5" t="s">
        <v>1</v>
      </c>
      <c r="F27" s="305"/>
      <c r="G27" s="305"/>
      <c r="H27" s="30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33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35</v>
      </c>
      <c r="G32" s="33"/>
      <c r="H32" s="33"/>
      <c r="I32" s="127" t="s">
        <v>34</v>
      </c>
      <c r="J32" s="126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37</v>
      </c>
      <c r="E33" s="113" t="s">
        <v>38</v>
      </c>
      <c r="F33" s="129">
        <f>ROUND((SUM(BE119:BE214)),  2)</f>
        <v>0</v>
      </c>
      <c r="G33" s="33"/>
      <c r="H33" s="33"/>
      <c r="I33" s="130">
        <v>0.21</v>
      </c>
      <c r="J33" s="129">
        <f>ROUND(((SUM(BE119:BE214))*I33),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39</v>
      </c>
      <c r="F34" s="129">
        <f>ROUND((SUM(BF119:BF214)),  2)</f>
        <v>0</v>
      </c>
      <c r="G34" s="33"/>
      <c r="H34" s="33"/>
      <c r="I34" s="130">
        <v>0.15</v>
      </c>
      <c r="J34" s="129">
        <f>ROUND(((SUM(BF119:BF214))*I34),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40</v>
      </c>
      <c r="F35" s="129">
        <f>ROUND((SUM(BG119:BG214)),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41</v>
      </c>
      <c r="F36" s="129">
        <f>ROUND((SUM(BH119:BH214)),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42</v>
      </c>
      <c r="F37" s="129">
        <f>ROUND((SUM(BI119:BI214)),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43</v>
      </c>
      <c r="E39" s="133"/>
      <c r="F39" s="133"/>
      <c r="G39" s="134" t="s">
        <v>44</v>
      </c>
      <c r="H39" s="135" t="s">
        <v>45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46</v>
      </c>
      <c r="E50" s="140"/>
      <c r="F50" s="140"/>
      <c r="G50" s="139" t="s">
        <v>47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48</v>
      </c>
      <c r="E61" s="143"/>
      <c r="F61" s="144" t="s">
        <v>49</v>
      </c>
      <c r="G61" s="142" t="s">
        <v>48</v>
      </c>
      <c r="H61" s="143"/>
      <c r="I61" s="145"/>
      <c r="J61" s="146" t="s">
        <v>49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50</v>
      </c>
      <c r="E65" s="147"/>
      <c r="F65" s="147"/>
      <c r="G65" s="139" t="s">
        <v>51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48</v>
      </c>
      <c r="E76" s="143"/>
      <c r="F76" s="144" t="s">
        <v>49</v>
      </c>
      <c r="G76" s="142" t="s">
        <v>48</v>
      </c>
      <c r="H76" s="143"/>
      <c r="I76" s="145"/>
      <c r="J76" s="146" t="s">
        <v>49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93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6" t="str">
        <f>E7</f>
        <v>Oprava a údržba skalních zářezů u ST v obvodu OŘ Brno 2020 - 2024</v>
      </c>
      <c r="F85" s="307"/>
      <c r="G85" s="307"/>
      <c r="H85" s="307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91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7" t="str">
        <f>E9</f>
        <v>01.2 - Výškové práce na skalách</v>
      </c>
      <c r="F87" s="308"/>
      <c r="G87" s="308"/>
      <c r="H87" s="308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25. 2. 2020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116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116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94</v>
      </c>
      <c r="D94" s="156"/>
      <c r="E94" s="156"/>
      <c r="F94" s="156"/>
      <c r="G94" s="156"/>
      <c r="H94" s="156"/>
      <c r="I94" s="157"/>
      <c r="J94" s="158" t="s">
        <v>95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96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97</v>
      </c>
    </row>
    <row r="97" spans="1:31" s="9" customFormat="1" ht="24.95" customHeight="1">
      <c r="B97" s="160"/>
      <c r="C97" s="161"/>
      <c r="D97" s="162" t="s">
        <v>208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2" customFormat="1" ht="19.899999999999999" customHeight="1">
      <c r="B98" s="216"/>
      <c r="C98" s="217"/>
      <c r="D98" s="218" t="s">
        <v>209</v>
      </c>
      <c r="E98" s="219"/>
      <c r="F98" s="219"/>
      <c r="G98" s="219"/>
      <c r="H98" s="219"/>
      <c r="I98" s="220"/>
      <c r="J98" s="221">
        <f>J121</f>
        <v>0</v>
      </c>
      <c r="K98" s="217"/>
      <c r="L98" s="222"/>
    </row>
    <row r="99" spans="1:31" s="12" customFormat="1" ht="19.899999999999999" customHeight="1">
      <c r="B99" s="216"/>
      <c r="C99" s="217"/>
      <c r="D99" s="218" t="s">
        <v>210</v>
      </c>
      <c r="E99" s="219"/>
      <c r="F99" s="219"/>
      <c r="G99" s="219"/>
      <c r="H99" s="219"/>
      <c r="I99" s="220"/>
      <c r="J99" s="221">
        <f>J204</f>
        <v>0</v>
      </c>
      <c r="K99" s="217"/>
      <c r="L99" s="222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100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6" t="str">
        <f>E7</f>
        <v>Oprava a údržba skalních zářezů u ST v obvodu OŘ Brno 2020 - 2024</v>
      </c>
      <c r="F109" s="307"/>
      <c r="G109" s="307"/>
      <c r="H109" s="307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91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77" t="str">
        <f>E9</f>
        <v>01.2 - Výškové práce na skalách</v>
      </c>
      <c r="F111" s="308"/>
      <c r="G111" s="308"/>
      <c r="H111" s="308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116" t="s">
        <v>22</v>
      </c>
      <c r="J113" s="65" t="str">
        <f>IF(J12="","",J12)</f>
        <v>25. 2. 2020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 xml:space="preserve"> </v>
      </c>
      <c r="G115" s="35"/>
      <c r="H115" s="35"/>
      <c r="I115" s="116" t="s">
        <v>29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27</v>
      </c>
      <c r="D116" s="35"/>
      <c r="E116" s="35"/>
      <c r="F116" s="26" t="str">
        <f>IF(E18="","",E18)</f>
        <v>Vyplň údaj</v>
      </c>
      <c r="G116" s="35"/>
      <c r="H116" s="35"/>
      <c r="I116" s="116" t="s">
        <v>31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0" customFormat="1" ht="29.25" customHeight="1">
      <c r="A118" s="167"/>
      <c r="B118" s="168"/>
      <c r="C118" s="169" t="s">
        <v>101</v>
      </c>
      <c r="D118" s="170" t="s">
        <v>58</v>
      </c>
      <c r="E118" s="170" t="s">
        <v>54</v>
      </c>
      <c r="F118" s="170" t="s">
        <v>55</v>
      </c>
      <c r="G118" s="170" t="s">
        <v>102</v>
      </c>
      <c r="H118" s="170" t="s">
        <v>103</v>
      </c>
      <c r="I118" s="171" t="s">
        <v>104</v>
      </c>
      <c r="J118" s="172" t="s">
        <v>95</v>
      </c>
      <c r="K118" s="173" t="s">
        <v>105</v>
      </c>
      <c r="L118" s="174"/>
      <c r="M118" s="74" t="s">
        <v>1</v>
      </c>
      <c r="N118" s="75" t="s">
        <v>37</v>
      </c>
      <c r="O118" s="75" t="s">
        <v>106</v>
      </c>
      <c r="P118" s="75" t="s">
        <v>107</v>
      </c>
      <c r="Q118" s="75" t="s">
        <v>108</v>
      </c>
      <c r="R118" s="75" t="s">
        <v>109</v>
      </c>
      <c r="S118" s="75" t="s">
        <v>110</v>
      </c>
      <c r="T118" s="76" t="s">
        <v>111</v>
      </c>
      <c r="U118" s="167"/>
      <c r="V118" s="167"/>
      <c r="W118" s="167"/>
      <c r="X118" s="167"/>
      <c r="Y118" s="167"/>
      <c r="Z118" s="167"/>
      <c r="AA118" s="167"/>
      <c r="AB118" s="167"/>
      <c r="AC118" s="167"/>
      <c r="AD118" s="167"/>
      <c r="AE118" s="167"/>
    </row>
    <row r="119" spans="1:65" s="2" customFormat="1" ht="22.9" customHeight="1">
      <c r="A119" s="33"/>
      <c r="B119" s="34"/>
      <c r="C119" s="81" t="s">
        <v>112</v>
      </c>
      <c r="D119" s="35"/>
      <c r="E119" s="35"/>
      <c r="F119" s="35"/>
      <c r="G119" s="35"/>
      <c r="H119" s="35"/>
      <c r="I119" s="114"/>
      <c r="J119" s="175">
        <f>BK119</f>
        <v>0</v>
      </c>
      <c r="K119" s="35"/>
      <c r="L119" s="38"/>
      <c r="M119" s="77"/>
      <c r="N119" s="176"/>
      <c r="O119" s="78"/>
      <c r="P119" s="177">
        <f>P120</f>
        <v>0</v>
      </c>
      <c r="Q119" s="78"/>
      <c r="R119" s="177">
        <f>R120</f>
        <v>0</v>
      </c>
      <c r="S119" s="78"/>
      <c r="T119" s="178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72</v>
      </c>
      <c r="AU119" s="16" t="s">
        <v>97</v>
      </c>
      <c r="BK119" s="179">
        <f>BK120</f>
        <v>0</v>
      </c>
    </row>
    <row r="120" spans="1:65" s="11" customFormat="1" ht="25.9" customHeight="1">
      <c r="B120" s="180"/>
      <c r="C120" s="181"/>
      <c r="D120" s="182" t="s">
        <v>72</v>
      </c>
      <c r="E120" s="183" t="s">
        <v>211</v>
      </c>
      <c r="F120" s="183" t="s">
        <v>212</v>
      </c>
      <c r="G120" s="181"/>
      <c r="H120" s="181"/>
      <c r="I120" s="184"/>
      <c r="J120" s="185">
        <f>BK120</f>
        <v>0</v>
      </c>
      <c r="K120" s="181"/>
      <c r="L120" s="186"/>
      <c r="M120" s="187"/>
      <c r="N120" s="188"/>
      <c r="O120" s="188"/>
      <c r="P120" s="189">
        <f>P121+P204</f>
        <v>0</v>
      </c>
      <c r="Q120" s="188"/>
      <c r="R120" s="189">
        <f>R121+R204</f>
        <v>0</v>
      </c>
      <c r="S120" s="188"/>
      <c r="T120" s="190">
        <f>T121+T204</f>
        <v>0</v>
      </c>
      <c r="AR120" s="191" t="s">
        <v>81</v>
      </c>
      <c r="AT120" s="192" t="s">
        <v>72</v>
      </c>
      <c r="AU120" s="192" t="s">
        <v>73</v>
      </c>
      <c r="AY120" s="191" t="s">
        <v>115</v>
      </c>
      <c r="BK120" s="193">
        <f>BK121+BK204</f>
        <v>0</v>
      </c>
    </row>
    <row r="121" spans="1:65" s="11" customFormat="1" ht="22.9" customHeight="1">
      <c r="B121" s="180"/>
      <c r="C121" s="181"/>
      <c r="D121" s="182" t="s">
        <v>72</v>
      </c>
      <c r="E121" s="223" t="s">
        <v>81</v>
      </c>
      <c r="F121" s="223" t="s">
        <v>213</v>
      </c>
      <c r="G121" s="181"/>
      <c r="H121" s="181"/>
      <c r="I121" s="184"/>
      <c r="J121" s="224">
        <f>BK121</f>
        <v>0</v>
      </c>
      <c r="K121" s="181"/>
      <c r="L121" s="186"/>
      <c r="M121" s="187"/>
      <c r="N121" s="188"/>
      <c r="O121" s="188"/>
      <c r="P121" s="189">
        <f>SUM(P122:P203)</f>
        <v>0</v>
      </c>
      <c r="Q121" s="188"/>
      <c r="R121" s="189">
        <f>SUM(R122:R203)</f>
        <v>0</v>
      </c>
      <c r="S121" s="188"/>
      <c r="T121" s="190">
        <f>SUM(T122:T203)</f>
        <v>0</v>
      </c>
      <c r="AR121" s="191" t="s">
        <v>81</v>
      </c>
      <c r="AT121" s="192" t="s">
        <v>72</v>
      </c>
      <c r="AU121" s="192" t="s">
        <v>81</v>
      </c>
      <c r="AY121" s="191" t="s">
        <v>115</v>
      </c>
      <c r="BK121" s="193">
        <f>SUM(BK122:BK203)</f>
        <v>0</v>
      </c>
    </row>
    <row r="122" spans="1:65" s="2" customFormat="1" ht="21.75" customHeight="1">
      <c r="A122" s="33"/>
      <c r="B122" s="34"/>
      <c r="C122" s="194" t="s">
        <v>81</v>
      </c>
      <c r="D122" s="194" t="s">
        <v>116</v>
      </c>
      <c r="E122" s="195" t="s">
        <v>214</v>
      </c>
      <c r="F122" s="196" t="s">
        <v>215</v>
      </c>
      <c r="G122" s="197" t="s">
        <v>216</v>
      </c>
      <c r="H122" s="198">
        <v>450</v>
      </c>
      <c r="I122" s="199"/>
      <c r="J122" s="200">
        <f>ROUND(I122*H122,2)</f>
        <v>0</v>
      </c>
      <c r="K122" s="201"/>
      <c r="L122" s="38"/>
      <c r="M122" s="202" t="s">
        <v>1</v>
      </c>
      <c r="N122" s="203" t="s">
        <v>38</v>
      </c>
      <c r="O122" s="70"/>
      <c r="P122" s="204">
        <f>O122*H122</f>
        <v>0</v>
      </c>
      <c r="Q122" s="204">
        <v>0</v>
      </c>
      <c r="R122" s="204">
        <f>Q122*H122</f>
        <v>0</v>
      </c>
      <c r="S122" s="204">
        <v>0</v>
      </c>
      <c r="T122" s="20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6" t="s">
        <v>120</v>
      </c>
      <c r="AT122" s="206" t="s">
        <v>116</v>
      </c>
      <c r="AU122" s="206" t="s">
        <v>83</v>
      </c>
      <c r="AY122" s="16" t="s">
        <v>115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6" t="s">
        <v>81</v>
      </c>
      <c r="BK122" s="207">
        <f>ROUND(I122*H122,2)</f>
        <v>0</v>
      </c>
      <c r="BL122" s="16" t="s">
        <v>120</v>
      </c>
      <c r="BM122" s="206" t="s">
        <v>83</v>
      </c>
    </row>
    <row r="123" spans="1:65" s="2" customFormat="1" ht="19.5">
      <c r="A123" s="33"/>
      <c r="B123" s="34"/>
      <c r="C123" s="35"/>
      <c r="D123" s="208" t="s">
        <v>121</v>
      </c>
      <c r="E123" s="35"/>
      <c r="F123" s="209" t="s">
        <v>215</v>
      </c>
      <c r="G123" s="35"/>
      <c r="H123" s="35"/>
      <c r="I123" s="114"/>
      <c r="J123" s="35"/>
      <c r="K123" s="35"/>
      <c r="L123" s="38"/>
      <c r="M123" s="210"/>
      <c r="N123" s="211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121</v>
      </c>
      <c r="AU123" s="16" t="s">
        <v>83</v>
      </c>
    </row>
    <row r="124" spans="1:65" s="2" customFormat="1" ht="44.25" customHeight="1">
      <c r="A124" s="33"/>
      <c r="B124" s="34"/>
      <c r="C124" s="194" t="s">
        <v>83</v>
      </c>
      <c r="D124" s="194" t="s">
        <v>116</v>
      </c>
      <c r="E124" s="195" t="s">
        <v>217</v>
      </c>
      <c r="F124" s="196" t="s">
        <v>218</v>
      </c>
      <c r="G124" s="197" t="s">
        <v>216</v>
      </c>
      <c r="H124" s="198">
        <v>210</v>
      </c>
      <c r="I124" s="199"/>
      <c r="J124" s="200">
        <f>ROUND(I124*H124,2)</f>
        <v>0</v>
      </c>
      <c r="K124" s="201"/>
      <c r="L124" s="38"/>
      <c r="M124" s="202" t="s">
        <v>1</v>
      </c>
      <c r="N124" s="203" t="s">
        <v>38</v>
      </c>
      <c r="O124" s="70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6" t="s">
        <v>120</v>
      </c>
      <c r="AT124" s="206" t="s">
        <v>116</v>
      </c>
      <c r="AU124" s="206" t="s">
        <v>83</v>
      </c>
      <c r="AY124" s="16" t="s">
        <v>115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6" t="s">
        <v>81</v>
      </c>
      <c r="BK124" s="207">
        <f>ROUND(I124*H124,2)</f>
        <v>0</v>
      </c>
      <c r="BL124" s="16" t="s">
        <v>120</v>
      </c>
      <c r="BM124" s="206" t="s">
        <v>120</v>
      </c>
    </row>
    <row r="125" spans="1:65" s="2" customFormat="1" ht="29.25">
      <c r="A125" s="33"/>
      <c r="B125" s="34"/>
      <c r="C125" s="35"/>
      <c r="D125" s="208" t="s">
        <v>121</v>
      </c>
      <c r="E125" s="35"/>
      <c r="F125" s="209" t="s">
        <v>218</v>
      </c>
      <c r="G125" s="35"/>
      <c r="H125" s="35"/>
      <c r="I125" s="114"/>
      <c r="J125" s="35"/>
      <c r="K125" s="35"/>
      <c r="L125" s="38"/>
      <c r="M125" s="210"/>
      <c r="N125" s="211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121</v>
      </c>
      <c r="AU125" s="16" t="s">
        <v>83</v>
      </c>
    </row>
    <row r="126" spans="1:65" s="2" customFormat="1" ht="44.25" customHeight="1">
      <c r="A126" s="33"/>
      <c r="B126" s="34"/>
      <c r="C126" s="194" t="s">
        <v>122</v>
      </c>
      <c r="D126" s="194" t="s">
        <v>116</v>
      </c>
      <c r="E126" s="195" t="s">
        <v>219</v>
      </c>
      <c r="F126" s="196" t="s">
        <v>220</v>
      </c>
      <c r="G126" s="197" t="s">
        <v>216</v>
      </c>
      <c r="H126" s="198">
        <v>150</v>
      </c>
      <c r="I126" s="199"/>
      <c r="J126" s="200">
        <f>ROUND(I126*H126,2)</f>
        <v>0</v>
      </c>
      <c r="K126" s="201"/>
      <c r="L126" s="38"/>
      <c r="M126" s="202" t="s">
        <v>1</v>
      </c>
      <c r="N126" s="203" t="s">
        <v>38</v>
      </c>
      <c r="O126" s="70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6" t="s">
        <v>120</v>
      </c>
      <c r="AT126" s="206" t="s">
        <v>116</v>
      </c>
      <c r="AU126" s="206" t="s">
        <v>83</v>
      </c>
      <c r="AY126" s="16" t="s">
        <v>115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6" t="s">
        <v>81</v>
      </c>
      <c r="BK126" s="207">
        <f>ROUND(I126*H126,2)</f>
        <v>0</v>
      </c>
      <c r="BL126" s="16" t="s">
        <v>120</v>
      </c>
      <c r="BM126" s="206" t="s">
        <v>126</v>
      </c>
    </row>
    <row r="127" spans="1:65" s="2" customFormat="1" ht="29.25">
      <c r="A127" s="33"/>
      <c r="B127" s="34"/>
      <c r="C127" s="35"/>
      <c r="D127" s="208" t="s">
        <v>121</v>
      </c>
      <c r="E127" s="35"/>
      <c r="F127" s="209" t="s">
        <v>220</v>
      </c>
      <c r="G127" s="35"/>
      <c r="H127" s="35"/>
      <c r="I127" s="114"/>
      <c r="J127" s="35"/>
      <c r="K127" s="35"/>
      <c r="L127" s="38"/>
      <c r="M127" s="210"/>
      <c r="N127" s="211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121</v>
      </c>
      <c r="AU127" s="16" t="s">
        <v>83</v>
      </c>
    </row>
    <row r="128" spans="1:65" s="2" customFormat="1" ht="44.25" customHeight="1">
      <c r="A128" s="33"/>
      <c r="B128" s="34"/>
      <c r="C128" s="194" t="s">
        <v>120</v>
      </c>
      <c r="D128" s="194" t="s">
        <v>116</v>
      </c>
      <c r="E128" s="195" t="s">
        <v>221</v>
      </c>
      <c r="F128" s="196" t="s">
        <v>222</v>
      </c>
      <c r="G128" s="197" t="s">
        <v>223</v>
      </c>
      <c r="H128" s="198">
        <v>450</v>
      </c>
      <c r="I128" s="199"/>
      <c r="J128" s="200">
        <f>ROUND(I128*H128,2)</f>
        <v>0</v>
      </c>
      <c r="K128" s="201"/>
      <c r="L128" s="38"/>
      <c r="M128" s="202" t="s">
        <v>1</v>
      </c>
      <c r="N128" s="203" t="s">
        <v>38</v>
      </c>
      <c r="O128" s="70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6" t="s">
        <v>120</v>
      </c>
      <c r="AT128" s="206" t="s">
        <v>116</v>
      </c>
      <c r="AU128" s="206" t="s">
        <v>83</v>
      </c>
      <c r="AY128" s="16" t="s">
        <v>115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6" t="s">
        <v>81</v>
      </c>
      <c r="BK128" s="207">
        <f>ROUND(I128*H128,2)</f>
        <v>0</v>
      </c>
      <c r="BL128" s="16" t="s">
        <v>120</v>
      </c>
      <c r="BM128" s="206" t="s">
        <v>140</v>
      </c>
    </row>
    <row r="129" spans="1:65" s="2" customFormat="1" ht="29.25">
      <c r="A129" s="33"/>
      <c r="B129" s="34"/>
      <c r="C129" s="35"/>
      <c r="D129" s="208" t="s">
        <v>121</v>
      </c>
      <c r="E129" s="35"/>
      <c r="F129" s="209" t="s">
        <v>222</v>
      </c>
      <c r="G129" s="35"/>
      <c r="H129" s="35"/>
      <c r="I129" s="114"/>
      <c r="J129" s="35"/>
      <c r="K129" s="35"/>
      <c r="L129" s="38"/>
      <c r="M129" s="210"/>
      <c r="N129" s="211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121</v>
      </c>
      <c r="AU129" s="16" t="s">
        <v>83</v>
      </c>
    </row>
    <row r="130" spans="1:65" s="2" customFormat="1" ht="44.25" customHeight="1">
      <c r="A130" s="33"/>
      <c r="B130" s="34"/>
      <c r="C130" s="194" t="s">
        <v>114</v>
      </c>
      <c r="D130" s="194" t="s">
        <v>116</v>
      </c>
      <c r="E130" s="195" t="s">
        <v>224</v>
      </c>
      <c r="F130" s="196" t="s">
        <v>225</v>
      </c>
      <c r="G130" s="197" t="s">
        <v>223</v>
      </c>
      <c r="H130" s="198">
        <v>450</v>
      </c>
      <c r="I130" s="199"/>
      <c r="J130" s="200">
        <f>ROUND(I130*H130,2)</f>
        <v>0</v>
      </c>
      <c r="K130" s="201"/>
      <c r="L130" s="38"/>
      <c r="M130" s="202" t="s">
        <v>1</v>
      </c>
      <c r="N130" s="203" t="s">
        <v>38</v>
      </c>
      <c r="O130" s="70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6" t="s">
        <v>120</v>
      </c>
      <c r="AT130" s="206" t="s">
        <v>116</v>
      </c>
      <c r="AU130" s="206" t="s">
        <v>83</v>
      </c>
      <c r="AY130" s="16" t="s">
        <v>115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6" t="s">
        <v>81</v>
      </c>
      <c r="BK130" s="207">
        <f>ROUND(I130*H130,2)</f>
        <v>0</v>
      </c>
      <c r="BL130" s="16" t="s">
        <v>120</v>
      </c>
      <c r="BM130" s="206" t="s">
        <v>150</v>
      </c>
    </row>
    <row r="131" spans="1:65" s="2" customFormat="1" ht="29.25">
      <c r="A131" s="33"/>
      <c r="B131" s="34"/>
      <c r="C131" s="35"/>
      <c r="D131" s="208" t="s">
        <v>121</v>
      </c>
      <c r="E131" s="35"/>
      <c r="F131" s="209" t="s">
        <v>225</v>
      </c>
      <c r="G131" s="35"/>
      <c r="H131" s="35"/>
      <c r="I131" s="114"/>
      <c r="J131" s="35"/>
      <c r="K131" s="35"/>
      <c r="L131" s="38"/>
      <c r="M131" s="210"/>
      <c r="N131" s="211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121</v>
      </c>
      <c r="AU131" s="16" t="s">
        <v>83</v>
      </c>
    </row>
    <row r="132" spans="1:65" s="2" customFormat="1" ht="44.25" customHeight="1">
      <c r="A132" s="33"/>
      <c r="B132" s="34"/>
      <c r="C132" s="194" t="s">
        <v>126</v>
      </c>
      <c r="D132" s="194" t="s">
        <v>116</v>
      </c>
      <c r="E132" s="195" t="s">
        <v>226</v>
      </c>
      <c r="F132" s="196" t="s">
        <v>227</v>
      </c>
      <c r="G132" s="197" t="s">
        <v>223</v>
      </c>
      <c r="H132" s="198">
        <v>450</v>
      </c>
      <c r="I132" s="199"/>
      <c r="J132" s="200">
        <f>ROUND(I132*H132,2)</f>
        <v>0</v>
      </c>
      <c r="K132" s="201"/>
      <c r="L132" s="38"/>
      <c r="M132" s="202" t="s">
        <v>1</v>
      </c>
      <c r="N132" s="203" t="s">
        <v>38</v>
      </c>
      <c r="O132" s="70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6" t="s">
        <v>120</v>
      </c>
      <c r="AT132" s="206" t="s">
        <v>116</v>
      </c>
      <c r="AU132" s="206" t="s">
        <v>83</v>
      </c>
      <c r="AY132" s="16" t="s">
        <v>115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6" t="s">
        <v>81</v>
      </c>
      <c r="BK132" s="207">
        <f>ROUND(I132*H132,2)</f>
        <v>0</v>
      </c>
      <c r="BL132" s="16" t="s">
        <v>120</v>
      </c>
      <c r="BM132" s="206" t="s">
        <v>133</v>
      </c>
    </row>
    <row r="133" spans="1:65" s="2" customFormat="1" ht="39">
      <c r="A133" s="33"/>
      <c r="B133" s="34"/>
      <c r="C133" s="35"/>
      <c r="D133" s="208" t="s">
        <v>121</v>
      </c>
      <c r="E133" s="35"/>
      <c r="F133" s="209" t="s">
        <v>227</v>
      </c>
      <c r="G133" s="35"/>
      <c r="H133" s="35"/>
      <c r="I133" s="114"/>
      <c r="J133" s="35"/>
      <c r="K133" s="35"/>
      <c r="L133" s="38"/>
      <c r="M133" s="210"/>
      <c r="N133" s="211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121</v>
      </c>
      <c r="AU133" s="16" t="s">
        <v>83</v>
      </c>
    </row>
    <row r="134" spans="1:65" s="2" customFormat="1" ht="44.25" customHeight="1">
      <c r="A134" s="33"/>
      <c r="B134" s="34"/>
      <c r="C134" s="194" t="s">
        <v>135</v>
      </c>
      <c r="D134" s="194" t="s">
        <v>116</v>
      </c>
      <c r="E134" s="195" t="s">
        <v>228</v>
      </c>
      <c r="F134" s="196" t="s">
        <v>229</v>
      </c>
      <c r="G134" s="197" t="s">
        <v>223</v>
      </c>
      <c r="H134" s="198">
        <v>450</v>
      </c>
      <c r="I134" s="199"/>
      <c r="J134" s="200">
        <f>ROUND(I134*H134,2)</f>
        <v>0</v>
      </c>
      <c r="K134" s="201"/>
      <c r="L134" s="38"/>
      <c r="M134" s="202" t="s">
        <v>1</v>
      </c>
      <c r="N134" s="203" t="s">
        <v>38</v>
      </c>
      <c r="O134" s="70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6" t="s">
        <v>120</v>
      </c>
      <c r="AT134" s="206" t="s">
        <v>116</v>
      </c>
      <c r="AU134" s="206" t="s">
        <v>83</v>
      </c>
      <c r="AY134" s="16" t="s">
        <v>115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6" t="s">
        <v>81</v>
      </c>
      <c r="BK134" s="207">
        <f>ROUND(I134*H134,2)</f>
        <v>0</v>
      </c>
      <c r="BL134" s="16" t="s">
        <v>120</v>
      </c>
      <c r="BM134" s="206" t="s">
        <v>138</v>
      </c>
    </row>
    <row r="135" spans="1:65" s="2" customFormat="1" ht="39">
      <c r="A135" s="33"/>
      <c r="B135" s="34"/>
      <c r="C135" s="35"/>
      <c r="D135" s="208" t="s">
        <v>121</v>
      </c>
      <c r="E135" s="35"/>
      <c r="F135" s="209" t="s">
        <v>229</v>
      </c>
      <c r="G135" s="35"/>
      <c r="H135" s="35"/>
      <c r="I135" s="114"/>
      <c r="J135" s="35"/>
      <c r="K135" s="35"/>
      <c r="L135" s="38"/>
      <c r="M135" s="210"/>
      <c r="N135" s="211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121</v>
      </c>
      <c r="AU135" s="16" t="s">
        <v>83</v>
      </c>
    </row>
    <row r="136" spans="1:65" s="2" customFormat="1" ht="33" customHeight="1">
      <c r="A136" s="33"/>
      <c r="B136" s="34"/>
      <c r="C136" s="194" t="s">
        <v>140</v>
      </c>
      <c r="D136" s="194" t="s">
        <v>116</v>
      </c>
      <c r="E136" s="195" t="s">
        <v>230</v>
      </c>
      <c r="F136" s="196" t="s">
        <v>231</v>
      </c>
      <c r="G136" s="197" t="s">
        <v>223</v>
      </c>
      <c r="H136" s="198">
        <v>900</v>
      </c>
      <c r="I136" s="199"/>
      <c r="J136" s="200">
        <f>ROUND(I136*H136,2)</f>
        <v>0</v>
      </c>
      <c r="K136" s="201"/>
      <c r="L136" s="38"/>
      <c r="M136" s="202" t="s">
        <v>1</v>
      </c>
      <c r="N136" s="203" t="s">
        <v>38</v>
      </c>
      <c r="O136" s="70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6" t="s">
        <v>120</v>
      </c>
      <c r="AT136" s="206" t="s">
        <v>116</v>
      </c>
      <c r="AU136" s="206" t="s">
        <v>83</v>
      </c>
      <c r="AY136" s="16" t="s">
        <v>115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6" t="s">
        <v>81</v>
      </c>
      <c r="BK136" s="207">
        <f>ROUND(I136*H136,2)</f>
        <v>0</v>
      </c>
      <c r="BL136" s="16" t="s">
        <v>120</v>
      </c>
      <c r="BM136" s="206" t="s">
        <v>143</v>
      </c>
    </row>
    <row r="137" spans="1:65" s="2" customFormat="1" ht="29.25">
      <c r="A137" s="33"/>
      <c r="B137" s="34"/>
      <c r="C137" s="35"/>
      <c r="D137" s="208" t="s">
        <v>121</v>
      </c>
      <c r="E137" s="35"/>
      <c r="F137" s="209" t="s">
        <v>231</v>
      </c>
      <c r="G137" s="35"/>
      <c r="H137" s="35"/>
      <c r="I137" s="114"/>
      <c r="J137" s="35"/>
      <c r="K137" s="35"/>
      <c r="L137" s="38"/>
      <c r="M137" s="210"/>
      <c r="N137" s="211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121</v>
      </c>
      <c r="AU137" s="16" t="s">
        <v>83</v>
      </c>
    </row>
    <row r="138" spans="1:65" s="2" customFormat="1" ht="44.25" customHeight="1">
      <c r="A138" s="33"/>
      <c r="B138" s="34"/>
      <c r="C138" s="194" t="s">
        <v>145</v>
      </c>
      <c r="D138" s="194" t="s">
        <v>116</v>
      </c>
      <c r="E138" s="195" t="s">
        <v>232</v>
      </c>
      <c r="F138" s="196" t="s">
        <v>233</v>
      </c>
      <c r="G138" s="197" t="s">
        <v>223</v>
      </c>
      <c r="H138" s="198">
        <v>3</v>
      </c>
      <c r="I138" s="199"/>
      <c r="J138" s="200">
        <f>ROUND(I138*H138,2)</f>
        <v>0</v>
      </c>
      <c r="K138" s="201"/>
      <c r="L138" s="38"/>
      <c r="M138" s="202" t="s">
        <v>1</v>
      </c>
      <c r="N138" s="203" t="s">
        <v>38</v>
      </c>
      <c r="O138" s="70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6" t="s">
        <v>120</v>
      </c>
      <c r="AT138" s="206" t="s">
        <v>116</v>
      </c>
      <c r="AU138" s="206" t="s">
        <v>83</v>
      </c>
      <c r="AY138" s="16" t="s">
        <v>115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16" t="s">
        <v>81</v>
      </c>
      <c r="BK138" s="207">
        <f>ROUND(I138*H138,2)</f>
        <v>0</v>
      </c>
      <c r="BL138" s="16" t="s">
        <v>120</v>
      </c>
      <c r="BM138" s="206" t="s">
        <v>148</v>
      </c>
    </row>
    <row r="139" spans="1:65" s="2" customFormat="1" ht="29.25">
      <c r="A139" s="33"/>
      <c r="B139" s="34"/>
      <c r="C139" s="35"/>
      <c r="D139" s="208" t="s">
        <v>121</v>
      </c>
      <c r="E139" s="35"/>
      <c r="F139" s="209" t="s">
        <v>233</v>
      </c>
      <c r="G139" s="35"/>
      <c r="H139" s="35"/>
      <c r="I139" s="114"/>
      <c r="J139" s="35"/>
      <c r="K139" s="35"/>
      <c r="L139" s="38"/>
      <c r="M139" s="210"/>
      <c r="N139" s="211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121</v>
      </c>
      <c r="AU139" s="16" t="s">
        <v>83</v>
      </c>
    </row>
    <row r="140" spans="1:65" s="2" customFormat="1" ht="44.25" customHeight="1">
      <c r="A140" s="33"/>
      <c r="B140" s="34"/>
      <c r="C140" s="194" t="s">
        <v>150</v>
      </c>
      <c r="D140" s="194" t="s">
        <v>116</v>
      </c>
      <c r="E140" s="195" t="s">
        <v>234</v>
      </c>
      <c r="F140" s="196" t="s">
        <v>235</v>
      </c>
      <c r="G140" s="197" t="s">
        <v>131</v>
      </c>
      <c r="H140" s="198">
        <v>3</v>
      </c>
      <c r="I140" s="199"/>
      <c r="J140" s="200">
        <f>ROUND(I140*H140,2)</f>
        <v>0</v>
      </c>
      <c r="K140" s="201"/>
      <c r="L140" s="38"/>
      <c r="M140" s="202" t="s">
        <v>1</v>
      </c>
      <c r="N140" s="203" t="s">
        <v>38</v>
      </c>
      <c r="O140" s="70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6" t="s">
        <v>120</v>
      </c>
      <c r="AT140" s="206" t="s">
        <v>116</v>
      </c>
      <c r="AU140" s="206" t="s">
        <v>83</v>
      </c>
      <c r="AY140" s="16" t="s">
        <v>115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6" t="s">
        <v>81</v>
      </c>
      <c r="BK140" s="207">
        <f>ROUND(I140*H140,2)</f>
        <v>0</v>
      </c>
      <c r="BL140" s="16" t="s">
        <v>120</v>
      </c>
      <c r="BM140" s="206" t="s">
        <v>153</v>
      </c>
    </row>
    <row r="141" spans="1:65" s="2" customFormat="1" ht="29.25">
      <c r="A141" s="33"/>
      <c r="B141" s="34"/>
      <c r="C141" s="35"/>
      <c r="D141" s="208" t="s">
        <v>121</v>
      </c>
      <c r="E141" s="35"/>
      <c r="F141" s="209" t="s">
        <v>235</v>
      </c>
      <c r="G141" s="35"/>
      <c r="H141" s="35"/>
      <c r="I141" s="114"/>
      <c r="J141" s="35"/>
      <c r="K141" s="35"/>
      <c r="L141" s="38"/>
      <c r="M141" s="210"/>
      <c r="N141" s="211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121</v>
      </c>
      <c r="AU141" s="16" t="s">
        <v>83</v>
      </c>
    </row>
    <row r="142" spans="1:65" s="2" customFormat="1" ht="44.25" customHeight="1">
      <c r="A142" s="33"/>
      <c r="B142" s="34"/>
      <c r="C142" s="194" t="s">
        <v>155</v>
      </c>
      <c r="D142" s="194" t="s">
        <v>116</v>
      </c>
      <c r="E142" s="195" t="s">
        <v>236</v>
      </c>
      <c r="F142" s="196" t="s">
        <v>237</v>
      </c>
      <c r="G142" s="197" t="s">
        <v>131</v>
      </c>
      <c r="H142" s="198">
        <v>3</v>
      </c>
      <c r="I142" s="199"/>
      <c r="J142" s="200">
        <f>ROUND(I142*H142,2)</f>
        <v>0</v>
      </c>
      <c r="K142" s="201"/>
      <c r="L142" s="38"/>
      <c r="M142" s="202" t="s">
        <v>1</v>
      </c>
      <c r="N142" s="203" t="s">
        <v>38</v>
      </c>
      <c r="O142" s="70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6" t="s">
        <v>120</v>
      </c>
      <c r="AT142" s="206" t="s">
        <v>116</v>
      </c>
      <c r="AU142" s="206" t="s">
        <v>83</v>
      </c>
      <c r="AY142" s="16" t="s">
        <v>115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6" t="s">
        <v>81</v>
      </c>
      <c r="BK142" s="207">
        <f>ROUND(I142*H142,2)</f>
        <v>0</v>
      </c>
      <c r="BL142" s="16" t="s">
        <v>120</v>
      </c>
      <c r="BM142" s="206" t="s">
        <v>158</v>
      </c>
    </row>
    <row r="143" spans="1:65" s="2" customFormat="1" ht="29.25">
      <c r="A143" s="33"/>
      <c r="B143" s="34"/>
      <c r="C143" s="35"/>
      <c r="D143" s="208" t="s">
        <v>121</v>
      </c>
      <c r="E143" s="35"/>
      <c r="F143" s="209" t="s">
        <v>237</v>
      </c>
      <c r="G143" s="35"/>
      <c r="H143" s="35"/>
      <c r="I143" s="114"/>
      <c r="J143" s="35"/>
      <c r="K143" s="35"/>
      <c r="L143" s="38"/>
      <c r="M143" s="210"/>
      <c r="N143" s="211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121</v>
      </c>
      <c r="AU143" s="16" t="s">
        <v>83</v>
      </c>
    </row>
    <row r="144" spans="1:65" s="2" customFormat="1" ht="55.5" customHeight="1">
      <c r="A144" s="33"/>
      <c r="B144" s="34"/>
      <c r="C144" s="194" t="s">
        <v>133</v>
      </c>
      <c r="D144" s="194" t="s">
        <v>116</v>
      </c>
      <c r="E144" s="195" t="s">
        <v>238</v>
      </c>
      <c r="F144" s="196" t="s">
        <v>239</v>
      </c>
      <c r="G144" s="197" t="s">
        <v>131</v>
      </c>
      <c r="H144" s="198">
        <v>3</v>
      </c>
      <c r="I144" s="199"/>
      <c r="J144" s="200">
        <f>ROUND(I144*H144,2)</f>
        <v>0</v>
      </c>
      <c r="K144" s="201"/>
      <c r="L144" s="38"/>
      <c r="M144" s="202" t="s">
        <v>1</v>
      </c>
      <c r="N144" s="203" t="s">
        <v>38</v>
      </c>
      <c r="O144" s="70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6" t="s">
        <v>120</v>
      </c>
      <c r="AT144" s="206" t="s">
        <v>116</v>
      </c>
      <c r="AU144" s="206" t="s">
        <v>83</v>
      </c>
      <c r="AY144" s="16" t="s">
        <v>115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16" t="s">
        <v>81</v>
      </c>
      <c r="BK144" s="207">
        <f>ROUND(I144*H144,2)</f>
        <v>0</v>
      </c>
      <c r="BL144" s="16" t="s">
        <v>120</v>
      </c>
      <c r="BM144" s="206" t="s">
        <v>162</v>
      </c>
    </row>
    <row r="145" spans="1:65" s="2" customFormat="1" ht="39">
      <c r="A145" s="33"/>
      <c r="B145" s="34"/>
      <c r="C145" s="35"/>
      <c r="D145" s="208" t="s">
        <v>121</v>
      </c>
      <c r="E145" s="35"/>
      <c r="F145" s="209" t="s">
        <v>239</v>
      </c>
      <c r="G145" s="35"/>
      <c r="H145" s="35"/>
      <c r="I145" s="114"/>
      <c r="J145" s="35"/>
      <c r="K145" s="35"/>
      <c r="L145" s="38"/>
      <c r="M145" s="210"/>
      <c r="N145" s="211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121</v>
      </c>
      <c r="AU145" s="16" t="s">
        <v>83</v>
      </c>
    </row>
    <row r="146" spans="1:65" s="2" customFormat="1" ht="21.75" customHeight="1">
      <c r="A146" s="33"/>
      <c r="B146" s="34"/>
      <c r="C146" s="194" t="s">
        <v>164</v>
      </c>
      <c r="D146" s="194" t="s">
        <v>116</v>
      </c>
      <c r="E146" s="195" t="s">
        <v>240</v>
      </c>
      <c r="F146" s="196" t="s">
        <v>241</v>
      </c>
      <c r="G146" s="197" t="s">
        <v>242</v>
      </c>
      <c r="H146" s="198">
        <v>6000</v>
      </c>
      <c r="I146" s="199"/>
      <c r="J146" s="200">
        <f>ROUND(I146*H146,2)</f>
        <v>0</v>
      </c>
      <c r="K146" s="201"/>
      <c r="L146" s="38"/>
      <c r="M146" s="202" t="s">
        <v>1</v>
      </c>
      <c r="N146" s="203" t="s">
        <v>38</v>
      </c>
      <c r="O146" s="70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6" t="s">
        <v>120</v>
      </c>
      <c r="AT146" s="206" t="s">
        <v>116</v>
      </c>
      <c r="AU146" s="206" t="s">
        <v>83</v>
      </c>
      <c r="AY146" s="16" t="s">
        <v>115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6" t="s">
        <v>81</v>
      </c>
      <c r="BK146" s="207">
        <f>ROUND(I146*H146,2)</f>
        <v>0</v>
      </c>
      <c r="BL146" s="16" t="s">
        <v>120</v>
      </c>
      <c r="BM146" s="206" t="s">
        <v>168</v>
      </c>
    </row>
    <row r="147" spans="1:65" s="2" customFormat="1" ht="19.5">
      <c r="A147" s="33"/>
      <c r="B147" s="34"/>
      <c r="C147" s="35"/>
      <c r="D147" s="208" t="s">
        <v>121</v>
      </c>
      <c r="E147" s="35"/>
      <c r="F147" s="209" t="s">
        <v>241</v>
      </c>
      <c r="G147" s="35"/>
      <c r="H147" s="35"/>
      <c r="I147" s="114"/>
      <c r="J147" s="35"/>
      <c r="K147" s="35"/>
      <c r="L147" s="38"/>
      <c r="M147" s="210"/>
      <c r="N147" s="211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121</v>
      </c>
      <c r="AU147" s="16" t="s">
        <v>83</v>
      </c>
    </row>
    <row r="148" spans="1:65" s="2" customFormat="1" ht="21.75" customHeight="1">
      <c r="A148" s="33"/>
      <c r="B148" s="34"/>
      <c r="C148" s="225" t="s">
        <v>138</v>
      </c>
      <c r="D148" s="225" t="s">
        <v>243</v>
      </c>
      <c r="E148" s="226" t="s">
        <v>244</v>
      </c>
      <c r="F148" s="227" t="s">
        <v>245</v>
      </c>
      <c r="G148" s="228" t="s">
        <v>242</v>
      </c>
      <c r="H148" s="229">
        <v>3000</v>
      </c>
      <c r="I148" s="230"/>
      <c r="J148" s="231">
        <f>ROUND(I148*H148,2)</f>
        <v>0</v>
      </c>
      <c r="K148" s="232"/>
      <c r="L148" s="233"/>
      <c r="M148" s="234" t="s">
        <v>1</v>
      </c>
      <c r="N148" s="235" t="s">
        <v>38</v>
      </c>
      <c r="O148" s="70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6" t="s">
        <v>140</v>
      </c>
      <c r="AT148" s="206" t="s">
        <v>243</v>
      </c>
      <c r="AU148" s="206" t="s">
        <v>83</v>
      </c>
      <c r="AY148" s="16" t="s">
        <v>115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6" t="s">
        <v>81</v>
      </c>
      <c r="BK148" s="207">
        <f>ROUND(I148*H148,2)</f>
        <v>0</v>
      </c>
      <c r="BL148" s="16" t="s">
        <v>120</v>
      </c>
      <c r="BM148" s="206" t="s">
        <v>172</v>
      </c>
    </row>
    <row r="149" spans="1:65" s="2" customFormat="1" ht="11.25">
      <c r="A149" s="33"/>
      <c r="B149" s="34"/>
      <c r="C149" s="35"/>
      <c r="D149" s="208" t="s">
        <v>121</v>
      </c>
      <c r="E149" s="35"/>
      <c r="F149" s="209" t="s">
        <v>245</v>
      </c>
      <c r="G149" s="35"/>
      <c r="H149" s="35"/>
      <c r="I149" s="114"/>
      <c r="J149" s="35"/>
      <c r="K149" s="35"/>
      <c r="L149" s="38"/>
      <c r="M149" s="210"/>
      <c r="N149" s="211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121</v>
      </c>
      <c r="AU149" s="16" t="s">
        <v>83</v>
      </c>
    </row>
    <row r="150" spans="1:65" s="13" customFormat="1" ht="22.5">
      <c r="B150" s="236"/>
      <c r="C150" s="237"/>
      <c r="D150" s="208" t="s">
        <v>246</v>
      </c>
      <c r="E150" s="238" t="s">
        <v>1</v>
      </c>
      <c r="F150" s="239" t="s">
        <v>247</v>
      </c>
      <c r="G150" s="237"/>
      <c r="H150" s="240">
        <v>3000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AT150" s="246" t="s">
        <v>246</v>
      </c>
      <c r="AU150" s="246" t="s">
        <v>83</v>
      </c>
      <c r="AV150" s="13" t="s">
        <v>83</v>
      </c>
      <c r="AW150" s="13" t="s">
        <v>30</v>
      </c>
      <c r="AX150" s="13" t="s">
        <v>73</v>
      </c>
      <c r="AY150" s="246" t="s">
        <v>115</v>
      </c>
    </row>
    <row r="151" spans="1:65" s="14" customFormat="1" ht="11.25">
      <c r="B151" s="247"/>
      <c r="C151" s="248"/>
      <c r="D151" s="208" t="s">
        <v>246</v>
      </c>
      <c r="E151" s="249" t="s">
        <v>1</v>
      </c>
      <c r="F151" s="250" t="s">
        <v>248</v>
      </c>
      <c r="G151" s="248"/>
      <c r="H151" s="251">
        <v>3000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AT151" s="257" t="s">
        <v>246</v>
      </c>
      <c r="AU151" s="257" t="s">
        <v>83</v>
      </c>
      <c r="AV151" s="14" t="s">
        <v>120</v>
      </c>
      <c r="AW151" s="14" t="s">
        <v>30</v>
      </c>
      <c r="AX151" s="14" t="s">
        <v>81</v>
      </c>
      <c r="AY151" s="257" t="s">
        <v>115</v>
      </c>
    </row>
    <row r="152" spans="1:65" s="2" customFormat="1" ht="21.75" customHeight="1">
      <c r="A152" s="33"/>
      <c r="B152" s="34"/>
      <c r="C152" s="225" t="s">
        <v>8</v>
      </c>
      <c r="D152" s="225" t="s">
        <v>243</v>
      </c>
      <c r="E152" s="226" t="s">
        <v>249</v>
      </c>
      <c r="F152" s="227" t="s">
        <v>250</v>
      </c>
      <c r="G152" s="228" t="s">
        <v>242</v>
      </c>
      <c r="H152" s="229">
        <v>3000</v>
      </c>
      <c r="I152" s="230"/>
      <c r="J152" s="231">
        <f>ROUND(I152*H152,2)</f>
        <v>0</v>
      </c>
      <c r="K152" s="232"/>
      <c r="L152" s="233"/>
      <c r="M152" s="234" t="s">
        <v>1</v>
      </c>
      <c r="N152" s="235" t="s">
        <v>38</v>
      </c>
      <c r="O152" s="70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6" t="s">
        <v>140</v>
      </c>
      <c r="AT152" s="206" t="s">
        <v>243</v>
      </c>
      <c r="AU152" s="206" t="s">
        <v>83</v>
      </c>
      <c r="AY152" s="16" t="s">
        <v>115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6" t="s">
        <v>81</v>
      </c>
      <c r="BK152" s="207">
        <f>ROUND(I152*H152,2)</f>
        <v>0</v>
      </c>
      <c r="BL152" s="16" t="s">
        <v>120</v>
      </c>
      <c r="BM152" s="206" t="s">
        <v>176</v>
      </c>
    </row>
    <row r="153" spans="1:65" s="2" customFormat="1" ht="11.25">
      <c r="A153" s="33"/>
      <c r="B153" s="34"/>
      <c r="C153" s="35"/>
      <c r="D153" s="208" t="s">
        <v>121</v>
      </c>
      <c r="E153" s="35"/>
      <c r="F153" s="209" t="s">
        <v>250</v>
      </c>
      <c r="G153" s="35"/>
      <c r="H153" s="35"/>
      <c r="I153" s="114"/>
      <c r="J153" s="35"/>
      <c r="K153" s="35"/>
      <c r="L153" s="38"/>
      <c r="M153" s="210"/>
      <c r="N153" s="211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121</v>
      </c>
      <c r="AU153" s="16" t="s">
        <v>83</v>
      </c>
    </row>
    <row r="154" spans="1:65" s="13" customFormat="1" ht="22.5">
      <c r="B154" s="236"/>
      <c r="C154" s="237"/>
      <c r="D154" s="208" t="s">
        <v>246</v>
      </c>
      <c r="E154" s="238" t="s">
        <v>1</v>
      </c>
      <c r="F154" s="239" t="s">
        <v>247</v>
      </c>
      <c r="G154" s="237"/>
      <c r="H154" s="240">
        <v>3000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AT154" s="246" t="s">
        <v>246</v>
      </c>
      <c r="AU154" s="246" t="s">
        <v>83</v>
      </c>
      <c r="AV154" s="13" t="s">
        <v>83</v>
      </c>
      <c r="AW154" s="13" t="s">
        <v>30</v>
      </c>
      <c r="AX154" s="13" t="s">
        <v>73</v>
      </c>
      <c r="AY154" s="246" t="s">
        <v>115</v>
      </c>
    </row>
    <row r="155" spans="1:65" s="14" customFormat="1" ht="11.25">
      <c r="B155" s="247"/>
      <c r="C155" s="248"/>
      <c r="D155" s="208" t="s">
        <v>246</v>
      </c>
      <c r="E155" s="249" t="s">
        <v>1</v>
      </c>
      <c r="F155" s="250" t="s">
        <v>248</v>
      </c>
      <c r="G155" s="248"/>
      <c r="H155" s="251">
        <v>3000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AT155" s="257" t="s">
        <v>246</v>
      </c>
      <c r="AU155" s="257" t="s">
        <v>83</v>
      </c>
      <c r="AV155" s="14" t="s">
        <v>120</v>
      </c>
      <c r="AW155" s="14" t="s">
        <v>30</v>
      </c>
      <c r="AX155" s="14" t="s">
        <v>81</v>
      </c>
      <c r="AY155" s="257" t="s">
        <v>115</v>
      </c>
    </row>
    <row r="156" spans="1:65" s="2" customFormat="1" ht="21.75" customHeight="1">
      <c r="A156" s="33"/>
      <c r="B156" s="34"/>
      <c r="C156" s="194" t="s">
        <v>143</v>
      </c>
      <c r="D156" s="194" t="s">
        <v>116</v>
      </c>
      <c r="E156" s="195" t="s">
        <v>251</v>
      </c>
      <c r="F156" s="196" t="s">
        <v>252</v>
      </c>
      <c r="G156" s="197" t="s">
        <v>242</v>
      </c>
      <c r="H156" s="198">
        <v>3000</v>
      </c>
      <c r="I156" s="199"/>
      <c r="J156" s="200">
        <f>ROUND(I156*H156,2)</f>
        <v>0</v>
      </c>
      <c r="K156" s="201"/>
      <c r="L156" s="38"/>
      <c r="M156" s="202" t="s">
        <v>1</v>
      </c>
      <c r="N156" s="203" t="s">
        <v>38</v>
      </c>
      <c r="O156" s="70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6" t="s">
        <v>120</v>
      </c>
      <c r="AT156" s="206" t="s">
        <v>116</v>
      </c>
      <c r="AU156" s="206" t="s">
        <v>83</v>
      </c>
      <c r="AY156" s="16" t="s">
        <v>115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6" t="s">
        <v>81</v>
      </c>
      <c r="BK156" s="207">
        <f>ROUND(I156*H156,2)</f>
        <v>0</v>
      </c>
      <c r="BL156" s="16" t="s">
        <v>120</v>
      </c>
      <c r="BM156" s="206" t="s">
        <v>180</v>
      </c>
    </row>
    <row r="157" spans="1:65" s="2" customFormat="1" ht="19.5">
      <c r="A157" s="33"/>
      <c r="B157" s="34"/>
      <c r="C157" s="35"/>
      <c r="D157" s="208" t="s">
        <v>121</v>
      </c>
      <c r="E157" s="35"/>
      <c r="F157" s="209" t="s">
        <v>252</v>
      </c>
      <c r="G157" s="35"/>
      <c r="H157" s="35"/>
      <c r="I157" s="114"/>
      <c r="J157" s="35"/>
      <c r="K157" s="35"/>
      <c r="L157" s="38"/>
      <c r="M157" s="210"/>
      <c r="N157" s="211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121</v>
      </c>
      <c r="AU157" s="16" t="s">
        <v>83</v>
      </c>
    </row>
    <row r="158" spans="1:65" s="2" customFormat="1" ht="16.5" customHeight="1">
      <c r="A158" s="33"/>
      <c r="B158" s="34"/>
      <c r="C158" s="225" t="s">
        <v>182</v>
      </c>
      <c r="D158" s="225" t="s">
        <v>243</v>
      </c>
      <c r="E158" s="226" t="s">
        <v>253</v>
      </c>
      <c r="F158" s="227" t="s">
        <v>254</v>
      </c>
      <c r="G158" s="228" t="s">
        <v>242</v>
      </c>
      <c r="H158" s="229">
        <v>3000</v>
      </c>
      <c r="I158" s="230"/>
      <c r="J158" s="231">
        <f>ROUND(I158*H158,2)</f>
        <v>0</v>
      </c>
      <c r="K158" s="232"/>
      <c r="L158" s="233"/>
      <c r="M158" s="234" t="s">
        <v>1</v>
      </c>
      <c r="N158" s="235" t="s">
        <v>38</v>
      </c>
      <c r="O158" s="70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6" t="s">
        <v>140</v>
      </c>
      <c r="AT158" s="206" t="s">
        <v>243</v>
      </c>
      <c r="AU158" s="206" t="s">
        <v>83</v>
      </c>
      <c r="AY158" s="16" t="s">
        <v>115</v>
      </c>
      <c r="BE158" s="207">
        <f>IF(N158="základní",J158,0)</f>
        <v>0</v>
      </c>
      <c r="BF158" s="207">
        <f>IF(N158="snížená",J158,0)</f>
        <v>0</v>
      </c>
      <c r="BG158" s="207">
        <f>IF(N158="zákl. přenesená",J158,0)</f>
        <v>0</v>
      </c>
      <c r="BH158" s="207">
        <f>IF(N158="sníž. přenesená",J158,0)</f>
        <v>0</v>
      </c>
      <c r="BI158" s="207">
        <f>IF(N158="nulová",J158,0)</f>
        <v>0</v>
      </c>
      <c r="BJ158" s="16" t="s">
        <v>81</v>
      </c>
      <c r="BK158" s="207">
        <f>ROUND(I158*H158,2)</f>
        <v>0</v>
      </c>
      <c r="BL158" s="16" t="s">
        <v>120</v>
      </c>
      <c r="BM158" s="206" t="s">
        <v>185</v>
      </c>
    </row>
    <row r="159" spans="1:65" s="2" customFormat="1" ht="11.25">
      <c r="A159" s="33"/>
      <c r="B159" s="34"/>
      <c r="C159" s="35"/>
      <c r="D159" s="208" t="s">
        <v>121</v>
      </c>
      <c r="E159" s="35"/>
      <c r="F159" s="209" t="s">
        <v>254</v>
      </c>
      <c r="G159" s="35"/>
      <c r="H159" s="35"/>
      <c r="I159" s="114"/>
      <c r="J159" s="35"/>
      <c r="K159" s="35"/>
      <c r="L159" s="38"/>
      <c r="M159" s="210"/>
      <c r="N159" s="211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121</v>
      </c>
      <c r="AU159" s="16" t="s">
        <v>83</v>
      </c>
    </row>
    <row r="160" spans="1:65" s="13" customFormat="1" ht="22.5">
      <c r="B160" s="236"/>
      <c r="C160" s="237"/>
      <c r="D160" s="208" t="s">
        <v>246</v>
      </c>
      <c r="E160" s="238" t="s">
        <v>1</v>
      </c>
      <c r="F160" s="239" t="s">
        <v>247</v>
      </c>
      <c r="G160" s="237"/>
      <c r="H160" s="240">
        <v>3000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AT160" s="246" t="s">
        <v>246</v>
      </c>
      <c r="AU160" s="246" t="s">
        <v>83</v>
      </c>
      <c r="AV160" s="13" t="s">
        <v>83</v>
      </c>
      <c r="AW160" s="13" t="s">
        <v>30</v>
      </c>
      <c r="AX160" s="13" t="s">
        <v>73</v>
      </c>
      <c r="AY160" s="246" t="s">
        <v>115</v>
      </c>
    </row>
    <row r="161" spans="1:65" s="14" customFormat="1" ht="11.25">
      <c r="B161" s="247"/>
      <c r="C161" s="248"/>
      <c r="D161" s="208" t="s">
        <v>246</v>
      </c>
      <c r="E161" s="249" t="s">
        <v>1</v>
      </c>
      <c r="F161" s="250" t="s">
        <v>248</v>
      </c>
      <c r="G161" s="248"/>
      <c r="H161" s="251">
        <v>3000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AT161" s="257" t="s">
        <v>246</v>
      </c>
      <c r="AU161" s="257" t="s">
        <v>83</v>
      </c>
      <c r="AV161" s="14" t="s">
        <v>120</v>
      </c>
      <c r="AW161" s="14" t="s">
        <v>30</v>
      </c>
      <c r="AX161" s="14" t="s">
        <v>81</v>
      </c>
      <c r="AY161" s="257" t="s">
        <v>115</v>
      </c>
    </row>
    <row r="162" spans="1:65" s="2" customFormat="1" ht="33" customHeight="1">
      <c r="A162" s="33"/>
      <c r="B162" s="34"/>
      <c r="C162" s="194" t="s">
        <v>148</v>
      </c>
      <c r="D162" s="194" t="s">
        <v>116</v>
      </c>
      <c r="E162" s="195" t="s">
        <v>255</v>
      </c>
      <c r="F162" s="196" t="s">
        <v>256</v>
      </c>
      <c r="G162" s="197" t="s">
        <v>223</v>
      </c>
      <c r="H162" s="198">
        <v>3000</v>
      </c>
      <c r="I162" s="199"/>
      <c r="J162" s="200">
        <f>ROUND(I162*H162,2)</f>
        <v>0</v>
      </c>
      <c r="K162" s="201"/>
      <c r="L162" s="38"/>
      <c r="M162" s="202" t="s">
        <v>1</v>
      </c>
      <c r="N162" s="203" t="s">
        <v>38</v>
      </c>
      <c r="O162" s="70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6" t="s">
        <v>120</v>
      </c>
      <c r="AT162" s="206" t="s">
        <v>116</v>
      </c>
      <c r="AU162" s="206" t="s">
        <v>83</v>
      </c>
      <c r="AY162" s="16" t="s">
        <v>115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6" t="s">
        <v>81</v>
      </c>
      <c r="BK162" s="207">
        <f>ROUND(I162*H162,2)</f>
        <v>0</v>
      </c>
      <c r="BL162" s="16" t="s">
        <v>120</v>
      </c>
      <c r="BM162" s="206" t="s">
        <v>189</v>
      </c>
    </row>
    <row r="163" spans="1:65" s="2" customFormat="1" ht="19.5">
      <c r="A163" s="33"/>
      <c r="B163" s="34"/>
      <c r="C163" s="35"/>
      <c r="D163" s="208" t="s">
        <v>121</v>
      </c>
      <c r="E163" s="35"/>
      <c r="F163" s="209" t="s">
        <v>256</v>
      </c>
      <c r="G163" s="35"/>
      <c r="H163" s="35"/>
      <c r="I163" s="114"/>
      <c r="J163" s="35"/>
      <c r="K163" s="35"/>
      <c r="L163" s="38"/>
      <c r="M163" s="210"/>
      <c r="N163" s="211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121</v>
      </c>
      <c r="AU163" s="16" t="s">
        <v>83</v>
      </c>
    </row>
    <row r="164" spans="1:65" s="2" customFormat="1" ht="16.5" customHeight="1">
      <c r="A164" s="33"/>
      <c r="B164" s="34"/>
      <c r="C164" s="225" t="s">
        <v>191</v>
      </c>
      <c r="D164" s="225" t="s">
        <v>243</v>
      </c>
      <c r="E164" s="226" t="s">
        <v>257</v>
      </c>
      <c r="F164" s="227" t="s">
        <v>258</v>
      </c>
      <c r="G164" s="228" t="s">
        <v>223</v>
      </c>
      <c r="H164" s="229">
        <v>1500</v>
      </c>
      <c r="I164" s="230"/>
      <c r="J164" s="231">
        <f>ROUND(I164*H164,2)</f>
        <v>0</v>
      </c>
      <c r="K164" s="232"/>
      <c r="L164" s="233"/>
      <c r="M164" s="234" t="s">
        <v>1</v>
      </c>
      <c r="N164" s="235" t="s">
        <v>38</v>
      </c>
      <c r="O164" s="70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6" t="s">
        <v>140</v>
      </c>
      <c r="AT164" s="206" t="s">
        <v>243</v>
      </c>
      <c r="AU164" s="206" t="s">
        <v>83</v>
      </c>
      <c r="AY164" s="16" t="s">
        <v>115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6" t="s">
        <v>81</v>
      </c>
      <c r="BK164" s="207">
        <f>ROUND(I164*H164,2)</f>
        <v>0</v>
      </c>
      <c r="BL164" s="16" t="s">
        <v>120</v>
      </c>
      <c r="BM164" s="206" t="s">
        <v>194</v>
      </c>
    </row>
    <row r="165" spans="1:65" s="2" customFormat="1" ht="11.25">
      <c r="A165" s="33"/>
      <c r="B165" s="34"/>
      <c r="C165" s="35"/>
      <c r="D165" s="208" t="s">
        <v>121</v>
      </c>
      <c r="E165" s="35"/>
      <c r="F165" s="209" t="s">
        <v>258</v>
      </c>
      <c r="G165" s="35"/>
      <c r="H165" s="35"/>
      <c r="I165" s="114"/>
      <c r="J165" s="35"/>
      <c r="K165" s="35"/>
      <c r="L165" s="38"/>
      <c r="M165" s="210"/>
      <c r="N165" s="211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121</v>
      </c>
      <c r="AU165" s="16" t="s">
        <v>83</v>
      </c>
    </row>
    <row r="166" spans="1:65" s="13" customFormat="1" ht="22.5">
      <c r="B166" s="236"/>
      <c r="C166" s="237"/>
      <c r="D166" s="208" t="s">
        <v>246</v>
      </c>
      <c r="E166" s="238" t="s">
        <v>1</v>
      </c>
      <c r="F166" s="239" t="s">
        <v>259</v>
      </c>
      <c r="G166" s="237"/>
      <c r="H166" s="240">
        <v>1500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AT166" s="246" t="s">
        <v>246</v>
      </c>
      <c r="AU166" s="246" t="s">
        <v>83</v>
      </c>
      <c r="AV166" s="13" t="s">
        <v>83</v>
      </c>
      <c r="AW166" s="13" t="s">
        <v>30</v>
      </c>
      <c r="AX166" s="13" t="s">
        <v>73</v>
      </c>
      <c r="AY166" s="246" t="s">
        <v>115</v>
      </c>
    </row>
    <row r="167" spans="1:65" s="14" customFormat="1" ht="11.25">
      <c r="B167" s="247"/>
      <c r="C167" s="248"/>
      <c r="D167" s="208" t="s">
        <v>246</v>
      </c>
      <c r="E167" s="249" t="s">
        <v>1</v>
      </c>
      <c r="F167" s="250" t="s">
        <v>248</v>
      </c>
      <c r="G167" s="248"/>
      <c r="H167" s="251">
        <v>1500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AT167" s="257" t="s">
        <v>246</v>
      </c>
      <c r="AU167" s="257" t="s">
        <v>83</v>
      </c>
      <c r="AV167" s="14" t="s">
        <v>120</v>
      </c>
      <c r="AW167" s="14" t="s">
        <v>30</v>
      </c>
      <c r="AX167" s="14" t="s">
        <v>81</v>
      </c>
      <c r="AY167" s="257" t="s">
        <v>115</v>
      </c>
    </row>
    <row r="168" spans="1:65" s="2" customFormat="1" ht="21.75" customHeight="1">
      <c r="A168" s="33"/>
      <c r="B168" s="34"/>
      <c r="C168" s="225" t="s">
        <v>153</v>
      </c>
      <c r="D168" s="225" t="s">
        <v>243</v>
      </c>
      <c r="E168" s="226" t="s">
        <v>260</v>
      </c>
      <c r="F168" s="227" t="s">
        <v>261</v>
      </c>
      <c r="G168" s="228" t="s">
        <v>223</v>
      </c>
      <c r="H168" s="229">
        <v>1500</v>
      </c>
      <c r="I168" s="230"/>
      <c r="J168" s="231">
        <f>ROUND(I168*H168,2)</f>
        <v>0</v>
      </c>
      <c r="K168" s="232"/>
      <c r="L168" s="233"/>
      <c r="M168" s="234" t="s">
        <v>1</v>
      </c>
      <c r="N168" s="235" t="s">
        <v>38</v>
      </c>
      <c r="O168" s="70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6" t="s">
        <v>140</v>
      </c>
      <c r="AT168" s="206" t="s">
        <v>243</v>
      </c>
      <c r="AU168" s="206" t="s">
        <v>83</v>
      </c>
      <c r="AY168" s="16" t="s">
        <v>115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6" t="s">
        <v>81</v>
      </c>
      <c r="BK168" s="207">
        <f>ROUND(I168*H168,2)</f>
        <v>0</v>
      </c>
      <c r="BL168" s="16" t="s">
        <v>120</v>
      </c>
      <c r="BM168" s="206" t="s">
        <v>198</v>
      </c>
    </row>
    <row r="169" spans="1:65" s="2" customFormat="1" ht="11.25">
      <c r="A169" s="33"/>
      <c r="B169" s="34"/>
      <c r="C169" s="35"/>
      <c r="D169" s="208" t="s">
        <v>121</v>
      </c>
      <c r="E169" s="35"/>
      <c r="F169" s="209" t="s">
        <v>261</v>
      </c>
      <c r="G169" s="35"/>
      <c r="H169" s="35"/>
      <c r="I169" s="114"/>
      <c r="J169" s="35"/>
      <c r="K169" s="35"/>
      <c r="L169" s="38"/>
      <c r="M169" s="210"/>
      <c r="N169" s="211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121</v>
      </c>
      <c r="AU169" s="16" t="s">
        <v>83</v>
      </c>
    </row>
    <row r="170" spans="1:65" s="13" customFormat="1" ht="22.5">
      <c r="B170" s="236"/>
      <c r="C170" s="237"/>
      <c r="D170" s="208" t="s">
        <v>246</v>
      </c>
      <c r="E170" s="238" t="s">
        <v>1</v>
      </c>
      <c r="F170" s="239" t="s">
        <v>262</v>
      </c>
      <c r="G170" s="237"/>
      <c r="H170" s="240">
        <v>1500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AT170" s="246" t="s">
        <v>246</v>
      </c>
      <c r="AU170" s="246" t="s">
        <v>83</v>
      </c>
      <c r="AV170" s="13" t="s">
        <v>83</v>
      </c>
      <c r="AW170" s="13" t="s">
        <v>30</v>
      </c>
      <c r="AX170" s="13" t="s">
        <v>73</v>
      </c>
      <c r="AY170" s="246" t="s">
        <v>115</v>
      </c>
    </row>
    <row r="171" spans="1:65" s="14" customFormat="1" ht="11.25">
      <c r="B171" s="247"/>
      <c r="C171" s="248"/>
      <c r="D171" s="208" t="s">
        <v>246</v>
      </c>
      <c r="E171" s="249" t="s">
        <v>1</v>
      </c>
      <c r="F171" s="250" t="s">
        <v>248</v>
      </c>
      <c r="G171" s="248"/>
      <c r="H171" s="251">
        <v>1500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AT171" s="257" t="s">
        <v>246</v>
      </c>
      <c r="AU171" s="257" t="s">
        <v>83</v>
      </c>
      <c r="AV171" s="14" t="s">
        <v>120</v>
      </c>
      <c r="AW171" s="14" t="s">
        <v>30</v>
      </c>
      <c r="AX171" s="14" t="s">
        <v>81</v>
      </c>
      <c r="AY171" s="257" t="s">
        <v>115</v>
      </c>
    </row>
    <row r="172" spans="1:65" s="2" customFormat="1" ht="16.5" customHeight="1">
      <c r="A172" s="33"/>
      <c r="B172" s="34"/>
      <c r="C172" s="225" t="s">
        <v>7</v>
      </c>
      <c r="D172" s="225" t="s">
        <v>243</v>
      </c>
      <c r="E172" s="226" t="s">
        <v>263</v>
      </c>
      <c r="F172" s="227" t="s">
        <v>264</v>
      </c>
      <c r="G172" s="228" t="s">
        <v>131</v>
      </c>
      <c r="H172" s="229">
        <v>300</v>
      </c>
      <c r="I172" s="230"/>
      <c r="J172" s="231">
        <f>ROUND(I172*H172,2)</f>
        <v>0</v>
      </c>
      <c r="K172" s="232"/>
      <c r="L172" s="233"/>
      <c r="M172" s="234" t="s">
        <v>1</v>
      </c>
      <c r="N172" s="235" t="s">
        <v>38</v>
      </c>
      <c r="O172" s="70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6" t="s">
        <v>140</v>
      </c>
      <c r="AT172" s="206" t="s">
        <v>243</v>
      </c>
      <c r="AU172" s="206" t="s">
        <v>83</v>
      </c>
      <c r="AY172" s="16" t="s">
        <v>115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6" t="s">
        <v>81</v>
      </c>
      <c r="BK172" s="207">
        <f>ROUND(I172*H172,2)</f>
        <v>0</v>
      </c>
      <c r="BL172" s="16" t="s">
        <v>120</v>
      </c>
      <c r="BM172" s="206" t="s">
        <v>202</v>
      </c>
    </row>
    <row r="173" spans="1:65" s="2" customFormat="1" ht="11.25">
      <c r="A173" s="33"/>
      <c r="B173" s="34"/>
      <c r="C173" s="35"/>
      <c r="D173" s="208" t="s">
        <v>121</v>
      </c>
      <c r="E173" s="35"/>
      <c r="F173" s="209" t="s">
        <v>264</v>
      </c>
      <c r="G173" s="35"/>
      <c r="H173" s="35"/>
      <c r="I173" s="114"/>
      <c r="J173" s="35"/>
      <c r="K173" s="35"/>
      <c r="L173" s="38"/>
      <c r="M173" s="210"/>
      <c r="N173" s="211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121</v>
      </c>
      <c r="AU173" s="16" t="s">
        <v>83</v>
      </c>
    </row>
    <row r="174" spans="1:65" s="13" customFormat="1" ht="22.5">
      <c r="B174" s="236"/>
      <c r="C174" s="237"/>
      <c r="D174" s="208" t="s">
        <v>246</v>
      </c>
      <c r="E174" s="238" t="s">
        <v>1</v>
      </c>
      <c r="F174" s="239" t="s">
        <v>265</v>
      </c>
      <c r="G174" s="237"/>
      <c r="H174" s="240">
        <v>300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AT174" s="246" t="s">
        <v>246</v>
      </c>
      <c r="AU174" s="246" t="s">
        <v>83</v>
      </c>
      <c r="AV174" s="13" t="s">
        <v>83</v>
      </c>
      <c r="AW174" s="13" t="s">
        <v>30</v>
      </c>
      <c r="AX174" s="13" t="s">
        <v>73</v>
      </c>
      <c r="AY174" s="246" t="s">
        <v>115</v>
      </c>
    </row>
    <row r="175" spans="1:65" s="14" customFormat="1" ht="11.25">
      <c r="B175" s="247"/>
      <c r="C175" s="248"/>
      <c r="D175" s="208" t="s">
        <v>246</v>
      </c>
      <c r="E175" s="249" t="s">
        <v>1</v>
      </c>
      <c r="F175" s="250" t="s">
        <v>248</v>
      </c>
      <c r="G175" s="248"/>
      <c r="H175" s="251">
        <v>300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AT175" s="257" t="s">
        <v>246</v>
      </c>
      <c r="AU175" s="257" t="s">
        <v>83</v>
      </c>
      <c r="AV175" s="14" t="s">
        <v>120</v>
      </c>
      <c r="AW175" s="14" t="s">
        <v>30</v>
      </c>
      <c r="AX175" s="14" t="s">
        <v>81</v>
      </c>
      <c r="AY175" s="257" t="s">
        <v>115</v>
      </c>
    </row>
    <row r="176" spans="1:65" s="2" customFormat="1" ht="16.5" customHeight="1">
      <c r="A176" s="33"/>
      <c r="B176" s="34"/>
      <c r="C176" s="225" t="s">
        <v>158</v>
      </c>
      <c r="D176" s="225" t="s">
        <v>243</v>
      </c>
      <c r="E176" s="226" t="s">
        <v>266</v>
      </c>
      <c r="F176" s="227" t="s">
        <v>267</v>
      </c>
      <c r="G176" s="228" t="s">
        <v>131</v>
      </c>
      <c r="H176" s="229">
        <v>300</v>
      </c>
      <c r="I176" s="230"/>
      <c r="J176" s="231">
        <f>ROUND(I176*H176,2)</f>
        <v>0</v>
      </c>
      <c r="K176" s="232"/>
      <c r="L176" s="233"/>
      <c r="M176" s="234" t="s">
        <v>1</v>
      </c>
      <c r="N176" s="235" t="s">
        <v>38</v>
      </c>
      <c r="O176" s="70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6" t="s">
        <v>140</v>
      </c>
      <c r="AT176" s="206" t="s">
        <v>243</v>
      </c>
      <c r="AU176" s="206" t="s">
        <v>83</v>
      </c>
      <c r="AY176" s="16" t="s">
        <v>115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6" t="s">
        <v>81</v>
      </c>
      <c r="BK176" s="207">
        <f>ROUND(I176*H176,2)</f>
        <v>0</v>
      </c>
      <c r="BL176" s="16" t="s">
        <v>120</v>
      </c>
      <c r="BM176" s="206" t="s">
        <v>206</v>
      </c>
    </row>
    <row r="177" spans="1:65" s="2" customFormat="1" ht="11.25">
      <c r="A177" s="33"/>
      <c r="B177" s="34"/>
      <c r="C177" s="35"/>
      <c r="D177" s="208" t="s">
        <v>121</v>
      </c>
      <c r="E177" s="35"/>
      <c r="F177" s="209" t="s">
        <v>267</v>
      </c>
      <c r="G177" s="35"/>
      <c r="H177" s="35"/>
      <c r="I177" s="114"/>
      <c r="J177" s="35"/>
      <c r="K177" s="35"/>
      <c r="L177" s="38"/>
      <c r="M177" s="210"/>
      <c r="N177" s="211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121</v>
      </c>
      <c r="AU177" s="16" t="s">
        <v>83</v>
      </c>
    </row>
    <row r="178" spans="1:65" s="13" customFormat="1" ht="22.5">
      <c r="B178" s="236"/>
      <c r="C178" s="237"/>
      <c r="D178" s="208" t="s">
        <v>246</v>
      </c>
      <c r="E178" s="238" t="s">
        <v>1</v>
      </c>
      <c r="F178" s="239" t="s">
        <v>265</v>
      </c>
      <c r="G178" s="237"/>
      <c r="H178" s="240">
        <v>300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AT178" s="246" t="s">
        <v>246</v>
      </c>
      <c r="AU178" s="246" t="s">
        <v>83</v>
      </c>
      <c r="AV178" s="13" t="s">
        <v>83</v>
      </c>
      <c r="AW178" s="13" t="s">
        <v>30</v>
      </c>
      <c r="AX178" s="13" t="s">
        <v>73</v>
      </c>
      <c r="AY178" s="246" t="s">
        <v>115</v>
      </c>
    </row>
    <row r="179" spans="1:65" s="14" customFormat="1" ht="11.25">
      <c r="B179" s="247"/>
      <c r="C179" s="248"/>
      <c r="D179" s="208" t="s">
        <v>246</v>
      </c>
      <c r="E179" s="249" t="s">
        <v>1</v>
      </c>
      <c r="F179" s="250" t="s">
        <v>248</v>
      </c>
      <c r="G179" s="248"/>
      <c r="H179" s="251">
        <v>300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AT179" s="257" t="s">
        <v>246</v>
      </c>
      <c r="AU179" s="257" t="s">
        <v>83</v>
      </c>
      <c r="AV179" s="14" t="s">
        <v>120</v>
      </c>
      <c r="AW179" s="14" t="s">
        <v>30</v>
      </c>
      <c r="AX179" s="14" t="s">
        <v>81</v>
      </c>
      <c r="AY179" s="257" t="s">
        <v>115</v>
      </c>
    </row>
    <row r="180" spans="1:65" s="2" customFormat="1" ht="33" customHeight="1">
      <c r="A180" s="33"/>
      <c r="B180" s="34"/>
      <c r="C180" s="194" t="s">
        <v>268</v>
      </c>
      <c r="D180" s="194" t="s">
        <v>116</v>
      </c>
      <c r="E180" s="195" t="s">
        <v>269</v>
      </c>
      <c r="F180" s="196" t="s">
        <v>270</v>
      </c>
      <c r="G180" s="197" t="s">
        <v>223</v>
      </c>
      <c r="H180" s="198">
        <v>3</v>
      </c>
      <c r="I180" s="199"/>
      <c r="J180" s="200">
        <f>ROUND(I180*H180,2)</f>
        <v>0</v>
      </c>
      <c r="K180" s="201"/>
      <c r="L180" s="38"/>
      <c r="M180" s="202" t="s">
        <v>1</v>
      </c>
      <c r="N180" s="203" t="s">
        <v>38</v>
      </c>
      <c r="O180" s="70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6" t="s">
        <v>120</v>
      </c>
      <c r="AT180" s="206" t="s">
        <v>116</v>
      </c>
      <c r="AU180" s="206" t="s">
        <v>83</v>
      </c>
      <c r="AY180" s="16" t="s">
        <v>115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6" t="s">
        <v>81</v>
      </c>
      <c r="BK180" s="207">
        <f>ROUND(I180*H180,2)</f>
        <v>0</v>
      </c>
      <c r="BL180" s="16" t="s">
        <v>120</v>
      </c>
      <c r="BM180" s="206" t="s">
        <v>271</v>
      </c>
    </row>
    <row r="181" spans="1:65" s="2" customFormat="1" ht="19.5">
      <c r="A181" s="33"/>
      <c r="B181" s="34"/>
      <c r="C181" s="35"/>
      <c r="D181" s="208" t="s">
        <v>121</v>
      </c>
      <c r="E181" s="35"/>
      <c r="F181" s="209" t="s">
        <v>270</v>
      </c>
      <c r="G181" s="35"/>
      <c r="H181" s="35"/>
      <c r="I181" s="114"/>
      <c r="J181" s="35"/>
      <c r="K181" s="35"/>
      <c r="L181" s="38"/>
      <c r="M181" s="210"/>
      <c r="N181" s="211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121</v>
      </c>
      <c r="AU181" s="16" t="s">
        <v>83</v>
      </c>
    </row>
    <row r="182" spans="1:65" s="2" customFormat="1" ht="44.25" customHeight="1">
      <c r="A182" s="33"/>
      <c r="B182" s="34"/>
      <c r="C182" s="194" t="s">
        <v>162</v>
      </c>
      <c r="D182" s="194" t="s">
        <v>116</v>
      </c>
      <c r="E182" s="195" t="s">
        <v>272</v>
      </c>
      <c r="F182" s="196" t="s">
        <v>273</v>
      </c>
      <c r="G182" s="197" t="s">
        <v>131</v>
      </c>
      <c r="H182" s="198">
        <v>150</v>
      </c>
      <c r="I182" s="199"/>
      <c r="J182" s="200">
        <f>ROUND(I182*H182,2)</f>
        <v>0</v>
      </c>
      <c r="K182" s="201"/>
      <c r="L182" s="38"/>
      <c r="M182" s="202" t="s">
        <v>1</v>
      </c>
      <c r="N182" s="203" t="s">
        <v>38</v>
      </c>
      <c r="O182" s="70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6" t="s">
        <v>120</v>
      </c>
      <c r="AT182" s="206" t="s">
        <v>116</v>
      </c>
      <c r="AU182" s="206" t="s">
        <v>83</v>
      </c>
      <c r="AY182" s="16" t="s">
        <v>115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6" t="s">
        <v>81</v>
      </c>
      <c r="BK182" s="207">
        <f>ROUND(I182*H182,2)</f>
        <v>0</v>
      </c>
      <c r="BL182" s="16" t="s">
        <v>120</v>
      </c>
      <c r="BM182" s="206" t="s">
        <v>274</v>
      </c>
    </row>
    <row r="183" spans="1:65" s="2" customFormat="1" ht="29.25">
      <c r="A183" s="33"/>
      <c r="B183" s="34"/>
      <c r="C183" s="35"/>
      <c r="D183" s="208" t="s">
        <v>121</v>
      </c>
      <c r="E183" s="35"/>
      <c r="F183" s="209" t="s">
        <v>273</v>
      </c>
      <c r="G183" s="35"/>
      <c r="H183" s="35"/>
      <c r="I183" s="114"/>
      <c r="J183" s="35"/>
      <c r="K183" s="35"/>
      <c r="L183" s="38"/>
      <c r="M183" s="210"/>
      <c r="N183" s="211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121</v>
      </c>
      <c r="AU183" s="16" t="s">
        <v>83</v>
      </c>
    </row>
    <row r="184" spans="1:65" s="2" customFormat="1" ht="44.25" customHeight="1">
      <c r="A184" s="33"/>
      <c r="B184" s="34"/>
      <c r="C184" s="194" t="s">
        <v>275</v>
      </c>
      <c r="D184" s="194" t="s">
        <v>116</v>
      </c>
      <c r="E184" s="195" t="s">
        <v>276</v>
      </c>
      <c r="F184" s="196" t="s">
        <v>277</v>
      </c>
      <c r="G184" s="197" t="s">
        <v>131</v>
      </c>
      <c r="H184" s="198">
        <v>150</v>
      </c>
      <c r="I184" s="199"/>
      <c r="J184" s="200">
        <f>ROUND(I184*H184,2)</f>
        <v>0</v>
      </c>
      <c r="K184" s="201"/>
      <c r="L184" s="38"/>
      <c r="M184" s="202" t="s">
        <v>1</v>
      </c>
      <c r="N184" s="203" t="s">
        <v>38</v>
      </c>
      <c r="O184" s="70"/>
      <c r="P184" s="204">
        <f>O184*H184</f>
        <v>0</v>
      </c>
      <c r="Q184" s="204">
        <v>0</v>
      </c>
      <c r="R184" s="204">
        <f>Q184*H184</f>
        <v>0</v>
      </c>
      <c r="S184" s="204">
        <v>0</v>
      </c>
      <c r="T184" s="20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6" t="s">
        <v>120</v>
      </c>
      <c r="AT184" s="206" t="s">
        <v>116</v>
      </c>
      <c r="AU184" s="206" t="s">
        <v>83</v>
      </c>
      <c r="AY184" s="16" t="s">
        <v>115</v>
      </c>
      <c r="BE184" s="207">
        <f>IF(N184="základní",J184,0)</f>
        <v>0</v>
      </c>
      <c r="BF184" s="207">
        <f>IF(N184="snížená",J184,0)</f>
        <v>0</v>
      </c>
      <c r="BG184" s="207">
        <f>IF(N184="zákl. přenesená",J184,0)</f>
        <v>0</v>
      </c>
      <c r="BH184" s="207">
        <f>IF(N184="sníž. přenesená",J184,0)</f>
        <v>0</v>
      </c>
      <c r="BI184" s="207">
        <f>IF(N184="nulová",J184,0)</f>
        <v>0</v>
      </c>
      <c r="BJ184" s="16" t="s">
        <v>81</v>
      </c>
      <c r="BK184" s="207">
        <f>ROUND(I184*H184,2)</f>
        <v>0</v>
      </c>
      <c r="BL184" s="16" t="s">
        <v>120</v>
      </c>
      <c r="BM184" s="206" t="s">
        <v>278</v>
      </c>
    </row>
    <row r="185" spans="1:65" s="2" customFormat="1" ht="29.25">
      <c r="A185" s="33"/>
      <c r="B185" s="34"/>
      <c r="C185" s="35"/>
      <c r="D185" s="208" t="s">
        <v>121</v>
      </c>
      <c r="E185" s="35"/>
      <c r="F185" s="209" t="s">
        <v>277</v>
      </c>
      <c r="G185" s="35"/>
      <c r="H185" s="35"/>
      <c r="I185" s="114"/>
      <c r="J185" s="35"/>
      <c r="K185" s="35"/>
      <c r="L185" s="38"/>
      <c r="M185" s="210"/>
      <c r="N185" s="211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121</v>
      </c>
      <c r="AU185" s="16" t="s">
        <v>83</v>
      </c>
    </row>
    <row r="186" spans="1:65" s="2" customFormat="1" ht="44.25" customHeight="1">
      <c r="A186" s="33"/>
      <c r="B186" s="34"/>
      <c r="C186" s="194" t="s">
        <v>168</v>
      </c>
      <c r="D186" s="194" t="s">
        <v>116</v>
      </c>
      <c r="E186" s="195" t="s">
        <v>279</v>
      </c>
      <c r="F186" s="196" t="s">
        <v>280</v>
      </c>
      <c r="G186" s="197" t="s">
        <v>131</v>
      </c>
      <c r="H186" s="198">
        <v>150</v>
      </c>
      <c r="I186" s="199"/>
      <c r="J186" s="200">
        <f>ROUND(I186*H186,2)</f>
        <v>0</v>
      </c>
      <c r="K186" s="201"/>
      <c r="L186" s="38"/>
      <c r="M186" s="202" t="s">
        <v>1</v>
      </c>
      <c r="N186" s="203" t="s">
        <v>38</v>
      </c>
      <c r="O186" s="70"/>
      <c r="P186" s="204">
        <f>O186*H186</f>
        <v>0</v>
      </c>
      <c r="Q186" s="204">
        <v>0</v>
      </c>
      <c r="R186" s="204">
        <f>Q186*H186</f>
        <v>0</v>
      </c>
      <c r="S186" s="204">
        <v>0</v>
      </c>
      <c r="T186" s="20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6" t="s">
        <v>120</v>
      </c>
      <c r="AT186" s="206" t="s">
        <v>116</v>
      </c>
      <c r="AU186" s="206" t="s">
        <v>83</v>
      </c>
      <c r="AY186" s="16" t="s">
        <v>115</v>
      </c>
      <c r="BE186" s="207">
        <f>IF(N186="základní",J186,0)</f>
        <v>0</v>
      </c>
      <c r="BF186" s="207">
        <f>IF(N186="snížená",J186,0)</f>
        <v>0</v>
      </c>
      <c r="BG186" s="207">
        <f>IF(N186="zákl. přenesená",J186,0)</f>
        <v>0</v>
      </c>
      <c r="BH186" s="207">
        <f>IF(N186="sníž. přenesená",J186,0)</f>
        <v>0</v>
      </c>
      <c r="BI186" s="207">
        <f>IF(N186="nulová",J186,0)</f>
        <v>0</v>
      </c>
      <c r="BJ186" s="16" t="s">
        <v>81</v>
      </c>
      <c r="BK186" s="207">
        <f>ROUND(I186*H186,2)</f>
        <v>0</v>
      </c>
      <c r="BL186" s="16" t="s">
        <v>120</v>
      </c>
      <c r="BM186" s="206" t="s">
        <v>281</v>
      </c>
    </row>
    <row r="187" spans="1:65" s="2" customFormat="1" ht="29.25">
      <c r="A187" s="33"/>
      <c r="B187" s="34"/>
      <c r="C187" s="35"/>
      <c r="D187" s="208" t="s">
        <v>121</v>
      </c>
      <c r="E187" s="35"/>
      <c r="F187" s="209" t="s">
        <v>280</v>
      </c>
      <c r="G187" s="35"/>
      <c r="H187" s="35"/>
      <c r="I187" s="114"/>
      <c r="J187" s="35"/>
      <c r="K187" s="35"/>
      <c r="L187" s="38"/>
      <c r="M187" s="210"/>
      <c r="N187" s="211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121</v>
      </c>
      <c r="AU187" s="16" t="s">
        <v>83</v>
      </c>
    </row>
    <row r="188" spans="1:65" s="2" customFormat="1" ht="44.25" customHeight="1">
      <c r="A188" s="33"/>
      <c r="B188" s="34"/>
      <c r="C188" s="194" t="s">
        <v>282</v>
      </c>
      <c r="D188" s="194" t="s">
        <v>116</v>
      </c>
      <c r="E188" s="195" t="s">
        <v>283</v>
      </c>
      <c r="F188" s="196" t="s">
        <v>284</v>
      </c>
      <c r="G188" s="197" t="s">
        <v>131</v>
      </c>
      <c r="H188" s="198">
        <v>150</v>
      </c>
      <c r="I188" s="199"/>
      <c r="J188" s="200">
        <f>ROUND(I188*H188,2)</f>
        <v>0</v>
      </c>
      <c r="K188" s="201"/>
      <c r="L188" s="38"/>
      <c r="M188" s="202" t="s">
        <v>1</v>
      </c>
      <c r="N188" s="203" t="s">
        <v>38</v>
      </c>
      <c r="O188" s="70"/>
      <c r="P188" s="204">
        <f>O188*H188</f>
        <v>0</v>
      </c>
      <c r="Q188" s="204">
        <v>0</v>
      </c>
      <c r="R188" s="204">
        <f>Q188*H188</f>
        <v>0</v>
      </c>
      <c r="S188" s="204">
        <v>0</v>
      </c>
      <c r="T188" s="20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6" t="s">
        <v>120</v>
      </c>
      <c r="AT188" s="206" t="s">
        <v>116</v>
      </c>
      <c r="AU188" s="206" t="s">
        <v>83</v>
      </c>
      <c r="AY188" s="16" t="s">
        <v>115</v>
      </c>
      <c r="BE188" s="207">
        <f>IF(N188="základní",J188,0)</f>
        <v>0</v>
      </c>
      <c r="BF188" s="207">
        <f>IF(N188="snížená",J188,0)</f>
        <v>0</v>
      </c>
      <c r="BG188" s="207">
        <f>IF(N188="zákl. přenesená",J188,0)</f>
        <v>0</v>
      </c>
      <c r="BH188" s="207">
        <f>IF(N188="sníž. přenesená",J188,0)</f>
        <v>0</v>
      </c>
      <c r="BI188" s="207">
        <f>IF(N188="nulová",J188,0)</f>
        <v>0</v>
      </c>
      <c r="BJ188" s="16" t="s">
        <v>81</v>
      </c>
      <c r="BK188" s="207">
        <f>ROUND(I188*H188,2)</f>
        <v>0</v>
      </c>
      <c r="BL188" s="16" t="s">
        <v>120</v>
      </c>
      <c r="BM188" s="206" t="s">
        <v>285</v>
      </c>
    </row>
    <row r="189" spans="1:65" s="2" customFormat="1" ht="29.25">
      <c r="A189" s="33"/>
      <c r="B189" s="34"/>
      <c r="C189" s="35"/>
      <c r="D189" s="208" t="s">
        <v>121</v>
      </c>
      <c r="E189" s="35"/>
      <c r="F189" s="209" t="s">
        <v>284</v>
      </c>
      <c r="G189" s="35"/>
      <c r="H189" s="35"/>
      <c r="I189" s="114"/>
      <c r="J189" s="35"/>
      <c r="K189" s="35"/>
      <c r="L189" s="38"/>
      <c r="M189" s="210"/>
      <c r="N189" s="211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121</v>
      </c>
      <c r="AU189" s="16" t="s">
        <v>83</v>
      </c>
    </row>
    <row r="190" spans="1:65" s="2" customFormat="1" ht="21.75" customHeight="1">
      <c r="A190" s="33"/>
      <c r="B190" s="34"/>
      <c r="C190" s="194" t="s">
        <v>172</v>
      </c>
      <c r="D190" s="194" t="s">
        <v>116</v>
      </c>
      <c r="E190" s="195" t="s">
        <v>286</v>
      </c>
      <c r="F190" s="196" t="s">
        <v>287</v>
      </c>
      <c r="G190" s="197" t="s">
        <v>131</v>
      </c>
      <c r="H190" s="198">
        <v>600</v>
      </c>
      <c r="I190" s="199"/>
      <c r="J190" s="200">
        <f>ROUND(I190*H190,2)</f>
        <v>0</v>
      </c>
      <c r="K190" s="201"/>
      <c r="L190" s="38"/>
      <c r="M190" s="202" t="s">
        <v>1</v>
      </c>
      <c r="N190" s="203" t="s">
        <v>38</v>
      </c>
      <c r="O190" s="70"/>
      <c r="P190" s="204">
        <f>O190*H190</f>
        <v>0</v>
      </c>
      <c r="Q190" s="204">
        <v>0</v>
      </c>
      <c r="R190" s="204">
        <f>Q190*H190</f>
        <v>0</v>
      </c>
      <c r="S190" s="204">
        <v>0</v>
      </c>
      <c r="T190" s="20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6" t="s">
        <v>120</v>
      </c>
      <c r="AT190" s="206" t="s">
        <v>116</v>
      </c>
      <c r="AU190" s="206" t="s">
        <v>83</v>
      </c>
      <c r="AY190" s="16" t="s">
        <v>115</v>
      </c>
      <c r="BE190" s="207">
        <f>IF(N190="základní",J190,0)</f>
        <v>0</v>
      </c>
      <c r="BF190" s="207">
        <f>IF(N190="snížená",J190,0)</f>
        <v>0</v>
      </c>
      <c r="BG190" s="207">
        <f>IF(N190="zákl. přenesená",J190,0)</f>
        <v>0</v>
      </c>
      <c r="BH190" s="207">
        <f>IF(N190="sníž. přenesená",J190,0)</f>
        <v>0</v>
      </c>
      <c r="BI190" s="207">
        <f>IF(N190="nulová",J190,0)</f>
        <v>0</v>
      </c>
      <c r="BJ190" s="16" t="s">
        <v>81</v>
      </c>
      <c r="BK190" s="207">
        <f>ROUND(I190*H190,2)</f>
        <v>0</v>
      </c>
      <c r="BL190" s="16" t="s">
        <v>120</v>
      </c>
      <c r="BM190" s="206" t="s">
        <v>288</v>
      </c>
    </row>
    <row r="191" spans="1:65" s="2" customFormat="1" ht="19.5">
      <c r="A191" s="33"/>
      <c r="B191" s="34"/>
      <c r="C191" s="35"/>
      <c r="D191" s="208" t="s">
        <v>121</v>
      </c>
      <c r="E191" s="35"/>
      <c r="F191" s="209" t="s">
        <v>287</v>
      </c>
      <c r="G191" s="35"/>
      <c r="H191" s="35"/>
      <c r="I191" s="114"/>
      <c r="J191" s="35"/>
      <c r="K191" s="35"/>
      <c r="L191" s="38"/>
      <c r="M191" s="210"/>
      <c r="N191" s="211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121</v>
      </c>
      <c r="AU191" s="16" t="s">
        <v>83</v>
      </c>
    </row>
    <row r="192" spans="1:65" s="2" customFormat="1" ht="21.75" customHeight="1">
      <c r="A192" s="33"/>
      <c r="B192" s="34"/>
      <c r="C192" s="194" t="s">
        <v>289</v>
      </c>
      <c r="D192" s="194" t="s">
        <v>116</v>
      </c>
      <c r="E192" s="195" t="s">
        <v>290</v>
      </c>
      <c r="F192" s="196" t="s">
        <v>291</v>
      </c>
      <c r="G192" s="197" t="s">
        <v>242</v>
      </c>
      <c r="H192" s="198">
        <v>3600</v>
      </c>
      <c r="I192" s="199"/>
      <c r="J192" s="200">
        <f>ROUND(I192*H192,2)</f>
        <v>0</v>
      </c>
      <c r="K192" s="201"/>
      <c r="L192" s="38"/>
      <c r="M192" s="202" t="s">
        <v>1</v>
      </c>
      <c r="N192" s="203" t="s">
        <v>38</v>
      </c>
      <c r="O192" s="70"/>
      <c r="P192" s="204">
        <f>O192*H192</f>
        <v>0</v>
      </c>
      <c r="Q192" s="204">
        <v>0</v>
      </c>
      <c r="R192" s="204">
        <f>Q192*H192</f>
        <v>0</v>
      </c>
      <c r="S192" s="204">
        <v>0</v>
      </c>
      <c r="T192" s="20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6" t="s">
        <v>120</v>
      </c>
      <c r="AT192" s="206" t="s">
        <v>116</v>
      </c>
      <c r="AU192" s="206" t="s">
        <v>83</v>
      </c>
      <c r="AY192" s="16" t="s">
        <v>115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6" t="s">
        <v>81</v>
      </c>
      <c r="BK192" s="207">
        <f>ROUND(I192*H192,2)</f>
        <v>0</v>
      </c>
      <c r="BL192" s="16" t="s">
        <v>120</v>
      </c>
      <c r="BM192" s="206" t="s">
        <v>292</v>
      </c>
    </row>
    <row r="193" spans="1:65" s="2" customFormat="1" ht="19.5">
      <c r="A193" s="33"/>
      <c r="B193" s="34"/>
      <c r="C193" s="35"/>
      <c r="D193" s="208" t="s">
        <v>121</v>
      </c>
      <c r="E193" s="35"/>
      <c r="F193" s="209" t="s">
        <v>291</v>
      </c>
      <c r="G193" s="35"/>
      <c r="H193" s="35"/>
      <c r="I193" s="114"/>
      <c r="J193" s="35"/>
      <c r="K193" s="35"/>
      <c r="L193" s="38"/>
      <c r="M193" s="210"/>
      <c r="N193" s="211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121</v>
      </c>
      <c r="AU193" s="16" t="s">
        <v>83</v>
      </c>
    </row>
    <row r="194" spans="1:65" s="2" customFormat="1" ht="21.75" customHeight="1">
      <c r="A194" s="33"/>
      <c r="B194" s="34"/>
      <c r="C194" s="194" t="s">
        <v>176</v>
      </c>
      <c r="D194" s="194" t="s">
        <v>116</v>
      </c>
      <c r="E194" s="195" t="s">
        <v>293</v>
      </c>
      <c r="F194" s="196" t="s">
        <v>294</v>
      </c>
      <c r="G194" s="197" t="s">
        <v>223</v>
      </c>
      <c r="H194" s="198">
        <v>1500</v>
      </c>
      <c r="I194" s="199"/>
      <c r="J194" s="200">
        <f>ROUND(I194*H194,2)</f>
        <v>0</v>
      </c>
      <c r="K194" s="201"/>
      <c r="L194" s="38"/>
      <c r="M194" s="202" t="s">
        <v>1</v>
      </c>
      <c r="N194" s="203" t="s">
        <v>38</v>
      </c>
      <c r="O194" s="70"/>
      <c r="P194" s="204">
        <f>O194*H194</f>
        <v>0</v>
      </c>
      <c r="Q194" s="204">
        <v>0</v>
      </c>
      <c r="R194" s="204">
        <f>Q194*H194</f>
        <v>0</v>
      </c>
      <c r="S194" s="204">
        <v>0</v>
      </c>
      <c r="T194" s="20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6" t="s">
        <v>120</v>
      </c>
      <c r="AT194" s="206" t="s">
        <v>116</v>
      </c>
      <c r="AU194" s="206" t="s">
        <v>83</v>
      </c>
      <c r="AY194" s="16" t="s">
        <v>115</v>
      </c>
      <c r="BE194" s="207">
        <f>IF(N194="základní",J194,0)</f>
        <v>0</v>
      </c>
      <c r="BF194" s="207">
        <f>IF(N194="snížená",J194,0)</f>
        <v>0</v>
      </c>
      <c r="BG194" s="207">
        <f>IF(N194="zákl. přenesená",J194,0)</f>
        <v>0</v>
      </c>
      <c r="BH194" s="207">
        <f>IF(N194="sníž. přenesená",J194,0)</f>
        <v>0</v>
      </c>
      <c r="BI194" s="207">
        <f>IF(N194="nulová",J194,0)</f>
        <v>0</v>
      </c>
      <c r="BJ194" s="16" t="s">
        <v>81</v>
      </c>
      <c r="BK194" s="207">
        <f>ROUND(I194*H194,2)</f>
        <v>0</v>
      </c>
      <c r="BL194" s="16" t="s">
        <v>120</v>
      </c>
      <c r="BM194" s="206" t="s">
        <v>295</v>
      </c>
    </row>
    <row r="195" spans="1:65" s="2" customFormat="1" ht="19.5">
      <c r="A195" s="33"/>
      <c r="B195" s="34"/>
      <c r="C195" s="35"/>
      <c r="D195" s="208" t="s">
        <v>121</v>
      </c>
      <c r="E195" s="35"/>
      <c r="F195" s="209" t="s">
        <v>294</v>
      </c>
      <c r="G195" s="35"/>
      <c r="H195" s="35"/>
      <c r="I195" s="114"/>
      <c r="J195" s="35"/>
      <c r="K195" s="35"/>
      <c r="L195" s="38"/>
      <c r="M195" s="210"/>
      <c r="N195" s="211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121</v>
      </c>
      <c r="AU195" s="16" t="s">
        <v>83</v>
      </c>
    </row>
    <row r="196" spans="1:65" s="2" customFormat="1" ht="21.75" customHeight="1">
      <c r="A196" s="33"/>
      <c r="B196" s="34"/>
      <c r="C196" s="194" t="s">
        <v>296</v>
      </c>
      <c r="D196" s="194" t="s">
        <v>116</v>
      </c>
      <c r="E196" s="195" t="s">
        <v>297</v>
      </c>
      <c r="F196" s="196" t="s">
        <v>298</v>
      </c>
      <c r="G196" s="197" t="s">
        <v>242</v>
      </c>
      <c r="H196" s="198">
        <v>3</v>
      </c>
      <c r="I196" s="199"/>
      <c r="J196" s="200">
        <f>ROUND(I196*H196,2)</f>
        <v>0</v>
      </c>
      <c r="K196" s="201"/>
      <c r="L196" s="38"/>
      <c r="M196" s="202" t="s">
        <v>1</v>
      </c>
      <c r="N196" s="203" t="s">
        <v>38</v>
      </c>
      <c r="O196" s="70"/>
      <c r="P196" s="204">
        <f>O196*H196</f>
        <v>0</v>
      </c>
      <c r="Q196" s="204">
        <v>0</v>
      </c>
      <c r="R196" s="204">
        <f>Q196*H196</f>
        <v>0</v>
      </c>
      <c r="S196" s="204">
        <v>0</v>
      </c>
      <c r="T196" s="20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6" t="s">
        <v>120</v>
      </c>
      <c r="AT196" s="206" t="s">
        <v>116</v>
      </c>
      <c r="AU196" s="206" t="s">
        <v>83</v>
      </c>
      <c r="AY196" s="16" t="s">
        <v>115</v>
      </c>
      <c r="BE196" s="207">
        <f>IF(N196="základní",J196,0)</f>
        <v>0</v>
      </c>
      <c r="BF196" s="207">
        <f>IF(N196="snížená",J196,0)</f>
        <v>0</v>
      </c>
      <c r="BG196" s="207">
        <f>IF(N196="zákl. přenesená",J196,0)</f>
        <v>0</v>
      </c>
      <c r="BH196" s="207">
        <f>IF(N196="sníž. přenesená",J196,0)</f>
        <v>0</v>
      </c>
      <c r="BI196" s="207">
        <f>IF(N196="nulová",J196,0)</f>
        <v>0</v>
      </c>
      <c r="BJ196" s="16" t="s">
        <v>81</v>
      </c>
      <c r="BK196" s="207">
        <f>ROUND(I196*H196,2)</f>
        <v>0</v>
      </c>
      <c r="BL196" s="16" t="s">
        <v>120</v>
      </c>
      <c r="BM196" s="206" t="s">
        <v>299</v>
      </c>
    </row>
    <row r="197" spans="1:65" s="2" customFormat="1" ht="19.5">
      <c r="A197" s="33"/>
      <c r="B197" s="34"/>
      <c r="C197" s="35"/>
      <c r="D197" s="208" t="s">
        <v>121</v>
      </c>
      <c r="E197" s="35"/>
      <c r="F197" s="209" t="s">
        <v>298</v>
      </c>
      <c r="G197" s="35"/>
      <c r="H197" s="35"/>
      <c r="I197" s="114"/>
      <c r="J197" s="35"/>
      <c r="K197" s="35"/>
      <c r="L197" s="38"/>
      <c r="M197" s="210"/>
      <c r="N197" s="211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121</v>
      </c>
      <c r="AU197" s="16" t="s">
        <v>83</v>
      </c>
    </row>
    <row r="198" spans="1:65" s="2" customFormat="1" ht="21.75" customHeight="1">
      <c r="A198" s="33"/>
      <c r="B198" s="34"/>
      <c r="C198" s="194" t="s">
        <v>180</v>
      </c>
      <c r="D198" s="194" t="s">
        <v>116</v>
      </c>
      <c r="E198" s="195" t="s">
        <v>300</v>
      </c>
      <c r="F198" s="196" t="s">
        <v>301</v>
      </c>
      <c r="G198" s="197" t="s">
        <v>242</v>
      </c>
      <c r="H198" s="198">
        <v>3</v>
      </c>
      <c r="I198" s="199"/>
      <c r="J198" s="200">
        <f>ROUND(I198*H198,2)</f>
        <v>0</v>
      </c>
      <c r="K198" s="201"/>
      <c r="L198" s="38"/>
      <c r="M198" s="202" t="s">
        <v>1</v>
      </c>
      <c r="N198" s="203" t="s">
        <v>38</v>
      </c>
      <c r="O198" s="70"/>
      <c r="P198" s="204">
        <f>O198*H198</f>
        <v>0</v>
      </c>
      <c r="Q198" s="204">
        <v>0</v>
      </c>
      <c r="R198" s="204">
        <f>Q198*H198</f>
        <v>0</v>
      </c>
      <c r="S198" s="204">
        <v>0</v>
      </c>
      <c r="T198" s="20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6" t="s">
        <v>120</v>
      </c>
      <c r="AT198" s="206" t="s">
        <v>116</v>
      </c>
      <c r="AU198" s="206" t="s">
        <v>83</v>
      </c>
      <c r="AY198" s="16" t="s">
        <v>115</v>
      </c>
      <c r="BE198" s="207">
        <f>IF(N198="základní",J198,0)</f>
        <v>0</v>
      </c>
      <c r="BF198" s="207">
        <f>IF(N198="snížená",J198,0)</f>
        <v>0</v>
      </c>
      <c r="BG198" s="207">
        <f>IF(N198="zákl. přenesená",J198,0)</f>
        <v>0</v>
      </c>
      <c r="BH198" s="207">
        <f>IF(N198="sníž. přenesená",J198,0)</f>
        <v>0</v>
      </c>
      <c r="BI198" s="207">
        <f>IF(N198="nulová",J198,0)</f>
        <v>0</v>
      </c>
      <c r="BJ198" s="16" t="s">
        <v>81</v>
      </c>
      <c r="BK198" s="207">
        <f>ROUND(I198*H198,2)</f>
        <v>0</v>
      </c>
      <c r="BL198" s="16" t="s">
        <v>120</v>
      </c>
      <c r="BM198" s="206" t="s">
        <v>302</v>
      </c>
    </row>
    <row r="199" spans="1:65" s="2" customFormat="1" ht="19.5">
      <c r="A199" s="33"/>
      <c r="B199" s="34"/>
      <c r="C199" s="35"/>
      <c r="D199" s="208" t="s">
        <v>121</v>
      </c>
      <c r="E199" s="35"/>
      <c r="F199" s="209" t="s">
        <v>301</v>
      </c>
      <c r="G199" s="35"/>
      <c r="H199" s="35"/>
      <c r="I199" s="114"/>
      <c r="J199" s="35"/>
      <c r="K199" s="35"/>
      <c r="L199" s="38"/>
      <c r="M199" s="210"/>
      <c r="N199" s="211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121</v>
      </c>
      <c r="AU199" s="16" t="s">
        <v>83</v>
      </c>
    </row>
    <row r="200" spans="1:65" s="2" customFormat="1" ht="21.75" customHeight="1">
      <c r="A200" s="33"/>
      <c r="B200" s="34"/>
      <c r="C200" s="225" t="s">
        <v>303</v>
      </c>
      <c r="D200" s="225" t="s">
        <v>243</v>
      </c>
      <c r="E200" s="226" t="s">
        <v>304</v>
      </c>
      <c r="F200" s="227" t="s">
        <v>305</v>
      </c>
      <c r="G200" s="228" t="s">
        <v>131</v>
      </c>
      <c r="H200" s="229">
        <v>3</v>
      </c>
      <c r="I200" s="230"/>
      <c r="J200" s="231">
        <f>ROUND(I200*H200,2)</f>
        <v>0</v>
      </c>
      <c r="K200" s="232"/>
      <c r="L200" s="233"/>
      <c r="M200" s="234" t="s">
        <v>1</v>
      </c>
      <c r="N200" s="235" t="s">
        <v>38</v>
      </c>
      <c r="O200" s="70"/>
      <c r="P200" s="204">
        <f>O200*H200</f>
        <v>0</v>
      </c>
      <c r="Q200" s="204">
        <v>0</v>
      </c>
      <c r="R200" s="204">
        <f>Q200*H200</f>
        <v>0</v>
      </c>
      <c r="S200" s="204">
        <v>0</v>
      </c>
      <c r="T200" s="205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6" t="s">
        <v>140</v>
      </c>
      <c r="AT200" s="206" t="s">
        <v>243</v>
      </c>
      <c r="AU200" s="206" t="s">
        <v>83</v>
      </c>
      <c r="AY200" s="16" t="s">
        <v>115</v>
      </c>
      <c r="BE200" s="207">
        <f>IF(N200="základní",J200,0)</f>
        <v>0</v>
      </c>
      <c r="BF200" s="207">
        <f>IF(N200="snížená",J200,0)</f>
        <v>0</v>
      </c>
      <c r="BG200" s="207">
        <f>IF(N200="zákl. přenesená",J200,0)</f>
        <v>0</v>
      </c>
      <c r="BH200" s="207">
        <f>IF(N200="sníž. přenesená",J200,0)</f>
        <v>0</v>
      </c>
      <c r="BI200" s="207">
        <f>IF(N200="nulová",J200,0)</f>
        <v>0</v>
      </c>
      <c r="BJ200" s="16" t="s">
        <v>81</v>
      </c>
      <c r="BK200" s="207">
        <f>ROUND(I200*H200,2)</f>
        <v>0</v>
      </c>
      <c r="BL200" s="16" t="s">
        <v>120</v>
      </c>
      <c r="BM200" s="206" t="s">
        <v>306</v>
      </c>
    </row>
    <row r="201" spans="1:65" s="2" customFormat="1" ht="19.5">
      <c r="A201" s="33"/>
      <c r="B201" s="34"/>
      <c r="C201" s="35"/>
      <c r="D201" s="208" t="s">
        <v>121</v>
      </c>
      <c r="E201" s="35"/>
      <c r="F201" s="209" t="s">
        <v>305</v>
      </c>
      <c r="G201" s="35"/>
      <c r="H201" s="35"/>
      <c r="I201" s="114"/>
      <c r="J201" s="35"/>
      <c r="K201" s="35"/>
      <c r="L201" s="38"/>
      <c r="M201" s="210"/>
      <c r="N201" s="211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121</v>
      </c>
      <c r="AU201" s="16" t="s">
        <v>83</v>
      </c>
    </row>
    <row r="202" spans="1:65" s="2" customFormat="1" ht="21.75" customHeight="1">
      <c r="A202" s="33"/>
      <c r="B202" s="34"/>
      <c r="C202" s="225" t="s">
        <v>185</v>
      </c>
      <c r="D202" s="225" t="s">
        <v>243</v>
      </c>
      <c r="E202" s="226" t="s">
        <v>307</v>
      </c>
      <c r="F202" s="227" t="s">
        <v>308</v>
      </c>
      <c r="G202" s="228" t="s">
        <v>242</v>
      </c>
      <c r="H202" s="229">
        <v>3</v>
      </c>
      <c r="I202" s="230"/>
      <c r="J202" s="231">
        <f>ROUND(I202*H202,2)</f>
        <v>0</v>
      </c>
      <c r="K202" s="232"/>
      <c r="L202" s="233"/>
      <c r="M202" s="234" t="s">
        <v>1</v>
      </c>
      <c r="N202" s="235" t="s">
        <v>38</v>
      </c>
      <c r="O202" s="70"/>
      <c r="P202" s="204">
        <f>O202*H202</f>
        <v>0</v>
      </c>
      <c r="Q202" s="204">
        <v>0</v>
      </c>
      <c r="R202" s="204">
        <f>Q202*H202</f>
        <v>0</v>
      </c>
      <c r="S202" s="204">
        <v>0</v>
      </c>
      <c r="T202" s="20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6" t="s">
        <v>140</v>
      </c>
      <c r="AT202" s="206" t="s">
        <v>243</v>
      </c>
      <c r="AU202" s="206" t="s">
        <v>83</v>
      </c>
      <c r="AY202" s="16" t="s">
        <v>115</v>
      </c>
      <c r="BE202" s="207">
        <f>IF(N202="základní",J202,0)</f>
        <v>0</v>
      </c>
      <c r="BF202" s="207">
        <f>IF(N202="snížená",J202,0)</f>
        <v>0</v>
      </c>
      <c r="BG202" s="207">
        <f>IF(N202="zákl. přenesená",J202,0)</f>
        <v>0</v>
      </c>
      <c r="BH202" s="207">
        <f>IF(N202="sníž. přenesená",J202,0)</f>
        <v>0</v>
      </c>
      <c r="BI202" s="207">
        <f>IF(N202="nulová",J202,0)</f>
        <v>0</v>
      </c>
      <c r="BJ202" s="16" t="s">
        <v>81</v>
      </c>
      <c r="BK202" s="207">
        <f>ROUND(I202*H202,2)</f>
        <v>0</v>
      </c>
      <c r="BL202" s="16" t="s">
        <v>120</v>
      </c>
      <c r="BM202" s="206" t="s">
        <v>309</v>
      </c>
    </row>
    <row r="203" spans="1:65" s="2" customFormat="1" ht="19.5">
      <c r="A203" s="33"/>
      <c r="B203" s="34"/>
      <c r="C203" s="35"/>
      <c r="D203" s="208" t="s">
        <v>121</v>
      </c>
      <c r="E203" s="35"/>
      <c r="F203" s="209" t="s">
        <v>308</v>
      </c>
      <c r="G203" s="35"/>
      <c r="H203" s="35"/>
      <c r="I203" s="114"/>
      <c r="J203" s="35"/>
      <c r="K203" s="35"/>
      <c r="L203" s="38"/>
      <c r="M203" s="210"/>
      <c r="N203" s="211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121</v>
      </c>
      <c r="AU203" s="16" t="s">
        <v>83</v>
      </c>
    </row>
    <row r="204" spans="1:65" s="11" customFormat="1" ht="22.9" customHeight="1">
      <c r="B204" s="180"/>
      <c r="C204" s="181"/>
      <c r="D204" s="182" t="s">
        <v>72</v>
      </c>
      <c r="E204" s="223" t="s">
        <v>83</v>
      </c>
      <c r="F204" s="223" t="s">
        <v>310</v>
      </c>
      <c r="G204" s="181"/>
      <c r="H204" s="181"/>
      <c r="I204" s="184"/>
      <c r="J204" s="224">
        <f>BK204</f>
        <v>0</v>
      </c>
      <c r="K204" s="181"/>
      <c r="L204" s="186"/>
      <c r="M204" s="187"/>
      <c r="N204" s="188"/>
      <c r="O204" s="188"/>
      <c r="P204" s="189">
        <f>SUM(P205:P214)</f>
        <v>0</v>
      </c>
      <c r="Q204" s="188"/>
      <c r="R204" s="189">
        <f>SUM(R205:R214)</f>
        <v>0</v>
      </c>
      <c r="S204" s="188"/>
      <c r="T204" s="190">
        <f>SUM(T205:T214)</f>
        <v>0</v>
      </c>
      <c r="AR204" s="191" t="s">
        <v>81</v>
      </c>
      <c r="AT204" s="192" t="s">
        <v>72</v>
      </c>
      <c r="AU204" s="192" t="s">
        <v>81</v>
      </c>
      <c r="AY204" s="191" t="s">
        <v>115</v>
      </c>
      <c r="BK204" s="193">
        <f>SUM(BK205:BK214)</f>
        <v>0</v>
      </c>
    </row>
    <row r="205" spans="1:65" s="2" customFormat="1" ht="21.75" customHeight="1">
      <c r="A205" s="33"/>
      <c r="B205" s="34"/>
      <c r="C205" s="194" t="s">
        <v>311</v>
      </c>
      <c r="D205" s="194" t="s">
        <v>116</v>
      </c>
      <c r="E205" s="195" t="s">
        <v>312</v>
      </c>
      <c r="F205" s="196" t="s">
        <v>313</v>
      </c>
      <c r="G205" s="197" t="s">
        <v>119</v>
      </c>
      <c r="H205" s="198">
        <v>60</v>
      </c>
      <c r="I205" s="199"/>
      <c r="J205" s="200">
        <f>ROUND(I205*H205,2)</f>
        <v>0</v>
      </c>
      <c r="K205" s="201"/>
      <c r="L205" s="38"/>
      <c r="M205" s="202" t="s">
        <v>1</v>
      </c>
      <c r="N205" s="203" t="s">
        <v>38</v>
      </c>
      <c r="O205" s="70"/>
      <c r="P205" s="204">
        <f>O205*H205</f>
        <v>0</v>
      </c>
      <c r="Q205" s="204">
        <v>0</v>
      </c>
      <c r="R205" s="204">
        <f>Q205*H205</f>
        <v>0</v>
      </c>
      <c r="S205" s="204">
        <v>0</v>
      </c>
      <c r="T205" s="20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6" t="s">
        <v>120</v>
      </c>
      <c r="AT205" s="206" t="s">
        <v>116</v>
      </c>
      <c r="AU205" s="206" t="s">
        <v>83</v>
      </c>
      <c r="AY205" s="16" t="s">
        <v>115</v>
      </c>
      <c r="BE205" s="207">
        <f>IF(N205="základní",J205,0)</f>
        <v>0</v>
      </c>
      <c r="BF205" s="207">
        <f>IF(N205="snížená",J205,0)</f>
        <v>0</v>
      </c>
      <c r="BG205" s="207">
        <f>IF(N205="zákl. přenesená",J205,0)</f>
        <v>0</v>
      </c>
      <c r="BH205" s="207">
        <f>IF(N205="sníž. přenesená",J205,0)</f>
        <v>0</v>
      </c>
      <c r="BI205" s="207">
        <f>IF(N205="nulová",J205,0)</f>
        <v>0</v>
      </c>
      <c r="BJ205" s="16" t="s">
        <v>81</v>
      </c>
      <c r="BK205" s="207">
        <f>ROUND(I205*H205,2)</f>
        <v>0</v>
      </c>
      <c r="BL205" s="16" t="s">
        <v>120</v>
      </c>
      <c r="BM205" s="206" t="s">
        <v>314</v>
      </c>
    </row>
    <row r="206" spans="1:65" s="2" customFormat="1" ht="11.25">
      <c r="A206" s="33"/>
      <c r="B206" s="34"/>
      <c r="C206" s="35"/>
      <c r="D206" s="208" t="s">
        <v>121</v>
      </c>
      <c r="E206" s="35"/>
      <c r="F206" s="209" t="s">
        <v>313</v>
      </c>
      <c r="G206" s="35"/>
      <c r="H206" s="35"/>
      <c r="I206" s="114"/>
      <c r="J206" s="35"/>
      <c r="K206" s="35"/>
      <c r="L206" s="38"/>
      <c r="M206" s="210"/>
      <c r="N206" s="211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121</v>
      </c>
      <c r="AU206" s="16" t="s">
        <v>83</v>
      </c>
    </row>
    <row r="207" spans="1:65" s="2" customFormat="1" ht="16.5" customHeight="1">
      <c r="A207" s="33"/>
      <c r="B207" s="34"/>
      <c r="C207" s="225" t="s">
        <v>189</v>
      </c>
      <c r="D207" s="225" t="s">
        <v>243</v>
      </c>
      <c r="E207" s="226" t="s">
        <v>315</v>
      </c>
      <c r="F207" s="227" t="s">
        <v>316</v>
      </c>
      <c r="G207" s="228" t="s">
        <v>167</v>
      </c>
      <c r="H207" s="229">
        <v>6</v>
      </c>
      <c r="I207" s="230"/>
      <c r="J207" s="231">
        <f>ROUND(I207*H207,2)</f>
        <v>0</v>
      </c>
      <c r="K207" s="232"/>
      <c r="L207" s="233"/>
      <c r="M207" s="234" t="s">
        <v>1</v>
      </c>
      <c r="N207" s="235" t="s">
        <v>38</v>
      </c>
      <c r="O207" s="70"/>
      <c r="P207" s="204">
        <f>O207*H207</f>
        <v>0</v>
      </c>
      <c r="Q207" s="204">
        <v>0</v>
      </c>
      <c r="R207" s="204">
        <f>Q207*H207</f>
        <v>0</v>
      </c>
      <c r="S207" s="204">
        <v>0</v>
      </c>
      <c r="T207" s="20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6" t="s">
        <v>140</v>
      </c>
      <c r="AT207" s="206" t="s">
        <v>243</v>
      </c>
      <c r="AU207" s="206" t="s">
        <v>83</v>
      </c>
      <c r="AY207" s="16" t="s">
        <v>115</v>
      </c>
      <c r="BE207" s="207">
        <f>IF(N207="základní",J207,0)</f>
        <v>0</v>
      </c>
      <c r="BF207" s="207">
        <f>IF(N207="snížená",J207,0)</f>
        <v>0</v>
      </c>
      <c r="BG207" s="207">
        <f>IF(N207="zákl. přenesená",J207,0)</f>
        <v>0</v>
      </c>
      <c r="BH207" s="207">
        <f>IF(N207="sníž. přenesená",J207,0)</f>
        <v>0</v>
      </c>
      <c r="BI207" s="207">
        <f>IF(N207="nulová",J207,0)</f>
        <v>0</v>
      </c>
      <c r="BJ207" s="16" t="s">
        <v>81</v>
      </c>
      <c r="BK207" s="207">
        <f>ROUND(I207*H207,2)</f>
        <v>0</v>
      </c>
      <c r="BL207" s="16" t="s">
        <v>120</v>
      </c>
      <c r="BM207" s="206" t="s">
        <v>317</v>
      </c>
    </row>
    <row r="208" spans="1:65" s="2" customFormat="1" ht="11.25">
      <c r="A208" s="33"/>
      <c r="B208" s="34"/>
      <c r="C208" s="35"/>
      <c r="D208" s="208" t="s">
        <v>121</v>
      </c>
      <c r="E208" s="35"/>
      <c r="F208" s="209" t="s">
        <v>316</v>
      </c>
      <c r="G208" s="35"/>
      <c r="H208" s="35"/>
      <c r="I208" s="114"/>
      <c r="J208" s="35"/>
      <c r="K208" s="35"/>
      <c r="L208" s="38"/>
      <c r="M208" s="210"/>
      <c r="N208" s="211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121</v>
      </c>
      <c r="AU208" s="16" t="s">
        <v>83</v>
      </c>
    </row>
    <row r="209" spans="1:65" s="2" customFormat="1" ht="21.75" customHeight="1">
      <c r="A209" s="33"/>
      <c r="B209" s="34"/>
      <c r="C209" s="194" t="s">
        <v>318</v>
      </c>
      <c r="D209" s="194" t="s">
        <v>116</v>
      </c>
      <c r="E209" s="195" t="s">
        <v>319</v>
      </c>
      <c r="F209" s="196" t="s">
        <v>320</v>
      </c>
      <c r="G209" s="197" t="s">
        <v>119</v>
      </c>
      <c r="H209" s="198">
        <v>60</v>
      </c>
      <c r="I209" s="199"/>
      <c r="J209" s="200">
        <f>ROUND(I209*H209,2)</f>
        <v>0</v>
      </c>
      <c r="K209" s="201"/>
      <c r="L209" s="38"/>
      <c r="M209" s="202" t="s">
        <v>1</v>
      </c>
      <c r="N209" s="203" t="s">
        <v>38</v>
      </c>
      <c r="O209" s="70"/>
      <c r="P209" s="204">
        <f>O209*H209</f>
        <v>0</v>
      </c>
      <c r="Q209" s="204">
        <v>0</v>
      </c>
      <c r="R209" s="204">
        <f>Q209*H209</f>
        <v>0</v>
      </c>
      <c r="S209" s="204">
        <v>0</v>
      </c>
      <c r="T209" s="20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6" t="s">
        <v>120</v>
      </c>
      <c r="AT209" s="206" t="s">
        <v>116</v>
      </c>
      <c r="AU209" s="206" t="s">
        <v>83</v>
      </c>
      <c r="AY209" s="16" t="s">
        <v>115</v>
      </c>
      <c r="BE209" s="207">
        <f>IF(N209="základní",J209,0)</f>
        <v>0</v>
      </c>
      <c r="BF209" s="207">
        <f>IF(N209="snížená",J209,0)</f>
        <v>0</v>
      </c>
      <c r="BG209" s="207">
        <f>IF(N209="zákl. přenesená",J209,0)</f>
        <v>0</v>
      </c>
      <c r="BH209" s="207">
        <f>IF(N209="sníž. přenesená",J209,0)</f>
        <v>0</v>
      </c>
      <c r="BI209" s="207">
        <f>IF(N209="nulová",J209,0)</f>
        <v>0</v>
      </c>
      <c r="BJ209" s="16" t="s">
        <v>81</v>
      </c>
      <c r="BK209" s="207">
        <f>ROUND(I209*H209,2)</f>
        <v>0</v>
      </c>
      <c r="BL209" s="16" t="s">
        <v>120</v>
      </c>
      <c r="BM209" s="206" t="s">
        <v>321</v>
      </c>
    </row>
    <row r="210" spans="1:65" s="2" customFormat="1" ht="11.25">
      <c r="A210" s="33"/>
      <c r="B210" s="34"/>
      <c r="C210" s="35"/>
      <c r="D210" s="208" t="s">
        <v>121</v>
      </c>
      <c r="E210" s="35"/>
      <c r="F210" s="209" t="s">
        <v>320</v>
      </c>
      <c r="G210" s="35"/>
      <c r="H210" s="35"/>
      <c r="I210" s="114"/>
      <c r="J210" s="35"/>
      <c r="K210" s="35"/>
      <c r="L210" s="38"/>
      <c r="M210" s="210"/>
      <c r="N210" s="211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121</v>
      </c>
      <c r="AU210" s="16" t="s">
        <v>83</v>
      </c>
    </row>
    <row r="211" spans="1:65" s="2" customFormat="1" ht="33" customHeight="1">
      <c r="A211" s="33"/>
      <c r="B211" s="34"/>
      <c r="C211" s="194" t="s">
        <v>194</v>
      </c>
      <c r="D211" s="194" t="s">
        <v>116</v>
      </c>
      <c r="E211" s="195" t="s">
        <v>322</v>
      </c>
      <c r="F211" s="196" t="s">
        <v>323</v>
      </c>
      <c r="G211" s="197" t="s">
        <v>119</v>
      </c>
      <c r="H211" s="198">
        <v>60</v>
      </c>
      <c r="I211" s="199"/>
      <c r="J211" s="200">
        <f>ROUND(I211*H211,2)</f>
        <v>0</v>
      </c>
      <c r="K211" s="201"/>
      <c r="L211" s="38"/>
      <c r="M211" s="202" t="s">
        <v>1</v>
      </c>
      <c r="N211" s="203" t="s">
        <v>38</v>
      </c>
      <c r="O211" s="70"/>
      <c r="P211" s="204">
        <f>O211*H211</f>
        <v>0</v>
      </c>
      <c r="Q211" s="204">
        <v>0</v>
      </c>
      <c r="R211" s="204">
        <f>Q211*H211</f>
        <v>0</v>
      </c>
      <c r="S211" s="204">
        <v>0</v>
      </c>
      <c r="T211" s="20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6" t="s">
        <v>120</v>
      </c>
      <c r="AT211" s="206" t="s">
        <v>116</v>
      </c>
      <c r="AU211" s="206" t="s">
        <v>83</v>
      </c>
      <c r="AY211" s="16" t="s">
        <v>115</v>
      </c>
      <c r="BE211" s="207">
        <f>IF(N211="základní",J211,0)</f>
        <v>0</v>
      </c>
      <c r="BF211" s="207">
        <f>IF(N211="snížená",J211,0)</f>
        <v>0</v>
      </c>
      <c r="BG211" s="207">
        <f>IF(N211="zákl. přenesená",J211,0)</f>
        <v>0</v>
      </c>
      <c r="BH211" s="207">
        <f>IF(N211="sníž. přenesená",J211,0)</f>
        <v>0</v>
      </c>
      <c r="BI211" s="207">
        <f>IF(N211="nulová",J211,0)</f>
        <v>0</v>
      </c>
      <c r="BJ211" s="16" t="s">
        <v>81</v>
      </c>
      <c r="BK211" s="207">
        <f>ROUND(I211*H211,2)</f>
        <v>0</v>
      </c>
      <c r="BL211" s="16" t="s">
        <v>120</v>
      </c>
      <c r="BM211" s="206" t="s">
        <v>324</v>
      </c>
    </row>
    <row r="212" spans="1:65" s="2" customFormat="1" ht="19.5">
      <c r="A212" s="33"/>
      <c r="B212" s="34"/>
      <c r="C212" s="35"/>
      <c r="D212" s="208" t="s">
        <v>121</v>
      </c>
      <c r="E212" s="35"/>
      <c r="F212" s="209" t="s">
        <v>323</v>
      </c>
      <c r="G212" s="35"/>
      <c r="H212" s="35"/>
      <c r="I212" s="114"/>
      <c r="J212" s="35"/>
      <c r="K212" s="35"/>
      <c r="L212" s="38"/>
      <c r="M212" s="210"/>
      <c r="N212" s="211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121</v>
      </c>
      <c r="AU212" s="16" t="s">
        <v>83</v>
      </c>
    </row>
    <row r="213" spans="1:65" s="2" customFormat="1" ht="16.5" customHeight="1">
      <c r="A213" s="33"/>
      <c r="B213" s="34"/>
      <c r="C213" s="225" t="s">
        <v>325</v>
      </c>
      <c r="D213" s="225" t="s">
        <v>243</v>
      </c>
      <c r="E213" s="226" t="s">
        <v>326</v>
      </c>
      <c r="F213" s="227" t="s">
        <v>327</v>
      </c>
      <c r="G213" s="228" t="s">
        <v>328</v>
      </c>
      <c r="H213" s="229">
        <v>3000</v>
      </c>
      <c r="I213" s="230"/>
      <c r="J213" s="231">
        <f>ROUND(I213*H213,2)</f>
        <v>0</v>
      </c>
      <c r="K213" s="232"/>
      <c r="L213" s="233"/>
      <c r="M213" s="234" t="s">
        <v>1</v>
      </c>
      <c r="N213" s="235" t="s">
        <v>38</v>
      </c>
      <c r="O213" s="70"/>
      <c r="P213" s="204">
        <f>O213*H213</f>
        <v>0</v>
      </c>
      <c r="Q213" s="204">
        <v>0</v>
      </c>
      <c r="R213" s="204">
        <f>Q213*H213</f>
        <v>0</v>
      </c>
      <c r="S213" s="204">
        <v>0</v>
      </c>
      <c r="T213" s="205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6" t="s">
        <v>140</v>
      </c>
      <c r="AT213" s="206" t="s">
        <v>243</v>
      </c>
      <c r="AU213" s="206" t="s">
        <v>83</v>
      </c>
      <c r="AY213" s="16" t="s">
        <v>115</v>
      </c>
      <c r="BE213" s="207">
        <f>IF(N213="základní",J213,0)</f>
        <v>0</v>
      </c>
      <c r="BF213" s="207">
        <f>IF(N213="snížená",J213,0)</f>
        <v>0</v>
      </c>
      <c r="BG213" s="207">
        <f>IF(N213="zákl. přenesená",J213,0)</f>
        <v>0</v>
      </c>
      <c r="BH213" s="207">
        <f>IF(N213="sníž. přenesená",J213,0)</f>
        <v>0</v>
      </c>
      <c r="BI213" s="207">
        <f>IF(N213="nulová",J213,0)</f>
        <v>0</v>
      </c>
      <c r="BJ213" s="16" t="s">
        <v>81</v>
      </c>
      <c r="BK213" s="207">
        <f>ROUND(I213*H213,2)</f>
        <v>0</v>
      </c>
      <c r="BL213" s="16" t="s">
        <v>120</v>
      </c>
      <c r="BM213" s="206" t="s">
        <v>329</v>
      </c>
    </row>
    <row r="214" spans="1:65" s="2" customFormat="1" ht="11.25">
      <c r="A214" s="33"/>
      <c r="B214" s="34"/>
      <c r="C214" s="35"/>
      <c r="D214" s="208" t="s">
        <v>121</v>
      </c>
      <c r="E214" s="35"/>
      <c r="F214" s="209" t="s">
        <v>327</v>
      </c>
      <c r="G214" s="35"/>
      <c r="H214" s="35"/>
      <c r="I214" s="114"/>
      <c r="J214" s="35"/>
      <c r="K214" s="35"/>
      <c r="L214" s="38"/>
      <c r="M214" s="212"/>
      <c r="N214" s="213"/>
      <c r="O214" s="214"/>
      <c r="P214" s="214"/>
      <c r="Q214" s="214"/>
      <c r="R214" s="214"/>
      <c r="S214" s="214"/>
      <c r="T214" s="215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121</v>
      </c>
      <c r="AU214" s="16" t="s">
        <v>83</v>
      </c>
    </row>
    <row r="215" spans="1:65" s="2" customFormat="1" ht="6.95" customHeight="1">
      <c r="A215" s="33"/>
      <c r="B215" s="53"/>
      <c r="C215" s="54"/>
      <c r="D215" s="54"/>
      <c r="E215" s="54"/>
      <c r="F215" s="54"/>
      <c r="G215" s="54"/>
      <c r="H215" s="54"/>
      <c r="I215" s="151"/>
      <c r="J215" s="54"/>
      <c r="K215" s="54"/>
      <c r="L215" s="38"/>
      <c r="M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</row>
  </sheetData>
  <sheetProtection algorithmName="SHA-512" hashValue="QHLnCnr5MWc4IlU5skQERbr2bSDiV39U2RirH7b6CKkas/yhst8hculzoLaCMiAccBIUdmFS0QIN9Icm7j40RA==" saltValue="Ivsytyr0CLLjS96RJ3wyLs3esB8T8dA2HkeXvi1KB5ryNScHfwGLYS5N3ZMwOyLWxBYi4FteQSeIPhFSoJDPZw==" spinCount="100000" sheet="1" objects="1" scenarios="1" formatColumns="0" formatRows="0" autoFilter="0"/>
  <autoFilter ref="C118:K21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6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83</v>
      </c>
    </row>
    <row r="4" spans="1:46" s="1" customFormat="1" ht="24.95" customHeight="1">
      <c r="B4" s="19"/>
      <c r="D4" s="111" t="s">
        <v>90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99" t="str">
        <f>'Rekapitulace stavby'!K6</f>
        <v>Oprava a údržba skalních zářezů u ST v obvodu OŘ Brno 2020 - 2024</v>
      </c>
      <c r="F7" s="300"/>
      <c r="G7" s="300"/>
      <c r="H7" s="300"/>
      <c r="I7" s="107"/>
      <c r="L7" s="19"/>
    </row>
    <row r="8" spans="1:46" s="2" customFormat="1" ht="12" customHeight="1">
      <c r="A8" s="33"/>
      <c r="B8" s="38"/>
      <c r="C8" s="33"/>
      <c r="D8" s="113" t="s">
        <v>91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1" t="s">
        <v>330</v>
      </c>
      <c r="F9" s="302"/>
      <c r="G9" s="302"/>
      <c r="H9" s="302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25. 2. 2020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tr">
        <f>IF('Rekapitulace stavby'!E11="","",'Rekapitulace stavby'!E11)</f>
        <v xml:space="preserve"> </v>
      </c>
      <c r="F15" s="33"/>
      <c r="G15" s="33"/>
      <c r="H15" s="33"/>
      <c r="I15" s="116" t="s">
        <v>26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27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3" t="str">
        <f>'Rekapitulace stavby'!E14</f>
        <v>Vyplň údaj</v>
      </c>
      <c r="F18" s="304"/>
      <c r="G18" s="304"/>
      <c r="H18" s="304"/>
      <c r="I18" s="116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29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26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31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26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32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5" t="s">
        <v>1</v>
      </c>
      <c r="F27" s="305"/>
      <c r="G27" s="305"/>
      <c r="H27" s="30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33</v>
      </c>
      <c r="E30" s="33"/>
      <c r="F30" s="33"/>
      <c r="G30" s="33"/>
      <c r="H30" s="33"/>
      <c r="I30" s="114"/>
      <c r="J30" s="125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35</v>
      </c>
      <c r="G32" s="33"/>
      <c r="H32" s="33"/>
      <c r="I32" s="127" t="s">
        <v>34</v>
      </c>
      <c r="J32" s="126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37</v>
      </c>
      <c r="E33" s="113" t="s">
        <v>38</v>
      </c>
      <c r="F33" s="129">
        <f>ROUND((SUM(BE118:BE236)),  2)</f>
        <v>0</v>
      </c>
      <c r="G33" s="33"/>
      <c r="H33" s="33"/>
      <c r="I33" s="130">
        <v>0.21</v>
      </c>
      <c r="J33" s="129">
        <f>ROUND(((SUM(BE118:BE236))*I33),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39</v>
      </c>
      <c r="F34" s="129">
        <f>ROUND((SUM(BF118:BF236)),  2)</f>
        <v>0</v>
      </c>
      <c r="G34" s="33"/>
      <c r="H34" s="33"/>
      <c r="I34" s="130">
        <v>0.15</v>
      </c>
      <c r="J34" s="129">
        <f>ROUND(((SUM(BF118:BF236))*I34),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40</v>
      </c>
      <c r="F35" s="129">
        <f>ROUND((SUM(BG118:BG236)),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41</v>
      </c>
      <c r="F36" s="129">
        <f>ROUND((SUM(BH118:BH236)),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42</v>
      </c>
      <c r="F37" s="129">
        <f>ROUND((SUM(BI118:BI236)),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43</v>
      </c>
      <c r="E39" s="133"/>
      <c r="F39" s="133"/>
      <c r="G39" s="134" t="s">
        <v>44</v>
      </c>
      <c r="H39" s="135" t="s">
        <v>45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46</v>
      </c>
      <c r="E50" s="140"/>
      <c r="F50" s="140"/>
      <c r="G50" s="139" t="s">
        <v>47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48</v>
      </c>
      <c r="E61" s="143"/>
      <c r="F61" s="144" t="s">
        <v>49</v>
      </c>
      <c r="G61" s="142" t="s">
        <v>48</v>
      </c>
      <c r="H61" s="143"/>
      <c r="I61" s="145"/>
      <c r="J61" s="146" t="s">
        <v>49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50</v>
      </c>
      <c r="E65" s="147"/>
      <c r="F65" s="147"/>
      <c r="G65" s="139" t="s">
        <v>51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48</v>
      </c>
      <c r="E76" s="143"/>
      <c r="F76" s="144" t="s">
        <v>49</v>
      </c>
      <c r="G76" s="142" t="s">
        <v>48</v>
      </c>
      <c r="H76" s="143"/>
      <c r="I76" s="145"/>
      <c r="J76" s="146" t="s">
        <v>49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93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6" t="str">
        <f>E7</f>
        <v>Oprava a údržba skalních zářezů u ST v obvodu OŘ Brno 2020 - 2024</v>
      </c>
      <c r="F85" s="307"/>
      <c r="G85" s="307"/>
      <c r="H85" s="307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91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7" t="str">
        <f>E9</f>
        <v>01.3 - Odstraňování vegetace a úklid sněhu</v>
      </c>
      <c r="F87" s="308"/>
      <c r="G87" s="308"/>
      <c r="H87" s="308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25. 2. 2020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116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116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94</v>
      </c>
      <c r="D94" s="156"/>
      <c r="E94" s="156"/>
      <c r="F94" s="156"/>
      <c r="G94" s="156"/>
      <c r="H94" s="156"/>
      <c r="I94" s="157"/>
      <c r="J94" s="158" t="s">
        <v>95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96</v>
      </c>
      <c r="D96" s="35"/>
      <c r="E96" s="35"/>
      <c r="F96" s="35"/>
      <c r="G96" s="35"/>
      <c r="H96" s="35"/>
      <c r="I96" s="114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97</v>
      </c>
    </row>
    <row r="97" spans="1:31" s="9" customFormat="1" ht="24.95" customHeight="1">
      <c r="B97" s="160"/>
      <c r="C97" s="161"/>
      <c r="D97" s="162" t="s">
        <v>208</v>
      </c>
      <c r="E97" s="163"/>
      <c r="F97" s="163"/>
      <c r="G97" s="163"/>
      <c r="H97" s="163"/>
      <c r="I97" s="164"/>
      <c r="J97" s="165">
        <f>J119</f>
        <v>0</v>
      </c>
      <c r="K97" s="161"/>
      <c r="L97" s="166"/>
    </row>
    <row r="98" spans="1:31" s="12" customFormat="1" ht="19.899999999999999" customHeight="1">
      <c r="B98" s="216"/>
      <c r="C98" s="217"/>
      <c r="D98" s="218" t="s">
        <v>331</v>
      </c>
      <c r="E98" s="219"/>
      <c r="F98" s="219"/>
      <c r="G98" s="219"/>
      <c r="H98" s="219"/>
      <c r="I98" s="220"/>
      <c r="J98" s="221">
        <f>J120</f>
        <v>0</v>
      </c>
      <c r="K98" s="217"/>
      <c r="L98" s="222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114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151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154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100</v>
      </c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306" t="str">
        <f>E7</f>
        <v>Oprava a údržba skalních zářezů u ST v obvodu OŘ Brno 2020 - 2024</v>
      </c>
      <c r="F108" s="307"/>
      <c r="G108" s="307"/>
      <c r="H108" s="307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91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77" t="str">
        <f>E9</f>
        <v>01.3 - Odstraňování vegetace a úklid sněhu</v>
      </c>
      <c r="F110" s="308"/>
      <c r="G110" s="308"/>
      <c r="H110" s="308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 xml:space="preserve"> </v>
      </c>
      <c r="G112" s="35"/>
      <c r="H112" s="35"/>
      <c r="I112" s="116" t="s">
        <v>22</v>
      </c>
      <c r="J112" s="65" t="str">
        <f>IF(J12="","",J12)</f>
        <v>25. 2. 2020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24</v>
      </c>
      <c r="D114" s="35"/>
      <c r="E114" s="35"/>
      <c r="F114" s="26" t="str">
        <f>E15</f>
        <v xml:space="preserve"> </v>
      </c>
      <c r="G114" s="35"/>
      <c r="H114" s="35"/>
      <c r="I114" s="116" t="s">
        <v>29</v>
      </c>
      <c r="J114" s="31" t="str">
        <f>E21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27</v>
      </c>
      <c r="D115" s="35"/>
      <c r="E115" s="35"/>
      <c r="F115" s="26" t="str">
        <f>IF(E18="","",E18)</f>
        <v>Vyplň údaj</v>
      </c>
      <c r="G115" s="35"/>
      <c r="H115" s="35"/>
      <c r="I115" s="116" t="s">
        <v>31</v>
      </c>
      <c r="J115" s="31" t="str">
        <f>E24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0" customFormat="1" ht="29.25" customHeight="1">
      <c r="A117" s="167"/>
      <c r="B117" s="168"/>
      <c r="C117" s="169" t="s">
        <v>101</v>
      </c>
      <c r="D117" s="170" t="s">
        <v>58</v>
      </c>
      <c r="E117" s="170" t="s">
        <v>54</v>
      </c>
      <c r="F117" s="170" t="s">
        <v>55</v>
      </c>
      <c r="G117" s="170" t="s">
        <v>102</v>
      </c>
      <c r="H117" s="170" t="s">
        <v>103</v>
      </c>
      <c r="I117" s="171" t="s">
        <v>104</v>
      </c>
      <c r="J117" s="172" t="s">
        <v>95</v>
      </c>
      <c r="K117" s="173" t="s">
        <v>105</v>
      </c>
      <c r="L117" s="174"/>
      <c r="M117" s="74" t="s">
        <v>1</v>
      </c>
      <c r="N117" s="75" t="s">
        <v>37</v>
      </c>
      <c r="O117" s="75" t="s">
        <v>106</v>
      </c>
      <c r="P117" s="75" t="s">
        <v>107</v>
      </c>
      <c r="Q117" s="75" t="s">
        <v>108</v>
      </c>
      <c r="R117" s="75" t="s">
        <v>109</v>
      </c>
      <c r="S117" s="75" t="s">
        <v>110</v>
      </c>
      <c r="T117" s="76" t="s">
        <v>111</v>
      </c>
      <c r="U117" s="167"/>
      <c r="V117" s="167"/>
      <c r="W117" s="167"/>
      <c r="X117" s="167"/>
      <c r="Y117" s="167"/>
      <c r="Z117" s="167"/>
      <c r="AA117" s="167"/>
      <c r="AB117" s="167"/>
      <c r="AC117" s="167"/>
      <c r="AD117" s="167"/>
      <c r="AE117" s="167"/>
    </row>
    <row r="118" spans="1:65" s="2" customFormat="1" ht="22.9" customHeight="1">
      <c r="A118" s="33"/>
      <c r="B118" s="34"/>
      <c r="C118" s="81" t="s">
        <v>112</v>
      </c>
      <c r="D118" s="35"/>
      <c r="E118" s="35"/>
      <c r="F118" s="35"/>
      <c r="G118" s="35"/>
      <c r="H118" s="35"/>
      <c r="I118" s="114"/>
      <c r="J118" s="175">
        <f>BK118</f>
        <v>0</v>
      </c>
      <c r="K118" s="35"/>
      <c r="L118" s="38"/>
      <c r="M118" s="77"/>
      <c r="N118" s="176"/>
      <c r="O118" s="78"/>
      <c r="P118" s="177">
        <f>P119</f>
        <v>0</v>
      </c>
      <c r="Q118" s="78"/>
      <c r="R118" s="177">
        <f>R119</f>
        <v>0</v>
      </c>
      <c r="S118" s="78"/>
      <c r="T118" s="178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72</v>
      </c>
      <c r="AU118" s="16" t="s">
        <v>97</v>
      </c>
      <c r="BK118" s="179">
        <f>BK119</f>
        <v>0</v>
      </c>
    </row>
    <row r="119" spans="1:65" s="11" customFormat="1" ht="25.9" customHeight="1">
      <c r="B119" s="180"/>
      <c r="C119" s="181"/>
      <c r="D119" s="182" t="s">
        <v>72</v>
      </c>
      <c r="E119" s="183" t="s">
        <v>211</v>
      </c>
      <c r="F119" s="183" t="s">
        <v>212</v>
      </c>
      <c r="G119" s="181"/>
      <c r="H119" s="181"/>
      <c r="I119" s="184"/>
      <c r="J119" s="185">
        <f>BK119</f>
        <v>0</v>
      </c>
      <c r="K119" s="181"/>
      <c r="L119" s="186"/>
      <c r="M119" s="187"/>
      <c r="N119" s="188"/>
      <c r="O119" s="188"/>
      <c r="P119" s="189">
        <f>P120</f>
        <v>0</v>
      </c>
      <c r="Q119" s="188"/>
      <c r="R119" s="189">
        <f>R120</f>
        <v>0</v>
      </c>
      <c r="S119" s="188"/>
      <c r="T119" s="190">
        <f>T120</f>
        <v>0</v>
      </c>
      <c r="AR119" s="191" t="s">
        <v>81</v>
      </c>
      <c r="AT119" s="192" t="s">
        <v>72</v>
      </c>
      <c r="AU119" s="192" t="s">
        <v>73</v>
      </c>
      <c r="AY119" s="191" t="s">
        <v>115</v>
      </c>
      <c r="BK119" s="193">
        <f>BK120</f>
        <v>0</v>
      </c>
    </row>
    <row r="120" spans="1:65" s="11" customFormat="1" ht="22.9" customHeight="1">
      <c r="B120" s="180"/>
      <c r="C120" s="181"/>
      <c r="D120" s="182" t="s">
        <v>72</v>
      </c>
      <c r="E120" s="223" t="s">
        <v>114</v>
      </c>
      <c r="F120" s="223" t="s">
        <v>332</v>
      </c>
      <c r="G120" s="181"/>
      <c r="H120" s="181"/>
      <c r="I120" s="184"/>
      <c r="J120" s="224">
        <f>BK120</f>
        <v>0</v>
      </c>
      <c r="K120" s="181"/>
      <c r="L120" s="186"/>
      <c r="M120" s="187"/>
      <c r="N120" s="188"/>
      <c r="O120" s="188"/>
      <c r="P120" s="189">
        <f>SUM(P121:P236)</f>
        <v>0</v>
      </c>
      <c r="Q120" s="188"/>
      <c r="R120" s="189">
        <f>SUM(R121:R236)</f>
        <v>0</v>
      </c>
      <c r="S120" s="188"/>
      <c r="T120" s="190">
        <f>SUM(T121:T236)</f>
        <v>0</v>
      </c>
      <c r="AR120" s="191" t="s">
        <v>81</v>
      </c>
      <c r="AT120" s="192" t="s">
        <v>72</v>
      </c>
      <c r="AU120" s="192" t="s">
        <v>81</v>
      </c>
      <c r="AY120" s="191" t="s">
        <v>115</v>
      </c>
      <c r="BK120" s="193">
        <f>SUM(BK121:BK236)</f>
        <v>0</v>
      </c>
    </row>
    <row r="121" spans="1:65" s="2" customFormat="1" ht="44.25" customHeight="1">
      <c r="A121" s="33"/>
      <c r="B121" s="34"/>
      <c r="C121" s="194" t="s">
        <v>81</v>
      </c>
      <c r="D121" s="194" t="s">
        <v>116</v>
      </c>
      <c r="E121" s="195" t="s">
        <v>333</v>
      </c>
      <c r="F121" s="196" t="s">
        <v>334</v>
      </c>
      <c r="G121" s="197" t="s">
        <v>119</v>
      </c>
      <c r="H121" s="198">
        <v>600</v>
      </c>
      <c r="I121" s="199"/>
      <c r="J121" s="200">
        <f>ROUND(I121*H121,2)</f>
        <v>0</v>
      </c>
      <c r="K121" s="201"/>
      <c r="L121" s="38"/>
      <c r="M121" s="202" t="s">
        <v>1</v>
      </c>
      <c r="N121" s="203" t="s">
        <v>38</v>
      </c>
      <c r="O121" s="70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6" t="s">
        <v>120</v>
      </c>
      <c r="AT121" s="206" t="s">
        <v>116</v>
      </c>
      <c r="AU121" s="206" t="s">
        <v>83</v>
      </c>
      <c r="AY121" s="16" t="s">
        <v>115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6" t="s">
        <v>81</v>
      </c>
      <c r="BK121" s="207">
        <f>ROUND(I121*H121,2)</f>
        <v>0</v>
      </c>
      <c r="BL121" s="16" t="s">
        <v>120</v>
      </c>
      <c r="BM121" s="206" t="s">
        <v>83</v>
      </c>
    </row>
    <row r="122" spans="1:65" s="2" customFormat="1" ht="39">
      <c r="A122" s="33"/>
      <c r="B122" s="34"/>
      <c r="C122" s="35"/>
      <c r="D122" s="208" t="s">
        <v>121</v>
      </c>
      <c r="E122" s="35"/>
      <c r="F122" s="209" t="s">
        <v>334</v>
      </c>
      <c r="G122" s="35"/>
      <c r="H122" s="35"/>
      <c r="I122" s="114"/>
      <c r="J122" s="35"/>
      <c r="K122" s="35"/>
      <c r="L122" s="38"/>
      <c r="M122" s="210"/>
      <c r="N122" s="211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121</v>
      </c>
      <c r="AU122" s="16" t="s">
        <v>83</v>
      </c>
    </row>
    <row r="123" spans="1:65" s="2" customFormat="1" ht="44.25" customHeight="1">
      <c r="A123" s="33"/>
      <c r="B123" s="34"/>
      <c r="C123" s="194" t="s">
        <v>83</v>
      </c>
      <c r="D123" s="194" t="s">
        <v>116</v>
      </c>
      <c r="E123" s="195" t="s">
        <v>335</v>
      </c>
      <c r="F123" s="196" t="s">
        <v>336</v>
      </c>
      <c r="G123" s="197" t="s">
        <v>119</v>
      </c>
      <c r="H123" s="198">
        <v>1500</v>
      </c>
      <c r="I123" s="199"/>
      <c r="J123" s="200">
        <f>ROUND(I123*H123,2)</f>
        <v>0</v>
      </c>
      <c r="K123" s="201"/>
      <c r="L123" s="38"/>
      <c r="M123" s="202" t="s">
        <v>1</v>
      </c>
      <c r="N123" s="203" t="s">
        <v>38</v>
      </c>
      <c r="O123" s="70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6" t="s">
        <v>120</v>
      </c>
      <c r="AT123" s="206" t="s">
        <v>116</v>
      </c>
      <c r="AU123" s="206" t="s">
        <v>83</v>
      </c>
      <c r="AY123" s="16" t="s">
        <v>115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6" t="s">
        <v>81</v>
      </c>
      <c r="BK123" s="207">
        <f>ROUND(I123*H123,2)</f>
        <v>0</v>
      </c>
      <c r="BL123" s="16" t="s">
        <v>120</v>
      </c>
      <c r="BM123" s="206" t="s">
        <v>120</v>
      </c>
    </row>
    <row r="124" spans="1:65" s="2" customFormat="1" ht="29.25">
      <c r="A124" s="33"/>
      <c r="B124" s="34"/>
      <c r="C124" s="35"/>
      <c r="D124" s="208" t="s">
        <v>121</v>
      </c>
      <c r="E124" s="35"/>
      <c r="F124" s="209" t="s">
        <v>336</v>
      </c>
      <c r="G124" s="35"/>
      <c r="H124" s="35"/>
      <c r="I124" s="114"/>
      <c r="J124" s="35"/>
      <c r="K124" s="35"/>
      <c r="L124" s="38"/>
      <c r="M124" s="210"/>
      <c r="N124" s="211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121</v>
      </c>
      <c r="AU124" s="16" t="s">
        <v>83</v>
      </c>
    </row>
    <row r="125" spans="1:65" s="2" customFormat="1" ht="55.5" customHeight="1">
      <c r="A125" s="33"/>
      <c r="B125" s="34"/>
      <c r="C125" s="194" t="s">
        <v>122</v>
      </c>
      <c r="D125" s="194" t="s">
        <v>116</v>
      </c>
      <c r="E125" s="195" t="s">
        <v>337</v>
      </c>
      <c r="F125" s="196" t="s">
        <v>338</v>
      </c>
      <c r="G125" s="197" t="s">
        <v>242</v>
      </c>
      <c r="H125" s="198">
        <v>3000</v>
      </c>
      <c r="I125" s="199"/>
      <c r="J125" s="200">
        <f>ROUND(I125*H125,2)</f>
        <v>0</v>
      </c>
      <c r="K125" s="201"/>
      <c r="L125" s="38"/>
      <c r="M125" s="202" t="s">
        <v>1</v>
      </c>
      <c r="N125" s="203" t="s">
        <v>38</v>
      </c>
      <c r="O125" s="70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6" t="s">
        <v>120</v>
      </c>
      <c r="AT125" s="206" t="s">
        <v>116</v>
      </c>
      <c r="AU125" s="206" t="s">
        <v>83</v>
      </c>
      <c r="AY125" s="16" t="s">
        <v>115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6" t="s">
        <v>81</v>
      </c>
      <c r="BK125" s="207">
        <f>ROUND(I125*H125,2)</f>
        <v>0</v>
      </c>
      <c r="BL125" s="16" t="s">
        <v>120</v>
      </c>
      <c r="BM125" s="206" t="s">
        <v>126</v>
      </c>
    </row>
    <row r="126" spans="1:65" s="2" customFormat="1" ht="48.75">
      <c r="A126" s="33"/>
      <c r="B126" s="34"/>
      <c r="C126" s="35"/>
      <c r="D126" s="208" t="s">
        <v>121</v>
      </c>
      <c r="E126" s="35"/>
      <c r="F126" s="209" t="s">
        <v>339</v>
      </c>
      <c r="G126" s="35"/>
      <c r="H126" s="35"/>
      <c r="I126" s="114"/>
      <c r="J126" s="35"/>
      <c r="K126" s="35"/>
      <c r="L126" s="38"/>
      <c r="M126" s="210"/>
      <c r="N126" s="211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121</v>
      </c>
      <c r="AU126" s="16" t="s">
        <v>83</v>
      </c>
    </row>
    <row r="127" spans="1:65" s="2" customFormat="1" ht="55.5" customHeight="1">
      <c r="A127" s="33"/>
      <c r="B127" s="34"/>
      <c r="C127" s="194" t="s">
        <v>120</v>
      </c>
      <c r="D127" s="194" t="s">
        <v>116</v>
      </c>
      <c r="E127" s="195" t="s">
        <v>340</v>
      </c>
      <c r="F127" s="196" t="s">
        <v>341</v>
      </c>
      <c r="G127" s="197" t="s">
        <v>242</v>
      </c>
      <c r="H127" s="198">
        <v>3000</v>
      </c>
      <c r="I127" s="199"/>
      <c r="J127" s="200">
        <f>ROUND(I127*H127,2)</f>
        <v>0</v>
      </c>
      <c r="K127" s="201"/>
      <c r="L127" s="38"/>
      <c r="M127" s="202" t="s">
        <v>1</v>
      </c>
      <c r="N127" s="203" t="s">
        <v>38</v>
      </c>
      <c r="O127" s="70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6" t="s">
        <v>120</v>
      </c>
      <c r="AT127" s="206" t="s">
        <v>116</v>
      </c>
      <c r="AU127" s="206" t="s">
        <v>83</v>
      </c>
      <c r="AY127" s="16" t="s">
        <v>115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6" t="s">
        <v>81</v>
      </c>
      <c r="BK127" s="207">
        <f>ROUND(I127*H127,2)</f>
        <v>0</v>
      </c>
      <c r="BL127" s="16" t="s">
        <v>120</v>
      </c>
      <c r="BM127" s="206" t="s">
        <v>140</v>
      </c>
    </row>
    <row r="128" spans="1:65" s="2" customFormat="1" ht="48.75">
      <c r="A128" s="33"/>
      <c r="B128" s="34"/>
      <c r="C128" s="35"/>
      <c r="D128" s="208" t="s">
        <v>121</v>
      </c>
      <c r="E128" s="35"/>
      <c r="F128" s="209" t="s">
        <v>342</v>
      </c>
      <c r="G128" s="35"/>
      <c r="H128" s="35"/>
      <c r="I128" s="114"/>
      <c r="J128" s="35"/>
      <c r="K128" s="35"/>
      <c r="L128" s="38"/>
      <c r="M128" s="210"/>
      <c r="N128" s="211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121</v>
      </c>
      <c r="AU128" s="16" t="s">
        <v>83</v>
      </c>
    </row>
    <row r="129" spans="1:65" s="2" customFormat="1" ht="55.5" customHeight="1">
      <c r="A129" s="33"/>
      <c r="B129" s="34"/>
      <c r="C129" s="194" t="s">
        <v>114</v>
      </c>
      <c r="D129" s="194" t="s">
        <v>116</v>
      </c>
      <c r="E129" s="195" t="s">
        <v>343</v>
      </c>
      <c r="F129" s="196" t="s">
        <v>344</v>
      </c>
      <c r="G129" s="197" t="s">
        <v>242</v>
      </c>
      <c r="H129" s="198">
        <v>3000</v>
      </c>
      <c r="I129" s="199"/>
      <c r="J129" s="200">
        <f>ROUND(I129*H129,2)</f>
        <v>0</v>
      </c>
      <c r="K129" s="201"/>
      <c r="L129" s="38"/>
      <c r="M129" s="202" t="s">
        <v>1</v>
      </c>
      <c r="N129" s="203" t="s">
        <v>38</v>
      </c>
      <c r="O129" s="70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120</v>
      </c>
      <c r="AT129" s="206" t="s">
        <v>116</v>
      </c>
      <c r="AU129" s="206" t="s">
        <v>83</v>
      </c>
      <c r="AY129" s="16" t="s">
        <v>115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6" t="s">
        <v>81</v>
      </c>
      <c r="BK129" s="207">
        <f>ROUND(I129*H129,2)</f>
        <v>0</v>
      </c>
      <c r="BL129" s="16" t="s">
        <v>120</v>
      </c>
      <c r="BM129" s="206" t="s">
        <v>150</v>
      </c>
    </row>
    <row r="130" spans="1:65" s="2" customFormat="1" ht="48.75">
      <c r="A130" s="33"/>
      <c r="B130" s="34"/>
      <c r="C130" s="35"/>
      <c r="D130" s="208" t="s">
        <v>121</v>
      </c>
      <c r="E130" s="35"/>
      <c r="F130" s="209" t="s">
        <v>345</v>
      </c>
      <c r="G130" s="35"/>
      <c r="H130" s="35"/>
      <c r="I130" s="114"/>
      <c r="J130" s="35"/>
      <c r="K130" s="35"/>
      <c r="L130" s="38"/>
      <c r="M130" s="210"/>
      <c r="N130" s="211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121</v>
      </c>
      <c r="AU130" s="16" t="s">
        <v>83</v>
      </c>
    </row>
    <row r="131" spans="1:65" s="2" customFormat="1" ht="55.5" customHeight="1">
      <c r="A131" s="33"/>
      <c r="B131" s="34"/>
      <c r="C131" s="194" t="s">
        <v>126</v>
      </c>
      <c r="D131" s="194" t="s">
        <v>116</v>
      </c>
      <c r="E131" s="195" t="s">
        <v>346</v>
      </c>
      <c r="F131" s="196" t="s">
        <v>347</v>
      </c>
      <c r="G131" s="197" t="s">
        <v>242</v>
      </c>
      <c r="H131" s="198">
        <v>3000</v>
      </c>
      <c r="I131" s="199"/>
      <c r="J131" s="200">
        <f>ROUND(I131*H131,2)</f>
        <v>0</v>
      </c>
      <c r="K131" s="201"/>
      <c r="L131" s="38"/>
      <c r="M131" s="202" t="s">
        <v>1</v>
      </c>
      <c r="N131" s="203" t="s">
        <v>38</v>
      </c>
      <c r="O131" s="70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6" t="s">
        <v>120</v>
      </c>
      <c r="AT131" s="206" t="s">
        <v>116</v>
      </c>
      <c r="AU131" s="206" t="s">
        <v>83</v>
      </c>
      <c r="AY131" s="16" t="s">
        <v>115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6" t="s">
        <v>81</v>
      </c>
      <c r="BK131" s="207">
        <f>ROUND(I131*H131,2)</f>
        <v>0</v>
      </c>
      <c r="BL131" s="16" t="s">
        <v>120</v>
      </c>
      <c r="BM131" s="206" t="s">
        <v>133</v>
      </c>
    </row>
    <row r="132" spans="1:65" s="2" customFormat="1" ht="48.75">
      <c r="A132" s="33"/>
      <c r="B132" s="34"/>
      <c r="C132" s="35"/>
      <c r="D132" s="208" t="s">
        <v>121</v>
      </c>
      <c r="E132" s="35"/>
      <c r="F132" s="209" t="s">
        <v>348</v>
      </c>
      <c r="G132" s="35"/>
      <c r="H132" s="35"/>
      <c r="I132" s="114"/>
      <c r="J132" s="35"/>
      <c r="K132" s="35"/>
      <c r="L132" s="38"/>
      <c r="M132" s="210"/>
      <c r="N132" s="211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121</v>
      </c>
      <c r="AU132" s="16" t="s">
        <v>83</v>
      </c>
    </row>
    <row r="133" spans="1:65" s="2" customFormat="1" ht="55.5" customHeight="1">
      <c r="A133" s="33"/>
      <c r="B133" s="34"/>
      <c r="C133" s="194" t="s">
        <v>135</v>
      </c>
      <c r="D133" s="194" t="s">
        <v>116</v>
      </c>
      <c r="E133" s="195" t="s">
        <v>349</v>
      </c>
      <c r="F133" s="196" t="s">
        <v>350</v>
      </c>
      <c r="G133" s="197" t="s">
        <v>119</v>
      </c>
      <c r="H133" s="198">
        <v>150</v>
      </c>
      <c r="I133" s="199"/>
      <c r="J133" s="200">
        <f>ROUND(I133*H133,2)</f>
        <v>0</v>
      </c>
      <c r="K133" s="201"/>
      <c r="L133" s="38"/>
      <c r="M133" s="202" t="s">
        <v>1</v>
      </c>
      <c r="N133" s="203" t="s">
        <v>38</v>
      </c>
      <c r="O133" s="70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6" t="s">
        <v>120</v>
      </c>
      <c r="AT133" s="206" t="s">
        <v>116</v>
      </c>
      <c r="AU133" s="206" t="s">
        <v>83</v>
      </c>
      <c r="AY133" s="16" t="s">
        <v>115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6" t="s">
        <v>81</v>
      </c>
      <c r="BK133" s="207">
        <f>ROUND(I133*H133,2)</f>
        <v>0</v>
      </c>
      <c r="BL133" s="16" t="s">
        <v>120</v>
      </c>
      <c r="BM133" s="206" t="s">
        <v>138</v>
      </c>
    </row>
    <row r="134" spans="1:65" s="2" customFormat="1" ht="68.25">
      <c r="A134" s="33"/>
      <c r="B134" s="34"/>
      <c r="C134" s="35"/>
      <c r="D134" s="208" t="s">
        <v>121</v>
      </c>
      <c r="E134" s="35"/>
      <c r="F134" s="209" t="s">
        <v>351</v>
      </c>
      <c r="G134" s="35"/>
      <c r="H134" s="35"/>
      <c r="I134" s="114"/>
      <c r="J134" s="35"/>
      <c r="K134" s="35"/>
      <c r="L134" s="38"/>
      <c r="M134" s="210"/>
      <c r="N134" s="211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121</v>
      </c>
      <c r="AU134" s="16" t="s">
        <v>83</v>
      </c>
    </row>
    <row r="135" spans="1:65" s="2" customFormat="1" ht="55.5" customHeight="1">
      <c r="A135" s="33"/>
      <c r="B135" s="34"/>
      <c r="C135" s="194" t="s">
        <v>140</v>
      </c>
      <c r="D135" s="194" t="s">
        <v>116</v>
      </c>
      <c r="E135" s="195" t="s">
        <v>352</v>
      </c>
      <c r="F135" s="196" t="s">
        <v>353</v>
      </c>
      <c r="G135" s="197" t="s">
        <v>119</v>
      </c>
      <c r="H135" s="198">
        <v>150</v>
      </c>
      <c r="I135" s="199"/>
      <c r="J135" s="200">
        <f>ROUND(I135*H135,2)</f>
        <v>0</v>
      </c>
      <c r="K135" s="201"/>
      <c r="L135" s="38"/>
      <c r="M135" s="202" t="s">
        <v>1</v>
      </c>
      <c r="N135" s="203" t="s">
        <v>38</v>
      </c>
      <c r="O135" s="70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6" t="s">
        <v>120</v>
      </c>
      <c r="AT135" s="206" t="s">
        <v>116</v>
      </c>
      <c r="AU135" s="206" t="s">
        <v>83</v>
      </c>
      <c r="AY135" s="16" t="s">
        <v>115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6" t="s">
        <v>81</v>
      </c>
      <c r="BK135" s="207">
        <f>ROUND(I135*H135,2)</f>
        <v>0</v>
      </c>
      <c r="BL135" s="16" t="s">
        <v>120</v>
      </c>
      <c r="BM135" s="206" t="s">
        <v>143</v>
      </c>
    </row>
    <row r="136" spans="1:65" s="2" customFormat="1" ht="68.25">
      <c r="A136" s="33"/>
      <c r="B136" s="34"/>
      <c r="C136" s="35"/>
      <c r="D136" s="208" t="s">
        <v>121</v>
      </c>
      <c r="E136" s="35"/>
      <c r="F136" s="209" t="s">
        <v>354</v>
      </c>
      <c r="G136" s="35"/>
      <c r="H136" s="35"/>
      <c r="I136" s="114"/>
      <c r="J136" s="35"/>
      <c r="K136" s="35"/>
      <c r="L136" s="38"/>
      <c r="M136" s="210"/>
      <c r="N136" s="211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121</v>
      </c>
      <c r="AU136" s="16" t="s">
        <v>83</v>
      </c>
    </row>
    <row r="137" spans="1:65" s="2" customFormat="1" ht="66.75" customHeight="1">
      <c r="A137" s="33"/>
      <c r="B137" s="34"/>
      <c r="C137" s="194" t="s">
        <v>145</v>
      </c>
      <c r="D137" s="194" t="s">
        <v>116</v>
      </c>
      <c r="E137" s="195" t="s">
        <v>355</v>
      </c>
      <c r="F137" s="196" t="s">
        <v>356</v>
      </c>
      <c r="G137" s="197" t="s">
        <v>131</v>
      </c>
      <c r="H137" s="198">
        <v>300</v>
      </c>
      <c r="I137" s="199"/>
      <c r="J137" s="200">
        <f>ROUND(I137*H137,2)</f>
        <v>0</v>
      </c>
      <c r="K137" s="201"/>
      <c r="L137" s="38"/>
      <c r="M137" s="202" t="s">
        <v>1</v>
      </c>
      <c r="N137" s="203" t="s">
        <v>38</v>
      </c>
      <c r="O137" s="70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6" t="s">
        <v>120</v>
      </c>
      <c r="AT137" s="206" t="s">
        <v>116</v>
      </c>
      <c r="AU137" s="206" t="s">
        <v>83</v>
      </c>
      <c r="AY137" s="16" t="s">
        <v>115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6" t="s">
        <v>81</v>
      </c>
      <c r="BK137" s="207">
        <f>ROUND(I137*H137,2)</f>
        <v>0</v>
      </c>
      <c r="BL137" s="16" t="s">
        <v>120</v>
      </c>
      <c r="BM137" s="206" t="s">
        <v>148</v>
      </c>
    </row>
    <row r="138" spans="1:65" s="2" customFormat="1" ht="68.25">
      <c r="A138" s="33"/>
      <c r="B138" s="34"/>
      <c r="C138" s="35"/>
      <c r="D138" s="208" t="s">
        <v>121</v>
      </c>
      <c r="E138" s="35"/>
      <c r="F138" s="209" t="s">
        <v>357</v>
      </c>
      <c r="G138" s="35"/>
      <c r="H138" s="35"/>
      <c r="I138" s="114"/>
      <c r="J138" s="35"/>
      <c r="K138" s="35"/>
      <c r="L138" s="38"/>
      <c r="M138" s="210"/>
      <c r="N138" s="211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121</v>
      </c>
      <c r="AU138" s="16" t="s">
        <v>83</v>
      </c>
    </row>
    <row r="139" spans="1:65" s="2" customFormat="1" ht="66.75" customHeight="1">
      <c r="A139" s="33"/>
      <c r="B139" s="34"/>
      <c r="C139" s="194" t="s">
        <v>150</v>
      </c>
      <c r="D139" s="194" t="s">
        <v>116</v>
      </c>
      <c r="E139" s="195" t="s">
        <v>358</v>
      </c>
      <c r="F139" s="196" t="s">
        <v>359</v>
      </c>
      <c r="G139" s="197" t="s">
        <v>131</v>
      </c>
      <c r="H139" s="198">
        <v>240</v>
      </c>
      <c r="I139" s="199"/>
      <c r="J139" s="200">
        <f>ROUND(I139*H139,2)</f>
        <v>0</v>
      </c>
      <c r="K139" s="201"/>
      <c r="L139" s="38"/>
      <c r="M139" s="202" t="s">
        <v>1</v>
      </c>
      <c r="N139" s="203" t="s">
        <v>38</v>
      </c>
      <c r="O139" s="70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6" t="s">
        <v>120</v>
      </c>
      <c r="AT139" s="206" t="s">
        <v>116</v>
      </c>
      <c r="AU139" s="206" t="s">
        <v>83</v>
      </c>
      <c r="AY139" s="16" t="s">
        <v>115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6" t="s">
        <v>81</v>
      </c>
      <c r="BK139" s="207">
        <f>ROUND(I139*H139,2)</f>
        <v>0</v>
      </c>
      <c r="BL139" s="16" t="s">
        <v>120</v>
      </c>
      <c r="BM139" s="206" t="s">
        <v>153</v>
      </c>
    </row>
    <row r="140" spans="1:65" s="2" customFormat="1" ht="68.25">
      <c r="A140" s="33"/>
      <c r="B140" s="34"/>
      <c r="C140" s="35"/>
      <c r="D140" s="208" t="s">
        <v>121</v>
      </c>
      <c r="E140" s="35"/>
      <c r="F140" s="209" t="s">
        <v>360</v>
      </c>
      <c r="G140" s="35"/>
      <c r="H140" s="35"/>
      <c r="I140" s="114"/>
      <c r="J140" s="35"/>
      <c r="K140" s="35"/>
      <c r="L140" s="38"/>
      <c r="M140" s="210"/>
      <c r="N140" s="211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121</v>
      </c>
      <c r="AU140" s="16" t="s">
        <v>83</v>
      </c>
    </row>
    <row r="141" spans="1:65" s="2" customFormat="1" ht="66.75" customHeight="1">
      <c r="A141" s="33"/>
      <c r="B141" s="34"/>
      <c r="C141" s="194" t="s">
        <v>155</v>
      </c>
      <c r="D141" s="194" t="s">
        <v>116</v>
      </c>
      <c r="E141" s="195" t="s">
        <v>361</v>
      </c>
      <c r="F141" s="196" t="s">
        <v>362</v>
      </c>
      <c r="G141" s="197" t="s">
        <v>131</v>
      </c>
      <c r="H141" s="198">
        <v>180</v>
      </c>
      <c r="I141" s="199"/>
      <c r="J141" s="200">
        <f>ROUND(I141*H141,2)</f>
        <v>0</v>
      </c>
      <c r="K141" s="201"/>
      <c r="L141" s="38"/>
      <c r="M141" s="202" t="s">
        <v>1</v>
      </c>
      <c r="N141" s="203" t="s">
        <v>38</v>
      </c>
      <c r="O141" s="70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6" t="s">
        <v>120</v>
      </c>
      <c r="AT141" s="206" t="s">
        <v>116</v>
      </c>
      <c r="AU141" s="206" t="s">
        <v>83</v>
      </c>
      <c r="AY141" s="16" t="s">
        <v>115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6" t="s">
        <v>81</v>
      </c>
      <c r="BK141" s="207">
        <f>ROUND(I141*H141,2)</f>
        <v>0</v>
      </c>
      <c r="BL141" s="16" t="s">
        <v>120</v>
      </c>
      <c r="BM141" s="206" t="s">
        <v>158</v>
      </c>
    </row>
    <row r="142" spans="1:65" s="2" customFormat="1" ht="68.25">
      <c r="A142" s="33"/>
      <c r="B142" s="34"/>
      <c r="C142" s="35"/>
      <c r="D142" s="208" t="s">
        <v>121</v>
      </c>
      <c r="E142" s="35"/>
      <c r="F142" s="209" t="s">
        <v>363</v>
      </c>
      <c r="G142" s="35"/>
      <c r="H142" s="35"/>
      <c r="I142" s="114"/>
      <c r="J142" s="35"/>
      <c r="K142" s="35"/>
      <c r="L142" s="38"/>
      <c r="M142" s="210"/>
      <c r="N142" s="211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121</v>
      </c>
      <c r="AU142" s="16" t="s">
        <v>83</v>
      </c>
    </row>
    <row r="143" spans="1:65" s="2" customFormat="1" ht="66.75" customHeight="1">
      <c r="A143" s="33"/>
      <c r="B143" s="34"/>
      <c r="C143" s="194" t="s">
        <v>133</v>
      </c>
      <c r="D143" s="194" t="s">
        <v>116</v>
      </c>
      <c r="E143" s="195" t="s">
        <v>364</v>
      </c>
      <c r="F143" s="196" t="s">
        <v>365</v>
      </c>
      <c r="G143" s="197" t="s">
        <v>131</v>
      </c>
      <c r="H143" s="198">
        <v>120</v>
      </c>
      <c r="I143" s="199"/>
      <c r="J143" s="200">
        <f>ROUND(I143*H143,2)</f>
        <v>0</v>
      </c>
      <c r="K143" s="201"/>
      <c r="L143" s="38"/>
      <c r="M143" s="202" t="s">
        <v>1</v>
      </c>
      <c r="N143" s="203" t="s">
        <v>38</v>
      </c>
      <c r="O143" s="70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6" t="s">
        <v>120</v>
      </c>
      <c r="AT143" s="206" t="s">
        <v>116</v>
      </c>
      <c r="AU143" s="206" t="s">
        <v>83</v>
      </c>
      <c r="AY143" s="16" t="s">
        <v>115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6" t="s">
        <v>81</v>
      </c>
      <c r="BK143" s="207">
        <f>ROUND(I143*H143,2)</f>
        <v>0</v>
      </c>
      <c r="BL143" s="16" t="s">
        <v>120</v>
      </c>
      <c r="BM143" s="206" t="s">
        <v>162</v>
      </c>
    </row>
    <row r="144" spans="1:65" s="2" customFormat="1" ht="68.25">
      <c r="A144" s="33"/>
      <c r="B144" s="34"/>
      <c r="C144" s="35"/>
      <c r="D144" s="208" t="s">
        <v>121</v>
      </c>
      <c r="E144" s="35"/>
      <c r="F144" s="209" t="s">
        <v>366</v>
      </c>
      <c r="G144" s="35"/>
      <c r="H144" s="35"/>
      <c r="I144" s="114"/>
      <c r="J144" s="35"/>
      <c r="K144" s="35"/>
      <c r="L144" s="38"/>
      <c r="M144" s="210"/>
      <c r="N144" s="211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121</v>
      </c>
      <c r="AU144" s="16" t="s">
        <v>83</v>
      </c>
    </row>
    <row r="145" spans="1:65" s="2" customFormat="1" ht="66.75" customHeight="1">
      <c r="A145" s="33"/>
      <c r="B145" s="34"/>
      <c r="C145" s="194" t="s">
        <v>164</v>
      </c>
      <c r="D145" s="194" t="s">
        <v>116</v>
      </c>
      <c r="E145" s="195" t="s">
        <v>367</v>
      </c>
      <c r="F145" s="196" t="s">
        <v>368</v>
      </c>
      <c r="G145" s="197" t="s">
        <v>131</v>
      </c>
      <c r="H145" s="198">
        <v>60</v>
      </c>
      <c r="I145" s="199"/>
      <c r="J145" s="200">
        <f>ROUND(I145*H145,2)</f>
        <v>0</v>
      </c>
      <c r="K145" s="201"/>
      <c r="L145" s="38"/>
      <c r="M145" s="202" t="s">
        <v>1</v>
      </c>
      <c r="N145" s="203" t="s">
        <v>38</v>
      </c>
      <c r="O145" s="70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6" t="s">
        <v>120</v>
      </c>
      <c r="AT145" s="206" t="s">
        <v>116</v>
      </c>
      <c r="AU145" s="206" t="s">
        <v>83</v>
      </c>
      <c r="AY145" s="16" t="s">
        <v>115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6" t="s">
        <v>81</v>
      </c>
      <c r="BK145" s="207">
        <f>ROUND(I145*H145,2)</f>
        <v>0</v>
      </c>
      <c r="BL145" s="16" t="s">
        <v>120</v>
      </c>
      <c r="BM145" s="206" t="s">
        <v>168</v>
      </c>
    </row>
    <row r="146" spans="1:65" s="2" customFormat="1" ht="68.25">
      <c r="A146" s="33"/>
      <c r="B146" s="34"/>
      <c r="C146" s="35"/>
      <c r="D146" s="208" t="s">
        <v>121</v>
      </c>
      <c r="E146" s="35"/>
      <c r="F146" s="209" t="s">
        <v>369</v>
      </c>
      <c r="G146" s="35"/>
      <c r="H146" s="35"/>
      <c r="I146" s="114"/>
      <c r="J146" s="35"/>
      <c r="K146" s="35"/>
      <c r="L146" s="38"/>
      <c r="M146" s="210"/>
      <c r="N146" s="211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121</v>
      </c>
      <c r="AU146" s="16" t="s">
        <v>83</v>
      </c>
    </row>
    <row r="147" spans="1:65" s="2" customFormat="1" ht="66.75" customHeight="1">
      <c r="A147" s="33"/>
      <c r="B147" s="34"/>
      <c r="C147" s="194" t="s">
        <v>138</v>
      </c>
      <c r="D147" s="194" t="s">
        <v>116</v>
      </c>
      <c r="E147" s="195" t="s">
        <v>370</v>
      </c>
      <c r="F147" s="196" t="s">
        <v>371</v>
      </c>
      <c r="G147" s="197" t="s">
        <v>131</v>
      </c>
      <c r="H147" s="198">
        <v>30</v>
      </c>
      <c r="I147" s="199"/>
      <c r="J147" s="200">
        <f>ROUND(I147*H147,2)</f>
        <v>0</v>
      </c>
      <c r="K147" s="201"/>
      <c r="L147" s="38"/>
      <c r="M147" s="202" t="s">
        <v>1</v>
      </c>
      <c r="N147" s="203" t="s">
        <v>38</v>
      </c>
      <c r="O147" s="70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6" t="s">
        <v>120</v>
      </c>
      <c r="AT147" s="206" t="s">
        <v>116</v>
      </c>
      <c r="AU147" s="206" t="s">
        <v>83</v>
      </c>
      <c r="AY147" s="16" t="s">
        <v>115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6" t="s">
        <v>81</v>
      </c>
      <c r="BK147" s="207">
        <f>ROUND(I147*H147,2)</f>
        <v>0</v>
      </c>
      <c r="BL147" s="16" t="s">
        <v>120</v>
      </c>
      <c r="BM147" s="206" t="s">
        <v>172</v>
      </c>
    </row>
    <row r="148" spans="1:65" s="2" customFormat="1" ht="68.25">
      <c r="A148" s="33"/>
      <c r="B148" s="34"/>
      <c r="C148" s="35"/>
      <c r="D148" s="208" t="s">
        <v>121</v>
      </c>
      <c r="E148" s="35"/>
      <c r="F148" s="209" t="s">
        <v>372</v>
      </c>
      <c r="G148" s="35"/>
      <c r="H148" s="35"/>
      <c r="I148" s="114"/>
      <c r="J148" s="35"/>
      <c r="K148" s="35"/>
      <c r="L148" s="38"/>
      <c r="M148" s="210"/>
      <c r="N148" s="211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121</v>
      </c>
      <c r="AU148" s="16" t="s">
        <v>83</v>
      </c>
    </row>
    <row r="149" spans="1:65" s="2" customFormat="1" ht="66.75" customHeight="1">
      <c r="A149" s="33"/>
      <c r="B149" s="34"/>
      <c r="C149" s="194" t="s">
        <v>8</v>
      </c>
      <c r="D149" s="194" t="s">
        <v>116</v>
      </c>
      <c r="E149" s="195" t="s">
        <v>373</v>
      </c>
      <c r="F149" s="196" t="s">
        <v>374</v>
      </c>
      <c r="G149" s="197" t="s">
        <v>131</v>
      </c>
      <c r="H149" s="198">
        <v>300</v>
      </c>
      <c r="I149" s="199"/>
      <c r="J149" s="200">
        <f>ROUND(I149*H149,2)</f>
        <v>0</v>
      </c>
      <c r="K149" s="201"/>
      <c r="L149" s="38"/>
      <c r="M149" s="202" t="s">
        <v>1</v>
      </c>
      <c r="N149" s="203" t="s">
        <v>38</v>
      </c>
      <c r="O149" s="70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6" t="s">
        <v>120</v>
      </c>
      <c r="AT149" s="206" t="s">
        <v>116</v>
      </c>
      <c r="AU149" s="206" t="s">
        <v>83</v>
      </c>
      <c r="AY149" s="16" t="s">
        <v>115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6" t="s">
        <v>81</v>
      </c>
      <c r="BK149" s="207">
        <f>ROUND(I149*H149,2)</f>
        <v>0</v>
      </c>
      <c r="BL149" s="16" t="s">
        <v>120</v>
      </c>
      <c r="BM149" s="206" t="s">
        <v>176</v>
      </c>
    </row>
    <row r="150" spans="1:65" s="2" customFormat="1" ht="68.25">
      <c r="A150" s="33"/>
      <c r="B150" s="34"/>
      <c r="C150" s="35"/>
      <c r="D150" s="208" t="s">
        <v>121</v>
      </c>
      <c r="E150" s="35"/>
      <c r="F150" s="209" t="s">
        <v>375</v>
      </c>
      <c r="G150" s="35"/>
      <c r="H150" s="35"/>
      <c r="I150" s="114"/>
      <c r="J150" s="35"/>
      <c r="K150" s="35"/>
      <c r="L150" s="38"/>
      <c r="M150" s="210"/>
      <c r="N150" s="211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121</v>
      </c>
      <c r="AU150" s="16" t="s">
        <v>83</v>
      </c>
    </row>
    <row r="151" spans="1:65" s="2" customFormat="1" ht="55.5" customHeight="1">
      <c r="A151" s="33"/>
      <c r="B151" s="34"/>
      <c r="C151" s="194" t="s">
        <v>143</v>
      </c>
      <c r="D151" s="194" t="s">
        <v>116</v>
      </c>
      <c r="E151" s="195" t="s">
        <v>376</v>
      </c>
      <c r="F151" s="196" t="s">
        <v>377</v>
      </c>
      <c r="G151" s="197" t="s">
        <v>131</v>
      </c>
      <c r="H151" s="198">
        <v>240</v>
      </c>
      <c r="I151" s="199"/>
      <c r="J151" s="200">
        <f>ROUND(I151*H151,2)</f>
        <v>0</v>
      </c>
      <c r="K151" s="201"/>
      <c r="L151" s="38"/>
      <c r="M151" s="202" t="s">
        <v>1</v>
      </c>
      <c r="N151" s="203" t="s">
        <v>38</v>
      </c>
      <c r="O151" s="70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6" t="s">
        <v>120</v>
      </c>
      <c r="AT151" s="206" t="s">
        <v>116</v>
      </c>
      <c r="AU151" s="206" t="s">
        <v>83</v>
      </c>
      <c r="AY151" s="16" t="s">
        <v>115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6" t="s">
        <v>81</v>
      </c>
      <c r="BK151" s="207">
        <f>ROUND(I151*H151,2)</f>
        <v>0</v>
      </c>
      <c r="BL151" s="16" t="s">
        <v>120</v>
      </c>
      <c r="BM151" s="206" t="s">
        <v>180</v>
      </c>
    </row>
    <row r="152" spans="1:65" s="2" customFormat="1" ht="68.25">
      <c r="A152" s="33"/>
      <c r="B152" s="34"/>
      <c r="C152" s="35"/>
      <c r="D152" s="208" t="s">
        <v>121</v>
      </c>
      <c r="E152" s="35"/>
      <c r="F152" s="209" t="s">
        <v>378</v>
      </c>
      <c r="G152" s="35"/>
      <c r="H152" s="35"/>
      <c r="I152" s="114"/>
      <c r="J152" s="35"/>
      <c r="K152" s="35"/>
      <c r="L152" s="38"/>
      <c r="M152" s="210"/>
      <c r="N152" s="211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121</v>
      </c>
      <c r="AU152" s="16" t="s">
        <v>83</v>
      </c>
    </row>
    <row r="153" spans="1:65" s="2" customFormat="1" ht="66.75" customHeight="1">
      <c r="A153" s="33"/>
      <c r="B153" s="34"/>
      <c r="C153" s="194" t="s">
        <v>182</v>
      </c>
      <c r="D153" s="194" t="s">
        <v>116</v>
      </c>
      <c r="E153" s="195" t="s">
        <v>379</v>
      </c>
      <c r="F153" s="196" t="s">
        <v>380</v>
      </c>
      <c r="G153" s="197" t="s">
        <v>131</v>
      </c>
      <c r="H153" s="198">
        <v>180</v>
      </c>
      <c r="I153" s="199"/>
      <c r="J153" s="200">
        <f>ROUND(I153*H153,2)</f>
        <v>0</v>
      </c>
      <c r="K153" s="201"/>
      <c r="L153" s="38"/>
      <c r="M153" s="202" t="s">
        <v>1</v>
      </c>
      <c r="N153" s="203" t="s">
        <v>38</v>
      </c>
      <c r="O153" s="70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6" t="s">
        <v>120</v>
      </c>
      <c r="AT153" s="206" t="s">
        <v>116</v>
      </c>
      <c r="AU153" s="206" t="s">
        <v>83</v>
      </c>
      <c r="AY153" s="16" t="s">
        <v>115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6" t="s">
        <v>81</v>
      </c>
      <c r="BK153" s="207">
        <f>ROUND(I153*H153,2)</f>
        <v>0</v>
      </c>
      <c r="BL153" s="16" t="s">
        <v>120</v>
      </c>
      <c r="BM153" s="206" t="s">
        <v>185</v>
      </c>
    </row>
    <row r="154" spans="1:65" s="2" customFormat="1" ht="68.25">
      <c r="A154" s="33"/>
      <c r="B154" s="34"/>
      <c r="C154" s="35"/>
      <c r="D154" s="208" t="s">
        <v>121</v>
      </c>
      <c r="E154" s="35"/>
      <c r="F154" s="209" t="s">
        <v>381</v>
      </c>
      <c r="G154" s="35"/>
      <c r="H154" s="35"/>
      <c r="I154" s="114"/>
      <c r="J154" s="35"/>
      <c r="K154" s="35"/>
      <c r="L154" s="38"/>
      <c r="M154" s="210"/>
      <c r="N154" s="211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121</v>
      </c>
      <c r="AU154" s="16" t="s">
        <v>83</v>
      </c>
    </row>
    <row r="155" spans="1:65" s="2" customFormat="1" ht="66.75" customHeight="1">
      <c r="A155" s="33"/>
      <c r="B155" s="34"/>
      <c r="C155" s="194" t="s">
        <v>148</v>
      </c>
      <c r="D155" s="194" t="s">
        <v>116</v>
      </c>
      <c r="E155" s="195" t="s">
        <v>382</v>
      </c>
      <c r="F155" s="196" t="s">
        <v>383</v>
      </c>
      <c r="G155" s="197" t="s">
        <v>131</v>
      </c>
      <c r="H155" s="198">
        <v>120</v>
      </c>
      <c r="I155" s="199"/>
      <c r="J155" s="200">
        <f>ROUND(I155*H155,2)</f>
        <v>0</v>
      </c>
      <c r="K155" s="201"/>
      <c r="L155" s="38"/>
      <c r="M155" s="202" t="s">
        <v>1</v>
      </c>
      <c r="N155" s="203" t="s">
        <v>38</v>
      </c>
      <c r="O155" s="70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6" t="s">
        <v>120</v>
      </c>
      <c r="AT155" s="206" t="s">
        <v>116</v>
      </c>
      <c r="AU155" s="206" t="s">
        <v>83</v>
      </c>
      <c r="AY155" s="16" t="s">
        <v>115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6" t="s">
        <v>81</v>
      </c>
      <c r="BK155" s="207">
        <f>ROUND(I155*H155,2)</f>
        <v>0</v>
      </c>
      <c r="BL155" s="16" t="s">
        <v>120</v>
      </c>
      <c r="BM155" s="206" t="s">
        <v>189</v>
      </c>
    </row>
    <row r="156" spans="1:65" s="2" customFormat="1" ht="68.25">
      <c r="A156" s="33"/>
      <c r="B156" s="34"/>
      <c r="C156" s="35"/>
      <c r="D156" s="208" t="s">
        <v>121</v>
      </c>
      <c r="E156" s="35"/>
      <c r="F156" s="209" t="s">
        <v>384</v>
      </c>
      <c r="G156" s="35"/>
      <c r="H156" s="35"/>
      <c r="I156" s="114"/>
      <c r="J156" s="35"/>
      <c r="K156" s="35"/>
      <c r="L156" s="38"/>
      <c r="M156" s="210"/>
      <c r="N156" s="211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121</v>
      </c>
      <c r="AU156" s="16" t="s">
        <v>83</v>
      </c>
    </row>
    <row r="157" spans="1:65" s="2" customFormat="1" ht="66.75" customHeight="1">
      <c r="A157" s="33"/>
      <c r="B157" s="34"/>
      <c r="C157" s="194" t="s">
        <v>191</v>
      </c>
      <c r="D157" s="194" t="s">
        <v>116</v>
      </c>
      <c r="E157" s="195" t="s">
        <v>385</v>
      </c>
      <c r="F157" s="196" t="s">
        <v>386</v>
      </c>
      <c r="G157" s="197" t="s">
        <v>131</v>
      </c>
      <c r="H157" s="198">
        <v>60</v>
      </c>
      <c r="I157" s="199"/>
      <c r="J157" s="200">
        <f>ROUND(I157*H157,2)</f>
        <v>0</v>
      </c>
      <c r="K157" s="201"/>
      <c r="L157" s="38"/>
      <c r="M157" s="202" t="s">
        <v>1</v>
      </c>
      <c r="N157" s="203" t="s">
        <v>38</v>
      </c>
      <c r="O157" s="70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6" t="s">
        <v>120</v>
      </c>
      <c r="AT157" s="206" t="s">
        <v>116</v>
      </c>
      <c r="AU157" s="206" t="s">
        <v>83</v>
      </c>
      <c r="AY157" s="16" t="s">
        <v>115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6" t="s">
        <v>81</v>
      </c>
      <c r="BK157" s="207">
        <f>ROUND(I157*H157,2)</f>
        <v>0</v>
      </c>
      <c r="BL157" s="16" t="s">
        <v>120</v>
      </c>
      <c r="BM157" s="206" t="s">
        <v>194</v>
      </c>
    </row>
    <row r="158" spans="1:65" s="2" customFormat="1" ht="68.25">
      <c r="A158" s="33"/>
      <c r="B158" s="34"/>
      <c r="C158" s="35"/>
      <c r="D158" s="208" t="s">
        <v>121</v>
      </c>
      <c r="E158" s="35"/>
      <c r="F158" s="209" t="s">
        <v>387</v>
      </c>
      <c r="G158" s="35"/>
      <c r="H158" s="35"/>
      <c r="I158" s="114"/>
      <c r="J158" s="35"/>
      <c r="K158" s="35"/>
      <c r="L158" s="38"/>
      <c r="M158" s="210"/>
      <c r="N158" s="211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121</v>
      </c>
      <c r="AU158" s="16" t="s">
        <v>83</v>
      </c>
    </row>
    <row r="159" spans="1:65" s="2" customFormat="1" ht="66.75" customHeight="1">
      <c r="A159" s="33"/>
      <c r="B159" s="34"/>
      <c r="C159" s="194" t="s">
        <v>153</v>
      </c>
      <c r="D159" s="194" t="s">
        <v>116</v>
      </c>
      <c r="E159" s="195" t="s">
        <v>388</v>
      </c>
      <c r="F159" s="196" t="s">
        <v>389</v>
      </c>
      <c r="G159" s="197" t="s">
        <v>131</v>
      </c>
      <c r="H159" s="198">
        <v>30</v>
      </c>
      <c r="I159" s="199"/>
      <c r="J159" s="200">
        <f>ROUND(I159*H159,2)</f>
        <v>0</v>
      </c>
      <c r="K159" s="201"/>
      <c r="L159" s="38"/>
      <c r="M159" s="202" t="s">
        <v>1</v>
      </c>
      <c r="N159" s="203" t="s">
        <v>38</v>
      </c>
      <c r="O159" s="70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6" t="s">
        <v>120</v>
      </c>
      <c r="AT159" s="206" t="s">
        <v>116</v>
      </c>
      <c r="AU159" s="206" t="s">
        <v>83</v>
      </c>
      <c r="AY159" s="16" t="s">
        <v>115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6" t="s">
        <v>81</v>
      </c>
      <c r="BK159" s="207">
        <f>ROUND(I159*H159,2)</f>
        <v>0</v>
      </c>
      <c r="BL159" s="16" t="s">
        <v>120</v>
      </c>
      <c r="BM159" s="206" t="s">
        <v>198</v>
      </c>
    </row>
    <row r="160" spans="1:65" s="2" customFormat="1" ht="68.25">
      <c r="A160" s="33"/>
      <c r="B160" s="34"/>
      <c r="C160" s="35"/>
      <c r="D160" s="208" t="s">
        <v>121</v>
      </c>
      <c r="E160" s="35"/>
      <c r="F160" s="209" t="s">
        <v>390</v>
      </c>
      <c r="G160" s="35"/>
      <c r="H160" s="35"/>
      <c r="I160" s="114"/>
      <c r="J160" s="35"/>
      <c r="K160" s="35"/>
      <c r="L160" s="38"/>
      <c r="M160" s="210"/>
      <c r="N160" s="211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121</v>
      </c>
      <c r="AU160" s="16" t="s">
        <v>83</v>
      </c>
    </row>
    <row r="161" spans="1:65" s="2" customFormat="1" ht="55.5" customHeight="1">
      <c r="A161" s="33"/>
      <c r="B161" s="34"/>
      <c r="C161" s="194" t="s">
        <v>7</v>
      </c>
      <c r="D161" s="194" t="s">
        <v>116</v>
      </c>
      <c r="E161" s="195" t="s">
        <v>391</v>
      </c>
      <c r="F161" s="196" t="s">
        <v>392</v>
      </c>
      <c r="G161" s="197" t="s">
        <v>131</v>
      </c>
      <c r="H161" s="198">
        <v>150</v>
      </c>
      <c r="I161" s="199"/>
      <c r="J161" s="200">
        <f>ROUND(I161*H161,2)</f>
        <v>0</v>
      </c>
      <c r="K161" s="201"/>
      <c r="L161" s="38"/>
      <c r="M161" s="202" t="s">
        <v>1</v>
      </c>
      <c r="N161" s="203" t="s">
        <v>38</v>
      </c>
      <c r="O161" s="70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6" t="s">
        <v>120</v>
      </c>
      <c r="AT161" s="206" t="s">
        <v>116</v>
      </c>
      <c r="AU161" s="206" t="s">
        <v>83</v>
      </c>
      <c r="AY161" s="16" t="s">
        <v>115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6" t="s">
        <v>81</v>
      </c>
      <c r="BK161" s="207">
        <f>ROUND(I161*H161,2)</f>
        <v>0</v>
      </c>
      <c r="BL161" s="16" t="s">
        <v>120</v>
      </c>
      <c r="BM161" s="206" t="s">
        <v>202</v>
      </c>
    </row>
    <row r="162" spans="1:65" s="2" customFormat="1" ht="68.25">
      <c r="A162" s="33"/>
      <c r="B162" s="34"/>
      <c r="C162" s="35"/>
      <c r="D162" s="208" t="s">
        <v>121</v>
      </c>
      <c r="E162" s="35"/>
      <c r="F162" s="209" t="s">
        <v>393</v>
      </c>
      <c r="G162" s="35"/>
      <c r="H162" s="35"/>
      <c r="I162" s="114"/>
      <c r="J162" s="35"/>
      <c r="K162" s="35"/>
      <c r="L162" s="38"/>
      <c r="M162" s="210"/>
      <c r="N162" s="211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121</v>
      </c>
      <c r="AU162" s="16" t="s">
        <v>83</v>
      </c>
    </row>
    <row r="163" spans="1:65" s="2" customFormat="1" ht="55.5" customHeight="1">
      <c r="A163" s="33"/>
      <c r="B163" s="34"/>
      <c r="C163" s="194" t="s">
        <v>158</v>
      </c>
      <c r="D163" s="194" t="s">
        <v>116</v>
      </c>
      <c r="E163" s="195" t="s">
        <v>394</v>
      </c>
      <c r="F163" s="196" t="s">
        <v>395</v>
      </c>
      <c r="G163" s="197" t="s">
        <v>131</v>
      </c>
      <c r="H163" s="198">
        <v>120</v>
      </c>
      <c r="I163" s="199"/>
      <c r="J163" s="200">
        <f>ROUND(I163*H163,2)</f>
        <v>0</v>
      </c>
      <c r="K163" s="201"/>
      <c r="L163" s="38"/>
      <c r="M163" s="202" t="s">
        <v>1</v>
      </c>
      <c r="N163" s="203" t="s">
        <v>38</v>
      </c>
      <c r="O163" s="70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6" t="s">
        <v>120</v>
      </c>
      <c r="AT163" s="206" t="s">
        <v>116</v>
      </c>
      <c r="AU163" s="206" t="s">
        <v>83</v>
      </c>
      <c r="AY163" s="16" t="s">
        <v>115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6" t="s">
        <v>81</v>
      </c>
      <c r="BK163" s="207">
        <f>ROUND(I163*H163,2)</f>
        <v>0</v>
      </c>
      <c r="BL163" s="16" t="s">
        <v>120</v>
      </c>
      <c r="BM163" s="206" t="s">
        <v>206</v>
      </c>
    </row>
    <row r="164" spans="1:65" s="2" customFormat="1" ht="68.25">
      <c r="A164" s="33"/>
      <c r="B164" s="34"/>
      <c r="C164" s="35"/>
      <c r="D164" s="208" t="s">
        <v>121</v>
      </c>
      <c r="E164" s="35"/>
      <c r="F164" s="209" t="s">
        <v>396</v>
      </c>
      <c r="G164" s="35"/>
      <c r="H164" s="35"/>
      <c r="I164" s="114"/>
      <c r="J164" s="35"/>
      <c r="K164" s="35"/>
      <c r="L164" s="38"/>
      <c r="M164" s="210"/>
      <c r="N164" s="211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121</v>
      </c>
      <c r="AU164" s="16" t="s">
        <v>83</v>
      </c>
    </row>
    <row r="165" spans="1:65" s="2" customFormat="1" ht="55.5" customHeight="1">
      <c r="A165" s="33"/>
      <c r="B165" s="34"/>
      <c r="C165" s="194" t="s">
        <v>268</v>
      </c>
      <c r="D165" s="194" t="s">
        <v>116</v>
      </c>
      <c r="E165" s="195" t="s">
        <v>397</v>
      </c>
      <c r="F165" s="196" t="s">
        <v>398</v>
      </c>
      <c r="G165" s="197" t="s">
        <v>131</v>
      </c>
      <c r="H165" s="198">
        <v>90</v>
      </c>
      <c r="I165" s="199"/>
      <c r="J165" s="200">
        <f>ROUND(I165*H165,2)</f>
        <v>0</v>
      </c>
      <c r="K165" s="201"/>
      <c r="L165" s="38"/>
      <c r="M165" s="202" t="s">
        <v>1</v>
      </c>
      <c r="N165" s="203" t="s">
        <v>38</v>
      </c>
      <c r="O165" s="70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6" t="s">
        <v>120</v>
      </c>
      <c r="AT165" s="206" t="s">
        <v>116</v>
      </c>
      <c r="AU165" s="206" t="s">
        <v>83</v>
      </c>
      <c r="AY165" s="16" t="s">
        <v>115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6" t="s">
        <v>81</v>
      </c>
      <c r="BK165" s="207">
        <f>ROUND(I165*H165,2)</f>
        <v>0</v>
      </c>
      <c r="BL165" s="16" t="s">
        <v>120</v>
      </c>
      <c r="BM165" s="206" t="s">
        <v>271</v>
      </c>
    </row>
    <row r="166" spans="1:65" s="2" customFormat="1" ht="68.25">
      <c r="A166" s="33"/>
      <c r="B166" s="34"/>
      <c r="C166" s="35"/>
      <c r="D166" s="208" t="s">
        <v>121</v>
      </c>
      <c r="E166" s="35"/>
      <c r="F166" s="209" t="s">
        <v>399</v>
      </c>
      <c r="G166" s="35"/>
      <c r="H166" s="35"/>
      <c r="I166" s="114"/>
      <c r="J166" s="35"/>
      <c r="K166" s="35"/>
      <c r="L166" s="38"/>
      <c r="M166" s="210"/>
      <c r="N166" s="211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121</v>
      </c>
      <c r="AU166" s="16" t="s">
        <v>83</v>
      </c>
    </row>
    <row r="167" spans="1:65" s="2" customFormat="1" ht="55.5" customHeight="1">
      <c r="A167" s="33"/>
      <c r="B167" s="34"/>
      <c r="C167" s="194" t="s">
        <v>162</v>
      </c>
      <c r="D167" s="194" t="s">
        <v>116</v>
      </c>
      <c r="E167" s="195" t="s">
        <v>400</v>
      </c>
      <c r="F167" s="196" t="s">
        <v>401</v>
      </c>
      <c r="G167" s="197" t="s">
        <v>131</v>
      </c>
      <c r="H167" s="198">
        <v>60</v>
      </c>
      <c r="I167" s="199"/>
      <c r="J167" s="200">
        <f>ROUND(I167*H167,2)</f>
        <v>0</v>
      </c>
      <c r="K167" s="201"/>
      <c r="L167" s="38"/>
      <c r="M167" s="202" t="s">
        <v>1</v>
      </c>
      <c r="N167" s="203" t="s">
        <v>38</v>
      </c>
      <c r="O167" s="70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6" t="s">
        <v>120</v>
      </c>
      <c r="AT167" s="206" t="s">
        <v>116</v>
      </c>
      <c r="AU167" s="206" t="s">
        <v>83</v>
      </c>
      <c r="AY167" s="16" t="s">
        <v>115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16" t="s">
        <v>81</v>
      </c>
      <c r="BK167" s="207">
        <f>ROUND(I167*H167,2)</f>
        <v>0</v>
      </c>
      <c r="BL167" s="16" t="s">
        <v>120</v>
      </c>
      <c r="BM167" s="206" t="s">
        <v>274</v>
      </c>
    </row>
    <row r="168" spans="1:65" s="2" customFormat="1" ht="68.25">
      <c r="A168" s="33"/>
      <c r="B168" s="34"/>
      <c r="C168" s="35"/>
      <c r="D168" s="208" t="s">
        <v>121</v>
      </c>
      <c r="E168" s="35"/>
      <c r="F168" s="209" t="s">
        <v>402</v>
      </c>
      <c r="G168" s="35"/>
      <c r="H168" s="35"/>
      <c r="I168" s="114"/>
      <c r="J168" s="35"/>
      <c r="K168" s="35"/>
      <c r="L168" s="38"/>
      <c r="M168" s="210"/>
      <c r="N168" s="211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121</v>
      </c>
      <c r="AU168" s="16" t="s">
        <v>83</v>
      </c>
    </row>
    <row r="169" spans="1:65" s="2" customFormat="1" ht="55.5" customHeight="1">
      <c r="A169" s="33"/>
      <c r="B169" s="34"/>
      <c r="C169" s="194" t="s">
        <v>275</v>
      </c>
      <c r="D169" s="194" t="s">
        <v>116</v>
      </c>
      <c r="E169" s="195" t="s">
        <v>403</v>
      </c>
      <c r="F169" s="196" t="s">
        <v>404</v>
      </c>
      <c r="G169" s="197" t="s">
        <v>131</v>
      </c>
      <c r="H169" s="198">
        <v>30</v>
      </c>
      <c r="I169" s="199"/>
      <c r="J169" s="200">
        <f>ROUND(I169*H169,2)</f>
        <v>0</v>
      </c>
      <c r="K169" s="201"/>
      <c r="L169" s="38"/>
      <c r="M169" s="202" t="s">
        <v>1</v>
      </c>
      <c r="N169" s="203" t="s">
        <v>38</v>
      </c>
      <c r="O169" s="70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6" t="s">
        <v>120</v>
      </c>
      <c r="AT169" s="206" t="s">
        <v>116</v>
      </c>
      <c r="AU169" s="206" t="s">
        <v>83</v>
      </c>
      <c r="AY169" s="16" t="s">
        <v>115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6" t="s">
        <v>81</v>
      </c>
      <c r="BK169" s="207">
        <f>ROUND(I169*H169,2)</f>
        <v>0</v>
      </c>
      <c r="BL169" s="16" t="s">
        <v>120</v>
      </c>
      <c r="BM169" s="206" t="s">
        <v>278</v>
      </c>
    </row>
    <row r="170" spans="1:65" s="2" customFormat="1" ht="68.25">
      <c r="A170" s="33"/>
      <c r="B170" s="34"/>
      <c r="C170" s="35"/>
      <c r="D170" s="208" t="s">
        <v>121</v>
      </c>
      <c r="E170" s="35"/>
      <c r="F170" s="209" t="s">
        <v>405</v>
      </c>
      <c r="G170" s="35"/>
      <c r="H170" s="35"/>
      <c r="I170" s="114"/>
      <c r="J170" s="35"/>
      <c r="K170" s="35"/>
      <c r="L170" s="38"/>
      <c r="M170" s="210"/>
      <c r="N170" s="211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121</v>
      </c>
      <c r="AU170" s="16" t="s">
        <v>83</v>
      </c>
    </row>
    <row r="171" spans="1:65" s="2" customFormat="1" ht="55.5" customHeight="1">
      <c r="A171" s="33"/>
      <c r="B171" s="34"/>
      <c r="C171" s="194" t="s">
        <v>168</v>
      </c>
      <c r="D171" s="194" t="s">
        <v>116</v>
      </c>
      <c r="E171" s="195" t="s">
        <v>406</v>
      </c>
      <c r="F171" s="196" t="s">
        <v>407</v>
      </c>
      <c r="G171" s="197" t="s">
        <v>131</v>
      </c>
      <c r="H171" s="198">
        <v>15</v>
      </c>
      <c r="I171" s="199"/>
      <c r="J171" s="200">
        <f>ROUND(I171*H171,2)</f>
        <v>0</v>
      </c>
      <c r="K171" s="201"/>
      <c r="L171" s="38"/>
      <c r="M171" s="202" t="s">
        <v>1</v>
      </c>
      <c r="N171" s="203" t="s">
        <v>38</v>
      </c>
      <c r="O171" s="70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6" t="s">
        <v>120</v>
      </c>
      <c r="AT171" s="206" t="s">
        <v>116</v>
      </c>
      <c r="AU171" s="206" t="s">
        <v>83</v>
      </c>
      <c r="AY171" s="16" t="s">
        <v>115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6" t="s">
        <v>81</v>
      </c>
      <c r="BK171" s="207">
        <f>ROUND(I171*H171,2)</f>
        <v>0</v>
      </c>
      <c r="BL171" s="16" t="s">
        <v>120</v>
      </c>
      <c r="BM171" s="206" t="s">
        <v>281</v>
      </c>
    </row>
    <row r="172" spans="1:65" s="2" customFormat="1" ht="68.25">
      <c r="A172" s="33"/>
      <c r="B172" s="34"/>
      <c r="C172" s="35"/>
      <c r="D172" s="208" t="s">
        <v>121</v>
      </c>
      <c r="E172" s="35"/>
      <c r="F172" s="209" t="s">
        <v>408</v>
      </c>
      <c r="G172" s="35"/>
      <c r="H172" s="35"/>
      <c r="I172" s="114"/>
      <c r="J172" s="35"/>
      <c r="K172" s="35"/>
      <c r="L172" s="38"/>
      <c r="M172" s="210"/>
      <c r="N172" s="211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121</v>
      </c>
      <c r="AU172" s="16" t="s">
        <v>83</v>
      </c>
    </row>
    <row r="173" spans="1:65" s="2" customFormat="1" ht="55.5" customHeight="1">
      <c r="A173" s="33"/>
      <c r="B173" s="34"/>
      <c r="C173" s="194" t="s">
        <v>282</v>
      </c>
      <c r="D173" s="194" t="s">
        <v>116</v>
      </c>
      <c r="E173" s="195" t="s">
        <v>409</v>
      </c>
      <c r="F173" s="196" t="s">
        <v>410</v>
      </c>
      <c r="G173" s="197" t="s">
        <v>131</v>
      </c>
      <c r="H173" s="198">
        <v>150</v>
      </c>
      <c r="I173" s="199"/>
      <c r="J173" s="200">
        <f>ROUND(I173*H173,2)</f>
        <v>0</v>
      </c>
      <c r="K173" s="201"/>
      <c r="L173" s="38"/>
      <c r="M173" s="202" t="s">
        <v>1</v>
      </c>
      <c r="N173" s="203" t="s">
        <v>38</v>
      </c>
      <c r="O173" s="70"/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6" t="s">
        <v>120</v>
      </c>
      <c r="AT173" s="206" t="s">
        <v>116</v>
      </c>
      <c r="AU173" s="206" t="s">
        <v>83</v>
      </c>
      <c r="AY173" s="16" t="s">
        <v>115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6" t="s">
        <v>81</v>
      </c>
      <c r="BK173" s="207">
        <f>ROUND(I173*H173,2)</f>
        <v>0</v>
      </c>
      <c r="BL173" s="16" t="s">
        <v>120</v>
      </c>
      <c r="BM173" s="206" t="s">
        <v>285</v>
      </c>
    </row>
    <row r="174" spans="1:65" s="2" customFormat="1" ht="68.25">
      <c r="A174" s="33"/>
      <c r="B174" s="34"/>
      <c r="C174" s="35"/>
      <c r="D174" s="208" t="s">
        <v>121</v>
      </c>
      <c r="E174" s="35"/>
      <c r="F174" s="209" t="s">
        <v>411</v>
      </c>
      <c r="G174" s="35"/>
      <c r="H174" s="35"/>
      <c r="I174" s="114"/>
      <c r="J174" s="35"/>
      <c r="K174" s="35"/>
      <c r="L174" s="38"/>
      <c r="M174" s="210"/>
      <c r="N174" s="211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121</v>
      </c>
      <c r="AU174" s="16" t="s">
        <v>83</v>
      </c>
    </row>
    <row r="175" spans="1:65" s="2" customFormat="1" ht="66.75" customHeight="1">
      <c r="A175" s="33"/>
      <c r="B175" s="34"/>
      <c r="C175" s="194" t="s">
        <v>172</v>
      </c>
      <c r="D175" s="194" t="s">
        <v>116</v>
      </c>
      <c r="E175" s="195" t="s">
        <v>412</v>
      </c>
      <c r="F175" s="196" t="s">
        <v>413</v>
      </c>
      <c r="G175" s="197" t="s">
        <v>131</v>
      </c>
      <c r="H175" s="198">
        <v>120</v>
      </c>
      <c r="I175" s="199"/>
      <c r="J175" s="200">
        <f>ROUND(I175*H175,2)</f>
        <v>0</v>
      </c>
      <c r="K175" s="201"/>
      <c r="L175" s="38"/>
      <c r="M175" s="202" t="s">
        <v>1</v>
      </c>
      <c r="N175" s="203" t="s">
        <v>38</v>
      </c>
      <c r="O175" s="70"/>
      <c r="P175" s="204">
        <f>O175*H175</f>
        <v>0</v>
      </c>
      <c r="Q175" s="204">
        <v>0</v>
      </c>
      <c r="R175" s="204">
        <f>Q175*H175</f>
        <v>0</v>
      </c>
      <c r="S175" s="204">
        <v>0</v>
      </c>
      <c r="T175" s="20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6" t="s">
        <v>120</v>
      </c>
      <c r="AT175" s="206" t="s">
        <v>116</v>
      </c>
      <c r="AU175" s="206" t="s">
        <v>83</v>
      </c>
      <c r="AY175" s="16" t="s">
        <v>115</v>
      </c>
      <c r="BE175" s="207">
        <f>IF(N175="základní",J175,0)</f>
        <v>0</v>
      </c>
      <c r="BF175" s="207">
        <f>IF(N175="snížená",J175,0)</f>
        <v>0</v>
      </c>
      <c r="BG175" s="207">
        <f>IF(N175="zákl. přenesená",J175,0)</f>
        <v>0</v>
      </c>
      <c r="BH175" s="207">
        <f>IF(N175="sníž. přenesená",J175,0)</f>
        <v>0</v>
      </c>
      <c r="BI175" s="207">
        <f>IF(N175="nulová",J175,0)</f>
        <v>0</v>
      </c>
      <c r="BJ175" s="16" t="s">
        <v>81</v>
      </c>
      <c r="BK175" s="207">
        <f>ROUND(I175*H175,2)</f>
        <v>0</v>
      </c>
      <c r="BL175" s="16" t="s">
        <v>120</v>
      </c>
      <c r="BM175" s="206" t="s">
        <v>288</v>
      </c>
    </row>
    <row r="176" spans="1:65" s="2" customFormat="1" ht="68.25">
      <c r="A176" s="33"/>
      <c r="B176" s="34"/>
      <c r="C176" s="35"/>
      <c r="D176" s="208" t="s">
        <v>121</v>
      </c>
      <c r="E176" s="35"/>
      <c r="F176" s="209" t="s">
        <v>414</v>
      </c>
      <c r="G176" s="35"/>
      <c r="H176" s="35"/>
      <c r="I176" s="114"/>
      <c r="J176" s="35"/>
      <c r="K176" s="35"/>
      <c r="L176" s="38"/>
      <c r="M176" s="210"/>
      <c r="N176" s="211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121</v>
      </c>
      <c r="AU176" s="16" t="s">
        <v>83</v>
      </c>
    </row>
    <row r="177" spans="1:65" s="2" customFormat="1" ht="66.75" customHeight="1">
      <c r="A177" s="33"/>
      <c r="B177" s="34"/>
      <c r="C177" s="194" t="s">
        <v>289</v>
      </c>
      <c r="D177" s="194" t="s">
        <v>116</v>
      </c>
      <c r="E177" s="195" t="s">
        <v>415</v>
      </c>
      <c r="F177" s="196" t="s">
        <v>416</v>
      </c>
      <c r="G177" s="197" t="s">
        <v>131</v>
      </c>
      <c r="H177" s="198">
        <v>90</v>
      </c>
      <c r="I177" s="199"/>
      <c r="J177" s="200">
        <f>ROUND(I177*H177,2)</f>
        <v>0</v>
      </c>
      <c r="K177" s="201"/>
      <c r="L177" s="38"/>
      <c r="M177" s="202" t="s">
        <v>1</v>
      </c>
      <c r="N177" s="203" t="s">
        <v>38</v>
      </c>
      <c r="O177" s="70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6" t="s">
        <v>120</v>
      </c>
      <c r="AT177" s="206" t="s">
        <v>116</v>
      </c>
      <c r="AU177" s="206" t="s">
        <v>83</v>
      </c>
      <c r="AY177" s="16" t="s">
        <v>115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6" t="s">
        <v>81</v>
      </c>
      <c r="BK177" s="207">
        <f>ROUND(I177*H177,2)</f>
        <v>0</v>
      </c>
      <c r="BL177" s="16" t="s">
        <v>120</v>
      </c>
      <c r="BM177" s="206" t="s">
        <v>292</v>
      </c>
    </row>
    <row r="178" spans="1:65" s="2" customFormat="1" ht="68.25">
      <c r="A178" s="33"/>
      <c r="B178" s="34"/>
      <c r="C178" s="35"/>
      <c r="D178" s="208" t="s">
        <v>121</v>
      </c>
      <c r="E178" s="35"/>
      <c r="F178" s="209" t="s">
        <v>417</v>
      </c>
      <c r="G178" s="35"/>
      <c r="H178" s="35"/>
      <c r="I178" s="114"/>
      <c r="J178" s="35"/>
      <c r="K178" s="35"/>
      <c r="L178" s="38"/>
      <c r="M178" s="210"/>
      <c r="N178" s="211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121</v>
      </c>
      <c r="AU178" s="16" t="s">
        <v>83</v>
      </c>
    </row>
    <row r="179" spans="1:65" s="2" customFormat="1" ht="66.75" customHeight="1">
      <c r="A179" s="33"/>
      <c r="B179" s="34"/>
      <c r="C179" s="194" t="s">
        <v>176</v>
      </c>
      <c r="D179" s="194" t="s">
        <v>116</v>
      </c>
      <c r="E179" s="195" t="s">
        <v>418</v>
      </c>
      <c r="F179" s="196" t="s">
        <v>419</v>
      </c>
      <c r="G179" s="197" t="s">
        <v>131</v>
      </c>
      <c r="H179" s="198">
        <v>60</v>
      </c>
      <c r="I179" s="199"/>
      <c r="J179" s="200">
        <f>ROUND(I179*H179,2)</f>
        <v>0</v>
      </c>
      <c r="K179" s="201"/>
      <c r="L179" s="38"/>
      <c r="M179" s="202" t="s">
        <v>1</v>
      </c>
      <c r="N179" s="203" t="s">
        <v>38</v>
      </c>
      <c r="O179" s="70"/>
      <c r="P179" s="204">
        <f>O179*H179</f>
        <v>0</v>
      </c>
      <c r="Q179" s="204">
        <v>0</v>
      </c>
      <c r="R179" s="204">
        <f>Q179*H179</f>
        <v>0</v>
      </c>
      <c r="S179" s="204">
        <v>0</v>
      </c>
      <c r="T179" s="20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6" t="s">
        <v>120</v>
      </c>
      <c r="AT179" s="206" t="s">
        <v>116</v>
      </c>
      <c r="AU179" s="206" t="s">
        <v>83</v>
      </c>
      <c r="AY179" s="16" t="s">
        <v>115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6" t="s">
        <v>81</v>
      </c>
      <c r="BK179" s="207">
        <f>ROUND(I179*H179,2)</f>
        <v>0</v>
      </c>
      <c r="BL179" s="16" t="s">
        <v>120</v>
      </c>
      <c r="BM179" s="206" t="s">
        <v>295</v>
      </c>
    </row>
    <row r="180" spans="1:65" s="2" customFormat="1" ht="68.25">
      <c r="A180" s="33"/>
      <c r="B180" s="34"/>
      <c r="C180" s="35"/>
      <c r="D180" s="208" t="s">
        <v>121</v>
      </c>
      <c r="E180" s="35"/>
      <c r="F180" s="209" t="s">
        <v>420</v>
      </c>
      <c r="G180" s="35"/>
      <c r="H180" s="35"/>
      <c r="I180" s="114"/>
      <c r="J180" s="35"/>
      <c r="K180" s="35"/>
      <c r="L180" s="38"/>
      <c r="M180" s="210"/>
      <c r="N180" s="211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121</v>
      </c>
      <c r="AU180" s="16" t="s">
        <v>83</v>
      </c>
    </row>
    <row r="181" spans="1:65" s="2" customFormat="1" ht="66.75" customHeight="1">
      <c r="A181" s="33"/>
      <c r="B181" s="34"/>
      <c r="C181" s="194" t="s">
        <v>296</v>
      </c>
      <c r="D181" s="194" t="s">
        <v>116</v>
      </c>
      <c r="E181" s="195" t="s">
        <v>421</v>
      </c>
      <c r="F181" s="196" t="s">
        <v>422</v>
      </c>
      <c r="G181" s="197" t="s">
        <v>131</v>
      </c>
      <c r="H181" s="198">
        <v>30</v>
      </c>
      <c r="I181" s="199"/>
      <c r="J181" s="200">
        <f>ROUND(I181*H181,2)</f>
        <v>0</v>
      </c>
      <c r="K181" s="201"/>
      <c r="L181" s="38"/>
      <c r="M181" s="202" t="s">
        <v>1</v>
      </c>
      <c r="N181" s="203" t="s">
        <v>38</v>
      </c>
      <c r="O181" s="70"/>
      <c r="P181" s="204">
        <f>O181*H181</f>
        <v>0</v>
      </c>
      <c r="Q181" s="204">
        <v>0</v>
      </c>
      <c r="R181" s="204">
        <f>Q181*H181</f>
        <v>0</v>
      </c>
      <c r="S181" s="204">
        <v>0</v>
      </c>
      <c r="T181" s="20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6" t="s">
        <v>120</v>
      </c>
      <c r="AT181" s="206" t="s">
        <v>116</v>
      </c>
      <c r="AU181" s="206" t="s">
        <v>83</v>
      </c>
      <c r="AY181" s="16" t="s">
        <v>115</v>
      </c>
      <c r="BE181" s="207">
        <f>IF(N181="základní",J181,0)</f>
        <v>0</v>
      </c>
      <c r="BF181" s="207">
        <f>IF(N181="snížená",J181,0)</f>
        <v>0</v>
      </c>
      <c r="BG181" s="207">
        <f>IF(N181="zákl. přenesená",J181,0)</f>
        <v>0</v>
      </c>
      <c r="BH181" s="207">
        <f>IF(N181="sníž. přenesená",J181,0)</f>
        <v>0</v>
      </c>
      <c r="BI181" s="207">
        <f>IF(N181="nulová",J181,0)</f>
        <v>0</v>
      </c>
      <c r="BJ181" s="16" t="s">
        <v>81</v>
      </c>
      <c r="BK181" s="207">
        <f>ROUND(I181*H181,2)</f>
        <v>0</v>
      </c>
      <c r="BL181" s="16" t="s">
        <v>120</v>
      </c>
      <c r="BM181" s="206" t="s">
        <v>299</v>
      </c>
    </row>
    <row r="182" spans="1:65" s="2" customFormat="1" ht="68.25">
      <c r="A182" s="33"/>
      <c r="B182" s="34"/>
      <c r="C182" s="35"/>
      <c r="D182" s="208" t="s">
        <v>121</v>
      </c>
      <c r="E182" s="35"/>
      <c r="F182" s="209" t="s">
        <v>423</v>
      </c>
      <c r="G182" s="35"/>
      <c r="H182" s="35"/>
      <c r="I182" s="114"/>
      <c r="J182" s="35"/>
      <c r="K182" s="35"/>
      <c r="L182" s="38"/>
      <c r="M182" s="210"/>
      <c r="N182" s="211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121</v>
      </c>
      <c r="AU182" s="16" t="s">
        <v>83</v>
      </c>
    </row>
    <row r="183" spans="1:65" s="2" customFormat="1" ht="55.5" customHeight="1">
      <c r="A183" s="33"/>
      <c r="B183" s="34"/>
      <c r="C183" s="194" t="s">
        <v>180</v>
      </c>
      <c r="D183" s="194" t="s">
        <v>116</v>
      </c>
      <c r="E183" s="195" t="s">
        <v>424</v>
      </c>
      <c r="F183" s="196" t="s">
        <v>425</v>
      </c>
      <c r="G183" s="197" t="s">
        <v>131</v>
      </c>
      <c r="H183" s="198">
        <v>15</v>
      </c>
      <c r="I183" s="199"/>
      <c r="J183" s="200">
        <f>ROUND(I183*H183,2)</f>
        <v>0</v>
      </c>
      <c r="K183" s="201"/>
      <c r="L183" s="38"/>
      <c r="M183" s="202" t="s">
        <v>1</v>
      </c>
      <c r="N183" s="203" t="s">
        <v>38</v>
      </c>
      <c r="O183" s="70"/>
      <c r="P183" s="204">
        <f>O183*H183</f>
        <v>0</v>
      </c>
      <c r="Q183" s="204">
        <v>0</v>
      </c>
      <c r="R183" s="204">
        <f>Q183*H183</f>
        <v>0</v>
      </c>
      <c r="S183" s="204">
        <v>0</v>
      </c>
      <c r="T183" s="20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6" t="s">
        <v>120</v>
      </c>
      <c r="AT183" s="206" t="s">
        <v>116</v>
      </c>
      <c r="AU183" s="206" t="s">
        <v>83</v>
      </c>
      <c r="AY183" s="16" t="s">
        <v>115</v>
      </c>
      <c r="BE183" s="207">
        <f>IF(N183="základní",J183,0)</f>
        <v>0</v>
      </c>
      <c r="BF183" s="207">
        <f>IF(N183="snížená",J183,0)</f>
        <v>0</v>
      </c>
      <c r="BG183" s="207">
        <f>IF(N183="zákl. přenesená",J183,0)</f>
        <v>0</v>
      </c>
      <c r="BH183" s="207">
        <f>IF(N183="sníž. přenesená",J183,0)</f>
        <v>0</v>
      </c>
      <c r="BI183" s="207">
        <f>IF(N183="nulová",J183,0)</f>
        <v>0</v>
      </c>
      <c r="BJ183" s="16" t="s">
        <v>81</v>
      </c>
      <c r="BK183" s="207">
        <f>ROUND(I183*H183,2)</f>
        <v>0</v>
      </c>
      <c r="BL183" s="16" t="s">
        <v>120</v>
      </c>
      <c r="BM183" s="206" t="s">
        <v>302</v>
      </c>
    </row>
    <row r="184" spans="1:65" s="2" customFormat="1" ht="68.25">
      <c r="A184" s="33"/>
      <c r="B184" s="34"/>
      <c r="C184" s="35"/>
      <c r="D184" s="208" t="s">
        <v>121</v>
      </c>
      <c r="E184" s="35"/>
      <c r="F184" s="209" t="s">
        <v>426</v>
      </c>
      <c r="G184" s="35"/>
      <c r="H184" s="35"/>
      <c r="I184" s="114"/>
      <c r="J184" s="35"/>
      <c r="K184" s="35"/>
      <c r="L184" s="38"/>
      <c r="M184" s="210"/>
      <c r="N184" s="211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121</v>
      </c>
      <c r="AU184" s="16" t="s">
        <v>83</v>
      </c>
    </row>
    <row r="185" spans="1:65" s="2" customFormat="1" ht="55.5" customHeight="1">
      <c r="A185" s="33"/>
      <c r="B185" s="34"/>
      <c r="C185" s="194" t="s">
        <v>303</v>
      </c>
      <c r="D185" s="194" t="s">
        <v>116</v>
      </c>
      <c r="E185" s="195" t="s">
        <v>427</v>
      </c>
      <c r="F185" s="196" t="s">
        <v>428</v>
      </c>
      <c r="G185" s="197" t="s">
        <v>131</v>
      </c>
      <c r="H185" s="198">
        <v>150</v>
      </c>
      <c r="I185" s="199"/>
      <c r="J185" s="200">
        <f>ROUND(I185*H185,2)</f>
        <v>0</v>
      </c>
      <c r="K185" s="201"/>
      <c r="L185" s="38"/>
      <c r="M185" s="202" t="s">
        <v>1</v>
      </c>
      <c r="N185" s="203" t="s">
        <v>38</v>
      </c>
      <c r="O185" s="70"/>
      <c r="P185" s="204">
        <f>O185*H185</f>
        <v>0</v>
      </c>
      <c r="Q185" s="204">
        <v>0</v>
      </c>
      <c r="R185" s="204">
        <f>Q185*H185</f>
        <v>0</v>
      </c>
      <c r="S185" s="204">
        <v>0</v>
      </c>
      <c r="T185" s="20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6" t="s">
        <v>120</v>
      </c>
      <c r="AT185" s="206" t="s">
        <v>116</v>
      </c>
      <c r="AU185" s="206" t="s">
        <v>83</v>
      </c>
      <c r="AY185" s="16" t="s">
        <v>115</v>
      </c>
      <c r="BE185" s="207">
        <f>IF(N185="základní",J185,0)</f>
        <v>0</v>
      </c>
      <c r="BF185" s="207">
        <f>IF(N185="snížená",J185,0)</f>
        <v>0</v>
      </c>
      <c r="BG185" s="207">
        <f>IF(N185="zákl. přenesená",J185,0)</f>
        <v>0</v>
      </c>
      <c r="BH185" s="207">
        <f>IF(N185="sníž. přenesená",J185,0)</f>
        <v>0</v>
      </c>
      <c r="BI185" s="207">
        <f>IF(N185="nulová",J185,0)</f>
        <v>0</v>
      </c>
      <c r="BJ185" s="16" t="s">
        <v>81</v>
      </c>
      <c r="BK185" s="207">
        <f>ROUND(I185*H185,2)</f>
        <v>0</v>
      </c>
      <c r="BL185" s="16" t="s">
        <v>120</v>
      </c>
      <c r="BM185" s="206" t="s">
        <v>306</v>
      </c>
    </row>
    <row r="186" spans="1:65" s="2" customFormat="1" ht="68.25">
      <c r="A186" s="33"/>
      <c r="B186" s="34"/>
      <c r="C186" s="35"/>
      <c r="D186" s="208" t="s">
        <v>121</v>
      </c>
      <c r="E186" s="35"/>
      <c r="F186" s="209" t="s">
        <v>429</v>
      </c>
      <c r="G186" s="35"/>
      <c r="H186" s="35"/>
      <c r="I186" s="114"/>
      <c r="J186" s="35"/>
      <c r="K186" s="35"/>
      <c r="L186" s="38"/>
      <c r="M186" s="210"/>
      <c r="N186" s="211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121</v>
      </c>
      <c r="AU186" s="16" t="s">
        <v>83</v>
      </c>
    </row>
    <row r="187" spans="1:65" s="2" customFormat="1" ht="55.5" customHeight="1">
      <c r="A187" s="33"/>
      <c r="B187" s="34"/>
      <c r="C187" s="194" t="s">
        <v>185</v>
      </c>
      <c r="D187" s="194" t="s">
        <v>116</v>
      </c>
      <c r="E187" s="195" t="s">
        <v>430</v>
      </c>
      <c r="F187" s="196" t="s">
        <v>431</v>
      </c>
      <c r="G187" s="197" t="s">
        <v>131</v>
      </c>
      <c r="H187" s="198">
        <v>120</v>
      </c>
      <c r="I187" s="199"/>
      <c r="J187" s="200">
        <f>ROUND(I187*H187,2)</f>
        <v>0</v>
      </c>
      <c r="K187" s="201"/>
      <c r="L187" s="38"/>
      <c r="M187" s="202" t="s">
        <v>1</v>
      </c>
      <c r="N187" s="203" t="s">
        <v>38</v>
      </c>
      <c r="O187" s="70"/>
      <c r="P187" s="204">
        <f>O187*H187</f>
        <v>0</v>
      </c>
      <c r="Q187" s="204">
        <v>0</v>
      </c>
      <c r="R187" s="204">
        <f>Q187*H187</f>
        <v>0</v>
      </c>
      <c r="S187" s="204">
        <v>0</v>
      </c>
      <c r="T187" s="20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6" t="s">
        <v>120</v>
      </c>
      <c r="AT187" s="206" t="s">
        <v>116</v>
      </c>
      <c r="AU187" s="206" t="s">
        <v>83</v>
      </c>
      <c r="AY187" s="16" t="s">
        <v>115</v>
      </c>
      <c r="BE187" s="207">
        <f>IF(N187="základní",J187,0)</f>
        <v>0</v>
      </c>
      <c r="BF187" s="207">
        <f>IF(N187="snížená",J187,0)</f>
        <v>0</v>
      </c>
      <c r="BG187" s="207">
        <f>IF(N187="zákl. přenesená",J187,0)</f>
        <v>0</v>
      </c>
      <c r="BH187" s="207">
        <f>IF(N187="sníž. přenesená",J187,0)</f>
        <v>0</v>
      </c>
      <c r="BI187" s="207">
        <f>IF(N187="nulová",J187,0)</f>
        <v>0</v>
      </c>
      <c r="BJ187" s="16" t="s">
        <v>81</v>
      </c>
      <c r="BK187" s="207">
        <f>ROUND(I187*H187,2)</f>
        <v>0</v>
      </c>
      <c r="BL187" s="16" t="s">
        <v>120</v>
      </c>
      <c r="BM187" s="206" t="s">
        <v>309</v>
      </c>
    </row>
    <row r="188" spans="1:65" s="2" customFormat="1" ht="68.25">
      <c r="A188" s="33"/>
      <c r="B188" s="34"/>
      <c r="C188" s="35"/>
      <c r="D188" s="208" t="s">
        <v>121</v>
      </c>
      <c r="E188" s="35"/>
      <c r="F188" s="209" t="s">
        <v>432</v>
      </c>
      <c r="G188" s="35"/>
      <c r="H188" s="35"/>
      <c r="I188" s="114"/>
      <c r="J188" s="35"/>
      <c r="K188" s="35"/>
      <c r="L188" s="38"/>
      <c r="M188" s="210"/>
      <c r="N188" s="211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121</v>
      </c>
      <c r="AU188" s="16" t="s">
        <v>83</v>
      </c>
    </row>
    <row r="189" spans="1:65" s="2" customFormat="1" ht="66.75" customHeight="1">
      <c r="A189" s="33"/>
      <c r="B189" s="34"/>
      <c r="C189" s="194" t="s">
        <v>311</v>
      </c>
      <c r="D189" s="194" t="s">
        <v>116</v>
      </c>
      <c r="E189" s="195" t="s">
        <v>433</v>
      </c>
      <c r="F189" s="196" t="s">
        <v>434</v>
      </c>
      <c r="G189" s="197" t="s">
        <v>131</v>
      </c>
      <c r="H189" s="198">
        <v>90</v>
      </c>
      <c r="I189" s="199"/>
      <c r="J189" s="200">
        <f>ROUND(I189*H189,2)</f>
        <v>0</v>
      </c>
      <c r="K189" s="201"/>
      <c r="L189" s="38"/>
      <c r="M189" s="202" t="s">
        <v>1</v>
      </c>
      <c r="N189" s="203" t="s">
        <v>38</v>
      </c>
      <c r="O189" s="70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6" t="s">
        <v>120</v>
      </c>
      <c r="AT189" s="206" t="s">
        <v>116</v>
      </c>
      <c r="AU189" s="206" t="s">
        <v>83</v>
      </c>
      <c r="AY189" s="16" t="s">
        <v>115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6" t="s">
        <v>81</v>
      </c>
      <c r="BK189" s="207">
        <f>ROUND(I189*H189,2)</f>
        <v>0</v>
      </c>
      <c r="BL189" s="16" t="s">
        <v>120</v>
      </c>
      <c r="BM189" s="206" t="s">
        <v>314</v>
      </c>
    </row>
    <row r="190" spans="1:65" s="2" customFormat="1" ht="68.25">
      <c r="A190" s="33"/>
      <c r="B190" s="34"/>
      <c r="C190" s="35"/>
      <c r="D190" s="208" t="s">
        <v>121</v>
      </c>
      <c r="E190" s="35"/>
      <c r="F190" s="209" t="s">
        <v>435</v>
      </c>
      <c r="G190" s="35"/>
      <c r="H190" s="35"/>
      <c r="I190" s="114"/>
      <c r="J190" s="35"/>
      <c r="K190" s="35"/>
      <c r="L190" s="38"/>
      <c r="M190" s="210"/>
      <c r="N190" s="211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121</v>
      </c>
      <c r="AU190" s="16" t="s">
        <v>83</v>
      </c>
    </row>
    <row r="191" spans="1:65" s="2" customFormat="1" ht="66.75" customHeight="1">
      <c r="A191" s="33"/>
      <c r="B191" s="34"/>
      <c r="C191" s="194" t="s">
        <v>189</v>
      </c>
      <c r="D191" s="194" t="s">
        <v>116</v>
      </c>
      <c r="E191" s="195" t="s">
        <v>436</v>
      </c>
      <c r="F191" s="196" t="s">
        <v>437</v>
      </c>
      <c r="G191" s="197" t="s">
        <v>131</v>
      </c>
      <c r="H191" s="198">
        <v>60</v>
      </c>
      <c r="I191" s="199"/>
      <c r="J191" s="200">
        <f>ROUND(I191*H191,2)</f>
        <v>0</v>
      </c>
      <c r="K191" s="201"/>
      <c r="L191" s="38"/>
      <c r="M191" s="202" t="s">
        <v>1</v>
      </c>
      <c r="N191" s="203" t="s">
        <v>38</v>
      </c>
      <c r="O191" s="70"/>
      <c r="P191" s="204">
        <f>O191*H191</f>
        <v>0</v>
      </c>
      <c r="Q191" s="204">
        <v>0</v>
      </c>
      <c r="R191" s="204">
        <f>Q191*H191</f>
        <v>0</v>
      </c>
      <c r="S191" s="204">
        <v>0</v>
      </c>
      <c r="T191" s="20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6" t="s">
        <v>120</v>
      </c>
      <c r="AT191" s="206" t="s">
        <v>116</v>
      </c>
      <c r="AU191" s="206" t="s">
        <v>83</v>
      </c>
      <c r="AY191" s="16" t="s">
        <v>115</v>
      </c>
      <c r="BE191" s="207">
        <f>IF(N191="základní",J191,0)</f>
        <v>0</v>
      </c>
      <c r="BF191" s="207">
        <f>IF(N191="snížená",J191,0)</f>
        <v>0</v>
      </c>
      <c r="BG191" s="207">
        <f>IF(N191="zákl. přenesená",J191,0)</f>
        <v>0</v>
      </c>
      <c r="BH191" s="207">
        <f>IF(N191="sníž. přenesená",J191,0)</f>
        <v>0</v>
      </c>
      <c r="BI191" s="207">
        <f>IF(N191="nulová",J191,0)</f>
        <v>0</v>
      </c>
      <c r="BJ191" s="16" t="s">
        <v>81</v>
      </c>
      <c r="BK191" s="207">
        <f>ROUND(I191*H191,2)</f>
        <v>0</v>
      </c>
      <c r="BL191" s="16" t="s">
        <v>120</v>
      </c>
      <c r="BM191" s="206" t="s">
        <v>317</v>
      </c>
    </row>
    <row r="192" spans="1:65" s="2" customFormat="1" ht="68.25">
      <c r="A192" s="33"/>
      <c r="B192" s="34"/>
      <c r="C192" s="35"/>
      <c r="D192" s="208" t="s">
        <v>121</v>
      </c>
      <c r="E192" s="35"/>
      <c r="F192" s="209" t="s">
        <v>438</v>
      </c>
      <c r="G192" s="35"/>
      <c r="H192" s="35"/>
      <c r="I192" s="114"/>
      <c r="J192" s="35"/>
      <c r="K192" s="35"/>
      <c r="L192" s="38"/>
      <c r="M192" s="210"/>
      <c r="N192" s="211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121</v>
      </c>
      <c r="AU192" s="16" t="s">
        <v>83</v>
      </c>
    </row>
    <row r="193" spans="1:65" s="2" customFormat="1" ht="66.75" customHeight="1">
      <c r="A193" s="33"/>
      <c r="B193" s="34"/>
      <c r="C193" s="194" t="s">
        <v>318</v>
      </c>
      <c r="D193" s="194" t="s">
        <v>116</v>
      </c>
      <c r="E193" s="195" t="s">
        <v>439</v>
      </c>
      <c r="F193" s="196" t="s">
        <v>440</v>
      </c>
      <c r="G193" s="197" t="s">
        <v>131</v>
      </c>
      <c r="H193" s="198">
        <v>30</v>
      </c>
      <c r="I193" s="199"/>
      <c r="J193" s="200">
        <f>ROUND(I193*H193,2)</f>
        <v>0</v>
      </c>
      <c r="K193" s="201"/>
      <c r="L193" s="38"/>
      <c r="M193" s="202" t="s">
        <v>1</v>
      </c>
      <c r="N193" s="203" t="s">
        <v>38</v>
      </c>
      <c r="O193" s="70"/>
      <c r="P193" s="204">
        <f>O193*H193</f>
        <v>0</v>
      </c>
      <c r="Q193" s="204">
        <v>0</v>
      </c>
      <c r="R193" s="204">
        <f>Q193*H193</f>
        <v>0</v>
      </c>
      <c r="S193" s="204">
        <v>0</v>
      </c>
      <c r="T193" s="20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6" t="s">
        <v>120</v>
      </c>
      <c r="AT193" s="206" t="s">
        <v>116</v>
      </c>
      <c r="AU193" s="206" t="s">
        <v>83</v>
      </c>
      <c r="AY193" s="16" t="s">
        <v>115</v>
      </c>
      <c r="BE193" s="207">
        <f>IF(N193="základní",J193,0)</f>
        <v>0</v>
      </c>
      <c r="BF193" s="207">
        <f>IF(N193="snížená",J193,0)</f>
        <v>0</v>
      </c>
      <c r="BG193" s="207">
        <f>IF(N193="zákl. přenesená",J193,0)</f>
        <v>0</v>
      </c>
      <c r="BH193" s="207">
        <f>IF(N193="sníž. přenesená",J193,0)</f>
        <v>0</v>
      </c>
      <c r="BI193" s="207">
        <f>IF(N193="nulová",J193,0)</f>
        <v>0</v>
      </c>
      <c r="BJ193" s="16" t="s">
        <v>81</v>
      </c>
      <c r="BK193" s="207">
        <f>ROUND(I193*H193,2)</f>
        <v>0</v>
      </c>
      <c r="BL193" s="16" t="s">
        <v>120</v>
      </c>
      <c r="BM193" s="206" t="s">
        <v>321</v>
      </c>
    </row>
    <row r="194" spans="1:65" s="2" customFormat="1" ht="68.25">
      <c r="A194" s="33"/>
      <c r="B194" s="34"/>
      <c r="C194" s="35"/>
      <c r="D194" s="208" t="s">
        <v>121</v>
      </c>
      <c r="E194" s="35"/>
      <c r="F194" s="209" t="s">
        <v>441</v>
      </c>
      <c r="G194" s="35"/>
      <c r="H194" s="35"/>
      <c r="I194" s="114"/>
      <c r="J194" s="35"/>
      <c r="K194" s="35"/>
      <c r="L194" s="38"/>
      <c r="M194" s="210"/>
      <c r="N194" s="211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121</v>
      </c>
      <c r="AU194" s="16" t="s">
        <v>83</v>
      </c>
    </row>
    <row r="195" spans="1:65" s="2" customFormat="1" ht="55.5" customHeight="1">
      <c r="A195" s="33"/>
      <c r="B195" s="34"/>
      <c r="C195" s="194" t="s">
        <v>194</v>
      </c>
      <c r="D195" s="194" t="s">
        <v>116</v>
      </c>
      <c r="E195" s="195" t="s">
        <v>442</v>
      </c>
      <c r="F195" s="196" t="s">
        <v>443</v>
      </c>
      <c r="G195" s="197" t="s">
        <v>131</v>
      </c>
      <c r="H195" s="198">
        <v>15</v>
      </c>
      <c r="I195" s="199"/>
      <c r="J195" s="200">
        <f>ROUND(I195*H195,2)</f>
        <v>0</v>
      </c>
      <c r="K195" s="201"/>
      <c r="L195" s="38"/>
      <c r="M195" s="202" t="s">
        <v>1</v>
      </c>
      <c r="N195" s="203" t="s">
        <v>38</v>
      </c>
      <c r="O195" s="70"/>
      <c r="P195" s="204">
        <f>O195*H195</f>
        <v>0</v>
      </c>
      <c r="Q195" s="204">
        <v>0</v>
      </c>
      <c r="R195" s="204">
        <f>Q195*H195</f>
        <v>0</v>
      </c>
      <c r="S195" s="204">
        <v>0</v>
      </c>
      <c r="T195" s="20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6" t="s">
        <v>120</v>
      </c>
      <c r="AT195" s="206" t="s">
        <v>116</v>
      </c>
      <c r="AU195" s="206" t="s">
        <v>83</v>
      </c>
      <c r="AY195" s="16" t="s">
        <v>115</v>
      </c>
      <c r="BE195" s="207">
        <f>IF(N195="základní",J195,0)</f>
        <v>0</v>
      </c>
      <c r="BF195" s="207">
        <f>IF(N195="snížená",J195,0)</f>
        <v>0</v>
      </c>
      <c r="BG195" s="207">
        <f>IF(N195="zákl. přenesená",J195,0)</f>
        <v>0</v>
      </c>
      <c r="BH195" s="207">
        <f>IF(N195="sníž. přenesená",J195,0)</f>
        <v>0</v>
      </c>
      <c r="BI195" s="207">
        <f>IF(N195="nulová",J195,0)</f>
        <v>0</v>
      </c>
      <c r="BJ195" s="16" t="s">
        <v>81</v>
      </c>
      <c r="BK195" s="207">
        <f>ROUND(I195*H195,2)</f>
        <v>0</v>
      </c>
      <c r="BL195" s="16" t="s">
        <v>120</v>
      </c>
      <c r="BM195" s="206" t="s">
        <v>324</v>
      </c>
    </row>
    <row r="196" spans="1:65" s="2" customFormat="1" ht="68.25">
      <c r="A196" s="33"/>
      <c r="B196" s="34"/>
      <c r="C196" s="35"/>
      <c r="D196" s="208" t="s">
        <v>121</v>
      </c>
      <c r="E196" s="35"/>
      <c r="F196" s="209" t="s">
        <v>444</v>
      </c>
      <c r="G196" s="35"/>
      <c r="H196" s="35"/>
      <c r="I196" s="114"/>
      <c r="J196" s="35"/>
      <c r="K196" s="35"/>
      <c r="L196" s="38"/>
      <c r="M196" s="210"/>
      <c r="N196" s="211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121</v>
      </c>
      <c r="AU196" s="16" t="s">
        <v>83</v>
      </c>
    </row>
    <row r="197" spans="1:65" s="2" customFormat="1" ht="55.5" customHeight="1">
      <c r="A197" s="33"/>
      <c r="B197" s="34"/>
      <c r="C197" s="194" t="s">
        <v>325</v>
      </c>
      <c r="D197" s="194" t="s">
        <v>116</v>
      </c>
      <c r="E197" s="195" t="s">
        <v>445</v>
      </c>
      <c r="F197" s="196" t="s">
        <v>446</v>
      </c>
      <c r="G197" s="197" t="s">
        <v>131</v>
      </c>
      <c r="H197" s="198">
        <v>150</v>
      </c>
      <c r="I197" s="199"/>
      <c r="J197" s="200">
        <f>ROUND(I197*H197,2)</f>
        <v>0</v>
      </c>
      <c r="K197" s="201"/>
      <c r="L197" s="38"/>
      <c r="M197" s="202" t="s">
        <v>1</v>
      </c>
      <c r="N197" s="203" t="s">
        <v>38</v>
      </c>
      <c r="O197" s="70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6" t="s">
        <v>120</v>
      </c>
      <c r="AT197" s="206" t="s">
        <v>116</v>
      </c>
      <c r="AU197" s="206" t="s">
        <v>83</v>
      </c>
      <c r="AY197" s="16" t="s">
        <v>115</v>
      </c>
      <c r="BE197" s="207">
        <f>IF(N197="základní",J197,0)</f>
        <v>0</v>
      </c>
      <c r="BF197" s="207">
        <f>IF(N197="snížená",J197,0)</f>
        <v>0</v>
      </c>
      <c r="BG197" s="207">
        <f>IF(N197="zákl. přenesená",J197,0)</f>
        <v>0</v>
      </c>
      <c r="BH197" s="207">
        <f>IF(N197="sníž. přenesená",J197,0)</f>
        <v>0</v>
      </c>
      <c r="BI197" s="207">
        <f>IF(N197="nulová",J197,0)</f>
        <v>0</v>
      </c>
      <c r="BJ197" s="16" t="s">
        <v>81</v>
      </c>
      <c r="BK197" s="207">
        <f>ROUND(I197*H197,2)</f>
        <v>0</v>
      </c>
      <c r="BL197" s="16" t="s">
        <v>120</v>
      </c>
      <c r="BM197" s="206" t="s">
        <v>329</v>
      </c>
    </row>
    <row r="198" spans="1:65" s="2" customFormat="1" ht="68.25">
      <c r="A198" s="33"/>
      <c r="B198" s="34"/>
      <c r="C198" s="35"/>
      <c r="D198" s="208" t="s">
        <v>121</v>
      </c>
      <c r="E198" s="35"/>
      <c r="F198" s="209" t="s">
        <v>447</v>
      </c>
      <c r="G198" s="35"/>
      <c r="H198" s="35"/>
      <c r="I198" s="114"/>
      <c r="J198" s="35"/>
      <c r="K198" s="35"/>
      <c r="L198" s="38"/>
      <c r="M198" s="210"/>
      <c r="N198" s="211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121</v>
      </c>
      <c r="AU198" s="16" t="s">
        <v>83</v>
      </c>
    </row>
    <row r="199" spans="1:65" s="2" customFormat="1" ht="66.75" customHeight="1">
      <c r="A199" s="33"/>
      <c r="B199" s="34"/>
      <c r="C199" s="194" t="s">
        <v>198</v>
      </c>
      <c r="D199" s="194" t="s">
        <v>116</v>
      </c>
      <c r="E199" s="195" t="s">
        <v>448</v>
      </c>
      <c r="F199" s="196" t="s">
        <v>449</v>
      </c>
      <c r="G199" s="197" t="s">
        <v>131</v>
      </c>
      <c r="H199" s="198">
        <v>120</v>
      </c>
      <c r="I199" s="199"/>
      <c r="J199" s="200">
        <f>ROUND(I199*H199,2)</f>
        <v>0</v>
      </c>
      <c r="K199" s="201"/>
      <c r="L199" s="38"/>
      <c r="M199" s="202" t="s">
        <v>1</v>
      </c>
      <c r="N199" s="203" t="s">
        <v>38</v>
      </c>
      <c r="O199" s="70"/>
      <c r="P199" s="204">
        <f>O199*H199</f>
        <v>0</v>
      </c>
      <c r="Q199" s="204">
        <v>0</v>
      </c>
      <c r="R199" s="204">
        <f>Q199*H199</f>
        <v>0</v>
      </c>
      <c r="S199" s="204">
        <v>0</v>
      </c>
      <c r="T199" s="20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6" t="s">
        <v>120</v>
      </c>
      <c r="AT199" s="206" t="s">
        <v>116</v>
      </c>
      <c r="AU199" s="206" t="s">
        <v>83</v>
      </c>
      <c r="AY199" s="16" t="s">
        <v>115</v>
      </c>
      <c r="BE199" s="207">
        <f>IF(N199="základní",J199,0)</f>
        <v>0</v>
      </c>
      <c r="BF199" s="207">
        <f>IF(N199="snížená",J199,0)</f>
        <v>0</v>
      </c>
      <c r="BG199" s="207">
        <f>IF(N199="zákl. přenesená",J199,0)</f>
        <v>0</v>
      </c>
      <c r="BH199" s="207">
        <f>IF(N199="sníž. přenesená",J199,0)</f>
        <v>0</v>
      </c>
      <c r="BI199" s="207">
        <f>IF(N199="nulová",J199,0)</f>
        <v>0</v>
      </c>
      <c r="BJ199" s="16" t="s">
        <v>81</v>
      </c>
      <c r="BK199" s="207">
        <f>ROUND(I199*H199,2)</f>
        <v>0</v>
      </c>
      <c r="BL199" s="16" t="s">
        <v>120</v>
      </c>
      <c r="BM199" s="206" t="s">
        <v>450</v>
      </c>
    </row>
    <row r="200" spans="1:65" s="2" customFormat="1" ht="68.25">
      <c r="A200" s="33"/>
      <c r="B200" s="34"/>
      <c r="C200" s="35"/>
      <c r="D200" s="208" t="s">
        <v>121</v>
      </c>
      <c r="E200" s="35"/>
      <c r="F200" s="209" t="s">
        <v>451</v>
      </c>
      <c r="G200" s="35"/>
      <c r="H200" s="35"/>
      <c r="I200" s="114"/>
      <c r="J200" s="35"/>
      <c r="K200" s="35"/>
      <c r="L200" s="38"/>
      <c r="M200" s="210"/>
      <c r="N200" s="211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121</v>
      </c>
      <c r="AU200" s="16" t="s">
        <v>83</v>
      </c>
    </row>
    <row r="201" spans="1:65" s="2" customFormat="1" ht="66.75" customHeight="1">
      <c r="A201" s="33"/>
      <c r="B201" s="34"/>
      <c r="C201" s="194" t="s">
        <v>452</v>
      </c>
      <c r="D201" s="194" t="s">
        <v>116</v>
      </c>
      <c r="E201" s="195" t="s">
        <v>453</v>
      </c>
      <c r="F201" s="196" t="s">
        <v>454</v>
      </c>
      <c r="G201" s="197" t="s">
        <v>131</v>
      </c>
      <c r="H201" s="198">
        <v>90</v>
      </c>
      <c r="I201" s="199"/>
      <c r="J201" s="200">
        <f>ROUND(I201*H201,2)</f>
        <v>0</v>
      </c>
      <c r="K201" s="201"/>
      <c r="L201" s="38"/>
      <c r="M201" s="202" t="s">
        <v>1</v>
      </c>
      <c r="N201" s="203" t="s">
        <v>38</v>
      </c>
      <c r="O201" s="70"/>
      <c r="P201" s="204">
        <f>O201*H201</f>
        <v>0</v>
      </c>
      <c r="Q201" s="204">
        <v>0</v>
      </c>
      <c r="R201" s="204">
        <f>Q201*H201</f>
        <v>0</v>
      </c>
      <c r="S201" s="204">
        <v>0</v>
      </c>
      <c r="T201" s="20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6" t="s">
        <v>120</v>
      </c>
      <c r="AT201" s="206" t="s">
        <v>116</v>
      </c>
      <c r="AU201" s="206" t="s">
        <v>83</v>
      </c>
      <c r="AY201" s="16" t="s">
        <v>115</v>
      </c>
      <c r="BE201" s="207">
        <f>IF(N201="základní",J201,0)</f>
        <v>0</v>
      </c>
      <c r="BF201" s="207">
        <f>IF(N201="snížená",J201,0)</f>
        <v>0</v>
      </c>
      <c r="BG201" s="207">
        <f>IF(N201="zákl. přenesená",J201,0)</f>
        <v>0</v>
      </c>
      <c r="BH201" s="207">
        <f>IF(N201="sníž. přenesená",J201,0)</f>
        <v>0</v>
      </c>
      <c r="BI201" s="207">
        <f>IF(N201="nulová",J201,0)</f>
        <v>0</v>
      </c>
      <c r="BJ201" s="16" t="s">
        <v>81</v>
      </c>
      <c r="BK201" s="207">
        <f>ROUND(I201*H201,2)</f>
        <v>0</v>
      </c>
      <c r="BL201" s="16" t="s">
        <v>120</v>
      </c>
      <c r="BM201" s="206" t="s">
        <v>455</v>
      </c>
    </row>
    <row r="202" spans="1:65" s="2" customFormat="1" ht="68.25">
      <c r="A202" s="33"/>
      <c r="B202" s="34"/>
      <c r="C202" s="35"/>
      <c r="D202" s="208" t="s">
        <v>121</v>
      </c>
      <c r="E202" s="35"/>
      <c r="F202" s="209" t="s">
        <v>456</v>
      </c>
      <c r="G202" s="35"/>
      <c r="H202" s="35"/>
      <c r="I202" s="114"/>
      <c r="J202" s="35"/>
      <c r="K202" s="35"/>
      <c r="L202" s="38"/>
      <c r="M202" s="210"/>
      <c r="N202" s="211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121</v>
      </c>
      <c r="AU202" s="16" t="s">
        <v>83</v>
      </c>
    </row>
    <row r="203" spans="1:65" s="2" customFormat="1" ht="66.75" customHeight="1">
      <c r="A203" s="33"/>
      <c r="B203" s="34"/>
      <c r="C203" s="194" t="s">
        <v>202</v>
      </c>
      <c r="D203" s="194" t="s">
        <v>116</v>
      </c>
      <c r="E203" s="195" t="s">
        <v>457</v>
      </c>
      <c r="F203" s="196" t="s">
        <v>458</v>
      </c>
      <c r="G203" s="197" t="s">
        <v>131</v>
      </c>
      <c r="H203" s="198">
        <v>60</v>
      </c>
      <c r="I203" s="199"/>
      <c r="J203" s="200">
        <f>ROUND(I203*H203,2)</f>
        <v>0</v>
      </c>
      <c r="K203" s="201"/>
      <c r="L203" s="38"/>
      <c r="M203" s="202" t="s">
        <v>1</v>
      </c>
      <c r="N203" s="203" t="s">
        <v>38</v>
      </c>
      <c r="O203" s="70"/>
      <c r="P203" s="204">
        <f>O203*H203</f>
        <v>0</v>
      </c>
      <c r="Q203" s="204">
        <v>0</v>
      </c>
      <c r="R203" s="204">
        <f>Q203*H203</f>
        <v>0</v>
      </c>
      <c r="S203" s="204">
        <v>0</v>
      </c>
      <c r="T203" s="20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6" t="s">
        <v>120</v>
      </c>
      <c r="AT203" s="206" t="s">
        <v>116</v>
      </c>
      <c r="AU203" s="206" t="s">
        <v>83</v>
      </c>
      <c r="AY203" s="16" t="s">
        <v>115</v>
      </c>
      <c r="BE203" s="207">
        <f>IF(N203="základní",J203,0)</f>
        <v>0</v>
      </c>
      <c r="BF203" s="207">
        <f>IF(N203="snížená",J203,0)</f>
        <v>0</v>
      </c>
      <c r="BG203" s="207">
        <f>IF(N203="zákl. přenesená",J203,0)</f>
        <v>0</v>
      </c>
      <c r="BH203" s="207">
        <f>IF(N203="sníž. přenesená",J203,0)</f>
        <v>0</v>
      </c>
      <c r="BI203" s="207">
        <f>IF(N203="nulová",J203,0)</f>
        <v>0</v>
      </c>
      <c r="BJ203" s="16" t="s">
        <v>81</v>
      </c>
      <c r="BK203" s="207">
        <f>ROUND(I203*H203,2)</f>
        <v>0</v>
      </c>
      <c r="BL203" s="16" t="s">
        <v>120</v>
      </c>
      <c r="BM203" s="206" t="s">
        <v>459</v>
      </c>
    </row>
    <row r="204" spans="1:65" s="2" customFormat="1" ht="68.25">
      <c r="A204" s="33"/>
      <c r="B204" s="34"/>
      <c r="C204" s="35"/>
      <c r="D204" s="208" t="s">
        <v>121</v>
      </c>
      <c r="E204" s="35"/>
      <c r="F204" s="209" t="s">
        <v>460</v>
      </c>
      <c r="G204" s="35"/>
      <c r="H204" s="35"/>
      <c r="I204" s="114"/>
      <c r="J204" s="35"/>
      <c r="K204" s="35"/>
      <c r="L204" s="38"/>
      <c r="M204" s="210"/>
      <c r="N204" s="211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121</v>
      </c>
      <c r="AU204" s="16" t="s">
        <v>83</v>
      </c>
    </row>
    <row r="205" spans="1:65" s="2" customFormat="1" ht="66.75" customHeight="1">
      <c r="A205" s="33"/>
      <c r="B205" s="34"/>
      <c r="C205" s="194" t="s">
        <v>461</v>
      </c>
      <c r="D205" s="194" t="s">
        <v>116</v>
      </c>
      <c r="E205" s="195" t="s">
        <v>462</v>
      </c>
      <c r="F205" s="196" t="s">
        <v>463</v>
      </c>
      <c r="G205" s="197" t="s">
        <v>131</v>
      </c>
      <c r="H205" s="198">
        <v>30</v>
      </c>
      <c r="I205" s="199"/>
      <c r="J205" s="200">
        <f>ROUND(I205*H205,2)</f>
        <v>0</v>
      </c>
      <c r="K205" s="201"/>
      <c r="L205" s="38"/>
      <c r="M205" s="202" t="s">
        <v>1</v>
      </c>
      <c r="N205" s="203" t="s">
        <v>38</v>
      </c>
      <c r="O205" s="70"/>
      <c r="P205" s="204">
        <f>O205*H205</f>
        <v>0</v>
      </c>
      <c r="Q205" s="204">
        <v>0</v>
      </c>
      <c r="R205" s="204">
        <f>Q205*H205</f>
        <v>0</v>
      </c>
      <c r="S205" s="204">
        <v>0</v>
      </c>
      <c r="T205" s="20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6" t="s">
        <v>120</v>
      </c>
      <c r="AT205" s="206" t="s">
        <v>116</v>
      </c>
      <c r="AU205" s="206" t="s">
        <v>83</v>
      </c>
      <c r="AY205" s="16" t="s">
        <v>115</v>
      </c>
      <c r="BE205" s="207">
        <f>IF(N205="základní",J205,0)</f>
        <v>0</v>
      </c>
      <c r="BF205" s="207">
        <f>IF(N205="snížená",J205,0)</f>
        <v>0</v>
      </c>
      <c r="BG205" s="207">
        <f>IF(N205="zákl. přenesená",J205,0)</f>
        <v>0</v>
      </c>
      <c r="BH205" s="207">
        <f>IF(N205="sníž. přenesená",J205,0)</f>
        <v>0</v>
      </c>
      <c r="BI205" s="207">
        <f>IF(N205="nulová",J205,0)</f>
        <v>0</v>
      </c>
      <c r="BJ205" s="16" t="s">
        <v>81</v>
      </c>
      <c r="BK205" s="207">
        <f>ROUND(I205*H205,2)</f>
        <v>0</v>
      </c>
      <c r="BL205" s="16" t="s">
        <v>120</v>
      </c>
      <c r="BM205" s="206" t="s">
        <v>464</v>
      </c>
    </row>
    <row r="206" spans="1:65" s="2" customFormat="1" ht="68.25">
      <c r="A206" s="33"/>
      <c r="B206" s="34"/>
      <c r="C206" s="35"/>
      <c r="D206" s="208" t="s">
        <v>121</v>
      </c>
      <c r="E206" s="35"/>
      <c r="F206" s="209" t="s">
        <v>465</v>
      </c>
      <c r="G206" s="35"/>
      <c r="H206" s="35"/>
      <c r="I206" s="114"/>
      <c r="J206" s="35"/>
      <c r="K206" s="35"/>
      <c r="L206" s="38"/>
      <c r="M206" s="210"/>
      <c r="N206" s="211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121</v>
      </c>
      <c r="AU206" s="16" t="s">
        <v>83</v>
      </c>
    </row>
    <row r="207" spans="1:65" s="2" customFormat="1" ht="55.5" customHeight="1">
      <c r="A207" s="33"/>
      <c r="B207" s="34"/>
      <c r="C207" s="194" t="s">
        <v>206</v>
      </c>
      <c r="D207" s="194" t="s">
        <v>116</v>
      </c>
      <c r="E207" s="195" t="s">
        <v>466</v>
      </c>
      <c r="F207" s="196" t="s">
        <v>467</v>
      </c>
      <c r="G207" s="197" t="s">
        <v>131</v>
      </c>
      <c r="H207" s="198">
        <v>15</v>
      </c>
      <c r="I207" s="199"/>
      <c r="J207" s="200">
        <f>ROUND(I207*H207,2)</f>
        <v>0</v>
      </c>
      <c r="K207" s="201"/>
      <c r="L207" s="38"/>
      <c r="M207" s="202" t="s">
        <v>1</v>
      </c>
      <c r="N207" s="203" t="s">
        <v>38</v>
      </c>
      <c r="O207" s="70"/>
      <c r="P207" s="204">
        <f>O207*H207</f>
        <v>0</v>
      </c>
      <c r="Q207" s="204">
        <v>0</v>
      </c>
      <c r="R207" s="204">
        <f>Q207*H207</f>
        <v>0</v>
      </c>
      <c r="S207" s="204">
        <v>0</v>
      </c>
      <c r="T207" s="20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6" t="s">
        <v>120</v>
      </c>
      <c r="AT207" s="206" t="s">
        <v>116</v>
      </c>
      <c r="AU207" s="206" t="s">
        <v>83</v>
      </c>
      <c r="AY207" s="16" t="s">
        <v>115</v>
      </c>
      <c r="BE207" s="207">
        <f>IF(N207="základní",J207,0)</f>
        <v>0</v>
      </c>
      <c r="BF207" s="207">
        <f>IF(N207="snížená",J207,0)</f>
        <v>0</v>
      </c>
      <c r="BG207" s="207">
        <f>IF(N207="zákl. přenesená",J207,0)</f>
        <v>0</v>
      </c>
      <c r="BH207" s="207">
        <f>IF(N207="sníž. přenesená",J207,0)</f>
        <v>0</v>
      </c>
      <c r="BI207" s="207">
        <f>IF(N207="nulová",J207,0)</f>
        <v>0</v>
      </c>
      <c r="BJ207" s="16" t="s">
        <v>81</v>
      </c>
      <c r="BK207" s="207">
        <f>ROUND(I207*H207,2)</f>
        <v>0</v>
      </c>
      <c r="BL207" s="16" t="s">
        <v>120</v>
      </c>
      <c r="BM207" s="206" t="s">
        <v>468</v>
      </c>
    </row>
    <row r="208" spans="1:65" s="2" customFormat="1" ht="68.25">
      <c r="A208" s="33"/>
      <c r="B208" s="34"/>
      <c r="C208" s="35"/>
      <c r="D208" s="208" t="s">
        <v>121</v>
      </c>
      <c r="E208" s="35"/>
      <c r="F208" s="209" t="s">
        <v>469</v>
      </c>
      <c r="G208" s="35"/>
      <c r="H208" s="35"/>
      <c r="I208" s="114"/>
      <c r="J208" s="35"/>
      <c r="K208" s="35"/>
      <c r="L208" s="38"/>
      <c r="M208" s="210"/>
      <c r="N208" s="211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121</v>
      </c>
      <c r="AU208" s="16" t="s">
        <v>83</v>
      </c>
    </row>
    <row r="209" spans="1:65" s="2" customFormat="1" ht="55.5" customHeight="1">
      <c r="A209" s="33"/>
      <c r="B209" s="34"/>
      <c r="C209" s="194" t="s">
        <v>470</v>
      </c>
      <c r="D209" s="194" t="s">
        <v>116</v>
      </c>
      <c r="E209" s="195" t="s">
        <v>471</v>
      </c>
      <c r="F209" s="196" t="s">
        <v>472</v>
      </c>
      <c r="G209" s="197" t="s">
        <v>131</v>
      </c>
      <c r="H209" s="198">
        <v>30</v>
      </c>
      <c r="I209" s="199"/>
      <c r="J209" s="200">
        <f>ROUND(I209*H209,2)</f>
        <v>0</v>
      </c>
      <c r="K209" s="201"/>
      <c r="L209" s="38"/>
      <c r="M209" s="202" t="s">
        <v>1</v>
      </c>
      <c r="N209" s="203" t="s">
        <v>38</v>
      </c>
      <c r="O209" s="70"/>
      <c r="P209" s="204">
        <f>O209*H209</f>
        <v>0</v>
      </c>
      <c r="Q209" s="204">
        <v>0</v>
      </c>
      <c r="R209" s="204">
        <f>Q209*H209</f>
        <v>0</v>
      </c>
      <c r="S209" s="204">
        <v>0</v>
      </c>
      <c r="T209" s="20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6" t="s">
        <v>120</v>
      </c>
      <c r="AT209" s="206" t="s">
        <v>116</v>
      </c>
      <c r="AU209" s="206" t="s">
        <v>83</v>
      </c>
      <c r="AY209" s="16" t="s">
        <v>115</v>
      </c>
      <c r="BE209" s="207">
        <f>IF(N209="základní",J209,0)</f>
        <v>0</v>
      </c>
      <c r="BF209" s="207">
        <f>IF(N209="snížená",J209,0)</f>
        <v>0</v>
      </c>
      <c r="BG209" s="207">
        <f>IF(N209="zákl. přenesená",J209,0)</f>
        <v>0</v>
      </c>
      <c r="BH209" s="207">
        <f>IF(N209="sníž. přenesená",J209,0)</f>
        <v>0</v>
      </c>
      <c r="BI209" s="207">
        <f>IF(N209="nulová",J209,0)</f>
        <v>0</v>
      </c>
      <c r="BJ209" s="16" t="s">
        <v>81</v>
      </c>
      <c r="BK209" s="207">
        <f>ROUND(I209*H209,2)</f>
        <v>0</v>
      </c>
      <c r="BL209" s="16" t="s">
        <v>120</v>
      </c>
      <c r="BM209" s="206" t="s">
        <v>473</v>
      </c>
    </row>
    <row r="210" spans="1:65" s="2" customFormat="1" ht="58.5">
      <c r="A210" s="33"/>
      <c r="B210" s="34"/>
      <c r="C210" s="35"/>
      <c r="D210" s="208" t="s">
        <v>121</v>
      </c>
      <c r="E210" s="35"/>
      <c r="F210" s="209" t="s">
        <v>474</v>
      </c>
      <c r="G210" s="35"/>
      <c r="H210" s="35"/>
      <c r="I210" s="114"/>
      <c r="J210" s="35"/>
      <c r="K210" s="35"/>
      <c r="L210" s="38"/>
      <c r="M210" s="210"/>
      <c r="N210" s="211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121</v>
      </c>
      <c r="AU210" s="16" t="s">
        <v>83</v>
      </c>
    </row>
    <row r="211" spans="1:65" s="2" customFormat="1" ht="66.75" customHeight="1">
      <c r="A211" s="33"/>
      <c r="B211" s="34"/>
      <c r="C211" s="194" t="s">
        <v>271</v>
      </c>
      <c r="D211" s="194" t="s">
        <v>116</v>
      </c>
      <c r="E211" s="195" t="s">
        <v>475</v>
      </c>
      <c r="F211" s="196" t="s">
        <v>476</v>
      </c>
      <c r="G211" s="197" t="s">
        <v>131</v>
      </c>
      <c r="H211" s="198">
        <v>30</v>
      </c>
      <c r="I211" s="199"/>
      <c r="J211" s="200">
        <f>ROUND(I211*H211,2)</f>
        <v>0</v>
      </c>
      <c r="K211" s="201"/>
      <c r="L211" s="38"/>
      <c r="M211" s="202" t="s">
        <v>1</v>
      </c>
      <c r="N211" s="203" t="s">
        <v>38</v>
      </c>
      <c r="O211" s="70"/>
      <c r="P211" s="204">
        <f>O211*H211</f>
        <v>0</v>
      </c>
      <c r="Q211" s="204">
        <v>0</v>
      </c>
      <c r="R211" s="204">
        <f>Q211*H211</f>
        <v>0</v>
      </c>
      <c r="S211" s="204">
        <v>0</v>
      </c>
      <c r="T211" s="20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6" t="s">
        <v>120</v>
      </c>
      <c r="AT211" s="206" t="s">
        <v>116</v>
      </c>
      <c r="AU211" s="206" t="s">
        <v>83</v>
      </c>
      <c r="AY211" s="16" t="s">
        <v>115</v>
      </c>
      <c r="BE211" s="207">
        <f>IF(N211="základní",J211,0)</f>
        <v>0</v>
      </c>
      <c r="BF211" s="207">
        <f>IF(N211="snížená",J211,0)</f>
        <v>0</v>
      </c>
      <c r="BG211" s="207">
        <f>IF(N211="zákl. přenesená",J211,0)</f>
        <v>0</v>
      </c>
      <c r="BH211" s="207">
        <f>IF(N211="sníž. přenesená",J211,0)</f>
        <v>0</v>
      </c>
      <c r="BI211" s="207">
        <f>IF(N211="nulová",J211,0)</f>
        <v>0</v>
      </c>
      <c r="BJ211" s="16" t="s">
        <v>81</v>
      </c>
      <c r="BK211" s="207">
        <f>ROUND(I211*H211,2)</f>
        <v>0</v>
      </c>
      <c r="BL211" s="16" t="s">
        <v>120</v>
      </c>
      <c r="BM211" s="206" t="s">
        <v>477</v>
      </c>
    </row>
    <row r="212" spans="1:65" s="2" customFormat="1" ht="58.5">
      <c r="A212" s="33"/>
      <c r="B212" s="34"/>
      <c r="C212" s="35"/>
      <c r="D212" s="208" t="s">
        <v>121</v>
      </c>
      <c r="E212" s="35"/>
      <c r="F212" s="209" t="s">
        <v>478</v>
      </c>
      <c r="G212" s="35"/>
      <c r="H212" s="35"/>
      <c r="I212" s="114"/>
      <c r="J212" s="35"/>
      <c r="K212" s="35"/>
      <c r="L212" s="38"/>
      <c r="M212" s="210"/>
      <c r="N212" s="211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121</v>
      </c>
      <c r="AU212" s="16" t="s">
        <v>83</v>
      </c>
    </row>
    <row r="213" spans="1:65" s="2" customFormat="1" ht="66.75" customHeight="1">
      <c r="A213" s="33"/>
      <c r="B213" s="34"/>
      <c r="C213" s="194" t="s">
        <v>479</v>
      </c>
      <c r="D213" s="194" t="s">
        <v>116</v>
      </c>
      <c r="E213" s="195" t="s">
        <v>480</v>
      </c>
      <c r="F213" s="196" t="s">
        <v>481</v>
      </c>
      <c r="G213" s="197" t="s">
        <v>131</v>
      </c>
      <c r="H213" s="198">
        <v>30</v>
      </c>
      <c r="I213" s="199"/>
      <c r="J213" s="200">
        <f>ROUND(I213*H213,2)</f>
        <v>0</v>
      </c>
      <c r="K213" s="201"/>
      <c r="L213" s="38"/>
      <c r="M213" s="202" t="s">
        <v>1</v>
      </c>
      <c r="N213" s="203" t="s">
        <v>38</v>
      </c>
      <c r="O213" s="70"/>
      <c r="P213" s="204">
        <f>O213*H213</f>
        <v>0</v>
      </c>
      <c r="Q213" s="204">
        <v>0</v>
      </c>
      <c r="R213" s="204">
        <f>Q213*H213</f>
        <v>0</v>
      </c>
      <c r="S213" s="204">
        <v>0</v>
      </c>
      <c r="T213" s="205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6" t="s">
        <v>120</v>
      </c>
      <c r="AT213" s="206" t="s">
        <v>116</v>
      </c>
      <c r="AU213" s="206" t="s">
        <v>83</v>
      </c>
      <c r="AY213" s="16" t="s">
        <v>115</v>
      </c>
      <c r="BE213" s="207">
        <f>IF(N213="základní",J213,0)</f>
        <v>0</v>
      </c>
      <c r="BF213" s="207">
        <f>IF(N213="snížená",J213,0)</f>
        <v>0</v>
      </c>
      <c r="BG213" s="207">
        <f>IF(N213="zákl. přenesená",J213,0)</f>
        <v>0</v>
      </c>
      <c r="BH213" s="207">
        <f>IF(N213="sníž. přenesená",J213,0)</f>
        <v>0</v>
      </c>
      <c r="BI213" s="207">
        <f>IF(N213="nulová",J213,0)</f>
        <v>0</v>
      </c>
      <c r="BJ213" s="16" t="s">
        <v>81</v>
      </c>
      <c r="BK213" s="207">
        <f>ROUND(I213*H213,2)</f>
        <v>0</v>
      </c>
      <c r="BL213" s="16" t="s">
        <v>120</v>
      </c>
      <c r="BM213" s="206" t="s">
        <v>482</v>
      </c>
    </row>
    <row r="214" spans="1:65" s="2" customFormat="1" ht="58.5">
      <c r="A214" s="33"/>
      <c r="B214" s="34"/>
      <c r="C214" s="35"/>
      <c r="D214" s="208" t="s">
        <v>121</v>
      </c>
      <c r="E214" s="35"/>
      <c r="F214" s="209" t="s">
        <v>483</v>
      </c>
      <c r="G214" s="35"/>
      <c r="H214" s="35"/>
      <c r="I214" s="114"/>
      <c r="J214" s="35"/>
      <c r="K214" s="35"/>
      <c r="L214" s="38"/>
      <c r="M214" s="210"/>
      <c r="N214" s="211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121</v>
      </c>
      <c r="AU214" s="16" t="s">
        <v>83</v>
      </c>
    </row>
    <row r="215" spans="1:65" s="2" customFormat="1" ht="66.75" customHeight="1">
      <c r="A215" s="33"/>
      <c r="B215" s="34"/>
      <c r="C215" s="194" t="s">
        <v>274</v>
      </c>
      <c r="D215" s="194" t="s">
        <v>116</v>
      </c>
      <c r="E215" s="195" t="s">
        <v>484</v>
      </c>
      <c r="F215" s="196" t="s">
        <v>485</v>
      </c>
      <c r="G215" s="197" t="s">
        <v>131</v>
      </c>
      <c r="H215" s="198">
        <v>30</v>
      </c>
      <c r="I215" s="199"/>
      <c r="J215" s="200">
        <f>ROUND(I215*H215,2)</f>
        <v>0</v>
      </c>
      <c r="K215" s="201"/>
      <c r="L215" s="38"/>
      <c r="M215" s="202" t="s">
        <v>1</v>
      </c>
      <c r="N215" s="203" t="s">
        <v>38</v>
      </c>
      <c r="O215" s="70"/>
      <c r="P215" s="204">
        <f>O215*H215</f>
        <v>0</v>
      </c>
      <c r="Q215" s="204">
        <v>0</v>
      </c>
      <c r="R215" s="204">
        <f>Q215*H215</f>
        <v>0</v>
      </c>
      <c r="S215" s="204">
        <v>0</v>
      </c>
      <c r="T215" s="205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6" t="s">
        <v>120</v>
      </c>
      <c r="AT215" s="206" t="s">
        <v>116</v>
      </c>
      <c r="AU215" s="206" t="s">
        <v>83</v>
      </c>
      <c r="AY215" s="16" t="s">
        <v>115</v>
      </c>
      <c r="BE215" s="207">
        <f>IF(N215="základní",J215,0)</f>
        <v>0</v>
      </c>
      <c r="BF215" s="207">
        <f>IF(N215="snížená",J215,0)</f>
        <v>0</v>
      </c>
      <c r="BG215" s="207">
        <f>IF(N215="zákl. přenesená",J215,0)</f>
        <v>0</v>
      </c>
      <c r="BH215" s="207">
        <f>IF(N215="sníž. přenesená",J215,0)</f>
        <v>0</v>
      </c>
      <c r="BI215" s="207">
        <f>IF(N215="nulová",J215,0)</f>
        <v>0</v>
      </c>
      <c r="BJ215" s="16" t="s">
        <v>81</v>
      </c>
      <c r="BK215" s="207">
        <f>ROUND(I215*H215,2)</f>
        <v>0</v>
      </c>
      <c r="BL215" s="16" t="s">
        <v>120</v>
      </c>
      <c r="BM215" s="206" t="s">
        <v>486</v>
      </c>
    </row>
    <row r="216" spans="1:65" s="2" customFormat="1" ht="58.5">
      <c r="A216" s="33"/>
      <c r="B216" s="34"/>
      <c r="C216" s="35"/>
      <c r="D216" s="208" t="s">
        <v>121</v>
      </c>
      <c r="E216" s="35"/>
      <c r="F216" s="209" t="s">
        <v>487</v>
      </c>
      <c r="G216" s="35"/>
      <c r="H216" s="35"/>
      <c r="I216" s="114"/>
      <c r="J216" s="35"/>
      <c r="K216" s="35"/>
      <c r="L216" s="38"/>
      <c r="M216" s="210"/>
      <c r="N216" s="211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121</v>
      </c>
      <c r="AU216" s="16" t="s">
        <v>83</v>
      </c>
    </row>
    <row r="217" spans="1:65" s="2" customFormat="1" ht="55.5" customHeight="1">
      <c r="A217" s="33"/>
      <c r="B217" s="34"/>
      <c r="C217" s="194" t="s">
        <v>488</v>
      </c>
      <c r="D217" s="194" t="s">
        <v>116</v>
      </c>
      <c r="E217" s="195" t="s">
        <v>489</v>
      </c>
      <c r="F217" s="196" t="s">
        <v>490</v>
      </c>
      <c r="G217" s="197" t="s">
        <v>131</v>
      </c>
      <c r="H217" s="198">
        <v>15</v>
      </c>
      <c r="I217" s="199"/>
      <c r="J217" s="200">
        <f>ROUND(I217*H217,2)</f>
        <v>0</v>
      </c>
      <c r="K217" s="201"/>
      <c r="L217" s="38"/>
      <c r="M217" s="202" t="s">
        <v>1</v>
      </c>
      <c r="N217" s="203" t="s">
        <v>38</v>
      </c>
      <c r="O217" s="70"/>
      <c r="P217" s="204">
        <f>O217*H217</f>
        <v>0</v>
      </c>
      <c r="Q217" s="204">
        <v>0</v>
      </c>
      <c r="R217" s="204">
        <f>Q217*H217</f>
        <v>0</v>
      </c>
      <c r="S217" s="204">
        <v>0</v>
      </c>
      <c r="T217" s="20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6" t="s">
        <v>120</v>
      </c>
      <c r="AT217" s="206" t="s">
        <v>116</v>
      </c>
      <c r="AU217" s="206" t="s">
        <v>83</v>
      </c>
      <c r="AY217" s="16" t="s">
        <v>115</v>
      </c>
      <c r="BE217" s="207">
        <f>IF(N217="základní",J217,0)</f>
        <v>0</v>
      </c>
      <c r="BF217" s="207">
        <f>IF(N217="snížená",J217,0)</f>
        <v>0</v>
      </c>
      <c r="BG217" s="207">
        <f>IF(N217="zákl. přenesená",J217,0)</f>
        <v>0</v>
      </c>
      <c r="BH217" s="207">
        <f>IF(N217="sníž. přenesená",J217,0)</f>
        <v>0</v>
      </c>
      <c r="BI217" s="207">
        <f>IF(N217="nulová",J217,0)</f>
        <v>0</v>
      </c>
      <c r="BJ217" s="16" t="s">
        <v>81</v>
      </c>
      <c r="BK217" s="207">
        <f>ROUND(I217*H217,2)</f>
        <v>0</v>
      </c>
      <c r="BL217" s="16" t="s">
        <v>120</v>
      </c>
      <c r="BM217" s="206" t="s">
        <v>491</v>
      </c>
    </row>
    <row r="218" spans="1:65" s="2" customFormat="1" ht="58.5">
      <c r="A218" s="33"/>
      <c r="B218" s="34"/>
      <c r="C218" s="35"/>
      <c r="D218" s="208" t="s">
        <v>121</v>
      </c>
      <c r="E218" s="35"/>
      <c r="F218" s="209" t="s">
        <v>492</v>
      </c>
      <c r="G218" s="35"/>
      <c r="H218" s="35"/>
      <c r="I218" s="114"/>
      <c r="J218" s="35"/>
      <c r="K218" s="35"/>
      <c r="L218" s="38"/>
      <c r="M218" s="210"/>
      <c r="N218" s="211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121</v>
      </c>
      <c r="AU218" s="16" t="s">
        <v>83</v>
      </c>
    </row>
    <row r="219" spans="1:65" s="2" customFormat="1" ht="55.5" customHeight="1">
      <c r="A219" s="33"/>
      <c r="B219" s="34"/>
      <c r="C219" s="194" t="s">
        <v>278</v>
      </c>
      <c r="D219" s="194" t="s">
        <v>116</v>
      </c>
      <c r="E219" s="195" t="s">
        <v>493</v>
      </c>
      <c r="F219" s="196" t="s">
        <v>494</v>
      </c>
      <c r="G219" s="197" t="s">
        <v>131</v>
      </c>
      <c r="H219" s="198">
        <v>300</v>
      </c>
      <c r="I219" s="199"/>
      <c r="J219" s="200">
        <f>ROUND(I219*H219,2)</f>
        <v>0</v>
      </c>
      <c r="K219" s="201"/>
      <c r="L219" s="38"/>
      <c r="M219" s="202" t="s">
        <v>1</v>
      </c>
      <c r="N219" s="203" t="s">
        <v>38</v>
      </c>
      <c r="O219" s="70"/>
      <c r="P219" s="204">
        <f>O219*H219</f>
        <v>0</v>
      </c>
      <c r="Q219" s="204">
        <v>0</v>
      </c>
      <c r="R219" s="204">
        <f>Q219*H219</f>
        <v>0</v>
      </c>
      <c r="S219" s="204">
        <v>0</v>
      </c>
      <c r="T219" s="205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06" t="s">
        <v>120</v>
      </c>
      <c r="AT219" s="206" t="s">
        <v>116</v>
      </c>
      <c r="AU219" s="206" t="s">
        <v>83</v>
      </c>
      <c r="AY219" s="16" t="s">
        <v>115</v>
      </c>
      <c r="BE219" s="207">
        <f>IF(N219="základní",J219,0)</f>
        <v>0</v>
      </c>
      <c r="BF219" s="207">
        <f>IF(N219="snížená",J219,0)</f>
        <v>0</v>
      </c>
      <c r="BG219" s="207">
        <f>IF(N219="zákl. přenesená",J219,0)</f>
        <v>0</v>
      </c>
      <c r="BH219" s="207">
        <f>IF(N219="sníž. přenesená",J219,0)</f>
        <v>0</v>
      </c>
      <c r="BI219" s="207">
        <f>IF(N219="nulová",J219,0)</f>
        <v>0</v>
      </c>
      <c r="BJ219" s="16" t="s">
        <v>81</v>
      </c>
      <c r="BK219" s="207">
        <f>ROUND(I219*H219,2)</f>
        <v>0</v>
      </c>
      <c r="BL219" s="16" t="s">
        <v>120</v>
      </c>
      <c r="BM219" s="206" t="s">
        <v>495</v>
      </c>
    </row>
    <row r="220" spans="1:65" s="2" customFormat="1" ht="39">
      <c r="A220" s="33"/>
      <c r="B220" s="34"/>
      <c r="C220" s="35"/>
      <c r="D220" s="208" t="s">
        <v>121</v>
      </c>
      <c r="E220" s="35"/>
      <c r="F220" s="209" t="s">
        <v>494</v>
      </c>
      <c r="G220" s="35"/>
      <c r="H220" s="35"/>
      <c r="I220" s="114"/>
      <c r="J220" s="35"/>
      <c r="K220" s="35"/>
      <c r="L220" s="38"/>
      <c r="M220" s="210"/>
      <c r="N220" s="211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121</v>
      </c>
      <c r="AU220" s="16" t="s">
        <v>83</v>
      </c>
    </row>
    <row r="221" spans="1:65" s="2" customFormat="1" ht="55.5" customHeight="1">
      <c r="A221" s="33"/>
      <c r="B221" s="34"/>
      <c r="C221" s="194" t="s">
        <v>496</v>
      </c>
      <c r="D221" s="194" t="s">
        <v>116</v>
      </c>
      <c r="E221" s="195" t="s">
        <v>497</v>
      </c>
      <c r="F221" s="196" t="s">
        <v>498</v>
      </c>
      <c r="G221" s="197" t="s">
        <v>131</v>
      </c>
      <c r="H221" s="198">
        <v>300</v>
      </c>
      <c r="I221" s="199"/>
      <c r="J221" s="200">
        <f>ROUND(I221*H221,2)</f>
        <v>0</v>
      </c>
      <c r="K221" s="201"/>
      <c r="L221" s="38"/>
      <c r="M221" s="202" t="s">
        <v>1</v>
      </c>
      <c r="N221" s="203" t="s">
        <v>38</v>
      </c>
      <c r="O221" s="70"/>
      <c r="P221" s="204">
        <f>O221*H221</f>
        <v>0</v>
      </c>
      <c r="Q221" s="204">
        <v>0</v>
      </c>
      <c r="R221" s="204">
        <f>Q221*H221</f>
        <v>0</v>
      </c>
      <c r="S221" s="204">
        <v>0</v>
      </c>
      <c r="T221" s="205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6" t="s">
        <v>120</v>
      </c>
      <c r="AT221" s="206" t="s">
        <v>116</v>
      </c>
      <c r="AU221" s="206" t="s">
        <v>83</v>
      </c>
      <c r="AY221" s="16" t="s">
        <v>115</v>
      </c>
      <c r="BE221" s="207">
        <f>IF(N221="základní",J221,0)</f>
        <v>0</v>
      </c>
      <c r="BF221" s="207">
        <f>IF(N221="snížená",J221,0)</f>
        <v>0</v>
      </c>
      <c r="BG221" s="207">
        <f>IF(N221="zákl. přenesená",J221,0)</f>
        <v>0</v>
      </c>
      <c r="BH221" s="207">
        <f>IF(N221="sníž. přenesená",J221,0)</f>
        <v>0</v>
      </c>
      <c r="BI221" s="207">
        <f>IF(N221="nulová",J221,0)</f>
        <v>0</v>
      </c>
      <c r="BJ221" s="16" t="s">
        <v>81</v>
      </c>
      <c r="BK221" s="207">
        <f>ROUND(I221*H221,2)</f>
        <v>0</v>
      </c>
      <c r="BL221" s="16" t="s">
        <v>120</v>
      </c>
      <c r="BM221" s="206" t="s">
        <v>499</v>
      </c>
    </row>
    <row r="222" spans="1:65" s="2" customFormat="1" ht="39">
      <c r="A222" s="33"/>
      <c r="B222" s="34"/>
      <c r="C222" s="35"/>
      <c r="D222" s="208" t="s">
        <v>121</v>
      </c>
      <c r="E222" s="35"/>
      <c r="F222" s="209" t="s">
        <v>498</v>
      </c>
      <c r="G222" s="35"/>
      <c r="H222" s="35"/>
      <c r="I222" s="114"/>
      <c r="J222" s="35"/>
      <c r="K222" s="35"/>
      <c r="L222" s="38"/>
      <c r="M222" s="210"/>
      <c r="N222" s="211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121</v>
      </c>
      <c r="AU222" s="16" t="s">
        <v>83</v>
      </c>
    </row>
    <row r="223" spans="1:65" s="2" customFormat="1" ht="55.5" customHeight="1">
      <c r="A223" s="33"/>
      <c r="B223" s="34"/>
      <c r="C223" s="194" t="s">
        <v>281</v>
      </c>
      <c r="D223" s="194" t="s">
        <v>116</v>
      </c>
      <c r="E223" s="195" t="s">
        <v>500</v>
      </c>
      <c r="F223" s="196" t="s">
        <v>501</v>
      </c>
      <c r="G223" s="197" t="s">
        <v>131</v>
      </c>
      <c r="H223" s="198">
        <v>300</v>
      </c>
      <c r="I223" s="199"/>
      <c r="J223" s="200">
        <f>ROUND(I223*H223,2)</f>
        <v>0</v>
      </c>
      <c r="K223" s="201"/>
      <c r="L223" s="38"/>
      <c r="M223" s="202" t="s">
        <v>1</v>
      </c>
      <c r="N223" s="203" t="s">
        <v>38</v>
      </c>
      <c r="O223" s="70"/>
      <c r="P223" s="204">
        <f>O223*H223</f>
        <v>0</v>
      </c>
      <c r="Q223" s="204">
        <v>0</v>
      </c>
      <c r="R223" s="204">
        <f>Q223*H223</f>
        <v>0</v>
      </c>
      <c r="S223" s="204">
        <v>0</v>
      </c>
      <c r="T223" s="20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6" t="s">
        <v>120</v>
      </c>
      <c r="AT223" s="206" t="s">
        <v>116</v>
      </c>
      <c r="AU223" s="206" t="s">
        <v>83</v>
      </c>
      <c r="AY223" s="16" t="s">
        <v>115</v>
      </c>
      <c r="BE223" s="207">
        <f>IF(N223="základní",J223,0)</f>
        <v>0</v>
      </c>
      <c r="BF223" s="207">
        <f>IF(N223="snížená",J223,0)</f>
        <v>0</v>
      </c>
      <c r="BG223" s="207">
        <f>IF(N223="zákl. přenesená",J223,0)</f>
        <v>0</v>
      </c>
      <c r="BH223" s="207">
        <f>IF(N223="sníž. přenesená",J223,0)</f>
        <v>0</v>
      </c>
      <c r="BI223" s="207">
        <f>IF(N223="nulová",J223,0)</f>
        <v>0</v>
      </c>
      <c r="BJ223" s="16" t="s">
        <v>81</v>
      </c>
      <c r="BK223" s="207">
        <f>ROUND(I223*H223,2)</f>
        <v>0</v>
      </c>
      <c r="BL223" s="16" t="s">
        <v>120</v>
      </c>
      <c r="BM223" s="206" t="s">
        <v>502</v>
      </c>
    </row>
    <row r="224" spans="1:65" s="2" customFormat="1" ht="39">
      <c r="A224" s="33"/>
      <c r="B224" s="34"/>
      <c r="C224" s="35"/>
      <c r="D224" s="208" t="s">
        <v>121</v>
      </c>
      <c r="E224" s="35"/>
      <c r="F224" s="209" t="s">
        <v>501</v>
      </c>
      <c r="G224" s="35"/>
      <c r="H224" s="35"/>
      <c r="I224" s="114"/>
      <c r="J224" s="35"/>
      <c r="K224" s="35"/>
      <c r="L224" s="38"/>
      <c r="M224" s="210"/>
      <c r="N224" s="211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121</v>
      </c>
      <c r="AU224" s="16" t="s">
        <v>83</v>
      </c>
    </row>
    <row r="225" spans="1:65" s="2" customFormat="1" ht="55.5" customHeight="1">
      <c r="A225" s="33"/>
      <c r="B225" s="34"/>
      <c r="C225" s="194" t="s">
        <v>503</v>
      </c>
      <c r="D225" s="194" t="s">
        <v>116</v>
      </c>
      <c r="E225" s="195" t="s">
        <v>504</v>
      </c>
      <c r="F225" s="196" t="s">
        <v>505</v>
      </c>
      <c r="G225" s="197" t="s">
        <v>131</v>
      </c>
      <c r="H225" s="198">
        <v>300</v>
      </c>
      <c r="I225" s="199"/>
      <c r="J225" s="200">
        <f>ROUND(I225*H225,2)</f>
        <v>0</v>
      </c>
      <c r="K225" s="201"/>
      <c r="L225" s="38"/>
      <c r="M225" s="202" t="s">
        <v>1</v>
      </c>
      <c r="N225" s="203" t="s">
        <v>38</v>
      </c>
      <c r="O225" s="70"/>
      <c r="P225" s="204">
        <f>O225*H225</f>
        <v>0</v>
      </c>
      <c r="Q225" s="204">
        <v>0</v>
      </c>
      <c r="R225" s="204">
        <f>Q225*H225</f>
        <v>0</v>
      </c>
      <c r="S225" s="204">
        <v>0</v>
      </c>
      <c r="T225" s="205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06" t="s">
        <v>120</v>
      </c>
      <c r="AT225" s="206" t="s">
        <v>116</v>
      </c>
      <c r="AU225" s="206" t="s">
        <v>83</v>
      </c>
      <c r="AY225" s="16" t="s">
        <v>115</v>
      </c>
      <c r="BE225" s="207">
        <f>IF(N225="základní",J225,0)</f>
        <v>0</v>
      </c>
      <c r="BF225" s="207">
        <f>IF(N225="snížená",J225,0)</f>
        <v>0</v>
      </c>
      <c r="BG225" s="207">
        <f>IF(N225="zákl. přenesená",J225,0)</f>
        <v>0</v>
      </c>
      <c r="BH225" s="207">
        <f>IF(N225="sníž. přenesená",J225,0)</f>
        <v>0</v>
      </c>
      <c r="BI225" s="207">
        <f>IF(N225="nulová",J225,0)</f>
        <v>0</v>
      </c>
      <c r="BJ225" s="16" t="s">
        <v>81</v>
      </c>
      <c r="BK225" s="207">
        <f>ROUND(I225*H225,2)</f>
        <v>0</v>
      </c>
      <c r="BL225" s="16" t="s">
        <v>120</v>
      </c>
      <c r="BM225" s="206" t="s">
        <v>506</v>
      </c>
    </row>
    <row r="226" spans="1:65" s="2" customFormat="1" ht="39">
      <c r="A226" s="33"/>
      <c r="B226" s="34"/>
      <c r="C226" s="35"/>
      <c r="D226" s="208" t="s">
        <v>121</v>
      </c>
      <c r="E226" s="35"/>
      <c r="F226" s="209" t="s">
        <v>505</v>
      </c>
      <c r="G226" s="35"/>
      <c r="H226" s="35"/>
      <c r="I226" s="114"/>
      <c r="J226" s="35"/>
      <c r="K226" s="35"/>
      <c r="L226" s="38"/>
      <c r="M226" s="210"/>
      <c r="N226" s="211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121</v>
      </c>
      <c r="AU226" s="16" t="s">
        <v>83</v>
      </c>
    </row>
    <row r="227" spans="1:65" s="2" customFormat="1" ht="55.5" customHeight="1">
      <c r="A227" s="33"/>
      <c r="B227" s="34"/>
      <c r="C227" s="194" t="s">
        <v>285</v>
      </c>
      <c r="D227" s="194" t="s">
        <v>116</v>
      </c>
      <c r="E227" s="195" t="s">
        <v>507</v>
      </c>
      <c r="F227" s="196" t="s">
        <v>508</v>
      </c>
      <c r="G227" s="197" t="s">
        <v>131</v>
      </c>
      <c r="H227" s="198">
        <v>60</v>
      </c>
      <c r="I227" s="199"/>
      <c r="J227" s="200">
        <f>ROUND(I227*H227,2)</f>
        <v>0</v>
      </c>
      <c r="K227" s="201"/>
      <c r="L227" s="38"/>
      <c r="M227" s="202" t="s">
        <v>1</v>
      </c>
      <c r="N227" s="203" t="s">
        <v>38</v>
      </c>
      <c r="O227" s="70"/>
      <c r="P227" s="204">
        <f>O227*H227</f>
        <v>0</v>
      </c>
      <c r="Q227" s="204">
        <v>0</v>
      </c>
      <c r="R227" s="204">
        <f>Q227*H227</f>
        <v>0</v>
      </c>
      <c r="S227" s="204">
        <v>0</v>
      </c>
      <c r="T227" s="205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6" t="s">
        <v>120</v>
      </c>
      <c r="AT227" s="206" t="s">
        <v>116</v>
      </c>
      <c r="AU227" s="206" t="s">
        <v>83</v>
      </c>
      <c r="AY227" s="16" t="s">
        <v>115</v>
      </c>
      <c r="BE227" s="207">
        <f>IF(N227="základní",J227,0)</f>
        <v>0</v>
      </c>
      <c r="BF227" s="207">
        <f>IF(N227="snížená",J227,0)</f>
        <v>0</v>
      </c>
      <c r="BG227" s="207">
        <f>IF(N227="zákl. přenesená",J227,0)</f>
        <v>0</v>
      </c>
      <c r="BH227" s="207">
        <f>IF(N227="sníž. přenesená",J227,0)</f>
        <v>0</v>
      </c>
      <c r="BI227" s="207">
        <f>IF(N227="nulová",J227,0)</f>
        <v>0</v>
      </c>
      <c r="BJ227" s="16" t="s">
        <v>81</v>
      </c>
      <c r="BK227" s="207">
        <f>ROUND(I227*H227,2)</f>
        <v>0</v>
      </c>
      <c r="BL227" s="16" t="s">
        <v>120</v>
      </c>
      <c r="BM227" s="206" t="s">
        <v>509</v>
      </c>
    </row>
    <row r="228" spans="1:65" s="2" customFormat="1" ht="39">
      <c r="A228" s="33"/>
      <c r="B228" s="34"/>
      <c r="C228" s="35"/>
      <c r="D228" s="208" t="s">
        <v>121</v>
      </c>
      <c r="E228" s="35"/>
      <c r="F228" s="209" t="s">
        <v>508</v>
      </c>
      <c r="G228" s="35"/>
      <c r="H228" s="35"/>
      <c r="I228" s="114"/>
      <c r="J228" s="35"/>
      <c r="K228" s="35"/>
      <c r="L228" s="38"/>
      <c r="M228" s="210"/>
      <c r="N228" s="211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121</v>
      </c>
      <c r="AU228" s="16" t="s">
        <v>83</v>
      </c>
    </row>
    <row r="229" spans="1:65" s="2" customFormat="1" ht="55.5" customHeight="1">
      <c r="A229" s="33"/>
      <c r="B229" s="34"/>
      <c r="C229" s="194" t="s">
        <v>510</v>
      </c>
      <c r="D229" s="194" t="s">
        <v>116</v>
      </c>
      <c r="E229" s="195" t="s">
        <v>511</v>
      </c>
      <c r="F229" s="196" t="s">
        <v>512</v>
      </c>
      <c r="G229" s="197" t="s">
        <v>216</v>
      </c>
      <c r="H229" s="198">
        <v>60</v>
      </c>
      <c r="I229" s="199"/>
      <c r="J229" s="200">
        <f>ROUND(I229*H229,2)</f>
        <v>0</v>
      </c>
      <c r="K229" s="201"/>
      <c r="L229" s="38"/>
      <c r="M229" s="202" t="s">
        <v>1</v>
      </c>
      <c r="N229" s="203" t="s">
        <v>38</v>
      </c>
      <c r="O229" s="70"/>
      <c r="P229" s="204">
        <f>O229*H229</f>
        <v>0</v>
      </c>
      <c r="Q229" s="204">
        <v>0</v>
      </c>
      <c r="R229" s="204">
        <f>Q229*H229</f>
        <v>0</v>
      </c>
      <c r="S229" s="204">
        <v>0</v>
      </c>
      <c r="T229" s="205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6" t="s">
        <v>120</v>
      </c>
      <c r="AT229" s="206" t="s">
        <v>116</v>
      </c>
      <c r="AU229" s="206" t="s">
        <v>83</v>
      </c>
      <c r="AY229" s="16" t="s">
        <v>115</v>
      </c>
      <c r="BE229" s="207">
        <f>IF(N229="základní",J229,0)</f>
        <v>0</v>
      </c>
      <c r="BF229" s="207">
        <f>IF(N229="snížená",J229,0)</f>
        <v>0</v>
      </c>
      <c r="BG229" s="207">
        <f>IF(N229="zákl. přenesená",J229,0)</f>
        <v>0</v>
      </c>
      <c r="BH229" s="207">
        <f>IF(N229="sníž. přenesená",J229,0)</f>
        <v>0</v>
      </c>
      <c r="BI229" s="207">
        <f>IF(N229="nulová",J229,0)</f>
        <v>0</v>
      </c>
      <c r="BJ229" s="16" t="s">
        <v>81</v>
      </c>
      <c r="BK229" s="207">
        <f>ROUND(I229*H229,2)</f>
        <v>0</v>
      </c>
      <c r="BL229" s="16" t="s">
        <v>120</v>
      </c>
      <c r="BM229" s="206" t="s">
        <v>513</v>
      </c>
    </row>
    <row r="230" spans="1:65" s="2" customFormat="1" ht="39">
      <c r="A230" s="33"/>
      <c r="B230" s="34"/>
      <c r="C230" s="35"/>
      <c r="D230" s="208" t="s">
        <v>121</v>
      </c>
      <c r="E230" s="35"/>
      <c r="F230" s="209" t="s">
        <v>512</v>
      </c>
      <c r="G230" s="35"/>
      <c r="H230" s="35"/>
      <c r="I230" s="114"/>
      <c r="J230" s="35"/>
      <c r="K230" s="35"/>
      <c r="L230" s="38"/>
      <c r="M230" s="210"/>
      <c r="N230" s="211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121</v>
      </c>
      <c r="AU230" s="16" t="s">
        <v>83</v>
      </c>
    </row>
    <row r="231" spans="1:65" s="2" customFormat="1" ht="55.5" customHeight="1">
      <c r="A231" s="33"/>
      <c r="B231" s="34"/>
      <c r="C231" s="194" t="s">
        <v>288</v>
      </c>
      <c r="D231" s="194" t="s">
        <v>116</v>
      </c>
      <c r="E231" s="195" t="s">
        <v>514</v>
      </c>
      <c r="F231" s="196" t="s">
        <v>515</v>
      </c>
      <c r="G231" s="197" t="s">
        <v>216</v>
      </c>
      <c r="H231" s="198">
        <v>60</v>
      </c>
      <c r="I231" s="199"/>
      <c r="J231" s="200">
        <f>ROUND(I231*H231,2)</f>
        <v>0</v>
      </c>
      <c r="K231" s="201"/>
      <c r="L231" s="38"/>
      <c r="M231" s="202" t="s">
        <v>1</v>
      </c>
      <c r="N231" s="203" t="s">
        <v>38</v>
      </c>
      <c r="O231" s="70"/>
      <c r="P231" s="204">
        <f>O231*H231</f>
        <v>0</v>
      </c>
      <c r="Q231" s="204">
        <v>0</v>
      </c>
      <c r="R231" s="204">
        <f>Q231*H231</f>
        <v>0</v>
      </c>
      <c r="S231" s="204">
        <v>0</v>
      </c>
      <c r="T231" s="20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06" t="s">
        <v>120</v>
      </c>
      <c r="AT231" s="206" t="s">
        <v>116</v>
      </c>
      <c r="AU231" s="206" t="s">
        <v>83</v>
      </c>
      <c r="AY231" s="16" t="s">
        <v>115</v>
      </c>
      <c r="BE231" s="207">
        <f>IF(N231="základní",J231,0)</f>
        <v>0</v>
      </c>
      <c r="BF231" s="207">
        <f>IF(N231="snížená",J231,0)</f>
        <v>0</v>
      </c>
      <c r="BG231" s="207">
        <f>IF(N231="zákl. přenesená",J231,0)</f>
        <v>0</v>
      </c>
      <c r="BH231" s="207">
        <f>IF(N231="sníž. přenesená",J231,0)</f>
        <v>0</v>
      </c>
      <c r="BI231" s="207">
        <f>IF(N231="nulová",J231,0)</f>
        <v>0</v>
      </c>
      <c r="BJ231" s="16" t="s">
        <v>81</v>
      </c>
      <c r="BK231" s="207">
        <f>ROUND(I231*H231,2)</f>
        <v>0</v>
      </c>
      <c r="BL231" s="16" t="s">
        <v>120</v>
      </c>
      <c r="BM231" s="206" t="s">
        <v>516</v>
      </c>
    </row>
    <row r="232" spans="1:65" s="2" customFormat="1" ht="39">
      <c r="A232" s="33"/>
      <c r="B232" s="34"/>
      <c r="C232" s="35"/>
      <c r="D232" s="208" t="s">
        <v>121</v>
      </c>
      <c r="E232" s="35"/>
      <c r="F232" s="209" t="s">
        <v>515</v>
      </c>
      <c r="G232" s="35"/>
      <c r="H232" s="35"/>
      <c r="I232" s="114"/>
      <c r="J232" s="35"/>
      <c r="K232" s="35"/>
      <c r="L232" s="38"/>
      <c r="M232" s="210"/>
      <c r="N232" s="211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121</v>
      </c>
      <c r="AU232" s="16" t="s">
        <v>83</v>
      </c>
    </row>
    <row r="233" spans="1:65" s="2" customFormat="1" ht="16.5" customHeight="1">
      <c r="A233" s="33"/>
      <c r="B233" s="34"/>
      <c r="C233" s="225" t="s">
        <v>517</v>
      </c>
      <c r="D233" s="225" t="s">
        <v>243</v>
      </c>
      <c r="E233" s="226" t="s">
        <v>518</v>
      </c>
      <c r="F233" s="227" t="s">
        <v>519</v>
      </c>
      <c r="G233" s="228" t="s">
        <v>216</v>
      </c>
      <c r="H233" s="229">
        <v>30</v>
      </c>
      <c r="I233" s="230"/>
      <c r="J233" s="231">
        <f>ROUND(I233*H233,2)</f>
        <v>0</v>
      </c>
      <c r="K233" s="232"/>
      <c r="L233" s="233"/>
      <c r="M233" s="234" t="s">
        <v>1</v>
      </c>
      <c r="N233" s="235" t="s">
        <v>38</v>
      </c>
      <c r="O233" s="70"/>
      <c r="P233" s="204">
        <f>O233*H233</f>
        <v>0</v>
      </c>
      <c r="Q233" s="204">
        <v>0</v>
      </c>
      <c r="R233" s="204">
        <f>Q233*H233</f>
        <v>0</v>
      </c>
      <c r="S233" s="204">
        <v>0</v>
      </c>
      <c r="T233" s="205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6" t="s">
        <v>140</v>
      </c>
      <c r="AT233" s="206" t="s">
        <v>243</v>
      </c>
      <c r="AU233" s="206" t="s">
        <v>83</v>
      </c>
      <c r="AY233" s="16" t="s">
        <v>115</v>
      </c>
      <c r="BE233" s="207">
        <f>IF(N233="základní",J233,0)</f>
        <v>0</v>
      </c>
      <c r="BF233" s="207">
        <f>IF(N233="snížená",J233,0)</f>
        <v>0</v>
      </c>
      <c r="BG233" s="207">
        <f>IF(N233="zákl. přenesená",J233,0)</f>
        <v>0</v>
      </c>
      <c r="BH233" s="207">
        <f>IF(N233="sníž. přenesená",J233,0)</f>
        <v>0</v>
      </c>
      <c r="BI233" s="207">
        <f>IF(N233="nulová",J233,0)</f>
        <v>0</v>
      </c>
      <c r="BJ233" s="16" t="s">
        <v>81</v>
      </c>
      <c r="BK233" s="207">
        <f>ROUND(I233*H233,2)</f>
        <v>0</v>
      </c>
      <c r="BL233" s="16" t="s">
        <v>120</v>
      </c>
      <c r="BM233" s="206" t="s">
        <v>520</v>
      </c>
    </row>
    <row r="234" spans="1:65" s="2" customFormat="1" ht="11.25">
      <c r="A234" s="33"/>
      <c r="B234" s="34"/>
      <c r="C234" s="35"/>
      <c r="D234" s="208" t="s">
        <v>121</v>
      </c>
      <c r="E234" s="35"/>
      <c r="F234" s="209" t="s">
        <v>519</v>
      </c>
      <c r="G234" s="35"/>
      <c r="H234" s="35"/>
      <c r="I234" s="114"/>
      <c r="J234" s="35"/>
      <c r="K234" s="35"/>
      <c r="L234" s="38"/>
      <c r="M234" s="210"/>
      <c r="N234" s="211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121</v>
      </c>
      <c r="AU234" s="16" t="s">
        <v>83</v>
      </c>
    </row>
    <row r="235" spans="1:65" s="2" customFormat="1" ht="66.75" customHeight="1">
      <c r="A235" s="33"/>
      <c r="B235" s="34"/>
      <c r="C235" s="194" t="s">
        <v>292</v>
      </c>
      <c r="D235" s="194" t="s">
        <v>116</v>
      </c>
      <c r="E235" s="195" t="s">
        <v>521</v>
      </c>
      <c r="F235" s="196" t="s">
        <v>522</v>
      </c>
      <c r="G235" s="197" t="s">
        <v>242</v>
      </c>
      <c r="H235" s="198">
        <v>9000</v>
      </c>
      <c r="I235" s="199"/>
      <c r="J235" s="200">
        <f>ROUND(I235*H235,2)</f>
        <v>0</v>
      </c>
      <c r="K235" s="201"/>
      <c r="L235" s="38"/>
      <c r="M235" s="202" t="s">
        <v>1</v>
      </c>
      <c r="N235" s="203" t="s">
        <v>38</v>
      </c>
      <c r="O235" s="70"/>
      <c r="P235" s="204">
        <f>O235*H235</f>
        <v>0</v>
      </c>
      <c r="Q235" s="204">
        <v>0</v>
      </c>
      <c r="R235" s="204">
        <f>Q235*H235</f>
        <v>0</v>
      </c>
      <c r="S235" s="204">
        <v>0</v>
      </c>
      <c r="T235" s="20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6" t="s">
        <v>120</v>
      </c>
      <c r="AT235" s="206" t="s">
        <v>116</v>
      </c>
      <c r="AU235" s="206" t="s">
        <v>83</v>
      </c>
      <c r="AY235" s="16" t="s">
        <v>115</v>
      </c>
      <c r="BE235" s="207">
        <f>IF(N235="základní",J235,0)</f>
        <v>0</v>
      </c>
      <c r="BF235" s="207">
        <f>IF(N235="snížená",J235,0)</f>
        <v>0</v>
      </c>
      <c r="BG235" s="207">
        <f>IF(N235="zákl. přenesená",J235,0)</f>
        <v>0</v>
      </c>
      <c r="BH235" s="207">
        <f>IF(N235="sníž. přenesená",J235,0)</f>
        <v>0</v>
      </c>
      <c r="BI235" s="207">
        <f>IF(N235="nulová",J235,0)</f>
        <v>0</v>
      </c>
      <c r="BJ235" s="16" t="s">
        <v>81</v>
      </c>
      <c r="BK235" s="207">
        <f>ROUND(I235*H235,2)</f>
        <v>0</v>
      </c>
      <c r="BL235" s="16" t="s">
        <v>120</v>
      </c>
      <c r="BM235" s="206" t="s">
        <v>523</v>
      </c>
    </row>
    <row r="236" spans="1:65" s="2" customFormat="1" ht="48.75">
      <c r="A236" s="33"/>
      <c r="B236" s="34"/>
      <c r="C236" s="35"/>
      <c r="D236" s="208" t="s">
        <v>121</v>
      </c>
      <c r="E236" s="35"/>
      <c r="F236" s="209" t="s">
        <v>524</v>
      </c>
      <c r="G236" s="35"/>
      <c r="H236" s="35"/>
      <c r="I236" s="114"/>
      <c r="J236" s="35"/>
      <c r="K236" s="35"/>
      <c r="L236" s="38"/>
      <c r="M236" s="212"/>
      <c r="N236" s="213"/>
      <c r="O236" s="214"/>
      <c r="P236" s="214"/>
      <c r="Q236" s="214"/>
      <c r="R236" s="214"/>
      <c r="S236" s="214"/>
      <c r="T236" s="215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121</v>
      </c>
      <c r="AU236" s="16" t="s">
        <v>83</v>
      </c>
    </row>
    <row r="237" spans="1:65" s="2" customFormat="1" ht="6.95" customHeight="1">
      <c r="A237" s="33"/>
      <c r="B237" s="53"/>
      <c r="C237" s="54"/>
      <c r="D237" s="54"/>
      <c r="E237" s="54"/>
      <c r="F237" s="54"/>
      <c r="G237" s="54"/>
      <c r="H237" s="54"/>
      <c r="I237" s="151"/>
      <c r="J237" s="54"/>
      <c r="K237" s="54"/>
      <c r="L237" s="38"/>
      <c r="M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</row>
  </sheetData>
  <sheetProtection algorithmName="SHA-512" hashValue="dYcH3pDPrdEDLPkKzm+U2Hdv2r6t4FvWGRkhgdRDPnGpkCgdMYFsucM2gvY7I3Xi1Id+uUQOX9W0FWvE0mnz3A==" saltValue="XuwNuGKSYIG9fgsptxmX6/Mtk4q8z1+JI8HW2Oy8OM01QvNwRvl8z5WfBQa0tvBg7hP0KvRUzkbI6/slQxoNag==" spinCount="100000" sheet="1" objects="1" scenarios="1" formatColumns="0" formatRows="0" autoFilter="0"/>
  <autoFilter ref="C117:K236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01.1 - VRN</vt:lpstr>
      <vt:lpstr>01.2 - Výškové práce na s...</vt:lpstr>
      <vt:lpstr>01.3 - Odstraňování veget...</vt:lpstr>
      <vt:lpstr>'01.1 - VRN'!Názvy_tisku</vt:lpstr>
      <vt:lpstr>'01.2 - Výškové práce na s...'!Názvy_tisku</vt:lpstr>
      <vt:lpstr>'01.3 - Odstraňování veget...'!Názvy_tisku</vt:lpstr>
      <vt:lpstr>'Rekapitulace stavby'!Názvy_tisku</vt:lpstr>
      <vt:lpstr>'01.1 - VRN'!Oblast_tisku</vt:lpstr>
      <vt:lpstr>'01.2 - Výškové práce na s...'!Oblast_tisku</vt:lpstr>
      <vt:lpstr>'01.3 - Odstraňování veget...'!Oblast_tisku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Petříček Roman, Ing.</cp:lastModifiedBy>
  <dcterms:created xsi:type="dcterms:W3CDTF">2020-02-28T07:11:00Z</dcterms:created>
  <dcterms:modified xsi:type="dcterms:W3CDTF">2020-03-18T09:20:52Z</dcterms:modified>
</cp:coreProperties>
</file>