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00" windowWidth="12705" windowHeight="11700"/>
  </bookViews>
  <sheets>
    <sheet name="Rekapitulace zakázky" sheetId="1" r:id="rId1"/>
    <sheet name="2019-07-1.1-SO 01 - most ..." sheetId="2" r:id="rId2"/>
    <sheet name="2019-07-1.2-SO 01 - VRN -..." sheetId="3" r:id="rId3"/>
    <sheet name="2019-07-2.1-SO 02 - most ..." sheetId="4" r:id="rId4"/>
    <sheet name="2019-07-2.2-SO 02 - VRN -..." sheetId="5" r:id="rId5"/>
    <sheet name="2019-07-3.1-SO 03 - propu..." sheetId="6" r:id="rId6"/>
    <sheet name="2019-07-3.2-SO 03 - VRN -..." sheetId="7" r:id="rId7"/>
    <sheet name="2019-07-4.1-SO 04 - most ..." sheetId="8" r:id="rId8"/>
    <sheet name="2019-07-4.2-SO 04 - VRN -..." sheetId="9" r:id="rId9"/>
    <sheet name="2019-07-5.1-SO 05 - most ..." sheetId="10" r:id="rId10"/>
    <sheet name="2019-07-5.2-SO 05 - VRN -..." sheetId="11" r:id="rId11"/>
  </sheets>
  <definedNames>
    <definedName name="_xlnm._FilterDatabase" localSheetId="1" hidden="1">'2019-07-1.1-SO 01 - most ...'!$C$126:$K$270</definedName>
    <definedName name="_xlnm._FilterDatabase" localSheetId="2" hidden="1">'2019-07-1.2-SO 01 - VRN -...'!$C$123:$K$133</definedName>
    <definedName name="_xlnm._FilterDatabase" localSheetId="3" hidden="1">'2019-07-2.1-SO 02 - most ...'!$C$126:$K$251</definedName>
    <definedName name="_xlnm._FilterDatabase" localSheetId="4" hidden="1">'2019-07-2.2-SO 02 - VRN -...'!$C$123:$K$134</definedName>
    <definedName name="_xlnm._FilterDatabase" localSheetId="5" hidden="1">'2019-07-3.1-SO 03 - propu...'!$C$126:$K$163</definedName>
    <definedName name="_xlnm._FilterDatabase" localSheetId="6" hidden="1">'2019-07-3.2-SO 03 - VRN -...'!$C$123:$K$133</definedName>
    <definedName name="_xlnm._FilterDatabase" localSheetId="7" hidden="1">'2019-07-4.1-SO 04 - most ...'!$C$126:$K$249</definedName>
    <definedName name="_xlnm._FilterDatabase" localSheetId="8" hidden="1">'2019-07-4.2-SO 04 - VRN -...'!$C$123:$K$135</definedName>
    <definedName name="_xlnm._FilterDatabase" localSheetId="9" hidden="1">'2019-07-5.1-SO 05 - most ...'!$C$127:$K$222</definedName>
    <definedName name="_xlnm._FilterDatabase" localSheetId="10" hidden="1">'2019-07-5.2-SO 05 - VRN -...'!$C$123:$K$134</definedName>
    <definedName name="_xlnm.Print_Titles" localSheetId="1">'2019-07-1.1-SO 01 - most ...'!$126:$126</definedName>
    <definedName name="_xlnm.Print_Titles" localSheetId="2">'2019-07-1.2-SO 01 - VRN -...'!$123:$123</definedName>
    <definedName name="_xlnm.Print_Titles" localSheetId="3">'2019-07-2.1-SO 02 - most ...'!$126:$126</definedName>
    <definedName name="_xlnm.Print_Titles" localSheetId="4">'2019-07-2.2-SO 02 - VRN -...'!$123:$123</definedName>
    <definedName name="_xlnm.Print_Titles" localSheetId="5">'2019-07-3.1-SO 03 - propu...'!$126:$126</definedName>
    <definedName name="_xlnm.Print_Titles" localSheetId="6">'2019-07-3.2-SO 03 - VRN -...'!$123:$123</definedName>
    <definedName name="_xlnm.Print_Titles" localSheetId="7">'2019-07-4.1-SO 04 - most ...'!$126:$126</definedName>
    <definedName name="_xlnm.Print_Titles" localSheetId="8">'2019-07-4.2-SO 04 - VRN -...'!$123:$123</definedName>
    <definedName name="_xlnm.Print_Titles" localSheetId="9">'2019-07-5.1-SO 05 - most ...'!$127:$127</definedName>
    <definedName name="_xlnm.Print_Titles" localSheetId="10">'2019-07-5.2-SO 05 - VRN -...'!$123:$123</definedName>
    <definedName name="_xlnm.Print_Titles" localSheetId="0">'Rekapitulace zakázky'!$92:$92</definedName>
    <definedName name="_xlnm.Print_Area" localSheetId="1">'2019-07-1.1-SO 01 - most ...'!$C$4:$J$76,'2019-07-1.1-SO 01 - most ...'!$C$82:$J$106,'2019-07-1.1-SO 01 - most ...'!$C$112:$K$270</definedName>
    <definedName name="_xlnm.Print_Area" localSheetId="2">'2019-07-1.2-SO 01 - VRN -...'!$C$4:$J$76,'2019-07-1.2-SO 01 - VRN -...'!$C$82:$J$103,'2019-07-1.2-SO 01 - VRN -...'!$C$109:$K$133</definedName>
    <definedName name="_xlnm.Print_Area" localSheetId="3">'2019-07-2.1-SO 02 - most ...'!$C$4:$J$76,'2019-07-2.1-SO 02 - most ...'!$C$82:$J$106,'2019-07-2.1-SO 02 - most ...'!$C$112:$K$251</definedName>
    <definedName name="_xlnm.Print_Area" localSheetId="4">'2019-07-2.2-SO 02 - VRN -...'!$C$4:$J$76,'2019-07-2.2-SO 02 - VRN -...'!$C$82:$J$103,'2019-07-2.2-SO 02 - VRN -...'!$C$109:$K$134</definedName>
    <definedName name="_xlnm.Print_Area" localSheetId="5">'2019-07-3.1-SO 03 - propu...'!$C$4:$J$76,'2019-07-3.1-SO 03 - propu...'!$C$82:$J$106,'2019-07-3.1-SO 03 - propu...'!$C$112:$K$163</definedName>
    <definedName name="_xlnm.Print_Area" localSheetId="6">'2019-07-3.2-SO 03 - VRN -...'!$C$4:$J$76,'2019-07-3.2-SO 03 - VRN -...'!$C$82:$J$103,'2019-07-3.2-SO 03 - VRN -...'!$C$109:$K$133</definedName>
    <definedName name="_xlnm.Print_Area" localSheetId="7">'2019-07-4.1-SO 04 - most ...'!$C$4:$J$76,'2019-07-4.1-SO 04 - most ...'!$C$82:$J$106,'2019-07-4.1-SO 04 - most ...'!$C$112:$K$249</definedName>
    <definedName name="_xlnm.Print_Area" localSheetId="8">'2019-07-4.2-SO 04 - VRN -...'!$C$4:$J$76,'2019-07-4.2-SO 04 - VRN -...'!$C$82:$J$103,'2019-07-4.2-SO 04 - VRN -...'!$C$109:$K$135</definedName>
    <definedName name="_xlnm.Print_Area" localSheetId="9">'2019-07-5.1-SO 05 - most ...'!$C$4:$J$76,'2019-07-5.1-SO 05 - most ...'!$C$82:$J$107,'2019-07-5.1-SO 05 - most ...'!$C$113:$K$222</definedName>
    <definedName name="_xlnm.Print_Area" localSheetId="10">'2019-07-5.2-SO 05 - VRN -...'!$C$4:$J$76,'2019-07-5.2-SO 05 - VRN -...'!$C$82:$J$103,'2019-07-5.2-SO 05 - VRN -...'!$C$109:$K$134</definedName>
    <definedName name="_xlnm.Print_Area" localSheetId="0">'Rekapitulace zakázky'!$D$4:$AO$76,'Rekapitulace zakázky'!$C$82:$AQ$110</definedName>
  </definedNames>
  <calcPr calcId="145621"/>
</workbook>
</file>

<file path=xl/calcChain.xml><?xml version="1.0" encoding="utf-8"?>
<calcChain xmlns="http://schemas.openxmlformats.org/spreadsheetml/2006/main">
  <c r="J39" i="11" l="1"/>
  <c r="J38" i="11"/>
  <c r="AY109" i="1" s="1"/>
  <c r="J37" i="11"/>
  <c r="AX109" i="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T132" i="11"/>
  <c r="R133" i="11"/>
  <c r="R132" i="11" s="1"/>
  <c r="P133" i="11"/>
  <c r="BI131" i="11"/>
  <c r="BH131" i="11"/>
  <c r="BG131" i="11"/>
  <c r="BF131" i="11"/>
  <c r="T131" i="11"/>
  <c r="T130" i="11" s="1"/>
  <c r="R131" i="11"/>
  <c r="R130" i="11" s="1"/>
  <c r="P131" i="11"/>
  <c r="P130" i="11" s="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F118" i="11"/>
  <c r="E116" i="11"/>
  <c r="F91" i="11"/>
  <c r="E89" i="11"/>
  <c r="J26" i="11"/>
  <c r="E26" i="11"/>
  <c r="J94" i="11" s="1"/>
  <c r="J25" i="11"/>
  <c r="J23" i="11"/>
  <c r="E23" i="11"/>
  <c r="J120" i="11" s="1"/>
  <c r="J22" i="11"/>
  <c r="J20" i="11"/>
  <c r="E20" i="11"/>
  <c r="F121" i="11" s="1"/>
  <c r="J19" i="11"/>
  <c r="J17" i="11"/>
  <c r="E17" i="11"/>
  <c r="F93" i="11" s="1"/>
  <c r="J16" i="11"/>
  <c r="J14" i="11"/>
  <c r="J118" i="11"/>
  <c r="E7" i="11"/>
  <c r="E112" i="11"/>
  <c r="J39" i="10"/>
  <c r="J38" i="10"/>
  <c r="AY108" i="1" s="1"/>
  <c r="J37" i="10"/>
  <c r="AX108" i="1" s="1"/>
  <c r="BI222" i="10"/>
  <c r="BH222" i="10"/>
  <c r="BG222" i="10"/>
  <c r="BF222" i="10"/>
  <c r="T222" i="10"/>
  <c r="R222" i="10"/>
  <c r="P222" i="10"/>
  <c r="BI220" i="10"/>
  <c r="BH220" i="10"/>
  <c r="BG220" i="10"/>
  <c r="BF220" i="10"/>
  <c r="T220" i="10"/>
  <c r="R220" i="10"/>
  <c r="P220" i="10"/>
  <c r="BI218" i="10"/>
  <c r="BH218" i="10"/>
  <c r="BG218" i="10"/>
  <c r="BF218" i="10"/>
  <c r="T218" i="10"/>
  <c r="R218" i="10"/>
  <c r="P218" i="10"/>
  <c r="BI216" i="10"/>
  <c r="BH216" i="10"/>
  <c r="BG216" i="10"/>
  <c r="BF216" i="10"/>
  <c r="T216" i="10"/>
  <c r="R216" i="10"/>
  <c r="P216" i="10"/>
  <c r="BI215" i="10"/>
  <c r="BH215" i="10"/>
  <c r="BG215" i="10"/>
  <c r="BF215" i="10"/>
  <c r="T215" i="10"/>
  <c r="R215" i="10"/>
  <c r="P215" i="10"/>
  <c r="BI213" i="10"/>
  <c r="BH213" i="10"/>
  <c r="BG213" i="10"/>
  <c r="BF213" i="10"/>
  <c r="T213" i="10"/>
  <c r="R213" i="10"/>
  <c r="P213" i="10"/>
  <c r="BI212" i="10"/>
  <c r="BH212" i="10"/>
  <c r="BG212" i="10"/>
  <c r="BF212" i="10"/>
  <c r="T212" i="10"/>
  <c r="R212" i="10"/>
  <c r="P212" i="10"/>
  <c r="BI210" i="10"/>
  <c r="BH210" i="10"/>
  <c r="BG210" i="10"/>
  <c r="BF210" i="10"/>
  <c r="T210" i="10"/>
  <c r="R210" i="10"/>
  <c r="P210" i="10"/>
  <c r="BI209" i="10"/>
  <c r="BH209" i="10"/>
  <c r="BG209" i="10"/>
  <c r="BF209" i="10"/>
  <c r="T209" i="10"/>
  <c r="R209" i="10"/>
  <c r="P209" i="10"/>
  <c r="BI206" i="10"/>
  <c r="BH206" i="10"/>
  <c r="BG206" i="10"/>
  <c r="BF206" i="10"/>
  <c r="T206" i="10"/>
  <c r="R206" i="10"/>
  <c r="P206" i="10"/>
  <c r="BI203" i="10"/>
  <c r="BH203" i="10"/>
  <c r="BG203" i="10"/>
  <c r="BF203" i="10"/>
  <c r="T203" i="10"/>
  <c r="R203" i="10"/>
  <c r="P203" i="10"/>
  <c r="BI202" i="10"/>
  <c r="BH202" i="10"/>
  <c r="BG202" i="10"/>
  <c r="BF202" i="10"/>
  <c r="T202" i="10"/>
  <c r="R202" i="10"/>
  <c r="P202" i="10"/>
  <c r="BI199" i="10"/>
  <c r="BH199" i="10"/>
  <c r="BG199" i="10"/>
  <c r="BF199" i="10"/>
  <c r="T199" i="10"/>
  <c r="R199" i="10"/>
  <c r="P199" i="10"/>
  <c r="BI196" i="10"/>
  <c r="BH196" i="10"/>
  <c r="BG196" i="10"/>
  <c r="BF196" i="10"/>
  <c r="T196" i="10"/>
  <c r="R196" i="10"/>
  <c r="P196" i="10"/>
  <c r="BI194" i="10"/>
  <c r="BH194" i="10"/>
  <c r="BG194" i="10"/>
  <c r="BF194" i="10"/>
  <c r="T194" i="10"/>
  <c r="R194" i="10"/>
  <c r="P194" i="10"/>
  <c r="BI183" i="10"/>
  <c r="BH183" i="10"/>
  <c r="BG183" i="10"/>
  <c r="BF183" i="10"/>
  <c r="T183" i="10"/>
  <c r="R183" i="10"/>
  <c r="P183" i="10"/>
  <c r="BI172" i="10"/>
  <c r="BH172" i="10"/>
  <c r="BG172" i="10"/>
  <c r="BF172" i="10"/>
  <c r="T172" i="10"/>
  <c r="R172" i="10"/>
  <c r="P172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2" i="10"/>
  <c r="BH152" i="10"/>
  <c r="BG152" i="10"/>
  <c r="BF152" i="10"/>
  <c r="T152" i="10"/>
  <c r="T151" i="10"/>
  <c r="T150" i="10" s="1"/>
  <c r="R152" i="10"/>
  <c r="R151" i="10" s="1"/>
  <c r="R150" i="10" s="1"/>
  <c r="P152" i="10"/>
  <c r="P151" i="10"/>
  <c r="P150" i="10" s="1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F122" i="10"/>
  <c r="E120" i="10"/>
  <c r="F91" i="10"/>
  <c r="E89" i="10"/>
  <c r="J26" i="10"/>
  <c r="E26" i="10"/>
  <c r="J125" i="10"/>
  <c r="J25" i="10"/>
  <c r="J23" i="10"/>
  <c r="E23" i="10"/>
  <c r="J124" i="10"/>
  <c r="J22" i="10"/>
  <c r="J20" i="10"/>
  <c r="E20" i="10"/>
  <c r="F94" i="10"/>
  <c r="J19" i="10"/>
  <c r="J17" i="10"/>
  <c r="E17" i="10"/>
  <c r="F124" i="10"/>
  <c r="J16" i="10"/>
  <c r="J14" i="10"/>
  <c r="J122" i="10" s="1"/>
  <c r="E7" i="10"/>
  <c r="E85" i="10" s="1"/>
  <c r="J39" i="9"/>
  <c r="J38" i="9"/>
  <c r="AY106" i="1"/>
  <c r="J37" i="9"/>
  <c r="AX106" i="1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T130" i="9" s="1"/>
  <c r="R131" i="9"/>
  <c r="R130" i="9" s="1"/>
  <c r="P131" i="9"/>
  <c r="P130" i="9" s="1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F118" i="9"/>
  <c r="E116" i="9"/>
  <c r="F91" i="9"/>
  <c r="E89" i="9"/>
  <c r="J26" i="9"/>
  <c r="E26" i="9"/>
  <c r="J121" i="9" s="1"/>
  <c r="J25" i="9"/>
  <c r="J23" i="9"/>
  <c r="E23" i="9"/>
  <c r="J120" i="9" s="1"/>
  <c r="J22" i="9"/>
  <c r="J20" i="9"/>
  <c r="E20" i="9"/>
  <c r="F94" i="9" s="1"/>
  <c r="J19" i="9"/>
  <c r="J17" i="9"/>
  <c r="E17" i="9"/>
  <c r="F93" i="9" s="1"/>
  <c r="J16" i="9"/>
  <c r="J14" i="9"/>
  <c r="J91" i="9"/>
  <c r="E7" i="9"/>
  <c r="E112" i="9"/>
  <c r="J39" i="8"/>
  <c r="J38" i="8"/>
  <c r="AY105" i="1" s="1"/>
  <c r="J37" i="8"/>
  <c r="AX105" i="1" s="1"/>
  <c r="BI249" i="8"/>
  <c r="BH249" i="8"/>
  <c r="BG249" i="8"/>
  <c r="BF249" i="8"/>
  <c r="T249" i="8"/>
  <c r="R249" i="8"/>
  <c r="P249" i="8"/>
  <c r="BI247" i="8"/>
  <c r="BH247" i="8"/>
  <c r="BG247" i="8"/>
  <c r="BF247" i="8"/>
  <c r="T247" i="8"/>
  <c r="R247" i="8"/>
  <c r="P247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42" i="8"/>
  <c r="BH242" i="8"/>
  <c r="BG242" i="8"/>
  <c r="BF242" i="8"/>
  <c r="T242" i="8"/>
  <c r="R242" i="8"/>
  <c r="P242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6" i="8"/>
  <c r="BH236" i="8"/>
  <c r="BG236" i="8"/>
  <c r="BF236" i="8"/>
  <c r="T236" i="8"/>
  <c r="R236" i="8"/>
  <c r="P236" i="8"/>
  <c r="BI234" i="8"/>
  <c r="BH234" i="8"/>
  <c r="BG234" i="8"/>
  <c r="BF234" i="8"/>
  <c r="T234" i="8"/>
  <c r="R234" i="8"/>
  <c r="P234" i="8"/>
  <c r="BI230" i="8"/>
  <c r="BH230" i="8"/>
  <c r="BG230" i="8"/>
  <c r="BF230" i="8"/>
  <c r="T230" i="8"/>
  <c r="R230" i="8"/>
  <c r="P230" i="8"/>
  <c r="BI221" i="8"/>
  <c r="BH221" i="8"/>
  <c r="BG221" i="8"/>
  <c r="BF221" i="8"/>
  <c r="T221" i="8"/>
  <c r="R221" i="8"/>
  <c r="P221" i="8"/>
  <c r="BI217" i="8"/>
  <c r="BH217" i="8"/>
  <c r="BG217" i="8"/>
  <c r="BF217" i="8"/>
  <c r="T217" i="8"/>
  <c r="R217" i="8"/>
  <c r="P217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6" i="8"/>
  <c r="BH206" i="8"/>
  <c r="BG206" i="8"/>
  <c r="BF206" i="8"/>
  <c r="T206" i="8"/>
  <c r="R206" i="8"/>
  <c r="P206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87" i="8"/>
  <c r="BH187" i="8"/>
  <c r="BG187" i="8"/>
  <c r="BF187" i="8"/>
  <c r="T187" i="8"/>
  <c r="R187" i="8"/>
  <c r="P187" i="8"/>
  <c r="BI184" i="8"/>
  <c r="BH184" i="8"/>
  <c r="BG184" i="8"/>
  <c r="BF184" i="8"/>
  <c r="T184" i="8"/>
  <c r="R184" i="8"/>
  <c r="P184" i="8"/>
  <c r="BI182" i="8"/>
  <c r="BH182" i="8"/>
  <c r="BG182" i="8"/>
  <c r="BF182" i="8"/>
  <c r="T182" i="8"/>
  <c r="R182" i="8"/>
  <c r="P182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2" i="8"/>
  <c r="BH162" i="8"/>
  <c r="BG162" i="8"/>
  <c r="BF162" i="8"/>
  <c r="T162" i="8"/>
  <c r="R162" i="8"/>
  <c r="P162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T142" i="8"/>
  <c r="R143" i="8"/>
  <c r="R142" i="8"/>
  <c r="P143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F121" i="8"/>
  <c r="E119" i="8"/>
  <c r="F91" i="8"/>
  <c r="E89" i="8"/>
  <c r="J26" i="8"/>
  <c r="E26" i="8"/>
  <c r="J124" i="8" s="1"/>
  <c r="J25" i="8"/>
  <c r="J23" i="8"/>
  <c r="E23" i="8"/>
  <c r="J123" i="8" s="1"/>
  <c r="J22" i="8"/>
  <c r="J20" i="8"/>
  <c r="E20" i="8"/>
  <c r="F124" i="8" s="1"/>
  <c r="J19" i="8"/>
  <c r="J17" i="8"/>
  <c r="E17" i="8"/>
  <c r="F123" i="8" s="1"/>
  <c r="J16" i="8"/>
  <c r="J14" i="8"/>
  <c r="J121" i="8"/>
  <c r="E7" i="8"/>
  <c r="E115" i="8"/>
  <c r="J39" i="7"/>
  <c r="J38" i="7"/>
  <c r="AY103" i="1" s="1"/>
  <c r="J37" i="7"/>
  <c r="AX103" i="1" s="1"/>
  <c r="BI133" i="7"/>
  <c r="BH133" i="7"/>
  <c r="BG133" i="7"/>
  <c r="BF133" i="7"/>
  <c r="T133" i="7"/>
  <c r="T132" i="7" s="1"/>
  <c r="R133" i="7"/>
  <c r="R132" i="7" s="1"/>
  <c r="P133" i="7"/>
  <c r="P132" i="7" s="1"/>
  <c r="BI131" i="7"/>
  <c r="BH131" i="7"/>
  <c r="BG131" i="7"/>
  <c r="BF131" i="7"/>
  <c r="T131" i="7"/>
  <c r="T130" i="7" s="1"/>
  <c r="R131" i="7"/>
  <c r="R130" i="7" s="1"/>
  <c r="P131" i="7"/>
  <c r="P130" i="7" s="1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F118" i="7"/>
  <c r="E116" i="7"/>
  <c r="F91" i="7"/>
  <c r="E89" i="7"/>
  <c r="J26" i="7"/>
  <c r="E26" i="7"/>
  <c r="J121" i="7" s="1"/>
  <c r="J25" i="7"/>
  <c r="J23" i="7"/>
  <c r="E23" i="7"/>
  <c r="J120" i="7" s="1"/>
  <c r="J22" i="7"/>
  <c r="J20" i="7"/>
  <c r="E20" i="7"/>
  <c r="F94" i="7" s="1"/>
  <c r="J19" i="7"/>
  <c r="J17" i="7"/>
  <c r="E17" i="7"/>
  <c r="F120" i="7" s="1"/>
  <c r="J16" i="7"/>
  <c r="J14" i="7"/>
  <c r="J91" i="7"/>
  <c r="E7" i="7"/>
  <c r="E112" i="7"/>
  <c r="J39" i="6"/>
  <c r="J38" i="6"/>
  <c r="AY102" i="1" s="1"/>
  <c r="J37" i="6"/>
  <c r="AX102" i="1" s="1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T139" i="6" s="1"/>
  <c r="R140" i="6"/>
  <c r="R139" i="6" s="1"/>
  <c r="P140" i="6"/>
  <c r="P139" i="6" s="1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F121" i="6"/>
  <c r="E119" i="6"/>
  <c r="F91" i="6"/>
  <c r="E89" i="6"/>
  <c r="J26" i="6"/>
  <c r="E26" i="6"/>
  <c r="J124" i="6" s="1"/>
  <c r="J25" i="6"/>
  <c r="J23" i="6"/>
  <c r="E23" i="6"/>
  <c r="J123" i="6" s="1"/>
  <c r="J22" i="6"/>
  <c r="J20" i="6"/>
  <c r="E20" i="6"/>
  <c r="F124" i="6" s="1"/>
  <c r="J19" i="6"/>
  <c r="J17" i="6"/>
  <c r="E17" i="6"/>
  <c r="F93" i="6" s="1"/>
  <c r="J16" i="6"/>
  <c r="J14" i="6"/>
  <c r="J91" i="6"/>
  <c r="E7" i="6"/>
  <c r="E115" i="6"/>
  <c r="J39" i="5"/>
  <c r="J38" i="5"/>
  <c r="AY100" i="1" s="1"/>
  <c r="J37" i="5"/>
  <c r="AX100" i="1" s="1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T130" i="5" s="1"/>
  <c r="R131" i="5"/>
  <c r="R130" i="5" s="1"/>
  <c r="P131" i="5"/>
  <c r="P130" i="5" s="1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F118" i="5"/>
  <c r="E116" i="5"/>
  <c r="F91" i="5"/>
  <c r="E89" i="5"/>
  <c r="J26" i="5"/>
  <c r="E26" i="5"/>
  <c r="J94" i="5" s="1"/>
  <c r="J25" i="5"/>
  <c r="J23" i="5"/>
  <c r="E23" i="5"/>
  <c r="J93" i="5" s="1"/>
  <c r="J22" i="5"/>
  <c r="J20" i="5"/>
  <c r="E20" i="5"/>
  <c r="F94" i="5" s="1"/>
  <c r="J19" i="5"/>
  <c r="J17" i="5"/>
  <c r="E17" i="5"/>
  <c r="F93" i="5" s="1"/>
  <c r="J16" i="5"/>
  <c r="J14" i="5"/>
  <c r="J91" i="5"/>
  <c r="E7" i="5"/>
  <c r="E112" i="5"/>
  <c r="J39" i="4"/>
  <c r="J38" i="4"/>
  <c r="AY99" i="1" s="1"/>
  <c r="J37" i="4"/>
  <c r="AX99" i="1" s="1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1" i="4"/>
  <c r="BH231" i="4"/>
  <c r="BG231" i="4"/>
  <c r="BF231" i="4"/>
  <c r="T231" i="4"/>
  <c r="R231" i="4"/>
  <c r="P231" i="4"/>
  <c r="BI221" i="4"/>
  <c r="BH221" i="4"/>
  <c r="BG221" i="4"/>
  <c r="BF221" i="4"/>
  <c r="T221" i="4"/>
  <c r="R221" i="4"/>
  <c r="P221" i="4"/>
  <c r="BI216" i="4"/>
  <c r="BH216" i="4"/>
  <c r="BG216" i="4"/>
  <c r="BF216" i="4"/>
  <c r="T216" i="4"/>
  <c r="R216" i="4"/>
  <c r="P216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1" i="4"/>
  <c r="BH191" i="4"/>
  <c r="BG191" i="4"/>
  <c r="BF191" i="4"/>
  <c r="T191" i="4"/>
  <c r="R191" i="4"/>
  <c r="P191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4" i="4"/>
  <c r="BH174" i="4"/>
  <c r="BG174" i="4"/>
  <c r="BF174" i="4"/>
  <c r="T174" i="4"/>
  <c r="R174" i="4"/>
  <c r="P174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F121" i="4"/>
  <c r="E119" i="4"/>
  <c r="F91" i="4"/>
  <c r="E89" i="4"/>
  <c r="J26" i="4"/>
  <c r="E26" i="4"/>
  <c r="J124" i="4" s="1"/>
  <c r="J25" i="4"/>
  <c r="J23" i="4"/>
  <c r="E23" i="4"/>
  <c r="J93" i="4" s="1"/>
  <c r="J22" i="4"/>
  <c r="J20" i="4"/>
  <c r="E20" i="4"/>
  <c r="F94" i="4" s="1"/>
  <c r="J19" i="4"/>
  <c r="J17" i="4"/>
  <c r="E17" i="4"/>
  <c r="F123" i="4" s="1"/>
  <c r="J16" i="4"/>
  <c r="J14" i="4"/>
  <c r="J91" i="4"/>
  <c r="E7" i="4"/>
  <c r="E115" i="4"/>
  <c r="J39" i="3"/>
  <c r="J38" i="3"/>
  <c r="AY97" i="1" s="1"/>
  <c r="J37" i="3"/>
  <c r="AX97" i="1" s="1"/>
  <c r="BI133" i="3"/>
  <c r="BH133" i="3"/>
  <c r="BG133" i="3"/>
  <c r="BF133" i="3"/>
  <c r="T133" i="3"/>
  <c r="T132" i="3" s="1"/>
  <c r="R133" i="3"/>
  <c r="R132" i="3" s="1"/>
  <c r="P133" i="3"/>
  <c r="P132" i="3" s="1"/>
  <c r="BI131" i="3"/>
  <c r="BH131" i="3"/>
  <c r="BG131" i="3"/>
  <c r="BF131" i="3"/>
  <c r="T131" i="3"/>
  <c r="T130" i="3" s="1"/>
  <c r="R131" i="3"/>
  <c r="R130" i="3" s="1"/>
  <c r="P131" i="3"/>
  <c r="P130" i="3" s="1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F118" i="3"/>
  <c r="E116" i="3"/>
  <c r="F91" i="3"/>
  <c r="E89" i="3"/>
  <c r="J26" i="3"/>
  <c r="E26" i="3"/>
  <c r="J94" i="3" s="1"/>
  <c r="J25" i="3"/>
  <c r="J23" i="3"/>
  <c r="E23" i="3"/>
  <c r="J93" i="3" s="1"/>
  <c r="J22" i="3"/>
  <c r="J20" i="3"/>
  <c r="E20" i="3"/>
  <c r="F121" i="3" s="1"/>
  <c r="J19" i="3"/>
  <c r="J17" i="3"/>
  <c r="E17" i="3"/>
  <c r="F120" i="3" s="1"/>
  <c r="J16" i="3"/>
  <c r="J14" i="3"/>
  <c r="J118" i="3"/>
  <c r="E7" i="3"/>
  <c r="E112" i="3"/>
  <c r="J39" i="2"/>
  <c r="J38" i="2"/>
  <c r="AY96" i="1" s="1"/>
  <c r="J37" i="2"/>
  <c r="AX96" i="1" s="1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2" i="2"/>
  <c r="BH202" i="2"/>
  <c r="BG202" i="2"/>
  <c r="BF202" i="2"/>
  <c r="T202" i="2"/>
  <c r="R202" i="2"/>
  <c r="P202" i="2"/>
  <c r="BI193" i="2"/>
  <c r="BH193" i="2"/>
  <c r="BG193" i="2"/>
  <c r="BF193" i="2"/>
  <c r="T193" i="2"/>
  <c r="R193" i="2"/>
  <c r="P193" i="2"/>
  <c r="BI182" i="2"/>
  <c r="BH182" i="2"/>
  <c r="BG182" i="2"/>
  <c r="BF182" i="2"/>
  <c r="T182" i="2"/>
  <c r="R182" i="2"/>
  <c r="P182" i="2"/>
  <c r="BI172" i="2"/>
  <c r="BH172" i="2"/>
  <c r="BG172" i="2"/>
  <c r="BF172" i="2"/>
  <c r="T172" i="2"/>
  <c r="R172" i="2"/>
  <c r="P172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F121" i="2"/>
  <c r="E119" i="2"/>
  <c r="F91" i="2"/>
  <c r="E89" i="2"/>
  <c r="J26" i="2"/>
  <c r="E26" i="2"/>
  <c r="J94" i="2" s="1"/>
  <c r="J25" i="2"/>
  <c r="J23" i="2"/>
  <c r="E23" i="2"/>
  <c r="J123" i="2" s="1"/>
  <c r="J22" i="2"/>
  <c r="J20" i="2"/>
  <c r="E20" i="2"/>
  <c r="F124" i="2" s="1"/>
  <c r="J19" i="2"/>
  <c r="J17" i="2"/>
  <c r="E17" i="2"/>
  <c r="F123" i="2" s="1"/>
  <c r="J16" i="2"/>
  <c r="J14" i="2"/>
  <c r="J121" i="2"/>
  <c r="E7" i="2"/>
  <c r="E85" i="2"/>
  <c r="L90" i="1"/>
  <c r="AM90" i="1"/>
  <c r="AM89" i="1"/>
  <c r="L89" i="1"/>
  <c r="AM87" i="1"/>
  <c r="L87" i="1"/>
  <c r="L85" i="1"/>
  <c r="L84" i="1"/>
  <c r="J134" i="11"/>
  <c r="J133" i="11"/>
  <c r="J128" i="11"/>
  <c r="J222" i="10"/>
  <c r="BK220" i="10"/>
  <c r="J218" i="10"/>
  <c r="BK216" i="10"/>
  <c r="J212" i="10"/>
  <c r="J210" i="10"/>
  <c r="BK209" i="10"/>
  <c r="J206" i="10"/>
  <c r="BK203" i="10"/>
  <c r="J196" i="10"/>
  <c r="BK194" i="10"/>
  <c r="BK161" i="10"/>
  <c r="BK157" i="10"/>
  <c r="BK155" i="10"/>
  <c r="BK152" i="10"/>
  <c r="J140" i="10"/>
  <c r="J138" i="10"/>
  <c r="BK134" i="9"/>
  <c r="J133" i="9"/>
  <c r="BK129" i="9"/>
  <c r="J247" i="8"/>
  <c r="J245" i="8"/>
  <c r="J240" i="8"/>
  <c r="BK239" i="8"/>
  <c r="BK237" i="8"/>
  <c r="BK187" i="8"/>
  <c r="BK173" i="8"/>
  <c r="J170" i="8"/>
  <c r="J162" i="8"/>
  <c r="BK153" i="8"/>
  <c r="J152" i="8"/>
  <c r="BK150" i="8"/>
  <c r="J148" i="8"/>
  <c r="BK140" i="8"/>
  <c r="BK138" i="8"/>
  <c r="J131" i="7"/>
  <c r="BK129" i="7"/>
  <c r="J127" i="7"/>
  <c r="BK163" i="6"/>
  <c r="J157" i="6"/>
  <c r="BK154" i="6"/>
  <c r="BK148" i="6"/>
  <c r="BK144" i="6"/>
  <c r="BK143" i="6"/>
  <c r="BK140" i="6"/>
  <c r="BK134" i="6"/>
  <c r="J133" i="6"/>
  <c r="J131" i="6"/>
  <c r="J131" i="5"/>
  <c r="J128" i="5"/>
  <c r="BK251" i="4"/>
  <c r="BK245" i="4"/>
  <c r="J241" i="4"/>
  <c r="J236" i="4"/>
  <c r="BK231" i="4"/>
  <c r="J216" i="4"/>
  <c r="BK208" i="4"/>
  <c r="J207" i="4"/>
  <c r="J204" i="4"/>
  <c r="J182" i="4"/>
  <c r="BK179" i="4"/>
  <c r="J174" i="4"/>
  <c r="J160" i="4"/>
  <c r="J155" i="4"/>
  <c r="J153" i="4"/>
  <c r="J145" i="4"/>
  <c r="BK137" i="4"/>
  <c r="BK135" i="4"/>
  <c r="J133" i="4"/>
  <c r="BK131" i="4"/>
  <c r="J130" i="4"/>
  <c r="J131" i="3"/>
  <c r="BK128" i="3"/>
  <c r="BK127" i="3"/>
  <c r="BK266" i="2"/>
  <c r="BK263" i="2"/>
  <c r="BK261" i="2"/>
  <c r="BK260" i="2"/>
  <c r="BK253" i="2"/>
  <c r="J242" i="2"/>
  <c r="BK235" i="2"/>
  <c r="J131" i="11"/>
  <c r="J127" i="11"/>
  <c r="BK222" i="10"/>
  <c r="J220" i="10"/>
  <c r="J215" i="10"/>
  <c r="J213" i="10"/>
  <c r="BK210" i="10"/>
  <c r="J202" i="10"/>
  <c r="J199" i="10"/>
  <c r="J183" i="10"/>
  <c r="J172" i="10"/>
  <c r="J162" i="10"/>
  <c r="J161" i="10"/>
  <c r="J159" i="10"/>
  <c r="J155" i="10"/>
  <c r="BK138" i="10"/>
  <c r="BK136" i="10"/>
  <c r="BK134" i="10"/>
  <c r="BK132" i="10"/>
  <c r="J131" i="10"/>
  <c r="BK135" i="9"/>
  <c r="BK133" i="9"/>
  <c r="J129" i="9"/>
  <c r="BK128" i="9"/>
  <c r="BK245" i="8"/>
  <c r="J242" i="8"/>
  <c r="J239" i="8"/>
  <c r="J237" i="8"/>
  <c r="BK236" i="8"/>
  <c r="BK234" i="8"/>
  <c r="J230" i="8"/>
  <c r="BK221" i="8"/>
  <c r="J217" i="8"/>
  <c r="BK211" i="8"/>
  <c r="BK209" i="8"/>
  <c r="BK197" i="8"/>
  <c r="BK195" i="8"/>
  <c r="J187" i="8"/>
  <c r="BK184" i="8"/>
  <c r="BK170" i="8"/>
  <c r="BK152" i="8"/>
  <c r="J150" i="8"/>
  <c r="BK146" i="8"/>
  <c r="J143" i="8"/>
  <c r="BK136" i="8"/>
  <c r="BK130" i="8"/>
  <c r="BK133" i="7"/>
  <c r="BK131" i="7"/>
  <c r="J129" i="7"/>
  <c r="J128" i="7"/>
  <c r="J154" i="6"/>
  <c r="J153" i="6"/>
  <c r="J148" i="6"/>
  <c r="J144" i="6"/>
  <c r="J143" i="6"/>
  <c r="J135" i="6"/>
  <c r="BK133" i="6"/>
  <c r="BK130" i="6"/>
  <c r="BK133" i="5"/>
  <c r="J127" i="5"/>
  <c r="BK247" i="4"/>
  <c r="J244" i="4"/>
  <c r="J242" i="4"/>
  <c r="BK241" i="4"/>
  <c r="BK239" i="4"/>
  <c r="BK204" i="4"/>
  <c r="J202" i="4"/>
  <c r="BK200" i="4"/>
  <c r="BK182" i="4"/>
  <c r="J179" i="4"/>
  <c r="BK174" i="4"/>
  <c r="BK162" i="4"/>
  <c r="BK160" i="4"/>
  <c r="BK155" i="4"/>
  <c r="BK143" i="4"/>
  <c r="BK139" i="4"/>
  <c r="J133" i="3"/>
  <c r="J129" i="3"/>
  <c r="BK270" i="2"/>
  <c r="J268" i="2"/>
  <c r="J264" i="2"/>
  <c r="J263" i="2"/>
  <c r="J257" i="2"/>
  <c r="J239" i="2"/>
  <c r="J235" i="2"/>
  <c r="BK226" i="2"/>
  <c r="BK222" i="2"/>
  <c r="J216" i="2"/>
  <c r="BK213" i="2"/>
  <c r="J211" i="2"/>
  <c r="BK193" i="2"/>
  <c r="BK182" i="2"/>
  <c r="J172" i="2"/>
  <c r="J163" i="2"/>
  <c r="J161" i="2"/>
  <c r="J160" i="2"/>
  <c r="J158" i="2"/>
  <c r="J156" i="2"/>
  <c r="J154" i="2"/>
  <c r="J147" i="2"/>
  <c r="BK145" i="2"/>
  <c r="BK142" i="2"/>
  <c r="J142" i="2"/>
  <c r="BK140" i="2"/>
  <c r="BK138" i="2"/>
  <c r="BK133" i="2"/>
  <c r="J131" i="2"/>
  <c r="BK130" i="2"/>
  <c r="AS101" i="1"/>
  <c r="AS95" i="1"/>
  <c r="BK134" i="11"/>
  <c r="BK133" i="11"/>
  <c r="BK131" i="11"/>
  <c r="BK129" i="11"/>
  <c r="J129" i="11"/>
  <c r="BK128" i="11"/>
  <c r="BK127" i="11"/>
  <c r="BK218" i="10"/>
  <c r="J216" i="10"/>
  <c r="BK215" i="10"/>
  <c r="BK213" i="10"/>
  <c r="BK212" i="10"/>
  <c r="J209" i="10"/>
  <c r="BK206" i="10"/>
  <c r="J203" i="10"/>
  <c r="BK202" i="10"/>
  <c r="BK199" i="10"/>
  <c r="BK196" i="10"/>
  <c r="J194" i="10"/>
  <c r="BK183" i="10"/>
  <c r="BK172" i="10"/>
  <c r="BK162" i="10"/>
  <c r="BK159" i="10"/>
  <c r="J157" i="10"/>
  <c r="J152" i="10"/>
  <c r="BK140" i="10"/>
  <c r="J136" i="10"/>
  <c r="J134" i="10"/>
  <c r="J132" i="10"/>
  <c r="BK131" i="10"/>
  <c r="J134" i="9"/>
  <c r="J131" i="9"/>
  <c r="J127" i="9"/>
  <c r="BK243" i="8"/>
  <c r="BK242" i="8"/>
  <c r="J236" i="8"/>
  <c r="BK230" i="8"/>
  <c r="J221" i="8"/>
  <c r="BK217" i="8"/>
  <c r="J211" i="8"/>
  <c r="J206" i="8"/>
  <c r="J184" i="8"/>
  <c r="J182" i="8"/>
  <c r="J173" i="8"/>
  <c r="BK162" i="8"/>
  <c r="J138" i="8"/>
  <c r="BK133" i="8"/>
  <c r="BK131" i="8"/>
  <c r="BK127" i="7"/>
  <c r="J161" i="6"/>
  <c r="J159" i="6"/>
  <c r="BK156" i="6"/>
  <c r="BK153" i="6"/>
  <c r="J140" i="6"/>
  <c r="BK135" i="6"/>
  <c r="J134" i="5"/>
  <c r="J129" i="5"/>
  <c r="BK128" i="5"/>
  <c r="J249" i="4"/>
  <c r="BK244" i="4"/>
  <c r="BK242" i="4"/>
  <c r="BK238" i="4"/>
  <c r="J238" i="4"/>
  <c r="J231" i="4"/>
  <c r="J221" i="4"/>
  <c r="BK216" i="4"/>
  <c r="BK191" i="4"/>
  <c r="J164" i="4"/>
  <c r="BK159" i="4"/>
  <c r="J157" i="4"/>
  <c r="J143" i="4"/>
  <c r="J137" i="4"/>
  <c r="J135" i="4"/>
  <c r="BK130" i="4"/>
  <c r="BK131" i="3"/>
  <c r="J127" i="3"/>
  <c r="J258" i="2"/>
  <c r="BK257" i="2"/>
  <c r="J253" i="2"/>
  <c r="BK242" i="2"/>
  <c r="J240" i="2"/>
  <c r="J226" i="2"/>
  <c r="J222" i="2"/>
  <c r="BK216" i="2"/>
  <c r="BK211" i="2"/>
  <c r="J202" i="2"/>
  <c r="J193" i="2"/>
  <c r="J182" i="2"/>
  <c r="BK172" i="2"/>
  <c r="BK163" i="2"/>
  <c r="BK161" i="2"/>
  <c r="BK160" i="2"/>
  <c r="BK158" i="2"/>
  <c r="BK156" i="2"/>
  <c r="BK154" i="2"/>
  <c r="BK147" i="2"/>
  <c r="J145" i="2"/>
  <c r="J140" i="2"/>
  <c r="J133" i="2"/>
  <c r="AS98" i="1"/>
  <c r="J135" i="9"/>
  <c r="BK131" i="9"/>
  <c r="J128" i="9"/>
  <c r="BK127" i="9"/>
  <c r="BK249" i="8"/>
  <c r="J249" i="8"/>
  <c r="BK247" i="8"/>
  <c r="J243" i="8"/>
  <c r="BK240" i="8"/>
  <c r="J234" i="8"/>
  <c r="J209" i="8"/>
  <c r="BK206" i="8"/>
  <c r="J197" i="8"/>
  <c r="J195" i="8"/>
  <c r="BK182" i="8"/>
  <c r="J153" i="8"/>
  <c r="BK148" i="8"/>
  <c r="J146" i="8"/>
  <c r="BK143" i="8"/>
  <c r="J140" i="8"/>
  <c r="J136" i="8"/>
  <c r="J133" i="8"/>
  <c r="J131" i="8"/>
  <c r="J130" i="8"/>
  <c r="J133" i="7"/>
  <c r="BK128" i="7"/>
  <c r="J163" i="6"/>
  <c r="BK161" i="6"/>
  <c r="BK159" i="6"/>
  <c r="BK157" i="6"/>
  <c r="J156" i="6"/>
  <c r="J134" i="6"/>
  <c r="BK131" i="6"/>
  <c r="J130" i="6"/>
  <c r="BK134" i="5"/>
  <c r="J133" i="5"/>
  <c r="BK131" i="5"/>
  <c r="BK129" i="5"/>
  <c r="BK127" i="5"/>
  <c r="J251" i="4"/>
  <c r="BK249" i="4"/>
  <c r="J247" i="4"/>
  <c r="J245" i="4"/>
  <c r="J239" i="4"/>
  <c r="BK236" i="4"/>
  <c r="BK221" i="4"/>
  <c r="J208" i="4"/>
  <c r="BK207" i="4"/>
  <c r="BK202" i="4"/>
  <c r="J200" i="4"/>
  <c r="J191" i="4"/>
  <c r="BK164" i="4"/>
  <c r="J162" i="4"/>
  <c r="J159" i="4"/>
  <c r="BK157" i="4"/>
  <c r="BK153" i="4"/>
  <c r="BK145" i="4"/>
  <c r="J139" i="4"/>
  <c r="BK133" i="4"/>
  <c r="J131" i="4"/>
  <c r="BK133" i="3"/>
  <c r="BK129" i="3"/>
  <c r="J128" i="3"/>
  <c r="J270" i="2"/>
  <c r="BK268" i="2"/>
  <c r="J266" i="2"/>
  <c r="BK264" i="2"/>
  <c r="J261" i="2"/>
  <c r="J260" i="2"/>
  <c r="BK258" i="2"/>
  <c r="BK240" i="2"/>
  <c r="BK239" i="2"/>
  <c r="J213" i="2"/>
  <c r="BK202" i="2"/>
  <c r="J138" i="2"/>
  <c r="BK131" i="2"/>
  <c r="J130" i="2"/>
  <c r="AS107" i="1"/>
  <c r="AS104" i="1"/>
  <c r="R129" i="2" l="1"/>
  <c r="R132" i="2"/>
  <c r="T153" i="2"/>
  <c r="P256" i="2"/>
  <c r="P267" i="2"/>
  <c r="BK126" i="3"/>
  <c r="P129" i="4"/>
  <c r="BK132" i="4"/>
  <c r="J132" i="4" s="1"/>
  <c r="J101" i="4" s="1"/>
  <c r="P132" i="4"/>
  <c r="R142" i="4"/>
  <c r="R152" i="4"/>
  <c r="BK237" i="4"/>
  <c r="J237" i="4"/>
  <c r="J104" i="4" s="1"/>
  <c r="P248" i="4"/>
  <c r="T126" i="5"/>
  <c r="T132" i="5"/>
  <c r="BK132" i="6"/>
  <c r="J132" i="6"/>
  <c r="J101" i="6" s="1"/>
  <c r="T132" i="6"/>
  <c r="BK142" i="6"/>
  <c r="J142" i="6"/>
  <c r="J103" i="6" s="1"/>
  <c r="R142" i="6"/>
  <c r="R152" i="6"/>
  <c r="R160" i="6"/>
  <c r="BK126" i="7"/>
  <c r="P129" i="8"/>
  <c r="R132" i="8"/>
  <c r="BK145" i="8"/>
  <c r="J145" i="8" s="1"/>
  <c r="J103" i="8" s="1"/>
  <c r="BK235" i="8"/>
  <c r="J235" i="8"/>
  <c r="J104" i="8" s="1"/>
  <c r="BK246" i="8"/>
  <c r="J246" i="8" s="1"/>
  <c r="J105" i="8" s="1"/>
  <c r="T129" i="2"/>
  <c r="T132" i="2"/>
  <c r="P144" i="2"/>
  <c r="R153" i="2"/>
  <c r="T256" i="2"/>
  <c r="T267" i="2"/>
  <c r="R126" i="3"/>
  <c r="R125" i="3"/>
  <c r="R124" i="3" s="1"/>
  <c r="BK129" i="4"/>
  <c r="R129" i="4"/>
  <c r="BK142" i="4"/>
  <c r="J142" i="4" s="1"/>
  <c r="J102" i="4" s="1"/>
  <c r="BK152" i="4"/>
  <c r="J152" i="4"/>
  <c r="J103" i="4" s="1"/>
  <c r="R237" i="4"/>
  <c r="R248" i="4"/>
  <c r="R126" i="5"/>
  <c r="P132" i="5"/>
  <c r="BK129" i="6"/>
  <c r="P129" i="6"/>
  <c r="P132" i="6"/>
  <c r="T142" i="6"/>
  <c r="T152" i="6"/>
  <c r="T160" i="6"/>
  <c r="T126" i="7"/>
  <c r="T125" i="7" s="1"/>
  <c r="T124" i="7" s="1"/>
  <c r="BK129" i="8"/>
  <c r="J129" i="8"/>
  <c r="J100" i="8" s="1"/>
  <c r="T129" i="8"/>
  <c r="T132" i="8"/>
  <c r="R145" i="8"/>
  <c r="P235" i="8"/>
  <c r="T246" i="8"/>
  <c r="P126" i="9"/>
  <c r="P132" i="9"/>
  <c r="R130" i="10"/>
  <c r="P133" i="10"/>
  <c r="BK154" i="10"/>
  <c r="J154" i="10"/>
  <c r="J104" i="10" s="1"/>
  <c r="R154" i="10"/>
  <c r="P208" i="10"/>
  <c r="BK219" i="10"/>
  <c r="J219" i="10" s="1"/>
  <c r="J106" i="10" s="1"/>
  <c r="T219" i="10"/>
  <c r="BK126" i="11"/>
  <c r="J126" i="11" s="1"/>
  <c r="J100" i="11" s="1"/>
  <c r="P126" i="11"/>
  <c r="R126" i="11"/>
  <c r="R125" i="11" s="1"/>
  <c r="R124" i="11" s="1"/>
  <c r="T126" i="11"/>
  <c r="T125" i="11"/>
  <c r="T124" i="11" s="1"/>
  <c r="BK132" i="11"/>
  <c r="J132" i="11"/>
  <c r="J102" i="11"/>
  <c r="P132" i="11"/>
  <c r="BK129" i="2"/>
  <c r="P129" i="2"/>
  <c r="BK144" i="2"/>
  <c r="J144" i="2" s="1"/>
  <c r="J102" i="2" s="1"/>
  <c r="R144" i="2"/>
  <c r="BK153" i="2"/>
  <c r="J153" i="2" s="1"/>
  <c r="J103" i="2" s="1"/>
  <c r="R256" i="2"/>
  <c r="BK267" i="2"/>
  <c r="J267" i="2" s="1"/>
  <c r="J105" i="2" s="1"/>
  <c r="T126" i="3"/>
  <c r="T125" i="3"/>
  <c r="T124" i="3" s="1"/>
  <c r="R132" i="4"/>
  <c r="P142" i="4"/>
  <c r="P152" i="4"/>
  <c r="P237" i="4"/>
  <c r="BK248" i="4"/>
  <c r="J248" i="4"/>
  <c r="J105" i="4"/>
  <c r="BK126" i="5"/>
  <c r="J126" i="5"/>
  <c r="J100" i="5"/>
  <c r="R132" i="5"/>
  <c r="R129" i="6"/>
  <c r="R132" i="6"/>
  <c r="P142" i="6"/>
  <c r="P152" i="6"/>
  <c r="P160" i="6"/>
  <c r="P126" i="7"/>
  <c r="P125" i="7"/>
  <c r="P124" i="7"/>
  <c r="AU103" i="1" s="1"/>
  <c r="R129" i="8"/>
  <c r="P132" i="8"/>
  <c r="T145" i="8"/>
  <c r="T235" i="8"/>
  <c r="R246" i="8"/>
  <c r="BK126" i="9"/>
  <c r="J126" i="9"/>
  <c r="J100" i="9" s="1"/>
  <c r="R126" i="9"/>
  <c r="R132" i="9"/>
  <c r="P130" i="10"/>
  <c r="T130" i="10"/>
  <c r="R133" i="10"/>
  <c r="P154" i="10"/>
  <c r="BK208" i="10"/>
  <c r="J208" i="10" s="1"/>
  <c r="J105" i="10" s="1"/>
  <c r="T208" i="10"/>
  <c r="R219" i="10"/>
  <c r="BK132" i="2"/>
  <c r="J132" i="2"/>
  <c r="J101" i="2"/>
  <c r="P132" i="2"/>
  <c r="T144" i="2"/>
  <c r="P153" i="2"/>
  <c r="BK256" i="2"/>
  <c r="J256" i="2"/>
  <c r="J104" i="2" s="1"/>
  <c r="R267" i="2"/>
  <c r="P126" i="3"/>
  <c r="P125" i="3"/>
  <c r="P124" i="3" s="1"/>
  <c r="AU97" i="1" s="1"/>
  <c r="T129" i="4"/>
  <c r="T132" i="4"/>
  <c r="T142" i="4"/>
  <c r="T152" i="4"/>
  <c r="T237" i="4"/>
  <c r="T248" i="4"/>
  <c r="P126" i="5"/>
  <c r="P125" i="5"/>
  <c r="P124" i="5"/>
  <c r="AU100" i="1"/>
  <c r="BK132" i="5"/>
  <c r="J132" i="5"/>
  <c r="J102" i="5"/>
  <c r="T129" i="6"/>
  <c r="T128" i="6" s="1"/>
  <c r="T127" i="6" s="1"/>
  <c r="BK152" i="6"/>
  <c r="J152" i="6"/>
  <c r="J104" i="6" s="1"/>
  <c r="BK160" i="6"/>
  <c r="J160" i="6"/>
  <c r="J105" i="6"/>
  <c r="R126" i="7"/>
  <c r="R125" i="7"/>
  <c r="R124" i="7"/>
  <c r="BK132" i="8"/>
  <c r="J132" i="8" s="1"/>
  <c r="J101" i="8" s="1"/>
  <c r="P145" i="8"/>
  <c r="R235" i="8"/>
  <c r="P246" i="8"/>
  <c r="T126" i="9"/>
  <c r="BK132" i="9"/>
  <c r="J132" i="9"/>
  <c r="J102" i="9" s="1"/>
  <c r="T132" i="9"/>
  <c r="BK130" i="10"/>
  <c r="J130" i="10"/>
  <c r="J100" i="10" s="1"/>
  <c r="BK133" i="10"/>
  <c r="J133" i="10"/>
  <c r="J101" i="10"/>
  <c r="T133" i="10"/>
  <c r="T154" i="10"/>
  <c r="R208" i="10"/>
  <c r="P219" i="10"/>
  <c r="F93" i="2"/>
  <c r="F94" i="2"/>
  <c r="E115" i="2"/>
  <c r="J124" i="2"/>
  <c r="BE131" i="2"/>
  <c r="BE202" i="2"/>
  <c r="BE211" i="2"/>
  <c r="BE226" i="2"/>
  <c r="BE239" i="2"/>
  <c r="BE240" i="2"/>
  <c r="BE242" i="2"/>
  <c r="BE268" i="2"/>
  <c r="BE270" i="2"/>
  <c r="E85" i="3"/>
  <c r="F94" i="3"/>
  <c r="F93" i="4"/>
  <c r="J94" i="4"/>
  <c r="J123" i="4"/>
  <c r="BE135" i="4"/>
  <c r="BE153" i="4"/>
  <c r="BE162" i="4"/>
  <c r="BE191" i="4"/>
  <c r="BE200" i="4"/>
  <c r="BE204" i="4"/>
  <c r="J118" i="5"/>
  <c r="J120" i="5"/>
  <c r="J121" i="5"/>
  <c r="BE128" i="5"/>
  <c r="E85" i="6"/>
  <c r="J93" i="6"/>
  <c r="J121" i="6"/>
  <c r="BE148" i="6"/>
  <c r="BE156" i="6"/>
  <c r="J93" i="7"/>
  <c r="BE133" i="7"/>
  <c r="J93" i="8"/>
  <c r="BE133" i="8"/>
  <c r="BE150" i="8"/>
  <c r="BE162" i="8"/>
  <c r="BE170" i="8"/>
  <c r="BE230" i="8"/>
  <c r="BE237" i="8"/>
  <c r="BE239" i="8"/>
  <c r="BE243" i="8"/>
  <c r="BE249" i="8"/>
  <c r="J94" i="9"/>
  <c r="J118" i="9"/>
  <c r="J91" i="2"/>
  <c r="J93" i="2"/>
  <c r="BE130" i="2"/>
  <c r="BE138" i="2"/>
  <c r="BE140" i="2"/>
  <c r="BE142" i="2"/>
  <c r="BE145" i="2"/>
  <c r="BE156" i="2"/>
  <c r="BE163" i="2"/>
  <c r="BE172" i="2"/>
  <c r="BE193" i="2"/>
  <c r="BE216" i="2"/>
  <c r="BE222" i="2"/>
  <c r="BE260" i="2"/>
  <c r="BE261" i="2"/>
  <c r="BE263" i="2"/>
  <c r="BE264" i="2"/>
  <c r="BE266" i="2"/>
  <c r="J91" i="3"/>
  <c r="J120" i="3"/>
  <c r="J121" i="3"/>
  <c r="BE128" i="3"/>
  <c r="BE129" i="3"/>
  <c r="BK132" i="3"/>
  <c r="J132" i="3" s="1"/>
  <c r="J102" i="3" s="1"/>
  <c r="J121" i="4"/>
  <c r="F124" i="4"/>
  <c r="BE133" i="4"/>
  <c r="BE143" i="4"/>
  <c r="BE159" i="4"/>
  <c r="BE160" i="4"/>
  <c r="BE174" i="4"/>
  <c r="BE202" i="4"/>
  <c r="BE231" i="4"/>
  <c r="BE236" i="4"/>
  <c r="BE238" i="4"/>
  <c r="BE239" i="4"/>
  <c r="F120" i="5"/>
  <c r="F121" i="5"/>
  <c r="BE131" i="5"/>
  <c r="F94" i="6"/>
  <c r="BE130" i="6"/>
  <c r="BE131" i="6"/>
  <c r="BE134" i="6"/>
  <c r="BE140" i="6"/>
  <c r="BE143" i="6"/>
  <c r="BE144" i="6"/>
  <c r="BE163" i="6"/>
  <c r="F93" i="7"/>
  <c r="J94" i="7"/>
  <c r="F121" i="7"/>
  <c r="BE127" i="7"/>
  <c r="BE131" i="7"/>
  <c r="F93" i="8"/>
  <c r="BE140" i="8"/>
  <c r="BE143" i="8"/>
  <c r="BE146" i="8"/>
  <c r="BE148" i="8"/>
  <c r="BE152" i="8"/>
  <c r="BE184" i="8"/>
  <c r="BE187" i="8"/>
  <c r="BE197" i="8"/>
  <c r="BE206" i="8"/>
  <c r="BE245" i="8"/>
  <c r="J93" i="9"/>
  <c r="F121" i="9"/>
  <c r="BE128" i="9"/>
  <c r="BE131" i="9"/>
  <c r="BK130" i="9"/>
  <c r="J130" i="9" s="1"/>
  <c r="J101" i="9" s="1"/>
  <c r="J91" i="10"/>
  <c r="F93" i="10"/>
  <c r="F125" i="10"/>
  <c r="BE132" i="10"/>
  <c r="BE136" i="10"/>
  <c r="BE138" i="10"/>
  <c r="BE161" i="10"/>
  <c r="BE162" i="10"/>
  <c r="BE172" i="10"/>
  <c r="BE194" i="10"/>
  <c r="BE203" i="10"/>
  <c r="BE206" i="10"/>
  <c r="BE212" i="10"/>
  <c r="BE213" i="10"/>
  <c r="BE218" i="10"/>
  <c r="BE220" i="10"/>
  <c r="J91" i="11"/>
  <c r="F120" i="11"/>
  <c r="J121" i="11"/>
  <c r="BE131" i="11"/>
  <c r="BE134" i="11"/>
  <c r="BK130" i="11"/>
  <c r="J130" i="11" s="1"/>
  <c r="J101" i="11" s="1"/>
  <c r="BE133" i="2"/>
  <c r="BE147" i="2"/>
  <c r="BE154" i="2"/>
  <c r="BE158" i="2"/>
  <c r="BE160" i="2"/>
  <c r="BE161" i="2"/>
  <c r="BE182" i="2"/>
  <c r="BE213" i="2"/>
  <c r="BE235" i="2"/>
  <c r="BE253" i="2"/>
  <c r="BE257" i="2"/>
  <c r="BE258" i="2"/>
  <c r="F93" i="3"/>
  <c r="BE127" i="3"/>
  <c r="BE131" i="3"/>
  <c r="E85" i="4"/>
  <c r="BE130" i="4"/>
  <c r="BE131" i="4"/>
  <c r="BE137" i="4"/>
  <c r="BE139" i="4"/>
  <c r="BE145" i="4"/>
  <c r="BE157" i="4"/>
  <c r="BE164" i="4"/>
  <c r="BE179" i="4"/>
  <c r="BE207" i="4"/>
  <c r="BE208" i="4"/>
  <c r="BE242" i="4"/>
  <c r="BE244" i="4"/>
  <c r="BE245" i="4"/>
  <c r="E85" i="5"/>
  <c r="BE127" i="5"/>
  <c r="BE129" i="5"/>
  <c r="BE133" i="5"/>
  <c r="BK130" i="5"/>
  <c r="J130" i="5"/>
  <c r="J101" i="5"/>
  <c r="J94" i="6"/>
  <c r="F123" i="6"/>
  <c r="BE135" i="6"/>
  <c r="BE157" i="6"/>
  <c r="BE159" i="6"/>
  <c r="BE161" i="6"/>
  <c r="E85" i="7"/>
  <c r="J118" i="7"/>
  <c r="BE128" i="7"/>
  <c r="BE129" i="7"/>
  <c r="E85" i="8"/>
  <c r="J91" i="8"/>
  <c r="J94" i="8"/>
  <c r="BE131" i="8"/>
  <c r="BE138" i="8"/>
  <c r="BE153" i="8"/>
  <c r="BE173" i="8"/>
  <c r="BE217" i="8"/>
  <c r="BE240" i="8"/>
  <c r="BE242" i="8"/>
  <c r="BE247" i="8"/>
  <c r="E85" i="9"/>
  <c r="F120" i="9"/>
  <c r="BE127" i="9"/>
  <c r="BE133" i="9"/>
  <c r="E116" i="10"/>
  <c r="BE131" i="10"/>
  <c r="BE134" i="10"/>
  <c r="BE140" i="10"/>
  <c r="BE159" i="10"/>
  <c r="BE196" i="10"/>
  <c r="BE202" i="10"/>
  <c r="BE209" i="10"/>
  <c r="BE216" i="10"/>
  <c r="BK151" i="10"/>
  <c r="BK150" i="10"/>
  <c r="J150" i="10" s="1"/>
  <c r="J102" i="10" s="1"/>
  <c r="E85" i="11"/>
  <c r="J93" i="11"/>
  <c r="BE128" i="11"/>
  <c r="BE133" i="3"/>
  <c r="BK130" i="3"/>
  <c r="J130" i="3"/>
  <c r="J101" i="3"/>
  <c r="BE155" i="4"/>
  <c r="BE182" i="4"/>
  <c r="BE216" i="4"/>
  <c r="BE221" i="4"/>
  <c r="BE241" i="4"/>
  <c r="BE247" i="4"/>
  <c r="BE249" i="4"/>
  <c r="BE251" i="4"/>
  <c r="BE134" i="5"/>
  <c r="BE133" i="6"/>
  <c r="BE153" i="6"/>
  <c r="BE154" i="6"/>
  <c r="BK139" i="6"/>
  <c r="J139" i="6" s="1"/>
  <c r="J102" i="6" s="1"/>
  <c r="BK130" i="7"/>
  <c r="J130" i="7" s="1"/>
  <c r="J101" i="7" s="1"/>
  <c r="BK132" i="7"/>
  <c r="J132" i="7"/>
  <c r="J102" i="7" s="1"/>
  <c r="F94" i="8"/>
  <c r="BE130" i="8"/>
  <c r="BE136" i="8"/>
  <c r="BE182" i="8"/>
  <c r="BE195" i="8"/>
  <c r="BE209" i="8"/>
  <c r="BE211" i="8"/>
  <c r="BE221" i="8"/>
  <c r="BE234" i="8"/>
  <c r="BE236" i="8"/>
  <c r="BK142" i="8"/>
  <c r="J142" i="8" s="1"/>
  <c r="J102" i="8" s="1"/>
  <c r="BE129" i="9"/>
  <c r="BE134" i="9"/>
  <c r="BE135" i="9"/>
  <c r="J93" i="10"/>
  <c r="J94" i="10"/>
  <c r="BE152" i="10"/>
  <c r="BE155" i="10"/>
  <c r="BE157" i="10"/>
  <c r="BE183" i="10"/>
  <c r="BE199" i="10"/>
  <c r="BE210" i="10"/>
  <c r="BE215" i="10"/>
  <c r="BE222" i="10"/>
  <c r="F94" i="11"/>
  <c r="BE127" i="11"/>
  <c r="BE129" i="11"/>
  <c r="BE133" i="11"/>
  <c r="F37" i="2"/>
  <c r="BB96" i="1" s="1"/>
  <c r="F38" i="5"/>
  <c r="BC100" i="1"/>
  <c r="J36" i="6"/>
  <c r="AW102" i="1" s="1"/>
  <c r="F37" i="8"/>
  <c r="BB105" i="1"/>
  <c r="F38" i="3"/>
  <c r="BC97" i="1" s="1"/>
  <c r="F37" i="4"/>
  <c r="BB99" i="1"/>
  <c r="F38" i="8"/>
  <c r="BC105" i="1" s="1"/>
  <c r="F38" i="10"/>
  <c r="BC108" i="1"/>
  <c r="F37" i="11"/>
  <c r="BB109" i="1" s="1"/>
  <c r="F38" i="4"/>
  <c r="BC99" i="1"/>
  <c r="J36" i="3"/>
  <c r="AW97" i="1" s="1"/>
  <c r="J36" i="4"/>
  <c r="AW99" i="1"/>
  <c r="F39" i="9"/>
  <c r="BD106" i="1" s="1"/>
  <c r="F36" i="4"/>
  <c r="BA99" i="1"/>
  <c r="F36" i="7"/>
  <c r="BA103" i="1" s="1"/>
  <c r="F37" i="9"/>
  <c r="BB106" i="1"/>
  <c r="F38" i="7"/>
  <c r="BC103" i="1" s="1"/>
  <c r="J36" i="9"/>
  <c r="AW106" i="1"/>
  <c r="J36" i="10"/>
  <c r="AW108" i="1" s="1"/>
  <c r="J36" i="11"/>
  <c r="AW109" i="1"/>
  <c r="F36" i="2"/>
  <c r="BA96" i="1" s="1"/>
  <c r="F39" i="5"/>
  <c r="BD100" i="1"/>
  <c r="F37" i="10"/>
  <c r="BB108" i="1" s="1"/>
  <c r="J36" i="5"/>
  <c r="AW100" i="1"/>
  <c r="F38" i="6"/>
  <c r="BC102" i="1" s="1"/>
  <c r="F36" i="9"/>
  <c r="BA106" i="1"/>
  <c r="F39" i="3"/>
  <c r="BD97" i="1" s="1"/>
  <c r="F39" i="4"/>
  <c r="BD99" i="1"/>
  <c r="F38" i="2"/>
  <c r="BC96" i="1" s="1"/>
  <c r="F37" i="5"/>
  <c r="BB100" i="1"/>
  <c r="F36" i="6"/>
  <c r="BA102" i="1" s="1"/>
  <c r="F38" i="11"/>
  <c r="BC109" i="1"/>
  <c r="F37" i="3"/>
  <c r="BB97" i="1" s="1"/>
  <c r="F36" i="5"/>
  <c r="BA100" i="1"/>
  <c r="F39" i="6"/>
  <c r="BD102" i="1" s="1"/>
  <c r="F39" i="8"/>
  <c r="BD105" i="1" s="1"/>
  <c r="J36" i="7"/>
  <c r="AW103" i="1" s="1"/>
  <c r="AS94" i="1"/>
  <c r="F39" i="7"/>
  <c r="BD103" i="1"/>
  <c r="F36" i="3"/>
  <c r="BA97" i="1"/>
  <c r="F37" i="6"/>
  <c r="BB102" i="1"/>
  <c r="F36" i="8"/>
  <c r="BA105" i="1"/>
  <c r="F36" i="11"/>
  <c r="BA109" i="1"/>
  <c r="F39" i="11"/>
  <c r="BD109" i="1"/>
  <c r="F39" i="2"/>
  <c r="BD96" i="1"/>
  <c r="F37" i="7"/>
  <c r="BB103" i="1"/>
  <c r="F38" i="9"/>
  <c r="BC106" i="1"/>
  <c r="F36" i="10"/>
  <c r="BA108" i="1"/>
  <c r="J36" i="2"/>
  <c r="AW96" i="1"/>
  <c r="J36" i="8"/>
  <c r="AW105" i="1"/>
  <c r="F39" i="10"/>
  <c r="BD108" i="1"/>
  <c r="T125" i="9" l="1"/>
  <c r="T124" i="9" s="1"/>
  <c r="T128" i="4"/>
  <c r="T127" i="4"/>
  <c r="T129" i="10"/>
  <c r="T128" i="10" s="1"/>
  <c r="R125" i="9"/>
  <c r="R124" i="9"/>
  <c r="R129" i="10"/>
  <c r="R128" i="10" s="1"/>
  <c r="R125" i="5"/>
  <c r="R124" i="5"/>
  <c r="BK128" i="2"/>
  <c r="J128" i="2" s="1"/>
  <c r="J99" i="2" s="1"/>
  <c r="T128" i="8"/>
  <c r="T127" i="8"/>
  <c r="BK128" i="6"/>
  <c r="BK127" i="6"/>
  <c r="J127" i="6"/>
  <c r="R128" i="4"/>
  <c r="R127" i="4" s="1"/>
  <c r="BK128" i="4"/>
  <c r="BK127" i="4"/>
  <c r="J127" i="4"/>
  <c r="J98" i="4" s="1"/>
  <c r="BK125" i="7"/>
  <c r="J125" i="7"/>
  <c r="J99" i="7"/>
  <c r="T125" i="5"/>
  <c r="T124" i="5"/>
  <c r="R128" i="6"/>
  <c r="R127" i="6" s="1"/>
  <c r="P125" i="11"/>
  <c r="P124" i="11"/>
  <c r="AU109" i="1"/>
  <c r="P125" i="9"/>
  <c r="P124" i="9" s="1"/>
  <c r="AU106" i="1" s="1"/>
  <c r="T128" i="2"/>
  <c r="T127" i="2" s="1"/>
  <c r="P128" i="8"/>
  <c r="P127" i="8"/>
  <c r="AU105" i="1"/>
  <c r="BK125" i="3"/>
  <c r="BK124" i="3" s="1"/>
  <c r="J124" i="3" s="1"/>
  <c r="J98" i="3" s="1"/>
  <c r="R128" i="2"/>
  <c r="R127" i="2" s="1"/>
  <c r="P129" i="10"/>
  <c r="P128" i="10"/>
  <c r="AU108" i="1" s="1"/>
  <c r="R128" i="8"/>
  <c r="R127" i="8"/>
  <c r="P128" i="2"/>
  <c r="P127" i="2" s="1"/>
  <c r="AU96" i="1" s="1"/>
  <c r="AU95" i="1" s="1"/>
  <c r="P128" i="6"/>
  <c r="P127" i="6"/>
  <c r="AU102" i="1" s="1"/>
  <c r="AU101" i="1" s="1"/>
  <c r="P128" i="4"/>
  <c r="P127" i="4"/>
  <c r="AU99" i="1"/>
  <c r="J129" i="2"/>
  <c r="J100" i="2" s="1"/>
  <c r="J126" i="3"/>
  <c r="J100" i="3"/>
  <c r="J129" i="6"/>
  <c r="J100" i="6" s="1"/>
  <c r="J126" i="7"/>
  <c r="J100" i="7"/>
  <c r="BK128" i="8"/>
  <c r="J128" i="8" s="1"/>
  <c r="J99" i="8" s="1"/>
  <c r="J129" i="4"/>
  <c r="J100" i="4"/>
  <c r="BK125" i="11"/>
  <c r="J125" i="11"/>
  <c r="J99" i="11"/>
  <c r="BK125" i="5"/>
  <c r="BK124" i="5" s="1"/>
  <c r="J124" i="5" s="1"/>
  <c r="J98" i="5" s="1"/>
  <c r="BK129" i="10"/>
  <c r="J129" i="10" s="1"/>
  <c r="J99" i="10" s="1"/>
  <c r="J151" i="10"/>
  <c r="J103" i="10"/>
  <c r="BK125" i="9"/>
  <c r="BK124" i="9" s="1"/>
  <c r="J124" i="9" s="1"/>
  <c r="J32" i="9" s="1"/>
  <c r="AG106" i="1" s="1"/>
  <c r="AN106" i="1" s="1"/>
  <c r="J32" i="6"/>
  <c r="AG102" i="1" s="1"/>
  <c r="BB98" i="1"/>
  <c r="AX98" i="1"/>
  <c r="BC104" i="1"/>
  <c r="AY104" i="1" s="1"/>
  <c r="J35" i="5"/>
  <c r="AV100" i="1" s="1"/>
  <c r="AT100" i="1" s="1"/>
  <c r="BC101" i="1"/>
  <c r="AY101" i="1"/>
  <c r="BB107" i="1"/>
  <c r="AX107" i="1"/>
  <c r="F35" i="3"/>
  <c r="AZ97" i="1"/>
  <c r="F35" i="9"/>
  <c r="AZ106" i="1"/>
  <c r="F35" i="11"/>
  <c r="AZ109" i="1"/>
  <c r="J35" i="11"/>
  <c r="AV109" i="1"/>
  <c r="AT109" i="1" s="1"/>
  <c r="BA95" i="1"/>
  <c r="BD95" i="1"/>
  <c r="BC98" i="1"/>
  <c r="AY98" i="1" s="1"/>
  <c r="BB101" i="1"/>
  <c r="AX101" i="1"/>
  <c r="BA104" i="1"/>
  <c r="AW104" i="1" s="1"/>
  <c r="BC107" i="1"/>
  <c r="AY107" i="1"/>
  <c r="J35" i="6"/>
  <c r="AV102" i="1" s="1"/>
  <c r="AT102" i="1" s="1"/>
  <c r="F35" i="7"/>
  <c r="AZ103" i="1"/>
  <c r="J35" i="10"/>
  <c r="AV108" i="1" s="1"/>
  <c r="AT108" i="1" s="1"/>
  <c r="AU98" i="1"/>
  <c r="BA101" i="1"/>
  <c r="AW101" i="1" s="1"/>
  <c r="BD107" i="1"/>
  <c r="BC95" i="1"/>
  <c r="AY95" i="1" s="1"/>
  <c r="BD98" i="1"/>
  <c r="BA107" i="1"/>
  <c r="AW107" i="1"/>
  <c r="F35" i="2"/>
  <c r="AZ96" i="1" s="1"/>
  <c r="J35" i="4"/>
  <c r="AV99" i="1"/>
  <c r="AT99" i="1"/>
  <c r="J35" i="9"/>
  <c r="AV106" i="1"/>
  <c r="AT106" i="1"/>
  <c r="F35" i="8"/>
  <c r="AZ105" i="1" s="1"/>
  <c r="BD101" i="1"/>
  <c r="J35" i="3"/>
  <c r="AV97" i="1"/>
  <c r="AT97" i="1" s="1"/>
  <c r="BA98" i="1"/>
  <c r="AW98" i="1"/>
  <c r="BB104" i="1"/>
  <c r="AX104" i="1" s="1"/>
  <c r="F35" i="4"/>
  <c r="AZ99" i="1"/>
  <c r="J35" i="8"/>
  <c r="AV105" i="1" s="1"/>
  <c r="AT105" i="1" s="1"/>
  <c r="BB95" i="1"/>
  <c r="AX95" i="1"/>
  <c r="F35" i="6"/>
  <c r="AZ102" i="1"/>
  <c r="F35" i="5"/>
  <c r="AZ100" i="1"/>
  <c r="F35" i="10"/>
  <c r="AZ108" i="1"/>
  <c r="BD104" i="1"/>
  <c r="J35" i="7"/>
  <c r="AV103" i="1" s="1"/>
  <c r="AT103" i="1" s="1"/>
  <c r="J35" i="2"/>
  <c r="AV96" i="1" s="1"/>
  <c r="AT96" i="1" s="1"/>
  <c r="J41" i="9" l="1"/>
  <c r="J41" i="6"/>
  <c r="J125" i="3"/>
  <c r="J99" i="3"/>
  <c r="J128" i="4"/>
  <c r="J99" i="4" s="1"/>
  <c r="J125" i="5"/>
  <c r="J99" i="5"/>
  <c r="J128" i="6"/>
  <c r="J99" i="6" s="1"/>
  <c r="BK124" i="7"/>
  <c r="J124" i="7"/>
  <c r="J98" i="9"/>
  <c r="J125" i="9"/>
  <c r="J99" i="9"/>
  <c r="BK128" i="10"/>
  <c r="J128" i="10" s="1"/>
  <c r="J98" i="10" s="1"/>
  <c r="BK124" i="11"/>
  <c r="J124" i="11" s="1"/>
  <c r="J98" i="11" s="1"/>
  <c r="BK127" i="2"/>
  <c r="J127" i="2"/>
  <c r="J98" i="2"/>
  <c r="J98" i="6"/>
  <c r="BK127" i="8"/>
  <c r="J127" i="8"/>
  <c r="AN102" i="1"/>
  <c r="BA94" i="1"/>
  <c r="W30" i="1" s="1"/>
  <c r="BD94" i="1"/>
  <c r="W33" i="1" s="1"/>
  <c r="AZ104" i="1"/>
  <c r="AV104" i="1" s="1"/>
  <c r="AT104" i="1" s="1"/>
  <c r="AZ101" i="1"/>
  <c r="AV101" i="1" s="1"/>
  <c r="AT101" i="1" s="1"/>
  <c r="AW95" i="1"/>
  <c r="J32" i="7"/>
  <c r="AG103" i="1" s="1"/>
  <c r="AN103" i="1" s="1"/>
  <c r="BB94" i="1"/>
  <c r="AX94" i="1" s="1"/>
  <c r="J32" i="8"/>
  <c r="AG105" i="1" s="1"/>
  <c r="AN105" i="1" s="1"/>
  <c r="AU107" i="1"/>
  <c r="AZ98" i="1"/>
  <c r="AV98" i="1" s="1"/>
  <c r="AT98" i="1" s="1"/>
  <c r="AU104" i="1"/>
  <c r="BC94" i="1"/>
  <c r="W32" i="1" s="1"/>
  <c r="J32" i="5"/>
  <c r="AG100" i="1"/>
  <c r="AN100" i="1" s="1"/>
  <c r="AZ95" i="1"/>
  <c r="AV95" i="1"/>
  <c r="AZ107" i="1"/>
  <c r="AV107" i="1" s="1"/>
  <c r="AT107" i="1" s="1"/>
  <c r="J32" i="3"/>
  <c r="AG97" i="1"/>
  <c r="AN97" i="1" s="1"/>
  <c r="J32" i="4"/>
  <c r="AG99" i="1"/>
  <c r="AN99" i="1"/>
  <c r="J41" i="4" l="1"/>
  <c r="J41" i="5"/>
  <c r="J98" i="8"/>
  <c r="J41" i="7"/>
  <c r="J98" i="7"/>
  <c r="J41" i="3"/>
  <c r="J41" i="8"/>
  <c r="AU94" i="1"/>
  <c r="AW94" i="1"/>
  <c r="AK30" i="1"/>
  <c r="AZ94" i="1"/>
  <c r="W29" i="1"/>
  <c r="AG101" i="1"/>
  <c r="AN101" i="1"/>
  <c r="W31" i="1"/>
  <c r="J32" i="2"/>
  <c r="AG96" i="1" s="1"/>
  <c r="AN96" i="1" s="1"/>
  <c r="J32" i="10"/>
  <c r="AG108" i="1"/>
  <c r="AN108" i="1" s="1"/>
  <c r="J32" i="11"/>
  <c r="AG109" i="1"/>
  <c r="AN109" i="1"/>
  <c r="AG104" i="1"/>
  <c r="AN104" i="1"/>
  <c r="AT95" i="1"/>
  <c r="AG98" i="1"/>
  <c r="AN98" i="1" s="1"/>
  <c r="AY94" i="1"/>
  <c r="J41" i="2" l="1"/>
  <c r="J41" i="10"/>
  <c r="J41" i="11"/>
  <c r="AG107" i="1"/>
  <c r="AN107" i="1" s="1"/>
  <c r="AG95" i="1"/>
  <c r="AV94" i="1"/>
  <c r="AK29" i="1" s="1"/>
  <c r="AG94" i="1" l="1"/>
  <c r="AK26" i="1" s="1"/>
  <c r="AK35" i="1" s="1"/>
  <c r="AN95" i="1"/>
  <c r="AT94" i="1"/>
  <c r="AN94" i="1" l="1"/>
</calcChain>
</file>

<file path=xl/sharedStrings.xml><?xml version="1.0" encoding="utf-8"?>
<sst xmlns="http://schemas.openxmlformats.org/spreadsheetml/2006/main" count="7307" uniqueCount="684">
  <si>
    <t>Export Komplet</t>
  </si>
  <si>
    <t/>
  </si>
  <si>
    <t>2.0</t>
  </si>
  <si>
    <t>ZAMOK</t>
  </si>
  <si>
    <t>False</t>
  </si>
  <si>
    <t>{bfee93b1-919d-4359-b2ed-f9e57f223d82}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</si>
  <si>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</si>
  <si>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</si>
  <si>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</si>
  <si>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</si>
  <si>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</si>
  <si>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</si>
  <si>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</si>
  <si>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</si>
  <si>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</si>
  <si>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</si>
  <si>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</si>
  <si>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v úseku Opočno - Teplice nad M.</t>
  </si>
  <si>
    <t>KSO:</t>
  </si>
  <si>
    <t>821 21</t>
  </si>
  <si>
    <t>CC-CZ:</t>
  </si>
  <si>
    <t>2141</t>
  </si>
  <si>
    <t>Místo:</t>
  </si>
  <si>
    <t xml:space="preserve"> </t>
  </si>
  <si>
    <t>Datum:</t>
  </si>
  <si>
    <t>31. 1. 2020</t>
  </si>
  <si>
    <t>CZ-CPA:</t>
  </si>
  <si>
    <t>42.13.1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</si>
  <si>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</si>
  <si>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</si>
  <si>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</si>
  <si>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</si>
  <si>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</si>
  <si>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</si>
  <si>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</si>
  <si>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</si>
  <si>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</si>
  <si>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</si>
  <si>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</si>
  <si>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</si>
  <si>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</si>
  <si>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</si>
  <si>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</si>
  <si>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</si>
  <si>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</si>
  <si>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</si>
  <si>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</si>
  <si>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</si>
  <si>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</si>
  <si>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</si>
  <si>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</si>
  <si>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</si>
  <si>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</si>
  <si>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</si>
  <si>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</si>
  <si>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</si>
  <si>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</si>
  <si>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</si>
  <si>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</si>
  <si>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</si>
  <si>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</si>
  <si>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</si>
  <si>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</si>
  <si>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</si>
  <si>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</si>
  <si>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</si>
  <si>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</si>
  <si>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</si>
  <si>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</si>
  <si>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</si>
  <si>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</si>
  <si>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</si>
  <si>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</si>
  <si>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</si>
  <si>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</si>
  <si>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</si>
  <si>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</si>
  <si>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</si>
  <si>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</si>
  <si>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</si>
  <si>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</si>
  <si>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2019/07/01/SO 01</t>
  </si>
  <si>
    <t>Most v km 51,144</t>
  </si>
  <si>
    <t>STA</t>
  </si>
  <si>
    <t>1</t>
  </si>
  <si>
    <t>{d1cf97bf-1eb9-4ff9-9d95-df869058ba9d}</t>
  </si>
  <si>
    <t>2</t>
  </si>
  <si>
    <t>/</t>
  </si>
  <si>
    <t>2019/07/1.1/SO 01</t>
  </si>
  <si>
    <t>most v km 51,144</t>
  </si>
  <si>
    <t>Soupis</t>
  </si>
  <si>
    <t>{bc5b2e3c-aed7-477f-9893-3ce5463e9ec5}</t>
  </si>
  <si>
    <t>2019/07/1.2/SO 01</t>
  </si>
  <si>
    <t>VRN - most v km 51,144</t>
  </si>
  <si>
    <t>{cdaf48a7-ca0a-48fa-98ed-7007a2207be8}</t>
  </si>
  <si>
    <t>2019/07/02/SO 02</t>
  </si>
  <si>
    <t>Most v km 51,331</t>
  </si>
  <si>
    <t>{dc2eddd0-6514-46c5-bb48-fabdd51f55b3}</t>
  </si>
  <si>
    <t>2019/07/2.1/SO 02</t>
  </si>
  <si>
    <t>most v km 51,331</t>
  </si>
  <si>
    <t>{3989d3e3-df3d-4b60-9bc4-1b52cbedeb02}</t>
  </si>
  <si>
    <t>2019/07/2.2/SO 02</t>
  </si>
  <si>
    <t>VRN - most v km 51,331</t>
  </si>
  <si>
    <t>{297c6962-f69c-402c-842a-27adb6e264e7}</t>
  </si>
  <si>
    <t>2019/07/03/SO 03</t>
  </si>
  <si>
    <t>Propustek v km 51,640</t>
  </si>
  <si>
    <t>{4944e257-245f-4f86-b055-d3218e896914}</t>
  </si>
  <si>
    <t>2019/07/3.1/SO 03</t>
  </si>
  <si>
    <t>propustek v km 51,640</t>
  </si>
  <si>
    <t>{ad86b450-8f37-48b1-836f-bb01bf5d8244}</t>
  </si>
  <si>
    <t>2019/07/3.2/SO 03</t>
  </si>
  <si>
    <t>VRN - propustek v km 51,640</t>
  </si>
  <si>
    <t>{da0e0aaa-3e6c-4f90-9a20-1ba9f1d902fd}</t>
  </si>
  <si>
    <t>2019/07/04/SO 04</t>
  </si>
  <si>
    <t>Most v km 54,333</t>
  </si>
  <si>
    <t>{02477ab8-3cd2-4788-854f-c18b0163147f}</t>
  </si>
  <si>
    <t>2019/07/4.1/SO 04</t>
  </si>
  <si>
    <t>most v km 54,333</t>
  </si>
  <si>
    <t>{942131e2-8a52-4769-8910-2181799d8096}</t>
  </si>
  <si>
    <t>2019/07/4.2/SO 04</t>
  </si>
  <si>
    <t>VRN - most v km 54,333</t>
  </si>
  <si>
    <t>{a53e17f4-28c6-4619-8eaf-e511382610b9}</t>
  </si>
  <si>
    <t>2019/07/05/SO 05</t>
  </si>
  <si>
    <t>Most v km 58,479</t>
  </si>
  <si>
    <t>{4c9ac8c9-1e8b-4804-97c2-b0f4d1970228}</t>
  </si>
  <si>
    <t>2019/07/5.1/SO 05</t>
  </si>
  <si>
    <t>most v km 58,479</t>
  </si>
  <si>
    <t>{f7552ee9-3ac3-4f49-9041-c981c3b65c3c}</t>
  </si>
  <si>
    <t>2019/07/5.2/SO 05</t>
  </si>
  <si>
    <t>VRN - most v km 58,479</t>
  </si>
  <si>
    <t>{acd5bd2e-aff5-4b58-bb1d-cf837387e4c5}</t>
  </si>
  <si>
    <t>KRYCÍ LIST SOUPISU PRACÍ</t>
  </si>
  <si>
    <t>Objekt:</t>
  </si>
  <si>
    <t>2019/07/01/SO 01 - Most v km 51,144</t>
  </si>
  <si>
    <t>Soupis:</t>
  </si>
  <si>
    <t>2019/07/1.1/SO 01 - most v km 51,144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</si>
  <si>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</si>
  <si>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</si>
  <si>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</si>
  <si>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</si>
  <si>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</si>
  <si>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</si>
  <si>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</si>
  <si>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</si>
  <si>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</si>
  <si>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</si>
  <si>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</si>
  <si>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</si>
  <si>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</si>
  <si>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</si>
  <si>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</si>
  <si>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</si>
  <si>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</si>
  <si>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</si>
  <si>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</si>
  <si>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</si>
  <si>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</si>
  <si>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</si>
  <si>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</si>
  <si>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</si>
  <si>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</si>
  <si>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</si>
  <si>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</si>
  <si>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</si>
  <si>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</si>
  <si>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</si>
  <si>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</si>
  <si>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</si>
  <si>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</si>
  <si>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</si>
  <si>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</si>
  <si>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-384738199</t>
  </si>
  <si>
    <t>111201401</t>
  </si>
  <si>
    <t>Spálení křovin a stromů průměru kmene do 100 mm</t>
  </si>
  <si>
    <t>678064816</t>
  </si>
  <si>
    <t>Zakládání</t>
  </si>
  <si>
    <t>3</t>
  </si>
  <si>
    <t>977131119</t>
  </si>
  <si>
    <t>Vrty příklepovými vrtáky D do 32 mm do cihelného zdiva nebo prostého betonu</t>
  </si>
  <si>
    <t>m</t>
  </si>
  <si>
    <t>CS ÚRS 2020 01</t>
  </si>
  <si>
    <t>-1748133717</t>
  </si>
  <si>
    <t>P</t>
  </si>
  <si>
    <t>Poznámka k položce:_x000D_
vrty rastr 1vrt/1m2 délka 0,5m. Vrty základů délka 0,7m</t>
  </si>
  <si>
    <t>VV</t>
  </si>
  <si>
    <t>"18 vrtů základů á 0,5m" 18*1*0,7</t>
  </si>
  <si>
    <t>"159 vrtů á 0,5m" 159*1*0,5</t>
  </si>
  <si>
    <t>Součet</t>
  </si>
  <si>
    <t>282604112</t>
  </si>
  <si>
    <t>Injektování aktivovanými směsmi vysokotlaké vzestupné tlakem do 2 MPa</t>
  </si>
  <si>
    <t>hod</t>
  </si>
  <si>
    <t>-1541438857</t>
  </si>
  <si>
    <t>(158+18)*0,2</t>
  </si>
  <si>
    <t>5</t>
  </si>
  <si>
    <t>M</t>
  </si>
  <si>
    <t>58521113</t>
  </si>
  <si>
    <t>cement portlandský CEM I 52,5MPa</t>
  </si>
  <si>
    <t>t</t>
  </si>
  <si>
    <t>8</t>
  </si>
  <si>
    <t>-77927794</t>
  </si>
  <si>
    <t>(159+18)*0,02*2</t>
  </si>
  <si>
    <t>6</t>
  </si>
  <si>
    <t>24552555</t>
  </si>
  <si>
    <t>přísada do betonových injektáží</t>
  </si>
  <si>
    <t>kg</t>
  </si>
  <si>
    <t>-12073941</t>
  </si>
  <si>
    <t>"0,8% z poměru cementu" (7080/100)*0,8</t>
  </si>
  <si>
    <t>Úpravy povrchů, podlahy a osazování výplní</t>
  </si>
  <si>
    <t>7</t>
  </si>
  <si>
    <t>621131111</t>
  </si>
  <si>
    <t>Polymercementový spojovací můstek vnějších podhledů nanášený ručně</t>
  </si>
  <si>
    <t>-456632184</t>
  </si>
  <si>
    <t>"reprofilované části" 90,564</t>
  </si>
  <si>
    <t>628613222</t>
  </si>
  <si>
    <t>Protikorozní ochrana OK mostu II.tř.- základní a podkladní epoxidový, vrchní PU nátěr bez metalizace</t>
  </si>
  <si>
    <t>272706460</t>
  </si>
  <si>
    <t>Poznámka k položce:_x000D_
V cenách jsou započteny i náklady na dodávku písku a tryskání OK. tl.nátěru  min. 320 µm</t>
  </si>
  <si>
    <t>((0,125*2)*6)*6 "madla"</t>
  </si>
  <si>
    <t>((0,125*2)*2)*1,85 "sloupky"</t>
  </si>
  <si>
    <t>((0,125*2)*4)*1,4 "sloupky"</t>
  </si>
  <si>
    <t>9</t>
  </si>
  <si>
    <t>Ostatní konstrukce a práce, bourání</t>
  </si>
  <si>
    <t>938132111</t>
  </si>
  <si>
    <t>Údržba svahu a svahových kuželů v okolí říms a křídel</t>
  </si>
  <si>
    <t>438364986</t>
  </si>
  <si>
    <t>10</t>
  </si>
  <si>
    <t>941111111</t>
  </si>
  <si>
    <t>Montáž lešení řadového trubkového lehkého s podlahami zatížení do 200 kg/m2 š do 0,9 m v do 10 m</t>
  </si>
  <si>
    <t>-1509759826</t>
  </si>
  <si>
    <t>175</t>
  </si>
  <si>
    <t>11</t>
  </si>
  <si>
    <t>941111211</t>
  </si>
  <si>
    <t>Příplatek k lešení řadovému trubkovému lehkému s podlahami š 0,9 m v 10 m za první a ZKD den použití</t>
  </si>
  <si>
    <t>1779141993</t>
  </si>
  <si>
    <t>175*30</t>
  </si>
  <si>
    <t>12</t>
  </si>
  <si>
    <t>941111811</t>
  </si>
  <si>
    <t>Demontáž lešení řadového trubkového lehkého s podlahami zatížení do 200 kg/m2 š do 0,9 m v do 10 m</t>
  </si>
  <si>
    <t>1480481023</t>
  </si>
  <si>
    <t>13</t>
  </si>
  <si>
    <t>952904141</t>
  </si>
  <si>
    <t>Čištění mostních objektů - pročištění odvodňovačů ve zdivu</t>
  </si>
  <si>
    <t>1964697621</t>
  </si>
  <si>
    <t>2*1,5</t>
  </si>
  <si>
    <t>14</t>
  </si>
  <si>
    <t>985111211</t>
  </si>
  <si>
    <t>Odsekání betonu stěn tl do 80 mm</t>
  </si>
  <si>
    <t>-1181309552</t>
  </si>
  <si>
    <t>(6*5)*2 "křídla vpravo"</t>
  </si>
  <si>
    <t>(3,6*2,5)*2 "křídla vlevo"</t>
  </si>
  <si>
    <t>(5*1,9)*2 "opěry"</t>
  </si>
  <si>
    <t>(3,6*1,90)*2 "zídka u OP"</t>
  </si>
  <si>
    <t>(3*1,9)*2 "bok u zídek"</t>
  </si>
  <si>
    <t>7,56*4,9 "klenba"</t>
  </si>
  <si>
    <t>(7+7) "čela mostu"</t>
  </si>
  <si>
    <t>985121101</t>
  </si>
  <si>
    <t>Tryskání degradovaného betonu stěn a rubu kleneb sušeným pískem</t>
  </si>
  <si>
    <t>271655958</t>
  </si>
  <si>
    <t>((6*0,5)+(6*0,5))*2 "římsy"</t>
  </si>
  <si>
    <t>16</t>
  </si>
  <si>
    <t>985132311</t>
  </si>
  <si>
    <t>Ruční dočištění ploch líce kleneb a podhledů ocelových kartáči</t>
  </si>
  <si>
    <t>1057761783</t>
  </si>
  <si>
    <t>Poznámka k položce:_x000D_
dočištění kamenného zdiva</t>
  </si>
  <si>
    <t>17</t>
  </si>
  <si>
    <t>985142212</t>
  </si>
  <si>
    <t>Vysekání spojovací hmoty ze spár zdiva hl přes 40 mm dl do 12 m/m2</t>
  </si>
  <si>
    <t>1266791027</t>
  </si>
  <si>
    <t>18</t>
  </si>
  <si>
    <t>985232113</t>
  </si>
  <si>
    <t>Hloubkové spárování zdiva aktivovanou maltou spára hl do 80 mm dl přes 12 m/m2</t>
  </si>
  <si>
    <t>734249738</t>
  </si>
  <si>
    <t>19</t>
  </si>
  <si>
    <t>985223111</t>
  </si>
  <si>
    <t>Přezdívání cihelného zdiva do aktivované malty do 3 m3</t>
  </si>
  <si>
    <t>m3</t>
  </si>
  <si>
    <t>-1334227354</t>
  </si>
  <si>
    <t>"oprava cihelného věnce klenby" 3*0,5*0,14</t>
  </si>
  <si>
    <t>20</t>
  </si>
  <si>
    <t>59610001</t>
  </si>
  <si>
    <t>cihla pálená plná do P15 290x140x65mm</t>
  </si>
  <si>
    <t>kus</t>
  </si>
  <si>
    <t>1362827894</t>
  </si>
  <si>
    <t>Poznámka k položce:_x000D_
Spotřeba: 333 kus/m3</t>
  </si>
  <si>
    <t>"počet cihel na opravovanou část" 79</t>
  </si>
  <si>
    <t>985311112</t>
  </si>
  <si>
    <t>Reprofilace stěn cementovými sanačními maltami tl 20 mm</t>
  </si>
  <si>
    <t>-711586149</t>
  </si>
  <si>
    <t>(6*1)*2 "římsy křídel vpravo"</t>
  </si>
  <si>
    <t>(3,6*1)*2 "římsy křídel vlevo"</t>
  </si>
  <si>
    <t>(3,6*1)*2 "římsa zídky u OP"</t>
  </si>
  <si>
    <t>22</t>
  </si>
  <si>
    <t>985311215</t>
  </si>
  <si>
    <t>Reprofilace líce kleneb a podhledů cementovými sanačními maltami tl 50 mm</t>
  </si>
  <si>
    <t>1051783412</t>
  </si>
  <si>
    <t>(7,56*1)*2 "čela mostu"</t>
  </si>
  <si>
    <t>23</t>
  </si>
  <si>
    <t>985311111</t>
  </si>
  <si>
    <t>Reprofilace stěn cementovými sanačními maltami tl 10 mm</t>
  </si>
  <si>
    <t>1310670879</t>
  </si>
  <si>
    <t>Poznámka k položce:_x000D_
jemná reprofilace</t>
  </si>
  <si>
    <t>24</t>
  </si>
  <si>
    <t>612142001</t>
  </si>
  <si>
    <t>Potažení vnitřních stěn sklovláknitým pletivem vtlačeným do tenkovrstvé hmoty</t>
  </si>
  <si>
    <t>-2109201681</t>
  </si>
  <si>
    <t>(7,56*1)*2 "věnec klenby mostu"</t>
  </si>
  <si>
    <t>25</t>
  </si>
  <si>
    <t>63127261</t>
  </si>
  <si>
    <t>tkanina sklovláknitá s protialkalickou úpravou 314g/m2</t>
  </si>
  <si>
    <t>-122726806</t>
  </si>
  <si>
    <t>26</t>
  </si>
  <si>
    <t>985441213</t>
  </si>
  <si>
    <t>Přídavná šroubovitá nerezová výztuž 1 táhlo D 8 mm v drážce v cihelném zdivu hl do 120 mm</t>
  </si>
  <si>
    <t>-1601750841</t>
  </si>
  <si>
    <t>"stažení klenby"9*5,5</t>
  </si>
  <si>
    <t>27</t>
  </si>
  <si>
    <t>985223210</t>
  </si>
  <si>
    <t>Přezdívání kamenného zdiva do aktivované malty do 1 m3</t>
  </si>
  <si>
    <t>684380793</t>
  </si>
  <si>
    <t>Poznámka k položce:_x000D_
Lokální opravy zdiva pod torkretovou omítkou</t>
  </si>
  <si>
    <t>173,124*0,05 'Přepočtené koeficientem množství</t>
  </si>
  <si>
    <t>28</t>
  </si>
  <si>
    <t>58381086</t>
  </si>
  <si>
    <t>kámen lomový upravený štípaný (80, 40, 20 cm) pískovec</t>
  </si>
  <si>
    <t>2013162403</t>
  </si>
  <si>
    <t>Poznámka k položce:_x000D_
20% doplnění a výměna nevyhovujícího kamenného zdiva</t>
  </si>
  <si>
    <t>8,656*2,4*0,2</t>
  </si>
  <si>
    <t>997</t>
  </si>
  <si>
    <t>Přesun sutě</t>
  </si>
  <si>
    <t>29</t>
  </si>
  <si>
    <t>997006512</t>
  </si>
  <si>
    <t>Vodorovné doprava suti s naložením a složením na skládku do 1 km</t>
  </si>
  <si>
    <t>488963596</t>
  </si>
  <si>
    <t>30</t>
  </si>
  <si>
    <t>997006519</t>
  </si>
  <si>
    <t>Příplatek k vodorovnému přemístění suti na skládku ZKD 1 km přes 1 km</t>
  </si>
  <si>
    <t>-1188930275</t>
  </si>
  <si>
    <t>95,146*26 'Přepočtené koeficientem množství</t>
  </si>
  <si>
    <t>31</t>
  </si>
  <si>
    <t>997013801</t>
  </si>
  <si>
    <t>Poplatek za uložení na skládce (skládkovné) stavebního odpadu betonového kód odpadu 170 101</t>
  </si>
  <si>
    <t>-1560815847</t>
  </si>
  <si>
    <t>32</t>
  </si>
  <si>
    <t>997013841</t>
  </si>
  <si>
    <t>Poplatek za uložení na skládce (skládkovné) odpadu po otryskávání kód odpadu 120 117</t>
  </si>
  <si>
    <t>864607824</t>
  </si>
  <si>
    <t>11,325*0,09</t>
  </si>
  <si>
    <t>33</t>
  </si>
  <si>
    <t>997211111</t>
  </si>
  <si>
    <t>Svislá doprava suti na v 3,5 m</t>
  </si>
  <si>
    <t>-757680624</t>
  </si>
  <si>
    <t>34</t>
  </si>
  <si>
    <t>997211611</t>
  </si>
  <si>
    <t>Nakládání suti na dopravní prostředky pro vodorovnou dopravu</t>
  </si>
  <si>
    <t>-1784583266</t>
  </si>
  <si>
    <t>59,644+1,019+34,483</t>
  </si>
  <si>
    <t>35</t>
  </si>
  <si>
    <t>997223855</t>
  </si>
  <si>
    <t>Poplatek za uložení na skládce (skládkovné) zeminy a kameniva kód odpadu 170 504</t>
  </si>
  <si>
    <t>-1875011532</t>
  </si>
  <si>
    <t>998</t>
  </si>
  <si>
    <t>Přesun hmot</t>
  </si>
  <si>
    <t>36</t>
  </si>
  <si>
    <t>998153221</t>
  </si>
  <si>
    <t>Příplatek k ručnímu přesunu hmot pro zdi a valy za zvětšený přesun ZKD 50 m</t>
  </si>
  <si>
    <t>366996227</t>
  </si>
  <si>
    <t>59,321*2 'Přepočtené koeficientem množství</t>
  </si>
  <si>
    <t>37</t>
  </si>
  <si>
    <t>998212111</t>
  </si>
  <si>
    <t>Přesun hmot pro mosty zděné, monolitické betonové nebo ocelové v do 20 m</t>
  </si>
  <si>
    <t>2056415917</t>
  </si>
  <si>
    <t>2019/07/1.2/SO 01 - VRN - most v km 51,144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</si>
  <si>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</si>
  <si>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</si>
  <si>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</si>
  <si>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</si>
  <si>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</si>
  <si>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</si>
  <si>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</si>
  <si>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</si>
  <si>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</si>
  <si>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soubor</t>
  </si>
  <si>
    <t>CS ÚRS 2019 01</t>
  </si>
  <si>
    <t>1024</t>
  </si>
  <si>
    <t>1235181220</t>
  </si>
  <si>
    <t>034002000</t>
  </si>
  <si>
    <t>Zabezpečení staveniště</t>
  </si>
  <si>
    <t>1126159797</t>
  </si>
  <si>
    <t>039002000</t>
  </si>
  <si>
    <t>Zrušení zařízení staveniště</t>
  </si>
  <si>
    <t>-416316828</t>
  </si>
  <si>
    <t>VRN4</t>
  </si>
  <si>
    <t>Inženýrská činnost</t>
  </si>
  <si>
    <t>041903000</t>
  </si>
  <si>
    <t>Dozor jiné osoby</t>
  </si>
  <si>
    <t>-1954959759</t>
  </si>
  <si>
    <t>VRN7</t>
  </si>
  <si>
    <t>Provozní vlivy</t>
  </si>
  <si>
    <t>074002000</t>
  </si>
  <si>
    <t>Železniční a městský kolejový provoz</t>
  </si>
  <si>
    <t>506879905</t>
  </si>
  <si>
    <t>2019/07/02/SO 02 - Most v km 51,331</t>
  </si>
  <si>
    <t>2019/07/2.1/SO 02 - most v km 51,331</t>
  </si>
  <si>
    <t>2076457830</t>
  </si>
  <si>
    <t>-521162946</t>
  </si>
  <si>
    <t>1405233149</t>
  </si>
  <si>
    <t>477*0,2</t>
  </si>
  <si>
    <t>-608554083</t>
  </si>
  <si>
    <t>159*0,1*2</t>
  </si>
  <si>
    <t>779401782</t>
  </si>
  <si>
    <t>"0,8% z poměru cementu" (31800/100)*0,8</t>
  </si>
  <si>
    <t>857499818</t>
  </si>
  <si>
    <t>"477 vrtů á 0,5m" 159*3*0,5</t>
  </si>
  <si>
    <t>-227605457</t>
  </si>
  <si>
    <t>"reprofilované části" 111,124</t>
  </si>
  <si>
    <t>1455616139</t>
  </si>
  <si>
    <t>((0,125*2)*6)*11,3 "madla"</t>
  </si>
  <si>
    <t>((0,125*2)*6)*1,85 "sloupky"</t>
  </si>
  <si>
    <t>((0,125*2)*4)*1,2 "sloupky"</t>
  </si>
  <si>
    <t>0,8*11,3 "kabelový žlab"</t>
  </si>
  <si>
    <t>-1389334199</t>
  </si>
  <si>
    <t>1245488753</t>
  </si>
  <si>
    <t>300</t>
  </si>
  <si>
    <t>981697338</t>
  </si>
  <si>
    <t>300*30</t>
  </si>
  <si>
    <t>2015706275</t>
  </si>
  <si>
    <t>944411111</t>
  </si>
  <si>
    <t>Montáž záchytné sítě třídy A</t>
  </si>
  <si>
    <t>1328054373</t>
  </si>
  <si>
    <t>2*(6*10) "ochranná sít přilehlého pruhu komunikace"</t>
  </si>
  <si>
    <t>944411211</t>
  </si>
  <si>
    <t>Příplatek k záchytné síti třídy A za první a ZKD den použití</t>
  </si>
  <si>
    <t>1524236994</t>
  </si>
  <si>
    <t>120*30</t>
  </si>
  <si>
    <t>1783355012</t>
  </si>
  <si>
    <t>(7,7*6)*2 "křídla vpravo"</t>
  </si>
  <si>
    <t>(5*3,6)*2 "křídla vlevo"</t>
  </si>
  <si>
    <t>(4,9*0,9)*2 "opěry"</t>
  </si>
  <si>
    <t>((11,3*0,5)+(11,3*0,5))*2 "římsy"</t>
  </si>
  <si>
    <t>(3,6*0,90)*2 "zídka u OP"</t>
  </si>
  <si>
    <t>(2,8*0,8)*2 "bok u křídel vlevo"</t>
  </si>
  <si>
    <t>11,2*4,9 "klenba"</t>
  </si>
  <si>
    <t>32*2 "čela mostu"</t>
  </si>
  <si>
    <t>-282424949</t>
  </si>
  <si>
    <t>4 "lokální opravy"</t>
  </si>
  <si>
    <t>(14,26*1)*2 "klenba kraje"</t>
  </si>
  <si>
    <t>(14,26*1)*2 "čelo vence klenby</t>
  </si>
  <si>
    <t>-540429995</t>
  </si>
  <si>
    <t>"pod odstraněným torkretem" 32,500</t>
  </si>
  <si>
    <t>985142213</t>
  </si>
  <si>
    <t>Vysekání spojovací hmoty ze spár zdiva hl přes 40 mm dl přes 12 m/m2</t>
  </si>
  <si>
    <t>1040119918</t>
  </si>
  <si>
    <t>Poznámka k položce:_x000D_
50% zdiva</t>
  </si>
  <si>
    <t>203,36*0,5 'Přepočtené koeficientem množství</t>
  </si>
  <si>
    <t>-3905841</t>
  </si>
  <si>
    <t>273962654</t>
  </si>
  <si>
    <t>"oprava cihelného věnce klenby" 6*0,5*0,14</t>
  </si>
  <si>
    <t>277409252</t>
  </si>
  <si>
    <t>-1600911821</t>
  </si>
  <si>
    <t>Poznámka k položce:_x000D_
Lokální opravy zdiva křídel</t>
  </si>
  <si>
    <t>469967523</t>
  </si>
  <si>
    <t>-2140838056</t>
  </si>
  <si>
    <t>(7,7*1)*2 "křídla vpravo"</t>
  </si>
  <si>
    <t>(5*1)*2 "křídla vlevo"</t>
  </si>
  <si>
    <t>1042659244</t>
  </si>
  <si>
    <t>235684261</t>
  </si>
  <si>
    <t>-2007652780</t>
  </si>
  <si>
    <t>1493923541</t>
  </si>
  <si>
    <t>-1593533255</t>
  </si>
  <si>
    <t>-225584611</t>
  </si>
  <si>
    <t>-833768232</t>
  </si>
  <si>
    <t>-1619824468</t>
  </si>
  <si>
    <t>-785048311</t>
  </si>
  <si>
    <t>-196738010</t>
  </si>
  <si>
    <t>898202278</t>
  </si>
  <si>
    <t>-813422487</t>
  </si>
  <si>
    <t>82,333*2 'Přepočtené koeficientem množství</t>
  </si>
  <si>
    <t>-886456921</t>
  </si>
  <si>
    <t>2019/07/2.2/SO 02 - VRN - most v km 51,331</t>
  </si>
  <si>
    <t>1170959473</t>
  </si>
  <si>
    <t>-1342026169</t>
  </si>
  <si>
    <t>1972474051</t>
  </si>
  <si>
    <t>2094547711</t>
  </si>
  <si>
    <t>1495265935</t>
  </si>
  <si>
    <t>079002000</t>
  </si>
  <si>
    <t>Silniční zábor</t>
  </si>
  <si>
    <t>-452524266</t>
  </si>
  <si>
    <t>2019/07/03/SO 03 - Propustek v km 51,640</t>
  </si>
  <si>
    <t>2019/07/3.1/SO 03 - propustek v km 51,640</t>
  </si>
  <si>
    <t xml:space="preserve">    4 - Vodorovné konstrukce</t>
  </si>
  <si>
    <t>-863710455</t>
  </si>
  <si>
    <t>-540205539</t>
  </si>
  <si>
    <t>Vodorovné konstrukce</t>
  </si>
  <si>
    <t>451312111</t>
  </si>
  <si>
    <t>Podklad pod dlažbu z betonu prostého C 20/25 tl přes 100 do 150 mm</t>
  </si>
  <si>
    <t>1818089449</t>
  </si>
  <si>
    <t>451571414</t>
  </si>
  <si>
    <t>Podklad pod dlažbu z kameniva tl přes 200 do 250 mm</t>
  </si>
  <si>
    <t>-1473441613</t>
  </si>
  <si>
    <t>465512228</t>
  </si>
  <si>
    <t>Dlažba z lomového kamene na sucho se zalitím spár maltou cementovou tl 250 mm</t>
  </si>
  <si>
    <t>1498643173</t>
  </si>
  <si>
    <t>1,4*3 "vtok"</t>
  </si>
  <si>
    <t>1,4*5 "odtok"</t>
  </si>
  <si>
    <t>622131111</t>
  </si>
  <si>
    <t>Polymercementový spojovací můstek vnějších stěn nanášený ručně</t>
  </si>
  <si>
    <t>661472437</t>
  </si>
  <si>
    <t>"reprofil. části" 22,08</t>
  </si>
  <si>
    <t>938902472</t>
  </si>
  <si>
    <t>Čištění propustků ručně D do 1000 mm při tl nánosu do 75% DN</t>
  </si>
  <si>
    <t>2032835259</t>
  </si>
  <si>
    <t>469460347</t>
  </si>
  <si>
    <t>(4,8*1,5)*2 "stěny u říms"</t>
  </si>
  <si>
    <t>((4,8*0,5)+(4,8*0,3))*2 "římsy"</t>
  </si>
  <si>
    <t>985311113</t>
  </si>
  <si>
    <t>Reprofilace stěn cementovými sanačními maltami tl 30 mm</t>
  </si>
  <si>
    <t>-267249889</t>
  </si>
  <si>
    <t>((4,8*1,5)*2) "stěny u říms"</t>
  </si>
  <si>
    <t>(((4,8*0,5)+(4,8*0,3))*2)"římsy "</t>
  </si>
  <si>
    <t>-123238432</t>
  </si>
  <si>
    <t>-1304943224</t>
  </si>
  <si>
    <t>33,25*26 'Přepočtené koeficientem množství</t>
  </si>
  <si>
    <t>2004505399</t>
  </si>
  <si>
    <t>235231023</t>
  </si>
  <si>
    <t>26,768+6,482</t>
  </si>
  <si>
    <t>1355168398</t>
  </si>
  <si>
    <t>2127035858</t>
  </si>
  <si>
    <t>14,187*2 'Přepočtené koeficientem množství</t>
  </si>
  <si>
    <t>1754495955</t>
  </si>
  <si>
    <t>2019/07/3.2/SO 03 - VRN - propustek v km 51,640</t>
  </si>
  <si>
    <t>683573688</t>
  </si>
  <si>
    <t>-1371790208</t>
  </si>
  <si>
    <t>039203000</t>
  </si>
  <si>
    <t>Úprava terénu po zrušení zařízení staveniště</t>
  </si>
  <si>
    <t>-1378726417</t>
  </si>
  <si>
    <t>-75668736</t>
  </si>
  <si>
    <t>755832137</t>
  </si>
  <si>
    <t>2019/07/04/SO 04 - Most v km 54,333</t>
  </si>
  <si>
    <t>2019/07/4.1/SO 04 - most v km 54,333</t>
  </si>
  <si>
    <t>-202567781</t>
  </si>
  <si>
    <t>-820964143</t>
  </si>
  <si>
    <t>1542118962</t>
  </si>
  <si>
    <t>"460 vrtů á 0,5m" 231*2*0,5</t>
  </si>
  <si>
    <t>-756186997</t>
  </si>
  <si>
    <t>460*0,2</t>
  </si>
  <si>
    <t>413669377</t>
  </si>
  <si>
    <t>231*0,05*2</t>
  </si>
  <si>
    <t>1684145550</t>
  </si>
  <si>
    <t>"0,8% z poměru cementu" (23100/100)*0,8</t>
  </si>
  <si>
    <t>-1694332777</t>
  </si>
  <si>
    <t>"reprofil.části"113,780</t>
  </si>
  <si>
    <t>-518562280</t>
  </si>
  <si>
    <t>-608879155</t>
  </si>
  <si>
    <t>250</t>
  </si>
  <si>
    <t>-532711392</t>
  </si>
  <si>
    <t>250*30</t>
  </si>
  <si>
    <t>1415705629</t>
  </si>
  <si>
    <t>2099608017</t>
  </si>
  <si>
    <t>(7,5*5,5)*2 "křídla vpravo"</t>
  </si>
  <si>
    <t>(3,7*3)*2 "křídla vlevo"</t>
  </si>
  <si>
    <t>(8,8*1,7)*2 "opěry"</t>
  </si>
  <si>
    <t>((7,5*0,5)+(7,5*0,5))*2 "římsy"</t>
  </si>
  <si>
    <t>(2*1,7)*2 "bok u zídek"</t>
  </si>
  <si>
    <t>7*8,8 "klenba"</t>
  </si>
  <si>
    <t>2*14 "čela"</t>
  </si>
  <si>
    <t>-1030755831</t>
  </si>
  <si>
    <t>-342628048</t>
  </si>
  <si>
    <t>"100% plochy zdiva" 171</t>
  </si>
  <si>
    <t>762707115</t>
  </si>
  <si>
    <t>513463713</t>
  </si>
  <si>
    <t>-633350816</t>
  </si>
  <si>
    <t>-1125583589</t>
  </si>
  <si>
    <t>141,42*0,05 'Přepočtené koeficientem množství</t>
  </si>
  <si>
    <t>2074848040</t>
  </si>
  <si>
    <t>7,01*0,1</t>
  </si>
  <si>
    <t>985232112</t>
  </si>
  <si>
    <t>Hloubkové spárování zdiva aktivovanou maltou spára hl do 80 mm dl do 12 m/m2</t>
  </si>
  <si>
    <t>781931050</t>
  </si>
  <si>
    <t>985311212</t>
  </si>
  <si>
    <t>Reprofilace líce kleneb a podhledů cementovými sanačními maltami tl 20 mm</t>
  </si>
  <si>
    <t>-1287019716</t>
  </si>
  <si>
    <t>Poznámka k položce:_x000D_
sanace cihelného klenbového věnce</t>
  </si>
  <si>
    <t>(5*0,63)*2</t>
  </si>
  <si>
    <t>-663425730</t>
  </si>
  <si>
    <t>651677598</t>
  </si>
  <si>
    <t>(3,6*1,9)*2 "římsy u zídek"</t>
  </si>
  <si>
    <t>(4,5*0,5)*2 "římsy na křídlech vlevo"</t>
  </si>
  <si>
    <t>(8*0,5)*2 "římsy na křídlech vpravo"</t>
  </si>
  <si>
    <t>830715923</t>
  </si>
  <si>
    <t>7*1*2 "čelo věnce klenby"</t>
  </si>
  <si>
    <t>985311111.1</t>
  </si>
  <si>
    <t>460311450</t>
  </si>
  <si>
    <t>-243097669</t>
  </si>
  <si>
    <t>-2105335676</t>
  </si>
  <si>
    <t>-1070227799</t>
  </si>
  <si>
    <t>-1184163889</t>
  </si>
  <si>
    <t>2140583657</t>
  </si>
  <si>
    <t>1459190037</t>
  </si>
  <si>
    <t>514454938</t>
  </si>
  <si>
    <t>963307249</t>
  </si>
  <si>
    <t>1415918560</t>
  </si>
  <si>
    <t>-1210321571</t>
  </si>
  <si>
    <t>70,4*2 'Přepočtené koeficientem množství</t>
  </si>
  <si>
    <t>2023045132</t>
  </si>
  <si>
    <t>2019/07/4.2/SO 04 - VRN - most v km 54,333</t>
  </si>
  <si>
    <t>-1647845196</t>
  </si>
  <si>
    <t>-979034494</t>
  </si>
  <si>
    <t>1162762050</t>
  </si>
  <si>
    <t>1655803962</t>
  </si>
  <si>
    <t>-457681128</t>
  </si>
  <si>
    <t>076103001</t>
  </si>
  <si>
    <t>Křížení el. vedení s vedením - projednání omezení</t>
  </si>
  <si>
    <t>-888336890</t>
  </si>
  <si>
    <t>2073041715</t>
  </si>
  <si>
    <t>2019/07/05/SO 05 - Most v km 58,479</t>
  </si>
  <si>
    <t>2019/07/5.1/SO 05 - most v km 58,479</t>
  </si>
  <si>
    <t xml:space="preserve">    3 - Svislé a kompletní konstrukce</t>
  </si>
  <si>
    <t xml:space="preserve">      6 - Úpravy povrchů, podlahy a osazování výplní</t>
  </si>
  <si>
    <t>982199862</t>
  </si>
  <si>
    <t>-219317934</t>
  </si>
  <si>
    <t>605505888</t>
  </si>
  <si>
    <t>366*0,1</t>
  </si>
  <si>
    <t>-2015350580</t>
  </si>
  <si>
    <t>378*0,01*2</t>
  </si>
  <si>
    <t>-156631346</t>
  </si>
  <si>
    <t>"0,8% z poměru cementu" (7560/100)*0,8</t>
  </si>
  <si>
    <t>262552265</t>
  </si>
  <si>
    <t xml:space="preserve">Poznámka k položce:_x000D_
466 vrtů - v cihelném zdivu 1 vrt na 1m2 - v kamenném zdivu 1 vrty na 1m2 -  délka 0,5m. </t>
  </si>
  <si>
    <t>17,280 *(1*0,5) "křídla vpravo 2 vrty na m2"</t>
  </si>
  <si>
    <t>56*(1*0,5) "křídla vlevo"</t>
  </si>
  <si>
    <t>78,4*(1*0,5) "opěry"</t>
  </si>
  <si>
    <t>7,92*(1*0,5) "zídka u OP"</t>
  </si>
  <si>
    <t>6*(1*0,5) "bok u zídek"</t>
  </si>
  <si>
    <t>28*6,3*(1*0,5) "klenba 1 vrt na m2"</t>
  </si>
  <si>
    <t>24*(1*0,5) "čela mostu"</t>
  </si>
  <si>
    <t>Svislé a kompletní konstrukce</t>
  </si>
  <si>
    <t>-1943929435</t>
  </si>
  <si>
    <t>6,3</t>
  </si>
  <si>
    <t>1691146919</t>
  </si>
  <si>
    <t>-1971999070</t>
  </si>
  <si>
    <t>378</t>
  </si>
  <si>
    <t>1848019884</t>
  </si>
  <si>
    <t>378*30</t>
  </si>
  <si>
    <t>938049501</t>
  </si>
  <si>
    <t>-2032036030</t>
  </si>
  <si>
    <t>(3,6*2,4)*2 "křídla vpravo"</t>
  </si>
  <si>
    <t>(5,6*5)*2 "křídla vlevo"</t>
  </si>
  <si>
    <t>(28*1,4)*2 "opěry"</t>
  </si>
  <si>
    <t>((6,4*0,5)+(6,4*0,5))*2 "římsy"</t>
  </si>
  <si>
    <t>(3,6*1,10)*2 "zídka u OP"</t>
  </si>
  <si>
    <t>(2*1,5)*2 "bok u zídek"</t>
  </si>
  <si>
    <t>28*6,3 "klenba"</t>
  </si>
  <si>
    <t>12+12 "čela mostu"</t>
  </si>
  <si>
    <t>-1661483334</t>
  </si>
  <si>
    <t>Poznámka k položce:_x000D_
60% zdiva</t>
  </si>
  <si>
    <t>202,4*0,6 'Přepočtené koeficientem množství</t>
  </si>
  <si>
    <t>-927024626</t>
  </si>
  <si>
    <t>301026717</t>
  </si>
  <si>
    <t>"přezdívání degradovaných částí klenby" 1</t>
  </si>
  <si>
    <t>-283733791</t>
  </si>
  <si>
    <t>"počet cihel na opravovanou část" 50</t>
  </si>
  <si>
    <t>-36053674</t>
  </si>
  <si>
    <t>"přezdívání konců křídel" 2*2*0,5</t>
  </si>
  <si>
    <t>896419515</t>
  </si>
  <si>
    <t>-488602051</t>
  </si>
  <si>
    <t>-1528569630</t>
  </si>
  <si>
    <t>"stažení věnce klenby"(7*2,5)*2</t>
  </si>
  <si>
    <t>1772616348</t>
  </si>
  <si>
    <t>499524250</t>
  </si>
  <si>
    <t>-1462547927</t>
  </si>
  <si>
    <t>-1717878221</t>
  </si>
  <si>
    <t>-1676991813</t>
  </si>
  <si>
    <t>-120484960</t>
  </si>
  <si>
    <t>-17082629</t>
  </si>
  <si>
    <t>-849847005</t>
  </si>
  <si>
    <t>44,875*2 'Přepočtené koeficientem množství</t>
  </si>
  <si>
    <t>536725748</t>
  </si>
  <si>
    <t>2019/07/5.2/SO 05 - VRN - most v km 58,479</t>
  </si>
  <si>
    <t>-338830700</t>
  </si>
  <si>
    <t>1083993663</t>
  </si>
  <si>
    <t>-1515607721</t>
  </si>
  <si>
    <t>628328797</t>
  </si>
  <si>
    <t>1972706286</t>
  </si>
  <si>
    <t>119908237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</si>
</sst>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1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7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7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71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71"/>
      <c r="BS8" s="16" t="s">
        <v>6</v>
      </c>
    </row>
    <row r="9" spans="1:74" s="1" customFormat="1" ht="29.2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26</v>
      </c>
      <c r="AL9" s="21"/>
      <c r="AM9" s="21"/>
      <c r="AN9" s="30" t="s">
        <v>27</v>
      </c>
      <c r="AO9" s="21"/>
      <c r="AP9" s="21"/>
      <c r="AQ9" s="21"/>
      <c r="AR9" s="19"/>
      <c r="BE9" s="271"/>
      <c r="BS9" s="16" t="s">
        <v>6</v>
      </c>
    </row>
    <row r="10" spans="1:74" s="1" customFormat="1" ht="12" customHeight="1">
      <c r="B10" s="20"/>
      <c r="C10" s="21"/>
      <c r="D10" s="28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29</v>
      </c>
      <c r="AL10" s="21"/>
      <c r="AM10" s="21"/>
      <c r="AN10" s="26" t="s">
        <v>1</v>
      </c>
      <c r="AO10" s="21"/>
      <c r="AP10" s="21"/>
      <c r="AQ10" s="21"/>
      <c r="AR10" s="19"/>
      <c r="BE10" s="27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1</v>
      </c>
      <c r="AO11" s="21"/>
      <c r="AP11" s="21"/>
      <c r="AQ11" s="21"/>
      <c r="AR11" s="19"/>
      <c r="BE11" s="27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1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29</v>
      </c>
      <c r="AL13" s="21"/>
      <c r="AM13" s="21"/>
      <c r="AN13" s="31" t="s">
        <v>32</v>
      </c>
      <c r="AO13" s="21"/>
      <c r="AP13" s="21"/>
      <c r="AQ13" s="21"/>
      <c r="AR13" s="19"/>
      <c r="BE13" s="271"/>
      <c r="BS13" s="16" t="s">
        <v>6</v>
      </c>
    </row>
    <row r="14" spans="1:74" ht="12.75">
      <c r="B14" s="20"/>
      <c r="C14" s="21"/>
      <c r="D14" s="21"/>
      <c r="E14" s="276" t="s">
        <v>32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30</v>
      </c>
      <c r="AL14" s="21"/>
      <c r="AM14" s="21"/>
      <c r="AN14" s="31" t="s">
        <v>32</v>
      </c>
      <c r="AO14" s="21"/>
      <c r="AP14" s="21"/>
      <c r="AQ14" s="21"/>
      <c r="AR14" s="19"/>
      <c r="BE14" s="27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1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29</v>
      </c>
      <c r="AL16" s="21"/>
      <c r="AM16" s="21"/>
      <c r="AN16" s="26" t="s">
        <v>1</v>
      </c>
      <c r="AO16" s="21"/>
      <c r="AP16" s="21"/>
      <c r="AQ16" s="21"/>
      <c r="AR16" s="19"/>
      <c r="BE16" s="27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1</v>
      </c>
      <c r="AO17" s="21"/>
      <c r="AP17" s="21"/>
      <c r="AQ17" s="21"/>
      <c r="AR17" s="19"/>
      <c r="BE17" s="271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1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29</v>
      </c>
      <c r="AL19" s="21"/>
      <c r="AM19" s="21"/>
      <c r="AN19" s="26" t="s">
        <v>1</v>
      </c>
      <c r="AO19" s="21"/>
      <c r="AP19" s="21"/>
      <c r="AQ19" s="21"/>
      <c r="AR19" s="19"/>
      <c r="BE19" s="27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1</v>
      </c>
      <c r="AO20" s="21"/>
      <c r="AP20" s="21"/>
      <c r="AQ20" s="21"/>
      <c r="AR20" s="19"/>
      <c r="BE20" s="271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1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1"/>
    </row>
    <row r="23" spans="1:71" s="1" customFormat="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7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1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71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9">
        <f>ROUND(AG94,2)</f>
        <v>0</v>
      </c>
      <c r="AL26" s="280"/>
      <c r="AM26" s="280"/>
      <c r="AN26" s="280"/>
      <c r="AO26" s="280"/>
      <c r="AP26" s="36"/>
      <c r="AQ26" s="36"/>
      <c r="AR26" s="39"/>
      <c r="BE26" s="27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1" t="s">
        <v>38</v>
      </c>
      <c r="M28" s="281"/>
      <c r="N28" s="281"/>
      <c r="O28" s="281"/>
      <c r="P28" s="281"/>
      <c r="Q28" s="36"/>
      <c r="R28" s="36"/>
      <c r="S28" s="36"/>
      <c r="T28" s="36"/>
      <c r="U28" s="36"/>
      <c r="V28" s="36"/>
      <c r="W28" s="281" t="s">
        <v>39</v>
      </c>
      <c r="X28" s="281"/>
      <c r="Y28" s="281"/>
      <c r="Z28" s="281"/>
      <c r="AA28" s="281"/>
      <c r="AB28" s="281"/>
      <c r="AC28" s="281"/>
      <c r="AD28" s="281"/>
      <c r="AE28" s="281"/>
      <c r="AF28" s="36"/>
      <c r="AG28" s="36"/>
      <c r="AH28" s="36"/>
      <c r="AI28" s="36"/>
      <c r="AJ28" s="36"/>
      <c r="AK28" s="281" t="s">
        <v>40</v>
      </c>
      <c r="AL28" s="281"/>
      <c r="AM28" s="281"/>
      <c r="AN28" s="281"/>
      <c r="AO28" s="281"/>
      <c r="AP28" s="36"/>
      <c r="AQ28" s="36"/>
      <c r="AR28" s="39"/>
      <c r="BE28" s="271"/>
    </row>
    <row r="29" spans="1:71" s="3" customFormat="1" ht="14.45" customHeight="1">
      <c r="B29" s="40"/>
      <c r="C29" s="41"/>
      <c r="D29" s="28" t="s">
        <v>41</v>
      </c>
      <c r="E29" s="41"/>
      <c r="F29" s="28" t="s">
        <v>42</v>
      </c>
      <c r="G29" s="41"/>
      <c r="H29" s="41"/>
      <c r="I29" s="41"/>
      <c r="J29" s="41"/>
      <c r="K29" s="41"/>
      <c r="L29" s="284">
        <v>0.21</v>
      </c>
      <c r="M29" s="283"/>
      <c r="N29" s="283"/>
      <c r="O29" s="283"/>
      <c r="P29" s="283"/>
      <c r="Q29" s="41"/>
      <c r="R29" s="41"/>
      <c r="S29" s="41"/>
      <c r="T29" s="41"/>
      <c r="U29" s="41"/>
      <c r="V29" s="41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1"/>
      <c r="AG29" s="41"/>
      <c r="AH29" s="41"/>
      <c r="AI29" s="41"/>
      <c r="AJ29" s="41"/>
      <c r="AK29" s="282">
        <f>ROUND(AV94, 2)</f>
        <v>0</v>
      </c>
      <c r="AL29" s="283"/>
      <c r="AM29" s="283"/>
      <c r="AN29" s="283"/>
      <c r="AO29" s="283"/>
      <c r="AP29" s="41"/>
      <c r="AQ29" s="41"/>
      <c r="AR29" s="42"/>
      <c r="BE29" s="272"/>
    </row>
    <row r="30" spans="1:71" s="3" customFormat="1" ht="14.45" customHeight="1">
      <c r="B30" s="40"/>
      <c r="C30" s="41"/>
      <c r="D30" s="41"/>
      <c r="E30" s="41"/>
      <c r="F30" s="28" t="s">
        <v>43</v>
      </c>
      <c r="G30" s="41"/>
      <c r="H30" s="41"/>
      <c r="I30" s="41"/>
      <c r="J30" s="41"/>
      <c r="K30" s="41"/>
      <c r="L30" s="284">
        <v>0.15</v>
      </c>
      <c r="M30" s="283"/>
      <c r="N30" s="283"/>
      <c r="O30" s="283"/>
      <c r="P30" s="283"/>
      <c r="Q30" s="41"/>
      <c r="R30" s="41"/>
      <c r="S30" s="41"/>
      <c r="T30" s="41"/>
      <c r="U30" s="41"/>
      <c r="V30" s="41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1"/>
      <c r="AG30" s="41"/>
      <c r="AH30" s="41"/>
      <c r="AI30" s="41"/>
      <c r="AJ30" s="41"/>
      <c r="AK30" s="282">
        <f>ROUND(AW94, 2)</f>
        <v>0</v>
      </c>
      <c r="AL30" s="283"/>
      <c r="AM30" s="283"/>
      <c r="AN30" s="283"/>
      <c r="AO30" s="283"/>
      <c r="AP30" s="41"/>
      <c r="AQ30" s="41"/>
      <c r="AR30" s="42"/>
      <c r="BE30" s="272"/>
    </row>
    <row r="31" spans="1:71" s="3" customFormat="1" ht="14.45" hidden="1" customHeight="1">
      <c r="B31" s="40"/>
      <c r="C31" s="41"/>
      <c r="D31" s="41"/>
      <c r="E31" s="41"/>
      <c r="F31" s="28" t="s">
        <v>44</v>
      </c>
      <c r="G31" s="41"/>
      <c r="H31" s="41"/>
      <c r="I31" s="41"/>
      <c r="J31" s="41"/>
      <c r="K31" s="41"/>
      <c r="L31" s="284">
        <v>0.21</v>
      </c>
      <c r="M31" s="283"/>
      <c r="N31" s="283"/>
      <c r="O31" s="283"/>
      <c r="P31" s="283"/>
      <c r="Q31" s="41"/>
      <c r="R31" s="41"/>
      <c r="S31" s="41"/>
      <c r="T31" s="41"/>
      <c r="U31" s="41"/>
      <c r="V31" s="41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1"/>
      <c r="AG31" s="41"/>
      <c r="AH31" s="41"/>
      <c r="AI31" s="41"/>
      <c r="AJ31" s="41"/>
      <c r="AK31" s="282">
        <v>0</v>
      </c>
      <c r="AL31" s="283"/>
      <c r="AM31" s="283"/>
      <c r="AN31" s="283"/>
      <c r="AO31" s="283"/>
      <c r="AP31" s="41"/>
      <c r="AQ31" s="41"/>
      <c r="AR31" s="42"/>
      <c r="BE31" s="272"/>
    </row>
    <row r="32" spans="1:71" s="3" customFormat="1" ht="14.45" hidden="1" customHeight="1">
      <c r="B32" s="40"/>
      <c r="C32" s="41"/>
      <c r="D32" s="41"/>
      <c r="E32" s="41"/>
      <c r="F32" s="28" t="s">
        <v>45</v>
      </c>
      <c r="G32" s="41"/>
      <c r="H32" s="41"/>
      <c r="I32" s="41"/>
      <c r="J32" s="41"/>
      <c r="K32" s="41"/>
      <c r="L32" s="284">
        <v>0.15</v>
      </c>
      <c r="M32" s="283"/>
      <c r="N32" s="283"/>
      <c r="O32" s="283"/>
      <c r="P32" s="283"/>
      <c r="Q32" s="41"/>
      <c r="R32" s="41"/>
      <c r="S32" s="41"/>
      <c r="T32" s="41"/>
      <c r="U32" s="41"/>
      <c r="V32" s="41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1"/>
      <c r="AG32" s="41"/>
      <c r="AH32" s="41"/>
      <c r="AI32" s="41"/>
      <c r="AJ32" s="41"/>
      <c r="AK32" s="282">
        <v>0</v>
      </c>
      <c r="AL32" s="283"/>
      <c r="AM32" s="283"/>
      <c r="AN32" s="283"/>
      <c r="AO32" s="283"/>
      <c r="AP32" s="41"/>
      <c r="AQ32" s="41"/>
      <c r="AR32" s="42"/>
      <c r="BE32" s="272"/>
    </row>
    <row r="33" spans="1:57" s="3" customFormat="1" ht="14.45" hidden="1" customHeight="1">
      <c r="B33" s="40"/>
      <c r="C33" s="41"/>
      <c r="D33" s="41"/>
      <c r="E33" s="41"/>
      <c r="F33" s="28" t="s">
        <v>46</v>
      </c>
      <c r="G33" s="41"/>
      <c r="H33" s="41"/>
      <c r="I33" s="41"/>
      <c r="J33" s="41"/>
      <c r="K33" s="41"/>
      <c r="L33" s="284">
        <v>0</v>
      </c>
      <c r="M33" s="283"/>
      <c r="N33" s="283"/>
      <c r="O33" s="283"/>
      <c r="P33" s="283"/>
      <c r="Q33" s="41"/>
      <c r="R33" s="41"/>
      <c r="S33" s="41"/>
      <c r="T33" s="41"/>
      <c r="U33" s="41"/>
      <c r="V33" s="41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1"/>
      <c r="AG33" s="41"/>
      <c r="AH33" s="41"/>
      <c r="AI33" s="41"/>
      <c r="AJ33" s="41"/>
      <c r="AK33" s="282">
        <v>0</v>
      </c>
      <c r="AL33" s="283"/>
      <c r="AM33" s="283"/>
      <c r="AN33" s="283"/>
      <c r="AO33" s="283"/>
      <c r="AP33" s="41"/>
      <c r="AQ33" s="41"/>
      <c r="AR33" s="42"/>
      <c r="BE33" s="27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1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88" t="s">
        <v>49</v>
      </c>
      <c r="Y35" s="286"/>
      <c r="Z35" s="286"/>
      <c r="AA35" s="286"/>
      <c r="AB35" s="286"/>
      <c r="AC35" s="45"/>
      <c r="AD35" s="45"/>
      <c r="AE35" s="45"/>
      <c r="AF35" s="45"/>
      <c r="AG35" s="45"/>
      <c r="AH35" s="45"/>
      <c r="AI35" s="45"/>
      <c r="AJ35" s="45"/>
      <c r="AK35" s="285">
        <f>SUM(AK26:AK33)</f>
        <v>0</v>
      </c>
      <c r="AL35" s="286"/>
      <c r="AM35" s="286"/>
      <c r="AN35" s="286"/>
      <c r="AO35" s="28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2020/02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7" t="str">
        <f>K6</f>
        <v>Oprava mostních objektů v úseku Opočno - Teplice nad M.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24</v>
      </c>
      <c r="AJ87" s="36"/>
      <c r="AK87" s="36"/>
      <c r="AL87" s="36"/>
      <c r="AM87" s="295" t="str">
        <f>IF(AN8= "","",AN8)</f>
        <v>31. 1. 2020</v>
      </c>
      <c r="AN87" s="29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28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33</v>
      </c>
      <c r="AJ89" s="36"/>
      <c r="AK89" s="36"/>
      <c r="AL89" s="36"/>
      <c r="AM89" s="296" t="str">
        <f>IF(E17="","",E17)</f>
        <v xml:space="preserve"> </v>
      </c>
      <c r="AN89" s="297"/>
      <c r="AO89" s="297"/>
      <c r="AP89" s="297"/>
      <c r="AQ89" s="36"/>
      <c r="AR89" s="39"/>
      <c r="AS89" s="300" t="s">
        <v>57</v>
      </c>
      <c r="AT89" s="30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31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296" t="str">
        <f>IF(E20="","",E20)</f>
        <v xml:space="preserve"> </v>
      </c>
      <c r="AN90" s="297"/>
      <c r="AO90" s="297"/>
      <c r="AP90" s="297"/>
      <c r="AQ90" s="36"/>
      <c r="AR90" s="39"/>
      <c r="AS90" s="302"/>
      <c r="AT90" s="30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4"/>
      <c r="AT91" s="30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2" t="s">
        <v>58</v>
      </c>
      <c r="D92" s="263"/>
      <c r="E92" s="263"/>
      <c r="F92" s="263"/>
      <c r="G92" s="263"/>
      <c r="H92" s="73"/>
      <c r="I92" s="266" t="s">
        <v>59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94" t="s">
        <v>60</v>
      </c>
      <c r="AH92" s="263"/>
      <c r="AI92" s="263"/>
      <c r="AJ92" s="263"/>
      <c r="AK92" s="263"/>
      <c r="AL92" s="263"/>
      <c r="AM92" s="263"/>
      <c r="AN92" s="266" t="s">
        <v>61</v>
      </c>
      <c r="AO92" s="263"/>
      <c r="AP92" s="299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9">
        <f>ROUND(AG95+AG98+AG101+AG104+AG107,2)</f>
        <v>0</v>
      </c>
      <c r="AH94" s="269"/>
      <c r="AI94" s="269"/>
      <c r="AJ94" s="269"/>
      <c r="AK94" s="269"/>
      <c r="AL94" s="269"/>
      <c r="AM94" s="269"/>
      <c r="AN94" s="306">
        <f t="shared" ref="AN94:AN109" si="0">SUM(AG94,AT94)</f>
        <v>0</v>
      </c>
      <c r="AO94" s="306"/>
      <c r="AP94" s="306"/>
      <c r="AQ94" s="85" t="s">
        <v>1</v>
      </c>
      <c r="AR94" s="86"/>
      <c r="AS94" s="87">
        <f>ROUND(AS95+AS98+AS101+AS104+AS107,2)</f>
        <v>0</v>
      </c>
      <c r="AT94" s="88">
        <f t="shared" ref="AT94:AT109" si="1">ROUND(SUM(AV94:AW94),2)</f>
        <v>0</v>
      </c>
      <c r="AU94" s="89">
        <f>ROUND(AU95+AU98+AU101+AU104+AU107,5)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ROUND(AZ95+AZ98+AZ101+AZ104+AZ107,2)</f>
        <v>0</v>
      </c>
      <c r="BA94" s="88">
        <f>ROUND(BA95+BA98+BA101+BA104+BA107,2)</f>
        <v>0</v>
      </c>
      <c r="BB94" s="88">
        <f>ROUND(BB95+BB98+BB101+BB104+BB107,2)</f>
        <v>0</v>
      </c>
      <c r="BC94" s="88">
        <f>ROUND(BC95+BC98+BC101+BC104+BC107,2)</f>
        <v>0</v>
      </c>
      <c r="BD94" s="90">
        <f>ROUND(BD95+BD98+BD101+BD104+BD107,2)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19</v>
      </c>
    </row>
    <row r="95" spans="1:91" s="7" customFormat="1" ht="37.5" customHeight="1">
      <c r="B95" s="93"/>
      <c r="C95" s="94"/>
      <c r="D95" s="264" t="s">
        <v>81</v>
      </c>
      <c r="E95" s="264"/>
      <c r="F95" s="264"/>
      <c r="G95" s="264"/>
      <c r="H95" s="264"/>
      <c r="I95" s="95"/>
      <c r="J95" s="264" t="s">
        <v>82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90">
        <f>ROUND(SUM(AG96:AG97),2)</f>
        <v>0</v>
      </c>
      <c r="AH95" s="291"/>
      <c r="AI95" s="291"/>
      <c r="AJ95" s="291"/>
      <c r="AK95" s="291"/>
      <c r="AL95" s="291"/>
      <c r="AM95" s="291"/>
      <c r="AN95" s="298">
        <f t="shared" si="0"/>
        <v>0</v>
      </c>
      <c r="AO95" s="291"/>
      <c r="AP95" s="291"/>
      <c r="AQ95" s="96" t="s">
        <v>83</v>
      </c>
      <c r="AR95" s="97"/>
      <c r="AS95" s="98">
        <f>ROUND(SUM(AS96:AS97),2)</f>
        <v>0</v>
      </c>
      <c r="AT95" s="99">
        <f t="shared" si="1"/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76</v>
      </c>
      <c r="BT95" s="102" t="s">
        <v>84</v>
      </c>
      <c r="BU95" s="102" t="s">
        <v>78</v>
      </c>
      <c r="BV95" s="102" t="s">
        <v>79</v>
      </c>
      <c r="BW95" s="102" t="s">
        <v>85</v>
      </c>
      <c r="BX95" s="102" t="s">
        <v>5</v>
      </c>
      <c r="CL95" s="102" t="s">
        <v>19</v>
      </c>
      <c r="CM95" s="102" t="s">
        <v>86</v>
      </c>
    </row>
    <row r="96" spans="1:91" s="4" customFormat="1" ht="35.25" customHeight="1">
      <c r="A96" s="103" t="s">
        <v>87</v>
      </c>
      <c r="B96" s="58"/>
      <c r="C96" s="104"/>
      <c r="D96" s="104"/>
      <c r="E96" s="265" t="s">
        <v>88</v>
      </c>
      <c r="F96" s="265"/>
      <c r="G96" s="265"/>
      <c r="H96" s="265"/>
      <c r="I96" s="265"/>
      <c r="J96" s="104"/>
      <c r="K96" s="265" t="s">
        <v>89</v>
      </c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92">
        <f>'2019-07-1.1-SO 01 - most ...'!J32</f>
        <v>0</v>
      </c>
      <c r="AH96" s="293"/>
      <c r="AI96" s="293"/>
      <c r="AJ96" s="293"/>
      <c r="AK96" s="293"/>
      <c r="AL96" s="293"/>
      <c r="AM96" s="293"/>
      <c r="AN96" s="292">
        <f t="shared" si="0"/>
        <v>0</v>
      </c>
      <c r="AO96" s="293"/>
      <c r="AP96" s="293"/>
      <c r="AQ96" s="105" t="s">
        <v>90</v>
      </c>
      <c r="AR96" s="60"/>
      <c r="AS96" s="106">
        <v>0</v>
      </c>
      <c r="AT96" s="107">
        <f t="shared" si="1"/>
        <v>0</v>
      </c>
      <c r="AU96" s="108">
        <f>'2019-07-1.1-SO 01 - most ...'!P127</f>
        <v>0</v>
      </c>
      <c r="AV96" s="107">
        <f>'2019-07-1.1-SO 01 - most ...'!J35</f>
        <v>0</v>
      </c>
      <c r="AW96" s="107">
        <f>'2019-07-1.1-SO 01 - most ...'!J36</f>
        <v>0</v>
      </c>
      <c r="AX96" s="107">
        <f>'2019-07-1.1-SO 01 - most ...'!J37</f>
        <v>0</v>
      </c>
      <c r="AY96" s="107">
        <f>'2019-07-1.1-SO 01 - most ...'!J38</f>
        <v>0</v>
      </c>
      <c r="AZ96" s="107">
        <f>'2019-07-1.1-SO 01 - most ...'!F35</f>
        <v>0</v>
      </c>
      <c r="BA96" s="107">
        <f>'2019-07-1.1-SO 01 - most ...'!F36</f>
        <v>0</v>
      </c>
      <c r="BB96" s="107">
        <f>'2019-07-1.1-SO 01 - most ...'!F37</f>
        <v>0</v>
      </c>
      <c r="BC96" s="107">
        <f>'2019-07-1.1-SO 01 - most ...'!F38</f>
        <v>0</v>
      </c>
      <c r="BD96" s="109">
        <f>'2019-07-1.1-SO 01 - most ...'!F39</f>
        <v>0</v>
      </c>
      <c r="BT96" s="110" t="s">
        <v>86</v>
      </c>
      <c r="BV96" s="110" t="s">
        <v>79</v>
      </c>
      <c r="BW96" s="110" t="s">
        <v>91</v>
      </c>
      <c r="BX96" s="110" t="s">
        <v>85</v>
      </c>
      <c r="CL96" s="110" t="s">
        <v>19</v>
      </c>
    </row>
    <row r="97" spans="1:91" s="4" customFormat="1" ht="35.25" customHeight="1">
      <c r="A97" s="103" t="s">
        <v>87</v>
      </c>
      <c r="B97" s="58"/>
      <c r="C97" s="104"/>
      <c r="D97" s="104"/>
      <c r="E97" s="265" t="s">
        <v>92</v>
      </c>
      <c r="F97" s="265"/>
      <c r="G97" s="265"/>
      <c r="H97" s="265"/>
      <c r="I97" s="265"/>
      <c r="J97" s="104"/>
      <c r="K97" s="265" t="s">
        <v>93</v>
      </c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92">
        <f>'2019-07-1.2-SO 01 - VRN -...'!J32</f>
        <v>0</v>
      </c>
      <c r="AH97" s="293"/>
      <c r="AI97" s="293"/>
      <c r="AJ97" s="293"/>
      <c r="AK97" s="293"/>
      <c r="AL97" s="293"/>
      <c r="AM97" s="293"/>
      <c r="AN97" s="292">
        <f t="shared" si="0"/>
        <v>0</v>
      </c>
      <c r="AO97" s="293"/>
      <c r="AP97" s="293"/>
      <c r="AQ97" s="105" t="s">
        <v>90</v>
      </c>
      <c r="AR97" s="60"/>
      <c r="AS97" s="106">
        <v>0</v>
      </c>
      <c r="AT97" s="107">
        <f t="shared" si="1"/>
        <v>0</v>
      </c>
      <c r="AU97" s="108">
        <f>'2019-07-1.2-SO 01 - VRN -...'!P124</f>
        <v>0</v>
      </c>
      <c r="AV97" s="107">
        <f>'2019-07-1.2-SO 01 - VRN -...'!J35</f>
        <v>0</v>
      </c>
      <c r="AW97" s="107">
        <f>'2019-07-1.2-SO 01 - VRN -...'!J36</f>
        <v>0</v>
      </c>
      <c r="AX97" s="107">
        <f>'2019-07-1.2-SO 01 - VRN -...'!J37</f>
        <v>0</v>
      </c>
      <c r="AY97" s="107">
        <f>'2019-07-1.2-SO 01 - VRN -...'!J38</f>
        <v>0</v>
      </c>
      <c r="AZ97" s="107">
        <f>'2019-07-1.2-SO 01 - VRN -...'!F35</f>
        <v>0</v>
      </c>
      <c r="BA97" s="107">
        <f>'2019-07-1.2-SO 01 - VRN -...'!F36</f>
        <v>0</v>
      </c>
      <c r="BB97" s="107">
        <f>'2019-07-1.2-SO 01 - VRN -...'!F37</f>
        <v>0</v>
      </c>
      <c r="BC97" s="107">
        <f>'2019-07-1.2-SO 01 - VRN -...'!F38</f>
        <v>0</v>
      </c>
      <c r="BD97" s="109">
        <f>'2019-07-1.2-SO 01 - VRN -...'!F39</f>
        <v>0</v>
      </c>
      <c r="BT97" s="110" t="s">
        <v>86</v>
      </c>
      <c r="BV97" s="110" t="s">
        <v>79</v>
      </c>
      <c r="BW97" s="110" t="s">
        <v>94</v>
      </c>
      <c r="BX97" s="110" t="s">
        <v>85</v>
      </c>
      <c r="CL97" s="110" t="s">
        <v>19</v>
      </c>
    </row>
    <row r="98" spans="1:91" s="7" customFormat="1" ht="37.5" customHeight="1">
      <c r="B98" s="93"/>
      <c r="C98" s="94"/>
      <c r="D98" s="264" t="s">
        <v>95</v>
      </c>
      <c r="E98" s="264"/>
      <c r="F98" s="264"/>
      <c r="G98" s="264"/>
      <c r="H98" s="264"/>
      <c r="I98" s="95"/>
      <c r="J98" s="264" t="s">
        <v>96</v>
      </c>
      <c r="K98" s="264"/>
      <c r="L98" s="264"/>
      <c r="M98" s="264"/>
      <c r="N98" s="264"/>
      <c r="O98" s="264"/>
      <c r="P98" s="264"/>
      <c r="Q98" s="264"/>
      <c r="R98" s="264"/>
      <c r="S98" s="264"/>
      <c r="T98" s="264"/>
      <c r="U98" s="264"/>
      <c r="V98" s="264"/>
      <c r="W98" s="264"/>
      <c r="X98" s="264"/>
      <c r="Y98" s="264"/>
      <c r="Z98" s="264"/>
      <c r="AA98" s="264"/>
      <c r="AB98" s="264"/>
      <c r="AC98" s="264"/>
      <c r="AD98" s="264"/>
      <c r="AE98" s="264"/>
      <c r="AF98" s="264"/>
      <c r="AG98" s="290">
        <f>ROUND(SUM(AG99:AG100),2)</f>
        <v>0</v>
      </c>
      <c r="AH98" s="291"/>
      <c r="AI98" s="291"/>
      <c r="AJ98" s="291"/>
      <c r="AK98" s="291"/>
      <c r="AL98" s="291"/>
      <c r="AM98" s="291"/>
      <c r="AN98" s="298">
        <f t="shared" si="0"/>
        <v>0</v>
      </c>
      <c r="AO98" s="291"/>
      <c r="AP98" s="291"/>
      <c r="AQ98" s="96" t="s">
        <v>83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76</v>
      </c>
      <c r="BT98" s="102" t="s">
        <v>84</v>
      </c>
      <c r="BU98" s="102" t="s">
        <v>78</v>
      </c>
      <c r="BV98" s="102" t="s">
        <v>79</v>
      </c>
      <c r="BW98" s="102" t="s">
        <v>97</v>
      </c>
      <c r="BX98" s="102" t="s">
        <v>5</v>
      </c>
      <c r="CL98" s="102" t="s">
        <v>19</v>
      </c>
      <c r="CM98" s="102" t="s">
        <v>86</v>
      </c>
    </row>
    <row r="99" spans="1:91" s="4" customFormat="1" ht="35.25" customHeight="1">
      <c r="A99" s="103" t="s">
        <v>87</v>
      </c>
      <c r="B99" s="58"/>
      <c r="C99" s="104"/>
      <c r="D99" s="104"/>
      <c r="E99" s="265" t="s">
        <v>98</v>
      </c>
      <c r="F99" s="265"/>
      <c r="G99" s="265"/>
      <c r="H99" s="265"/>
      <c r="I99" s="265"/>
      <c r="J99" s="104"/>
      <c r="K99" s="265" t="s">
        <v>99</v>
      </c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92">
        <f>'2019-07-2.1-SO 02 - most ...'!J32</f>
        <v>0</v>
      </c>
      <c r="AH99" s="293"/>
      <c r="AI99" s="293"/>
      <c r="AJ99" s="293"/>
      <c r="AK99" s="293"/>
      <c r="AL99" s="293"/>
      <c r="AM99" s="293"/>
      <c r="AN99" s="292">
        <f t="shared" si="0"/>
        <v>0</v>
      </c>
      <c r="AO99" s="293"/>
      <c r="AP99" s="293"/>
      <c r="AQ99" s="105" t="s">
        <v>90</v>
      </c>
      <c r="AR99" s="60"/>
      <c r="AS99" s="106">
        <v>0</v>
      </c>
      <c r="AT99" s="107">
        <f t="shared" si="1"/>
        <v>0</v>
      </c>
      <c r="AU99" s="108">
        <f>'2019-07-2.1-SO 02 - most ...'!P127</f>
        <v>0</v>
      </c>
      <c r="AV99" s="107">
        <f>'2019-07-2.1-SO 02 - most ...'!J35</f>
        <v>0</v>
      </c>
      <c r="AW99" s="107">
        <f>'2019-07-2.1-SO 02 - most ...'!J36</f>
        <v>0</v>
      </c>
      <c r="AX99" s="107">
        <f>'2019-07-2.1-SO 02 - most ...'!J37</f>
        <v>0</v>
      </c>
      <c r="AY99" s="107">
        <f>'2019-07-2.1-SO 02 - most ...'!J38</f>
        <v>0</v>
      </c>
      <c r="AZ99" s="107">
        <f>'2019-07-2.1-SO 02 - most ...'!F35</f>
        <v>0</v>
      </c>
      <c r="BA99" s="107">
        <f>'2019-07-2.1-SO 02 - most ...'!F36</f>
        <v>0</v>
      </c>
      <c r="BB99" s="107">
        <f>'2019-07-2.1-SO 02 - most ...'!F37</f>
        <v>0</v>
      </c>
      <c r="BC99" s="107">
        <f>'2019-07-2.1-SO 02 - most ...'!F38</f>
        <v>0</v>
      </c>
      <c r="BD99" s="109">
        <f>'2019-07-2.1-SO 02 - most ...'!F39</f>
        <v>0</v>
      </c>
      <c r="BT99" s="110" t="s">
        <v>86</v>
      </c>
      <c r="BV99" s="110" t="s">
        <v>79</v>
      </c>
      <c r="BW99" s="110" t="s">
        <v>100</v>
      </c>
      <c r="BX99" s="110" t="s">
        <v>97</v>
      </c>
      <c r="CL99" s="110" t="s">
        <v>19</v>
      </c>
    </row>
    <row r="100" spans="1:91" s="4" customFormat="1" ht="35.25" customHeight="1">
      <c r="A100" s="103" t="s">
        <v>87</v>
      </c>
      <c r="B100" s="58"/>
      <c r="C100" s="104"/>
      <c r="D100" s="104"/>
      <c r="E100" s="265" t="s">
        <v>101</v>
      </c>
      <c r="F100" s="265"/>
      <c r="G100" s="265"/>
      <c r="H100" s="265"/>
      <c r="I100" s="265"/>
      <c r="J100" s="104"/>
      <c r="K100" s="265" t="s">
        <v>102</v>
      </c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92">
        <f>'2019-07-2.2-SO 02 - VRN -...'!J32</f>
        <v>0</v>
      </c>
      <c r="AH100" s="293"/>
      <c r="AI100" s="293"/>
      <c r="AJ100" s="293"/>
      <c r="AK100" s="293"/>
      <c r="AL100" s="293"/>
      <c r="AM100" s="293"/>
      <c r="AN100" s="292">
        <f t="shared" si="0"/>
        <v>0</v>
      </c>
      <c r="AO100" s="293"/>
      <c r="AP100" s="293"/>
      <c r="AQ100" s="105" t="s">
        <v>90</v>
      </c>
      <c r="AR100" s="60"/>
      <c r="AS100" s="106">
        <v>0</v>
      </c>
      <c r="AT100" s="107">
        <f t="shared" si="1"/>
        <v>0</v>
      </c>
      <c r="AU100" s="108">
        <f>'2019-07-2.2-SO 02 - VRN -...'!P124</f>
        <v>0</v>
      </c>
      <c r="AV100" s="107">
        <f>'2019-07-2.2-SO 02 - VRN -...'!J35</f>
        <v>0</v>
      </c>
      <c r="AW100" s="107">
        <f>'2019-07-2.2-SO 02 - VRN -...'!J36</f>
        <v>0</v>
      </c>
      <c r="AX100" s="107">
        <f>'2019-07-2.2-SO 02 - VRN -...'!J37</f>
        <v>0</v>
      </c>
      <c r="AY100" s="107">
        <f>'2019-07-2.2-SO 02 - VRN -...'!J38</f>
        <v>0</v>
      </c>
      <c r="AZ100" s="107">
        <f>'2019-07-2.2-SO 02 - VRN -...'!F35</f>
        <v>0</v>
      </c>
      <c r="BA100" s="107">
        <f>'2019-07-2.2-SO 02 - VRN -...'!F36</f>
        <v>0</v>
      </c>
      <c r="BB100" s="107">
        <f>'2019-07-2.2-SO 02 - VRN -...'!F37</f>
        <v>0</v>
      </c>
      <c r="BC100" s="107">
        <f>'2019-07-2.2-SO 02 - VRN -...'!F38</f>
        <v>0</v>
      </c>
      <c r="BD100" s="109">
        <f>'2019-07-2.2-SO 02 - VRN -...'!F39</f>
        <v>0</v>
      </c>
      <c r="BT100" s="110" t="s">
        <v>86</v>
      </c>
      <c r="BV100" s="110" t="s">
        <v>79</v>
      </c>
      <c r="BW100" s="110" t="s">
        <v>103</v>
      </c>
      <c r="BX100" s="110" t="s">
        <v>97</v>
      </c>
      <c r="CL100" s="110" t="s">
        <v>19</v>
      </c>
    </row>
    <row r="101" spans="1:91" s="7" customFormat="1" ht="37.5" customHeight="1">
      <c r="B101" s="93"/>
      <c r="C101" s="94"/>
      <c r="D101" s="264" t="s">
        <v>104</v>
      </c>
      <c r="E101" s="264"/>
      <c r="F101" s="264"/>
      <c r="G101" s="264"/>
      <c r="H101" s="264"/>
      <c r="I101" s="95"/>
      <c r="J101" s="264" t="s">
        <v>105</v>
      </c>
      <c r="K101" s="264"/>
      <c r="L101" s="264"/>
      <c r="M101" s="264"/>
      <c r="N101" s="264"/>
      <c r="O101" s="264"/>
      <c r="P101" s="264"/>
      <c r="Q101" s="264"/>
      <c r="R101" s="264"/>
      <c r="S101" s="264"/>
      <c r="T101" s="264"/>
      <c r="U101" s="264"/>
      <c r="V101" s="264"/>
      <c r="W101" s="264"/>
      <c r="X101" s="264"/>
      <c r="Y101" s="264"/>
      <c r="Z101" s="264"/>
      <c r="AA101" s="264"/>
      <c r="AB101" s="264"/>
      <c r="AC101" s="264"/>
      <c r="AD101" s="264"/>
      <c r="AE101" s="264"/>
      <c r="AF101" s="264"/>
      <c r="AG101" s="290">
        <f>ROUND(SUM(AG102:AG103),2)</f>
        <v>0</v>
      </c>
      <c r="AH101" s="291"/>
      <c r="AI101" s="291"/>
      <c r="AJ101" s="291"/>
      <c r="AK101" s="291"/>
      <c r="AL101" s="291"/>
      <c r="AM101" s="291"/>
      <c r="AN101" s="298">
        <f t="shared" si="0"/>
        <v>0</v>
      </c>
      <c r="AO101" s="291"/>
      <c r="AP101" s="291"/>
      <c r="AQ101" s="96" t="s">
        <v>83</v>
      </c>
      <c r="AR101" s="97"/>
      <c r="AS101" s="98">
        <f>ROUND(SUM(AS102:AS103),2)</f>
        <v>0</v>
      </c>
      <c r="AT101" s="99">
        <f t="shared" si="1"/>
        <v>0</v>
      </c>
      <c r="AU101" s="100">
        <f>ROUND(SUM(AU102:AU103),5)</f>
        <v>0</v>
      </c>
      <c r="AV101" s="99">
        <f>ROUND(AZ101*L29,2)</f>
        <v>0</v>
      </c>
      <c r="AW101" s="99">
        <f>ROUND(BA101*L30,2)</f>
        <v>0</v>
      </c>
      <c r="AX101" s="99">
        <f>ROUND(BB101*L29,2)</f>
        <v>0</v>
      </c>
      <c r="AY101" s="99">
        <f>ROUND(BC101*L30,2)</f>
        <v>0</v>
      </c>
      <c r="AZ101" s="99">
        <f>ROUND(SUM(AZ102:AZ103),2)</f>
        <v>0</v>
      </c>
      <c r="BA101" s="99">
        <f>ROUND(SUM(BA102:BA103),2)</f>
        <v>0</v>
      </c>
      <c r="BB101" s="99">
        <f>ROUND(SUM(BB102:BB103),2)</f>
        <v>0</v>
      </c>
      <c r="BC101" s="99">
        <f>ROUND(SUM(BC102:BC103),2)</f>
        <v>0</v>
      </c>
      <c r="BD101" s="101">
        <f>ROUND(SUM(BD102:BD103),2)</f>
        <v>0</v>
      </c>
      <c r="BS101" s="102" t="s">
        <v>76</v>
      </c>
      <c r="BT101" s="102" t="s">
        <v>84</v>
      </c>
      <c r="BU101" s="102" t="s">
        <v>78</v>
      </c>
      <c r="BV101" s="102" t="s">
        <v>79</v>
      </c>
      <c r="BW101" s="102" t="s">
        <v>106</v>
      </c>
      <c r="BX101" s="102" t="s">
        <v>5</v>
      </c>
      <c r="CL101" s="102" t="s">
        <v>19</v>
      </c>
      <c r="CM101" s="102" t="s">
        <v>86</v>
      </c>
    </row>
    <row r="102" spans="1:91" s="4" customFormat="1" ht="35.25" customHeight="1">
      <c r="A102" s="103" t="s">
        <v>87</v>
      </c>
      <c r="B102" s="58"/>
      <c r="C102" s="104"/>
      <c r="D102" s="104"/>
      <c r="E102" s="265" t="s">
        <v>107</v>
      </c>
      <c r="F102" s="265"/>
      <c r="G102" s="265"/>
      <c r="H102" s="265"/>
      <c r="I102" s="265"/>
      <c r="J102" s="104"/>
      <c r="K102" s="265" t="s">
        <v>108</v>
      </c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92">
        <f>'2019-07-3.1-SO 03 - propu...'!J32</f>
        <v>0</v>
      </c>
      <c r="AH102" s="293"/>
      <c r="AI102" s="293"/>
      <c r="AJ102" s="293"/>
      <c r="AK102" s="293"/>
      <c r="AL102" s="293"/>
      <c r="AM102" s="293"/>
      <c r="AN102" s="292">
        <f t="shared" si="0"/>
        <v>0</v>
      </c>
      <c r="AO102" s="293"/>
      <c r="AP102" s="293"/>
      <c r="AQ102" s="105" t="s">
        <v>90</v>
      </c>
      <c r="AR102" s="60"/>
      <c r="AS102" s="106">
        <v>0</v>
      </c>
      <c r="AT102" s="107">
        <f t="shared" si="1"/>
        <v>0</v>
      </c>
      <c r="AU102" s="108">
        <f>'2019-07-3.1-SO 03 - propu...'!P127</f>
        <v>0</v>
      </c>
      <c r="AV102" s="107">
        <f>'2019-07-3.1-SO 03 - propu...'!J35</f>
        <v>0</v>
      </c>
      <c r="AW102" s="107">
        <f>'2019-07-3.1-SO 03 - propu...'!J36</f>
        <v>0</v>
      </c>
      <c r="AX102" s="107">
        <f>'2019-07-3.1-SO 03 - propu...'!J37</f>
        <v>0</v>
      </c>
      <c r="AY102" s="107">
        <f>'2019-07-3.1-SO 03 - propu...'!J38</f>
        <v>0</v>
      </c>
      <c r="AZ102" s="107">
        <f>'2019-07-3.1-SO 03 - propu...'!F35</f>
        <v>0</v>
      </c>
      <c r="BA102" s="107">
        <f>'2019-07-3.1-SO 03 - propu...'!F36</f>
        <v>0</v>
      </c>
      <c r="BB102" s="107">
        <f>'2019-07-3.1-SO 03 - propu...'!F37</f>
        <v>0</v>
      </c>
      <c r="BC102" s="107">
        <f>'2019-07-3.1-SO 03 - propu...'!F38</f>
        <v>0</v>
      </c>
      <c r="BD102" s="109">
        <f>'2019-07-3.1-SO 03 - propu...'!F39</f>
        <v>0</v>
      </c>
      <c r="BT102" s="110" t="s">
        <v>86</v>
      </c>
      <c r="BV102" s="110" t="s">
        <v>79</v>
      </c>
      <c r="BW102" s="110" t="s">
        <v>109</v>
      </c>
      <c r="BX102" s="110" t="s">
        <v>106</v>
      </c>
      <c r="CL102" s="110" t="s">
        <v>19</v>
      </c>
    </row>
    <row r="103" spans="1:91" s="4" customFormat="1" ht="35.25" customHeight="1">
      <c r="A103" s="103" t="s">
        <v>87</v>
      </c>
      <c r="B103" s="58"/>
      <c r="C103" s="104"/>
      <c r="D103" s="104"/>
      <c r="E103" s="265" t="s">
        <v>110</v>
      </c>
      <c r="F103" s="265"/>
      <c r="G103" s="265"/>
      <c r="H103" s="265"/>
      <c r="I103" s="265"/>
      <c r="J103" s="104"/>
      <c r="K103" s="265" t="s">
        <v>111</v>
      </c>
      <c r="L103" s="265"/>
      <c r="M103" s="265"/>
      <c r="N103" s="265"/>
      <c r="O103" s="265"/>
      <c r="P103" s="265"/>
      <c r="Q103" s="265"/>
      <c r="R103" s="265"/>
      <c r="S103" s="265"/>
      <c r="T103" s="265"/>
      <c r="U103" s="265"/>
      <c r="V103" s="265"/>
      <c r="W103" s="265"/>
      <c r="X103" s="265"/>
      <c r="Y103" s="265"/>
      <c r="Z103" s="265"/>
      <c r="AA103" s="265"/>
      <c r="AB103" s="265"/>
      <c r="AC103" s="265"/>
      <c r="AD103" s="265"/>
      <c r="AE103" s="265"/>
      <c r="AF103" s="265"/>
      <c r="AG103" s="292">
        <f>'2019-07-3.2-SO 03 - VRN -...'!J32</f>
        <v>0</v>
      </c>
      <c r="AH103" s="293"/>
      <c r="AI103" s="293"/>
      <c r="AJ103" s="293"/>
      <c r="AK103" s="293"/>
      <c r="AL103" s="293"/>
      <c r="AM103" s="293"/>
      <c r="AN103" s="292">
        <f t="shared" si="0"/>
        <v>0</v>
      </c>
      <c r="AO103" s="293"/>
      <c r="AP103" s="293"/>
      <c r="AQ103" s="105" t="s">
        <v>90</v>
      </c>
      <c r="AR103" s="60"/>
      <c r="AS103" s="106">
        <v>0</v>
      </c>
      <c r="AT103" s="107">
        <f t="shared" si="1"/>
        <v>0</v>
      </c>
      <c r="AU103" s="108">
        <f>'2019-07-3.2-SO 03 - VRN -...'!P124</f>
        <v>0</v>
      </c>
      <c r="AV103" s="107">
        <f>'2019-07-3.2-SO 03 - VRN -...'!J35</f>
        <v>0</v>
      </c>
      <c r="AW103" s="107">
        <f>'2019-07-3.2-SO 03 - VRN -...'!J36</f>
        <v>0</v>
      </c>
      <c r="AX103" s="107">
        <f>'2019-07-3.2-SO 03 - VRN -...'!J37</f>
        <v>0</v>
      </c>
      <c r="AY103" s="107">
        <f>'2019-07-3.2-SO 03 - VRN -...'!J38</f>
        <v>0</v>
      </c>
      <c r="AZ103" s="107">
        <f>'2019-07-3.2-SO 03 - VRN -...'!F35</f>
        <v>0</v>
      </c>
      <c r="BA103" s="107">
        <f>'2019-07-3.2-SO 03 - VRN -...'!F36</f>
        <v>0</v>
      </c>
      <c r="BB103" s="107">
        <f>'2019-07-3.2-SO 03 - VRN -...'!F37</f>
        <v>0</v>
      </c>
      <c r="BC103" s="107">
        <f>'2019-07-3.2-SO 03 - VRN -...'!F38</f>
        <v>0</v>
      </c>
      <c r="BD103" s="109">
        <f>'2019-07-3.2-SO 03 - VRN -...'!F39</f>
        <v>0</v>
      </c>
      <c r="BT103" s="110" t="s">
        <v>86</v>
      </c>
      <c r="BV103" s="110" t="s">
        <v>79</v>
      </c>
      <c r="BW103" s="110" t="s">
        <v>112</v>
      </c>
      <c r="BX103" s="110" t="s">
        <v>106</v>
      </c>
      <c r="CL103" s="110" t="s">
        <v>19</v>
      </c>
    </row>
    <row r="104" spans="1:91" s="7" customFormat="1" ht="37.5" customHeight="1">
      <c r="B104" s="93"/>
      <c r="C104" s="94"/>
      <c r="D104" s="264" t="s">
        <v>113</v>
      </c>
      <c r="E104" s="264"/>
      <c r="F104" s="264"/>
      <c r="G104" s="264"/>
      <c r="H104" s="264"/>
      <c r="I104" s="95"/>
      <c r="J104" s="264" t="s">
        <v>114</v>
      </c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90">
        <f>ROUND(SUM(AG105:AG106),2)</f>
        <v>0</v>
      </c>
      <c r="AH104" s="291"/>
      <c r="AI104" s="291"/>
      <c r="AJ104" s="291"/>
      <c r="AK104" s="291"/>
      <c r="AL104" s="291"/>
      <c r="AM104" s="291"/>
      <c r="AN104" s="298">
        <f t="shared" si="0"/>
        <v>0</v>
      </c>
      <c r="AO104" s="291"/>
      <c r="AP104" s="291"/>
      <c r="AQ104" s="96" t="s">
        <v>83</v>
      </c>
      <c r="AR104" s="97"/>
      <c r="AS104" s="98">
        <f>ROUND(SUM(AS105:AS106),2)</f>
        <v>0</v>
      </c>
      <c r="AT104" s="99">
        <f t="shared" si="1"/>
        <v>0</v>
      </c>
      <c r="AU104" s="100">
        <f>ROUND(SUM(AU105:AU106),5)</f>
        <v>0</v>
      </c>
      <c r="AV104" s="99">
        <f>ROUND(AZ104*L29,2)</f>
        <v>0</v>
      </c>
      <c r="AW104" s="99">
        <f>ROUND(BA104*L30,2)</f>
        <v>0</v>
      </c>
      <c r="AX104" s="99">
        <f>ROUND(BB104*L29,2)</f>
        <v>0</v>
      </c>
      <c r="AY104" s="99">
        <f>ROUND(BC104*L30,2)</f>
        <v>0</v>
      </c>
      <c r="AZ104" s="99">
        <f>ROUND(SUM(AZ105:AZ106),2)</f>
        <v>0</v>
      </c>
      <c r="BA104" s="99">
        <f>ROUND(SUM(BA105:BA106),2)</f>
        <v>0</v>
      </c>
      <c r="BB104" s="99">
        <f>ROUND(SUM(BB105:BB106),2)</f>
        <v>0</v>
      </c>
      <c r="BC104" s="99">
        <f>ROUND(SUM(BC105:BC106),2)</f>
        <v>0</v>
      </c>
      <c r="BD104" s="101">
        <f>ROUND(SUM(BD105:BD106),2)</f>
        <v>0</v>
      </c>
      <c r="BS104" s="102" t="s">
        <v>76</v>
      </c>
      <c r="BT104" s="102" t="s">
        <v>84</v>
      </c>
      <c r="BU104" s="102" t="s">
        <v>78</v>
      </c>
      <c r="BV104" s="102" t="s">
        <v>79</v>
      </c>
      <c r="BW104" s="102" t="s">
        <v>115</v>
      </c>
      <c r="BX104" s="102" t="s">
        <v>5</v>
      </c>
      <c r="CL104" s="102" t="s">
        <v>19</v>
      </c>
      <c r="CM104" s="102" t="s">
        <v>86</v>
      </c>
    </row>
    <row r="105" spans="1:91" s="4" customFormat="1" ht="35.25" customHeight="1">
      <c r="A105" s="103" t="s">
        <v>87</v>
      </c>
      <c r="B105" s="58"/>
      <c r="C105" s="104"/>
      <c r="D105" s="104"/>
      <c r="E105" s="265" t="s">
        <v>116</v>
      </c>
      <c r="F105" s="265"/>
      <c r="G105" s="265"/>
      <c r="H105" s="265"/>
      <c r="I105" s="265"/>
      <c r="J105" s="104"/>
      <c r="K105" s="265" t="s">
        <v>117</v>
      </c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5"/>
      <c r="W105" s="265"/>
      <c r="X105" s="265"/>
      <c r="Y105" s="265"/>
      <c r="Z105" s="265"/>
      <c r="AA105" s="265"/>
      <c r="AB105" s="265"/>
      <c r="AC105" s="265"/>
      <c r="AD105" s="265"/>
      <c r="AE105" s="265"/>
      <c r="AF105" s="265"/>
      <c r="AG105" s="292">
        <f>'2019-07-4.1-SO 04 - most ...'!J32</f>
        <v>0</v>
      </c>
      <c r="AH105" s="293"/>
      <c r="AI105" s="293"/>
      <c r="AJ105" s="293"/>
      <c r="AK105" s="293"/>
      <c r="AL105" s="293"/>
      <c r="AM105" s="293"/>
      <c r="AN105" s="292">
        <f t="shared" si="0"/>
        <v>0</v>
      </c>
      <c r="AO105" s="293"/>
      <c r="AP105" s="293"/>
      <c r="AQ105" s="105" t="s">
        <v>90</v>
      </c>
      <c r="AR105" s="60"/>
      <c r="AS105" s="106">
        <v>0</v>
      </c>
      <c r="AT105" s="107">
        <f t="shared" si="1"/>
        <v>0</v>
      </c>
      <c r="AU105" s="108">
        <f>'2019-07-4.1-SO 04 - most ...'!P127</f>
        <v>0</v>
      </c>
      <c r="AV105" s="107">
        <f>'2019-07-4.1-SO 04 - most ...'!J35</f>
        <v>0</v>
      </c>
      <c r="AW105" s="107">
        <f>'2019-07-4.1-SO 04 - most ...'!J36</f>
        <v>0</v>
      </c>
      <c r="AX105" s="107">
        <f>'2019-07-4.1-SO 04 - most ...'!J37</f>
        <v>0</v>
      </c>
      <c r="AY105" s="107">
        <f>'2019-07-4.1-SO 04 - most ...'!J38</f>
        <v>0</v>
      </c>
      <c r="AZ105" s="107">
        <f>'2019-07-4.1-SO 04 - most ...'!F35</f>
        <v>0</v>
      </c>
      <c r="BA105" s="107">
        <f>'2019-07-4.1-SO 04 - most ...'!F36</f>
        <v>0</v>
      </c>
      <c r="BB105" s="107">
        <f>'2019-07-4.1-SO 04 - most ...'!F37</f>
        <v>0</v>
      </c>
      <c r="BC105" s="107">
        <f>'2019-07-4.1-SO 04 - most ...'!F38</f>
        <v>0</v>
      </c>
      <c r="BD105" s="109">
        <f>'2019-07-4.1-SO 04 - most ...'!F39</f>
        <v>0</v>
      </c>
      <c r="BT105" s="110" t="s">
        <v>86</v>
      </c>
      <c r="BV105" s="110" t="s">
        <v>79</v>
      </c>
      <c r="BW105" s="110" t="s">
        <v>118</v>
      </c>
      <c r="BX105" s="110" t="s">
        <v>115</v>
      </c>
      <c r="CL105" s="110" t="s">
        <v>19</v>
      </c>
    </row>
    <row r="106" spans="1:91" s="4" customFormat="1" ht="35.25" customHeight="1">
      <c r="A106" s="103" t="s">
        <v>87</v>
      </c>
      <c r="B106" s="58"/>
      <c r="C106" s="104"/>
      <c r="D106" s="104"/>
      <c r="E106" s="265" t="s">
        <v>119</v>
      </c>
      <c r="F106" s="265"/>
      <c r="G106" s="265"/>
      <c r="H106" s="265"/>
      <c r="I106" s="265"/>
      <c r="J106" s="104"/>
      <c r="K106" s="265" t="s">
        <v>120</v>
      </c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5"/>
      <c r="W106" s="265"/>
      <c r="X106" s="265"/>
      <c r="Y106" s="265"/>
      <c r="Z106" s="265"/>
      <c r="AA106" s="265"/>
      <c r="AB106" s="265"/>
      <c r="AC106" s="265"/>
      <c r="AD106" s="265"/>
      <c r="AE106" s="265"/>
      <c r="AF106" s="265"/>
      <c r="AG106" s="292">
        <f>'2019-07-4.2-SO 04 - VRN -...'!J32</f>
        <v>0</v>
      </c>
      <c r="AH106" s="293"/>
      <c r="AI106" s="293"/>
      <c r="AJ106" s="293"/>
      <c r="AK106" s="293"/>
      <c r="AL106" s="293"/>
      <c r="AM106" s="293"/>
      <c r="AN106" s="292">
        <f t="shared" si="0"/>
        <v>0</v>
      </c>
      <c r="AO106" s="293"/>
      <c r="AP106" s="293"/>
      <c r="AQ106" s="105" t="s">
        <v>90</v>
      </c>
      <c r="AR106" s="60"/>
      <c r="AS106" s="106">
        <v>0</v>
      </c>
      <c r="AT106" s="107">
        <f t="shared" si="1"/>
        <v>0</v>
      </c>
      <c r="AU106" s="108">
        <f>'2019-07-4.2-SO 04 - VRN -...'!P124</f>
        <v>0</v>
      </c>
      <c r="AV106" s="107">
        <f>'2019-07-4.2-SO 04 - VRN -...'!J35</f>
        <v>0</v>
      </c>
      <c r="AW106" s="107">
        <f>'2019-07-4.2-SO 04 - VRN -...'!J36</f>
        <v>0</v>
      </c>
      <c r="AX106" s="107">
        <f>'2019-07-4.2-SO 04 - VRN -...'!J37</f>
        <v>0</v>
      </c>
      <c r="AY106" s="107">
        <f>'2019-07-4.2-SO 04 - VRN -...'!J38</f>
        <v>0</v>
      </c>
      <c r="AZ106" s="107">
        <f>'2019-07-4.2-SO 04 - VRN -...'!F35</f>
        <v>0</v>
      </c>
      <c r="BA106" s="107">
        <f>'2019-07-4.2-SO 04 - VRN -...'!F36</f>
        <v>0</v>
      </c>
      <c r="BB106" s="107">
        <f>'2019-07-4.2-SO 04 - VRN -...'!F37</f>
        <v>0</v>
      </c>
      <c r="BC106" s="107">
        <f>'2019-07-4.2-SO 04 - VRN -...'!F38</f>
        <v>0</v>
      </c>
      <c r="BD106" s="109">
        <f>'2019-07-4.2-SO 04 - VRN -...'!F39</f>
        <v>0</v>
      </c>
      <c r="BT106" s="110" t="s">
        <v>86</v>
      </c>
      <c r="BV106" s="110" t="s">
        <v>79</v>
      </c>
      <c r="BW106" s="110" t="s">
        <v>121</v>
      </c>
      <c r="BX106" s="110" t="s">
        <v>115</v>
      </c>
      <c r="CL106" s="110" t="s">
        <v>19</v>
      </c>
    </row>
    <row r="107" spans="1:91" s="7" customFormat="1" ht="37.5" customHeight="1">
      <c r="B107" s="93"/>
      <c r="C107" s="94"/>
      <c r="D107" s="264" t="s">
        <v>122</v>
      </c>
      <c r="E107" s="264"/>
      <c r="F107" s="264"/>
      <c r="G107" s="264"/>
      <c r="H107" s="264"/>
      <c r="I107" s="95"/>
      <c r="J107" s="264" t="s">
        <v>123</v>
      </c>
      <c r="K107" s="264"/>
      <c r="L107" s="264"/>
      <c r="M107" s="264"/>
      <c r="N107" s="264"/>
      <c r="O107" s="264"/>
      <c r="P107" s="264"/>
      <c r="Q107" s="264"/>
      <c r="R107" s="264"/>
      <c r="S107" s="264"/>
      <c r="T107" s="264"/>
      <c r="U107" s="264"/>
      <c r="V107" s="264"/>
      <c r="W107" s="264"/>
      <c r="X107" s="264"/>
      <c r="Y107" s="264"/>
      <c r="Z107" s="264"/>
      <c r="AA107" s="264"/>
      <c r="AB107" s="264"/>
      <c r="AC107" s="264"/>
      <c r="AD107" s="264"/>
      <c r="AE107" s="264"/>
      <c r="AF107" s="264"/>
      <c r="AG107" s="290">
        <f>ROUND(SUM(AG108:AG109),2)</f>
        <v>0</v>
      </c>
      <c r="AH107" s="291"/>
      <c r="AI107" s="291"/>
      <c r="AJ107" s="291"/>
      <c r="AK107" s="291"/>
      <c r="AL107" s="291"/>
      <c r="AM107" s="291"/>
      <c r="AN107" s="298">
        <f t="shared" si="0"/>
        <v>0</v>
      </c>
      <c r="AO107" s="291"/>
      <c r="AP107" s="291"/>
      <c r="AQ107" s="96" t="s">
        <v>83</v>
      </c>
      <c r="AR107" s="97"/>
      <c r="AS107" s="98">
        <f>ROUND(SUM(AS108:AS109),2)</f>
        <v>0</v>
      </c>
      <c r="AT107" s="99">
        <f t="shared" si="1"/>
        <v>0</v>
      </c>
      <c r="AU107" s="100">
        <f>ROUND(SUM(AU108:AU109),5)</f>
        <v>0</v>
      </c>
      <c r="AV107" s="99">
        <f>ROUND(AZ107*L29,2)</f>
        <v>0</v>
      </c>
      <c r="AW107" s="99">
        <f>ROUND(BA107*L30,2)</f>
        <v>0</v>
      </c>
      <c r="AX107" s="99">
        <f>ROUND(BB107*L29,2)</f>
        <v>0</v>
      </c>
      <c r="AY107" s="99">
        <f>ROUND(BC107*L30,2)</f>
        <v>0</v>
      </c>
      <c r="AZ107" s="99">
        <f>ROUND(SUM(AZ108:AZ109),2)</f>
        <v>0</v>
      </c>
      <c r="BA107" s="99">
        <f>ROUND(SUM(BA108:BA109),2)</f>
        <v>0</v>
      </c>
      <c r="BB107" s="99">
        <f>ROUND(SUM(BB108:BB109),2)</f>
        <v>0</v>
      </c>
      <c r="BC107" s="99">
        <f>ROUND(SUM(BC108:BC109),2)</f>
        <v>0</v>
      </c>
      <c r="BD107" s="101">
        <f>ROUND(SUM(BD108:BD109),2)</f>
        <v>0</v>
      </c>
      <c r="BS107" s="102" t="s">
        <v>76</v>
      </c>
      <c r="BT107" s="102" t="s">
        <v>84</v>
      </c>
      <c r="BU107" s="102" t="s">
        <v>78</v>
      </c>
      <c r="BV107" s="102" t="s">
        <v>79</v>
      </c>
      <c r="BW107" s="102" t="s">
        <v>124</v>
      </c>
      <c r="BX107" s="102" t="s">
        <v>5</v>
      </c>
      <c r="CL107" s="102" t="s">
        <v>19</v>
      </c>
      <c r="CM107" s="102" t="s">
        <v>86</v>
      </c>
    </row>
    <row r="108" spans="1:91" s="4" customFormat="1" ht="35.25" customHeight="1">
      <c r="A108" s="103" t="s">
        <v>87</v>
      </c>
      <c r="B108" s="58"/>
      <c r="C108" s="104"/>
      <c r="D108" s="104"/>
      <c r="E108" s="265" t="s">
        <v>125</v>
      </c>
      <c r="F108" s="265"/>
      <c r="G108" s="265"/>
      <c r="H108" s="265"/>
      <c r="I108" s="265"/>
      <c r="J108" s="104"/>
      <c r="K108" s="265" t="s">
        <v>126</v>
      </c>
      <c r="L108" s="265"/>
      <c r="M108" s="265"/>
      <c r="N108" s="265"/>
      <c r="O108" s="265"/>
      <c r="P108" s="265"/>
      <c r="Q108" s="265"/>
      <c r="R108" s="265"/>
      <c r="S108" s="265"/>
      <c r="T108" s="265"/>
      <c r="U108" s="265"/>
      <c r="V108" s="265"/>
      <c r="W108" s="265"/>
      <c r="X108" s="265"/>
      <c r="Y108" s="265"/>
      <c r="Z108" s="265"/>
      <c r="AA108" s="265"/>
      <c r="AB108" s="265"/>
      <c r="AC108" s="265"/>
      <c r="AD108" s="265"/>
      <c r="AE108" s="265"/>
      <c r="AF108" s="265"/>
      <c r="AG108" s="292">
        <f>'2019-07-5.1-SO 05 - most ...'!J32</f>
        <v>0</v>
      </c>
      <c r="AH108" s="293"/>
      <c r="AI108" s="293"/>
      <c r="AJ108" s="293"/>
      <c r="AK108" s="293"/>
      <c r="AL108" s="293"/>
      <c r="AM108" s="293"/>
      <c r="AN108" s="292">
        <f t="shared" si="0"/>
        <v>0</v>
      </c>
      <c r="AO108" s="293"/>
      <c r="AP108" s="293"/>
      <c r="AQ108" s="105" t="s">
        <v>90</v>
      </c>
      <c r="AR108" s="60"/>
      <c r="AS108" s="106">
        <v>0</v>
      </c>
      <c r="AT108" s="107">
        <f t="shared" si="1"/>
        <v>0</v>
      </c>
      <c r="AU108" s="108">
        <f>'2019-07-5.1-SO 05 - most ...'!P128</f>
        <v>0</v>
      </c>
      <c r="AV108" s="107">
        <f>'2019-07-5.1-SO 05 - most ...'!J35</f>
        <v>0</v>
      </c>
      <c r="AW108" s="107">
        <f>'2019-07-5.1-SO 05 - most ...'!J36</f>
        <v>0</v>
      </c>
      <c r="AX108" s="107">
        <f>'2019-07-5.1-SO 05 - most ...'!J37</f>
        <v>0</v>
      </c>
      <c r="AY108" s="107">
        <f>'2019-07-5.1-SO 05 - most ...'!J38</f>
        <v>0</v>
      </c>
      <c r="AZ108" s="107">
        <f>'2019-07-5.1-SO 05 - most ...'!F35</f>
        <v>0</v>
      </c>
      <c r="BA108" s="107">
        <f>'2019-07-5.1-SO 05 - most ...'!F36</f>
        <v>0</v>
      </c>
      <c r="BB108" s="107">
        <f>'2019-07-5.1-SO 05 - most ...'!F37</f>
        <v>0</v>
      </c>
      <c r="BC108" s="107">
        <f>'2019-07-5.1-SO 05 - most ...'!F38</f>
        <v>0</v>
      </c>
      <c r="BD108" s="109">
        <f>'2019-07-5.1-SO 05 - most ...'!F39</f>
        <v>0</v>
      </c>
      <c r="BT108" s="110" t="s">
        <v>86</v>
      </c>
      <c r="BV108" s="110" t="s">
        <v>79</v>
      </c>
      <c r="BW108" s="110" t="s">
        <v>127</v>
      </c>
      <c r="BX108" s="110" t="s">
        <v>124</v>
      </c>
      <c r="CL108" s="110" t="s">
        <v>19</v>
      </c>
    </row>
    <row r="109" spans="1:91" s="4" customFormat="1" ht="35.25" customHeight="1">
      <c r="A109" s="103" t="s">
        <v>87</v>
      </c>
      <c r="B109" s="58"/>
      <c r="C109" s="104"/>
      <c r="D109" s="104"/>
      <c r="E109" s="265" t="s">
        <v>128</v>
      </c>
      <c r="F109" s="265"/>
      <c r="G109" s="265"/>
      <c r="H109" s="265"/>
      <c r="I109" s="265"/>
      <c r="J109" s="104"/>
      <c r="K109" s="265" t="s">
        <v>129</v>
      </c>
      <c r="L109" s="265"/>
      <c r="M109" s="265"/>
      <c r="N109" s="265"/>
      <c r="O109" s="265"/>
      <c r="P109" s="265"/>
      <c r="Q109" s="265"/>
      <c r="R109" s="265"/>
      <c r="S109" s="265"/>
      <c r="T109" s="265"/>
      <c r="U109" s="265"/>
      <c r="V109" s="265"/>
      <c r="W109" s="265"/>
      <c r="X109" s="265"/>
      <c r="Y109" s="265"/>
      <c r="Z109" s="265"/>
      <c r="AA109" s="265"/>
      <c r="AB109" s="265"/>
      <c r="AC109" s="265"/>
      <c r="AD109" s="265"/>
      <c r="AE109" s="265"/>
      <c r="AF109" s="265"/>
      <c r="AG109" s="292">
        <f>'2019-07-5.2-SO 05 - VRN -...'!J32</f>
        <v>0</v>
      </c>
      <c r="AH109" s="293"/>
      <c r="AI109" s="293"/>
      <c r="AJ109" s="293"/>
      <c r="AK109" s="293"/>
      <c r="AL109" s="293"/>
      <c r="AM109" s="293"/>
      <c r="AN109" s="292">
        <f t="shared" si="0"/>
        <v>0</v>
      </c>
      <c r="AO109" s="293"/>
      <c r="AP109" s="293"/>
      <c r="AQ109" s="105" t="s">
        <v>90</v>
      </c>
      <c r="AR109" s="60"/>
      <c r="AS109" s="111">
        <v>0</v>
      </c>
      <c r="AT109" s="112">
        <f t="shared" si="1"/>
        <v>0</v>
      </c>
      <c r="AU109" s="113">
        <f>'2019-07-5.2-SO 05 - VRN -...'!P124</f>
        <v>0</v>
      </c>
      <c r="AV109" s="112">
        <f>'2019-07-5.2-SO 05 - VRN -...'!J35</f>
        <v>0</v>
      </c>
      <c r="AW109" s="112">
        <f>'2019-07-5.2-SO 05 - VRN -...'!J36</f>
        <v>0</v>
      </c>
      <c r="AX109" s="112">
        <f>'2019-07-5.2-SO 05 - VRN -...'!J37</f>
        <v>0</v>
      </c>
      <c r="AY109" s="112">
        <f>'2019-07-5.2-SO 05 - VRN -...'!J38</f>
        <v>0</v>
      </c>
      <c r="AZ109" s="112">
        <f>'2019-07-5.2-SO 05 - VRN -...'!F35</f>
        <v>0</v>
      </c>
      <c r="BA109" s="112">
        <f>'2019-07-5.2-SO 05 - VRN -...'!F36</f>
        <v>0</v>
      </c>
      <c r="BB109" s="112">
        <f>'2019-07-5.2-SO 05 - VRN -...'!F37</f>
        <v>0</v>
      </c>
      <c r="BC109" s="112">
        <f>'2019-07-5.2-SO 05 - VRN -...'!F38</f>
        <v>0</v>
      </c>
      <c r="BD109" s="114">
        <f>'2019-07-5.2-SO 05 - VRN -...'!F39</f>
        <v>0</v>
      </c>
      <c r="BT109" s="110" t="s">
        <v>86</v>
      </c>
      <c r="BV109" s="110" t="s">
        <v>79</v>
      </c>
      <c r="BW109" s="110" t="s">
        <v>130</v>
      </c>
      <c r="BX109" s="110" t="s">
        <v>124</v>
      </c>
      <c r="CL109" s="110" t="s">
        <v>19</v>
      </c>
    </row>
    <row r="110" spans="1:91" s="2" customFormat="1" ht="30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9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  <row r="111" spans="1:91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39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</row>
  </sheetData>
  <sheetProtection algorithmName="SHA-512" hashValue="YxyvpwtoMqsUI+fvea79wYlSo9XQ+ytMXj5ksFs4hwv+lyP4ZdHQl59ICSFcTbvwfG5dkUBGchtZxSN1BWO/Nw==" saltValue="lZqTlBjLVY2CoE3DqqbKpTaCtppzsVtq0bZpae7Fw3RE68E8RunldeIyYO/+QFTqyROCjSTMtDjMY9w3kmqq7A==" spinCount="100000" sheet="1" objects="1" scenarios="1" formatColumns="0" formatRows="0"/>
  <mergeCells count="98">
    <mergeCell ref="AN107:AP107"/>
    <mergeCell ref="AG107:AM107"/>
    <mergeCell ref="AN108:AP108"/>
    <mergeCell ref="AG108:AM108"/>
    <mergeCell ref="AN109:AP109"/>
    <mergeCell ref="AG109:AM109"/>
    <mergeCell ref="AN98:AP98"/>
    <mergeCell ref="AS89:AT91"/>
    <mergeCell ref="AN105:AP105"/>
    <mergeCell ref="AG105:AM105"/>
    <mergeCell ref="AN106:AP106"/>
    <mergeCell ref="AG106:AM106"/>
    <mergeCell ref="AN94:AP94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D107:H107"/>
    <mergeCell ref="J107:AF107"/>
    <mergeCell ref="E108:I108"/>
    <mergeCell ref="K108:AF108"/>
    <mergeCell ref="E109:I109"/>
    <mergeCell ref="K109:AF109"/>
    <mergeCell ref="K96:AF96"/>
    <mergeCell ref="L85:AO85"/>
    <mergeCell ref="E105:I105"/>
    <mergeCell ref="K105:AF105"/>
    <mergeCell ref="E106:I106"/>
    <mergeCell ref="K106:AF106"/>
    <mergeCell ref="AG94:AM94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K97:AF97"/>
    <mergeCell ref="K100:AF100"/>
    <mergeCell ref="K102:AF102"/>
    <mergeCell ref="K99:AF99"/>
    <mergeCell ref="K103:AF103"/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</mergeCells>
  <hyperlinks>
    <hyperlink ref="A96" location="'2019-07-1.1-SO 01 - most ...'!C2" display="/"/>
    <hyperlink ref="A97" location="'2019-07-1.2-SO 01 - VRN -...'!C2" display="/"/>
    <hyperlink ref="A99" location="'2019-07-2.1-SO 02 - most ...'!C2" display="/"/>
    <hyperlink ref="A100" location="'2019-07-2.2-SO 02 - VRN -...'!C2" display="/"/>
    <hyperlink ref="A102" location="'2019-07-3.1-SO 03 - propu...'!C2" display="/"/>
    <hyperlink ref="A103" location="'2019-07-3.2-SO 03 - VRN -...'!C2" display="/"/>
    <hyperlink ref="A105" location="'2019-07-4.1-SO 04 - most ...'!C2" display="/"/>
    <hyperlink ref="A106" location="'2019-07-4.2-SO 04 - VRN -...'!C2" display="/"/>
    <hyperlink ref="A108" location="'2019-07-5.1-SO 05 - most ...'!C2" display="/"/>
    <hyperlink ref="A109" location="'2019-07-5.2-SO 05 - VRN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127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614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615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ROUND((SUM(BE128:BE222)),  2)</f>
        <v>0</v>
      </c>
      <c r="G35" s="34"/>
      <c r="H35" s="34"/>
      <c r="I35" s="137">
        <v>0.21</v>
      </c>
      <c r="J35" s="136">
        <f>ROUND(((SUM(BE128:BE222))*I35),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ROUND((SUM(BF128:BF222)),  2)</f>
        <v>0</v>
      </c>
      <c r="G36" s="34"/>
      <c r="H36" s="34"/>
      <c r="I36" s="137">
        <v>0.15</v>
      </c>
      <c r="J36" s="136">
        <f>ROUND(((SUM(BF128:BF222))*I36),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ROUND((SUM(BG128:BG222)),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ROUND((SUM(BH128:BH222)),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ROUND((SUM(BI128:BI222)),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614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2019/07/5.1/SO 05 - most v km 58,479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141</v>
      </c>
      <c r="E99" s="170"/>
      <c r="F99" s="170"/>
      <c r="G99" s="170"/>
      <c r="H99" s="170"/>
      <c r="I99" s="171"/>
      <c r="J99" s="172">
        <f>J129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142</v>
      </c>
      <c r="E100" s="176"/>
      <c r="F100" s="176"/>
      <c r="G100" s="176"/>
      <c r="H100" s="176"/>
      <c r="I100" s="177"/>
      <c r="J100" s="178">
        <f>J130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143</v>
      </c>
      <c r="E101" s="176"/>
      <c r="F101" s="176"/>
      <c r="G101" s="176"/>
      <c r="H101" s="176"/>
      <c r="I101" s="177"/>
      <c r="J101" s="178">
        <f>J133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616</v>
      </c>
      <c r="E102" s="176"/>
      <c r="F102" s="176"/>
      <c r="G102" s="176"/>
      <c r="H102" s="176"/>
      <c r="I102" s="177"/>
      <c r="J102" s="178">
        <f>J150</f>
        <v>0</v>
      </c>
      <c r="K102" s="104"/>
      <c r="L102" s="179"/>
    </row>
    <row r="103" spans="1:47" s="10" customFormat="1" ht="14.85" customHeight="1">
      <c r="B103" s="174"/>
      <c r="C103" s="104"/>
      <c r="D103" s="175" t="s">
        <v>617</v>
      </c>
      <c r="E103" s="176"/>
      <c r="F103" s="176"/>
      <c r="G103" s="176"/>
      <c r="H103" s="176"/>
      <c r="I103" s="177"/>
      <c r="J103" s="178">
        <f>J151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145</v>
      </c>
      <c r="E104" s="176"/>
      <c r="F104" s="176"/>
      <c r="G104" s="176"/>
      <c r="H104" s="176"/>
      <c r="I104" s="177"/>
      <c r="J104" s="178">
        <f>J154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146</v>
      </c>
      <c r="E105" s="176"/>
      <c r="F105" s="176"/>
      <c r="G105" s="176"/>
      <c r="H105" s="176"/>
      <c r="I105" s="177"/>
      <c r="J105" s="178">
        <f>J208</f>
        <v>0</v>
      </c>
      <c r="K105" s="104"/>
      <c r="L105" s="179"/>
    </row>
    <row r="106" spans="1:47" s="10" customFormat="1" ht="19.899999999999999" customHeight="1">
      <c r="B106" s="174"/>
      <c r="C106" s="104"/>
      <c r="D106" s="175" t="s">
        <v>147</v>
      </c>
      <c r="E106" s="176"/>
      <c r="F106" s="176"/>
      <c r="G106" s="176"/>
      <c r="H106" s="176"/>
      <c r="I106" s="177"/>
      <c r="J106" s="178">
        <f>J219</f>
        <v>0</v>
      </c>
      <c r="K106" s="104"/>
      <c r="L106" s="179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158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161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2" t="s">
        <v>148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8" t="s">
        <v>16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14" t="str">
        <f>E7</f>
        <v>Oprava mostních objektů v úseku Opočno - Teplice nad M.</v>
      </c>
      <c r="F116" s="315"/>
      <c r="G116" s="315"/>
      <c r="H116" s="315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1" customFormat="1" ht="12" customHeight="1">
      <c r="B117" s="20"/>
      <c r="C117" s="28" t="s">
        <v>132</v>
      </c>
      <c r="D117" s="21"/>
      <c r="E117" s="21"/>
      <c r="F117" s="21"/>
      <c r="G117" s="21"/>
      <c r="H117" s="21"/>
      <c r="I117" s="115"/>
      <c r="J117" s="21"/>
      <c r="K117" s="21"/>
      <c r="L117" s="19"/>
    </row>
    <row r="118" spans="1:63" s="2" customFormat="1" ht="16.5" customHeight="1">
      <c r="A118" s="34"/>
      <c r="B118" s="35"/>
      <c r="C118" s="36"/>
      <c r="D118" s="36"/>
      <c r="E118" s="314" t="s">
        <v>614</v>
      </c>
      <c r="F118" s="316"/>
      <c r="G118" s="316"/>
      <c r="H118" s="31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8" t="s">
        <v>134</v>
      </c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67" t="str">
        <f>E11</f>
        <v>2019/07/5.1/SO 05 - most v km 58,479</v>
      </c>
      <c r="F120" s="316"/>
      <c r="G120" s="316"/>
      <c r="H120" s="31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8" t="s">
        <v>22</v>
      </c>
      <c r="D122" s="36"/>
      <c r="E122" s="36"/>
      <c r="F122" s="26" t="str">
        <f>F14</f>
        <v xml:space="preserve"> </v>
      </c>
      <c r="G122" s="36"/>
      <c r="H122" s="36"/>
      <c r="I122" s="123" t="s">
        <v>24</v>
      </c>
      <c r="J122" s="66" t="str">
        <f>IF(J14="","",J14)</f>
        <v>31. 1. 2020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8" t="s">
        <v>28</v>
      </c>
      <c r="D124" s="36"/>
      <c r="E124" s="36"/>
      <c r="F124" s="26" t="str">
        <f>E17</f>
        <v xml:space="preserve"> </v>
      </c>
      <c r="G124" s="36"/>
      <c r="H124" s="36"/>
      <c r="I124" s="123" t="s">
        <v>33</v>
      </c>
      <c r="J124" s="32" t="str">
        <f>E23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8" t="s">
        <v>31</v>
      </c>
      <c r="D125" s="36"/>
      <c r="E125" s="36"/>
      <c r="F125" s="26" t="str">
        <f>IF(E20="","",E20)</f>
        <v>Vyplň údaj</v>
      </c>
      <c r="G125" s="36"/>
      <c r="H125" s="36"/>
      <c r="I125" s="123" t="s">
        <v>35</v>
      </c>
      <c r="J125" s="32" t="str">
        <f>E26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80"/>
      <c r="B127" s="181"/>
      <c r="C127" s="182" t="s">
        <v>149</v>
      </c>
      <c r="D127" s="183" t="s">
        <v>62</v>
      </c>
      <c r="E127" s="183" t="s">
        <v>58</v>
      </c>
      <c r="F127" s="183" t="s">
        <v>59</v>
      </c>
      <c r="G127" s="183" t="s">
        <v>150</v>
      </c>
      <c r="H127" s="183" t="s">
        <v>151</v>
      </c>
      <c r="I127" s="184" t="s">
        <v>152</v>
      </c>
      <c r="J127" s="183" t="s">
        <v>138</v>
      </c>
      <c r="K127" s="185" t="s">
        <v>153</v>
      </c>
      <c r="L127" s="186"/>
      <c r="M127" s="75" t="s">
        <v>1</v>
      </c>
      <c r="N127" s="76" t="s">
        <v>41</v>
      </c>
      <c r="O127" s="76" t="s">
        <v>154</v>
      </c>
      <c r="P127" s="76" t="s">
        <v>155</v>
      </c>
      <c r="Q127" s="76" t="s">
        <v>156</v>
      </c>
      <c r="R127" s="76" t="s">
        <v>157</v>
      </c>
      <c r="S127" s="76" t="s">
        <v>158</v>
      </c>
      <c r="T127" s="77" t="s">
        <v>159</v>
      </c>
      <c r="U127" s="180"/>
      <c r="V127" s="180"/>
      <c r="W127" s="180"/>
      <c r="X127" s="180"/>
      <c r="Y127" s="180"/>
      <c r="Z127" s="180"/>
      <c r="AA127" s="180"/>
      <c r="AB127" s="180"/>
      <c r="AC127" s="180"/>
      <c r="AD127" s="180"/>
      <c r="AE127" s="180"/>
    </row>
    <row r="128" spans="1:63" s="2" customFormat="1" ht="22.9" customHeight="1">
      <c r="A128" s="34"/>
      <c r="B128" s="35"/>
      <c r="C128" s="82" t="s">
        <v>160</v>
      </c>
      <c r="D128" s="36"/>
      <c r="E128" s="36"/>
      <c r="F128" s="36"/>
      <c r="G128" s="36"/>
      <c r="H128" s="36"/>
      <c r="I128" s="122"/>
      <c r="J128" s="187">
        <f>BK128</f>
        <v>0</v>
      </c>
      <c r="K128" s="36"/>
      <c r="L128" s="39"/>
      <c r="M128" s="78"/>
      <c r="N128" s="188"/>
      <c r="O128" s="79"/>
      <c r="P128" s="189">
        <f>P129</f>
        <v>0</v>
      </c>
      <c r="Q128" s="79"/>
      <c r="R128" s="189">
        <f>R129</f>
        <v>44.874653963279989</v>
      </c>
      <c r="S128" s="79"/>
      <c r="T128" s="190">
        <f>T129</f>
        <v>66.315176000000008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76</v>
      </c>
      <c r="AU128" s="16" t="s">
        <v>140</v>
      </c>
      <c r="BK128" s="191">
        <f>BK129</f>
        <v>0</v>
      </c>
    </row>
    <row r="129" spans="1:65" s="12" customFormat="1" ht="25.9" customHeight="1">
      <c r="B129" s="192"/>
      <c r="C129" s="193"/>
      <c r="D129" s="194" t="s">
        <v>76</v>
      </c>
      <c r="E129" s="195" t="s">
        <v>161</v>
      </c>
      <c r="F129" s="195" t="s">
        <v>162</v>
      </c>
      <c r="G129" s="193"/>
      <c r="H129" s="193"/>
      <c r="I129" s="196"/>
      <c r="J129" s="197">
        <f>BK129</f>
        <v>0</v>
      </c>
      <c r="K129" s="193"/>
      <c r="L129" s="198"/>
      <c r="M129" s="199"/>
      <c r="N129" s="200"/>
      <c r="O129" s="200"/>
      <c r="P129" s="201">
        <f>P130+P133+P150+P154+P208+P219</f>
        <v>0</v>
      </c>
      <c r="Q129" s="200"/>
      <c r="R129" s="201">
        <f>R130+R133+R150+R154+R208+R219</f>
        <v>44.874653963279989</v>
      </c>
      <c r="S129" s="200"/>
      <c r="T129" s="202">
        <f>T130+T133+T150+T154+T208+T219</f>
        <v>66.315176000000008</v>
      </c>
      <c r="AR129" s="203" t="s">
        <v>84</v>
      </c>
      <c r="AT129" s="204" t="s">
        <v>76</v>
      </c>
      <c r="AU129" s="204" t="s">
        <v>77</v>
      </c>
      <c r="AY129" s="203" t="s">
        <v>163</v>
      </c>
      <c r="BK129" s="205">
        <f>BK130+BK133+BK150+BK154+BK208+BK219</f>
        <v>0</v>
      </c>
    </row>
    <row r="130" spans="1:65" s="12" customFormat="1" ht="22.9" customHeight="1">
      <c r="B130" s="192"/>
      <c r="C130" s="193"/>
      <c r="D130" s="194" t="s">
        <v>76</v>
      </c>
      <c r="E130" s="206" t="s">
        <v>84</v>
      </c>
      <c r="F130" s="206" t="s">
        <v>164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SUM(P131:P132)</f>
        <v>0</v>
      </c>
      <c r="Q130" s="200"/>
      <c r="R130" s="201">
        <f>SUM(R131:R132)</f>
        <v>7.2000000000000008E-2</v>
      </c>
      <c r="S130" s="200"/>
      <c r="T130" s="202">
        <f>SUM(T131:T132)</f>
        <v>0</v>
      </c>
      <c r="AR130" s="203" t="s">
        <v>84</v>
      </c>
      <c r="AT130" s="204" t="s">
        <v>76</v>
      </c>
      <c r="AU130" s="204" t="s">
        <v>84</v>
      </c>
      <c r="AY130" s="203" t="s">
        <v>163</v>
      </c>
      <c r="BK130" s="205">
        <f>SUM(BK131:BK132)</f>
        <v>0</v>
      </c>
    </row>
    <row r="131" spans="1:65" s="2" customFormat="1" ht="21.75" customHeight="1">
      <c r="A131" s="34"/>
      <c r="B131" s="35"/>
      <c r="C131" s="208" t="s">
        <v>84</v>
      </c>
      <c r="D131" s="208" t="s">
        <v>165</v>
      </c>
      <c r="E131" s="209" t="s">
        <v>166</v>
      </c>
      <c r="F131" s="210" t="s">
        <v>167</v>
      </c>
      <c r="G131" s="211" t="s">
        <v>168</v>
      </c>
      <c r="H131" s="212">
        <v>400</v>
      </c>
      <c r="I131" s="213"/>
      <c r="J131" s="214">
        <f>ROUND(I131*H131,2)</f>
        <v>0</v>
      </c>
      <c r="K131" s="210" t="s">
        <v>382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170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170</v>
      </c>
      <c r="BM131" s="219" t="s">
        <v>618</v>
      </c>
    </row>
    <row r="132" spans="1:65" s="2" customFormat="1" ht="16.5" customHeight="1">
      <c r="A132" s="34"/>
      <c r="B132" s="35"/>
      <c r="C132" s="208" t="s">
        <v>86</v>
      </c>
      <c r="D132" s="208" t="s">
        <v>165</v>
      </c>
      <c r="E132" s="209" t="s">
        <v>172</v>
      </c>
      <c r="F132" s="210" t="s">
        <v>173</v>
      </c>
      <c r="G132" s="211" t="s">
        <v>168</v>
      </c>
      <c r="H132" s="212">
        <v>400</v>
      </c>
      <c r="I132" s="213"/>
      <c r="J132" s="214">
        <f>ROUND(I132*H132,2)</f>
        <v>0</v>
      </c>
      <c r="K132" s="210" t="s">
        <v>382</v>
      </c>
      <c r="L132" s="39"/>
      <c r="M132" s="215" t="s">
        <v>1</v>
      </c>
      <c r="N132" s="216" t="s">
        <v>42</v>
      </c>
      <c r="O132" s="71"/>
      <c r="P132" s="217">
        <f>O132*H132</f>
        <v>0</v>
      </c>
      <c r="Q132" s="217">
        <v>1.8000000000000001E-4</v>
      </c>
      <c r="R132" s="217">
        <f>Q132*H132</f>
        <v>7.2000000000000008E-2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170</v>
      </c>
      <c r="AT132" s="219" t="s">
        <v>165</v>
      </c>
      <c r="AU132" s="219" t="s">
        <v>86</v>
      </c>
      <c r="AY132" s="16" t="s">
        <v>163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6" t="s">
        <v>84</v>
      </c>
      <c r="BK132" s="220">
        <f>ROUND(I132*H132,2)</f>
        <v>0</v>
      </c>
      <c r="BL132" s="16" t="s">
        <v>170</v>
      </c>
      <c r="BM132" s="219" t="s">
        <v>619</v>
      </c>
    </row>
    <row r="133" spans="1:65" s="12" customFormat="1" ht="22.9" customHeight="1">
      <c r="B133" s="192"/>
      <c r="C133" s="193"/>
      <c r="D133" s="194" t="s">
        <v>76</v>
      </c>
      <c r="E133" s="206" t="s">
        <v>86</v>
      </c>
      <c r="F133" s="206" t="s">
        <v>175</v>
      </c>
      <c r="G133" s="193"/>
      <c r="H133" s="193"/>
      <c r="I133" s="196"/>
      <c r="J133" s="207">
        <f>BK133</f>
        <v>0</v>
      </c>
      <c r="K133" s="193"/>
      <c r="L133" s="198"/>
      <c r="M133" s="199"/>
      <c r="N133" s="200"/>
      <c r="O133" s="200"/>
      <c r="P133" s="201">
        <f>SUM(P134:P149)</f>
        <v>0</v>
      </c>
      <c r="Q133" s="200"/>
      <c r="R133" s="201">
        <f>SUM(R134:R149)</f>
        <v>7.6385198032799995</v>
      </c>
      <c r="S133" s="200"/>
      <c r="T133" s="202">
        <f>SUM(T134:T149)</f>
        <v>0.54900000000000004</v>
      </c>
      <c r="AR133" s="203" t="s">
        <v>84</v>
      </c>
      <c r="AT133" s="204" t="s">
        <v>76</v>
      </c>
      <c r="AU133" s="204" t="s">
        <v>84</v>
      </c>
      <c r="AY133" s="203" t="s">
        <v>163</v>
      </c>
      <c r="BK133" s="205">
        <f>SUM(BK134:BK149)</f>
        <v>0</v>
      </c>
    </row>
    <row r="134" spans="1:65" s="2" customFormat="1" ht="21.75" customHeight="1">
      <c r="A134" s="34"/>
      <c r="B134" s="35"/>
      <c r="C134" s="208" t="s">
        <v>176</v>
      </c>
      <c r="D134" s="208" t="s">
        <v>165</v>
      </c>
      <c r="E134" s="209" t="s">
        <v>188</v>
      </c>
      <c r="F134" s="210" t="s">
        <v>189</v>
      </c>
      <c r="G134" s="211" t="s">
        <v>190</v>
      </c>
      <c r="H134" s="212">
        <v>36.6</v>
      </c>
      <c r="I134" s="213"/>
      <c r="J134" s="214">
        <f>ROUND(I134*H134,2)</f>
        <v>0</v>
      </c>
      <c r="K134" s="210" t="s">
        <v>180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6.2890800000000004E-5</v>
      </c>
      <c r="R134" s="217">
        <f>Q134*H134</f>
        <v>2.3018032800000005E-3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170</v>
      </c>
      <c r="AT134" s="219" t="s">
        <v>165</v>
      </c>
      <c r="AU134" s="219" t="s">
        <v>86</v>
      </c>
      <c r="AY134" s="16" t="s">
        <v>163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84</v>
      </c>
      <c r="BK134" s="220">
        <f>ROUND(I134*H134,2)</f>
        <v>0</v>
      </c>
      <c r="BL134" s="16" t="s">
        <v>170</v>
      </c>
      <c r="BM134" s="219" t="s">
        <v>620</v>
      </c>
    </row>
    <row r="135" spans="1:65" s="13" customFormat="1" ht="11.25">
      <c r="B135" s="225"/>
      <c r="C135" s="226"/>
      <c r="D135" s="221" t="s">
        <v>184</v>
      </c>
      <c r="E135" s="227" t="s">
        <v>1</v>
      </c>
      <c r="F135" s="228" t="s">
        <v>621</v>
      </c>
      <c r="G135" s="226"/>
      <c r="H135" s="229">
        <v>36.6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184</v>
      </c>
      <c r="AU135" s="235" t="s">
        <v>86</v>
      </c>
      <c r="AV135" s="13" t="s">
        <v>86</v>
      </c>
      <c r="AW135" s="13" t="s">
        <v>34</v>
      </c>
      <c r="AX135" s="13" t="s">
        <v>84</v>
      </c>
      <c r="AY135" s="235" t="s">
        <v>163</v>
      </c>
    </row>
    <row r="136" spans="1:65" s="2" customFormat="1" ht="16.5" customHeight="1">
      <c r="A136" s="34"/>
      <c r="B136" s="35"/>
      <c r="C136" s="247" t="s">
        <v>170</v>
      </c>
      <c r="D136" s="247" t="s">
        <v>194</v>
      </c>
      <c r="E136" s="248" t="s">
        <v>195</v>
      </c>
      <c r="F136" s="249" t="s">
        <v>196</v>
      </c>
      <c r="G136" s="250" t="s">
        <v>197</v>
      </c>
      <c r="H136" s="251">
        <v>7.56</v>
      </c>
      <c r="I136" s="252"/>
      <c r="J136" s="253">
        <f>ROUND(I136*H136,2)</f>
        <v>0</v>
      </c>
      <c r="K136" s="249" t="s">
        <v>180</v>
      </c>
      <c r="L136" s="254"/>
      <c r="M136" s="255" t="s">
        <v>1</v>
      </c>
      <c r="N136" s="256" t="s">
        <v>42</v>
      </c>
      <c r="O136" s="71"/>
      <c r="P136" s="217">
        <f>O136*H136</f>
        <v>0</v>
      </c>
      <c r="Q136" s="217">
        <v>1</v>
      </c>
      <c r="R136" s="217">
        <f>Q136*H136</f>
        <v>7.56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198</v>
      </c>
      <c r="AT136" s="219" t="s">
        <v>194</v>
      </c>
      <c r="AU136" s="219" t="s">
        <v>86</v>
      </c>
      <c r="AY136" s="16" t="s">
        <v>163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6" t="s">
        <v>84</v>
      </c>
      <c r="BK136" s="220">
        <f>ROUND(I136*H136,2)</f>
        <v>0</v>
      </c>
      <c r="BL136" s="16" t="s">
        <v>170</v>
      </c>
      <c r="BM136" s="219" t="s">
        <v>622</v>
      </c>
    </row>
    <row r="137" spans="1:65" s="13" customFormat="1" ht="11.25">
      <c r="B137" s="225"/>
      <c r="C137" s="226"/>
      <c r="D137" s="221" t="s">
        <v>184</v>
      </c>
      <c r="E137" s="227" t="s">
        <v>1</v>
      </c>
      <c r="F137" s="228" t="s">
        <v>623</v>
      </c>
      <c r="G137" s="226"/>
      <c r="H137" s="229">
        <v>7.56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184</v>
      </c>
      <c r="AU137" s="235" t="s">
        <v>86</v>
      </c>
      <c r="AV137" s="13" t="s">
        <v>86</v>
      </c>
      <c r="AW137" s="13" t="s">
        <v>34</v>
      </c>
      <c r="AX137" s="13" t="s">
        <v>84</v>
      </c>
      <c r="AY137" s="235" t="s">
        <v>163</v>
      </c>
    </row>
    <row r="138" spans="1:65" s="2" customFormat="1" ht="16.5" customHeight="1">
      <c r="A138" s="34"/>
      <c r="B138" s="35"/>
      <c r="C138" s="247" t="s">
        <v>193</v>
      </c>
      <c r="D138" s="247" t="s">
        <v>194</v>
      </c>
      <c r="E138" s="248" t="s">
        <v>202</v>
      </c>
      <c r="F138" s="249" t="s">
        <v>203</v>
      </c>
      <c r="G138" s="250" t="s">
        <v>204</v>
      </c>
      <c r="H138" s="251">
        <v>60.48</v>
      </c>
      <c r="I138" s="252"/>
      <c r="J138" s="253">
        <f>ROUND(I138*H138,2)</f>
        <v>0</v>
      </c>
      <c r="K138" s="249" t="s">
        <v>180</v>
      </c>
      <c r="L138" s="254"/>
      <c r="M138" s="255" t="s">
        <v>1</v>
      </c>
      <c r="N138" s="256" t="s">
        <v>42</v>
      </c>
      <c r="O138" s="71"/>
      <c r="P138" s="217">
        <f>O138*H138</f>
        <v>0</v>
      </c>
      <c r="Q138" s="217">
        <v>1E-3</v>
      </c>
      <c r="R138" s="217">
        <f>Q138*H138</f>
        <v>6.0479999999999999E-2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198</v>
      </c>
      <c r="AT138" s="219" t="s">
        <v>194</v>
      </c>
      <c r="AU138" s="219" t="s">
        <v>86</v>
      </c>
      <c r="AY138" s="16" t="s">
        <v>163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6" t="s">
        <v>84</v>
      </c>
      <c r="BK138" s="220">
        <f>ROUND(I138*H138,2)</f>
        <v>0</v>
      </c>
      <c r="BL138" s="16" t="s">
        <v>170</v>
      </c>
      <c r="BM138" s="219" t="s">
        <v>624</v>
      </c>
    </row>
    <row r="139" spans="1:65" s="13" customFormat="1" ht="11.25">
      <c r="B139" s="225"/>
      <c r="C139" s="226"/>
      <c r="D139" s="221" t="s">
        <v>184</v>
      </c>
      <c r="E139" s="227" t="s">
        <v>1</v>
      </c>
      <c r="F139" s="228" t="s">
        <v>625</v>
      </c>
      <c r="G139" s="226"/>
      <c r="H139" s="229">
        <v>60.48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184</v>
      </c>
      <c r="AU139" s="235" t="s">
        <v>86</v>
      </c>
      <c r="AV139" s="13" t="s">
        <v>86</v>
      </c>
      <c r="AW139" s="13" t="s">
        <v>34</v>
      </c>
      <c r="AX139" s="13" t="s">
        <v>84</v>
      </c>
      <c r="AY139" s="235" t="s">
        <v>163</v>
      </c>
    </row>
    <row r="140" spans="1:65" s="2" customFormat="1" ht="21.75" customHeight="1">
      <c r="A140" s="34"/>
      <c r="B140" s="35"/>
      <c r="C140" s="208" t="s">
        <v>201</v>
      </c>
      <c r="D140" s="208" t="s">
        <v>165</v>
      </c>
      <c r="E140" s="209" t="s">
        <v>177</v>
      </c>
      <c r="F140" s="210" t="s">
        <v>178</v>
      </c>
      <c r="G140" s="211" t="s">
        <v>179</v>
      </c>
      <c r="H140" s="212">
        <v>183</v>
      </c>
      <c r="I140" s="213"/>
      <c r="J140" s="214">
        <f>ROUND(I140*H140,2)</f>
        <v>0</v>
      </c>
      <c r="K140" s="210" t="s">
        <v>180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8.6000000000000003E-5</v>
      </c>
      <c r="R140" s="217">
        <f>Q140*H140</f>
        <v>1.5738000000000002E-2</v>
      </c>
      <c r="S140" s="217">
        <v>3.0000000000000001E-3</v>
      </c>
      <c r="T140" s="218">
        <f>S140*H140</f>
        <v>0.54900000000000004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170</v>
      </c>
      <c r="AT140" s="219" t="s">
        <v>165</v>
      </c>
      <c r="AU140" s="219" t="s">
        <v>86</v>
      </c>
      <c r="AY140" s="16" t="s">
        <v>163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6" t="s">
        <v>84</v>
      </c>
      <c r="BK140" s="220">
        <f>ROUND(I140*H140,2)</f>
        <v>0</v>
      </c>
      <c r="BL140" s="16" t="s">
        <v>170</v>
      </c>
      <c r="BM140" s="219" t="s">
        <v>626</v>
      </c>
    </row>
    <row r="141" spans="1:65" s="2" customFormat="1" ht="29.25">
      <c r="A141" s="34"/>
      <c r="B141" s="35"/>
      <c r="C141" s="36"/>
      <c r="D141" s="221" t="s">
        <v>182</v>
      </c>
      <c r="E141" s="36"/>
      <c r="F141" s="222" t="s">
        <v>627</v>
      </c>
      <c r="G141" s="36"/>
      <c r="H141" s="36"/>
      <c r="I141" s="122"/>
      <c r="J141" s="36"/>
      <c r="K141" s="36"/>
      <c r="L141" s="39"/>
      <c r="M141" s="223"/>
      <c r="N141" s="22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182</v>
      </c>
      <c r="AU141" s="16" t="s">
        <v>86</v>
      </c>
    </row>
    <row r="142" spans="1:65" s="13" customFormat="1" ht="11.25">
      <c r="B142" s="225"/>
      <c r="C142" s="226"/>
      <c r="D142" s="221" t="s">
        <v>184</v>
      </c>
      <c r="E142" s="227" t="s">
        <v>1</v>
      </c>
      <c r="F142" s="228" t="s">
        <v>628</v>
      </c>
      <c r="G142" s="226"/>
      <c r="H142" s="229">
        <v>8.64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AT142" s="235" t="s">
        <v>184</v>
      </c>
      <c r="AU142" s="235" t="s">
        <v>86</v>
      </c>
      <c r="AV142" s="13" t="s">
        <v>86</v>
      </c>
      <c r="AW142" s="13" t="s">
        <v>34</v>
      </c>
      <c r="AX142" s="13" t="s">
        <v>77</v>
      </c>
      <c r="AY142" s="235" t="s">
        <v>163</v>
      </c>
    </row>
    <row r="143" spans="1:65" s="13" customFormat="1" ht="11.25">
      <c r="B143" s="225"/>
      <c r="C143" s="226"/>
      <c r="D143" s="221" t="s">
        <v>184</v>
      </c>
      <c r="E143" s="227" t="s">
        <v>1</v>
      </c>
      <c r="F143" s="228" t="s">
        <v>629</v>
      </c>
      <c r="G143" s="226"/>
      <c r="H143" s="229">
        <v>28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184</v>
      </c>
      <c r="AU143" s="235" t="s">
        <v>86</v>
      </c>
      <c r="AV143" s="13" t="s">
        <v>86</v>
      </c>
      <c r="AW143" s="13" t="s">
        <v>34</v>
      </c>
      <c r="AX143" s="13" t="s">
        <v>77</v>
      </c>
      <c r="AY143" s="235" t="s">
        <v>163</v>
      </c>
    </row>
    <row r="144" spans="1:65" s="13" customFormat="1" ht="11.25">
      <c r="B144" s="225"/>
      <c r="C144" s="226"/>
      <c r="D144" s="221" t="s">
        <v>184</v>
      </c>
      <c r="E144" s="227" t="s">
        <v>1</v>
      </c>
      <c r="F144" s="228" t="s">
        <v>630</v>
      </c>
      <c r="G144" s="226"/>
      <c r="H144" s="229">
        <v>39.200000000000003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184</v>
      </c>
      <c r="AU144" s="235" t="s">
        <v>86</v>
      </c>
      <c r="AV144" s="13" t="s">
        <v>86</v>
      </c>
      <c r="AW144" s="13" t="s">
        <v>34</v>
      </c>
      <c r="AX144" s="13" t="s">
        <v>77</v>
      </c>
      <c r="AY144" s="235" t="s">
        <v>163</v>
      </c>
    </row>
    <row r="145" spans="1:65" s="13" customFormat="1" ht="11.25">
      <c r="B145" s="225"/>
      <c r="C145" s="226"/>
      <c r="D145" s="221" t="s">
        <v>184</v>
      </c>
      <c r="E145" s="227" t="s">
        <v>1</v>
      </c>
      <c r="F145" s="228" t="s">
        <v>631</v>
      </c>
      <c r="G145" s="226"/>
      <c r="H145" s="229">
        <v>3.96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184</v>
      </c>
      <c r="AU145" s="235" t="s">
        <v>86</v>
      </c>
      <c r="AV145" s="13" t="s">
        <v>86</v>
      </c>
      <c r="AW145" s="13" t="s">
        <v>34</v>
      </c>
      <c r="AX145" s="13" t="s">
        <v>77</v>
      </c>
      <c r="AY145" s="235" t="s">
        <v>163</v>
      </c>
    </row>
    <row r="146" spans="1:65" s="13" customFormat="1" ht="11.25">
      <c r="B146" s="225"/>
      <c r="C146" s="226"/>
      <c r="D146" s="221" t="s">
        <v>184</v>
      </c>
      <c r="E146" s="227" t="s">
        <v>1</v>
      </c>
      <c r="F146" s="228" t="s">
        <v>632</v>
      </c>
      <c r="G146" s="226"/>
      <c r="H146" s="229">
        <v>3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184</v>
      </c>
      <c r="AU146" s="235" t="s">
        <v>86</v>
      </c>
      <c r="AV146" s="13" t="s">
        <v>86</v>
      </c>
      <c r="AW146" s="13" t="s">
        <v>34</v>
      </c>
      <c r="AX146" s="13" t="s">
        <v>77</v>
      </c>
      <c r="AY146" s="235" t="s">
        <v>163</v>
      </c>
    </row>
    <row r="147" spans="1:65" s="13" customFormat="1" ht="11.25">
      <c r="B147" s="225"/>
      <c r="C147" s="226"/>
      <c r="D147" s="221" t="s">
        <v>184</v>
      </c>
      <c r="E147" s="227" t="s">
        <v>1</v>
      </c>
      <c r="F147" s="228" t="s">
        <v>633</v>
      </c>
      <c r="G147" s="226"/>
      <c r="H147" s="229">
        <v>88.2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184</v>
      </c>
      <c r="AU147" s="235" t="s">
        <v>86</v>
      </c>
      <c r="AV147" s="13" t="s">
        <v>86</v>
      </c>
      <c r="AW147" s="13" t="s">
        <v>34</v>
      </c>
      <c r="AX147" s="13" t="s">
        <v>77</v>
      </c>
      <c r="AY147" s="235" t="s">
        <v>163</v>
      </c>
    </row>
    <row r="148" spans="1:65" s="13" customFormat="1" ht="11.25">
      <c r="B148" s="225"/>
      <c r="C148" s="226"/>
      <c r="D148" s="221" t="s">
        <v>184</v>
      </c>
      <c r="E148" s="227" t="s">
        <v>1</v>
      </c>
      <c r="F148" s="228" t="s">
        <v>634</v>
      </c>
      <c r="G148" s="226"/>
      <c r="H148" s="229">
        <v>12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184</v>
      </c>
      <c r="AU148" s="235" t="s">
        <v>86</v>
      </c>
      <c r="AV148" s="13" t="s">
        <v>86</v>
      </c>
      <c r="AW148" s="13" t="s">
        <v>34</v>
      </c>
      <c r="AX148" s="13" t="s">
        <v>77</v>
      </c>
      <c r="AY148" s="235" t="s">
        <v>163</v>
      </c>
    </row>
    <row r="149" spans="1:65" s="14" customFormat="1" ht="11.25">
      <c r="B149" s="236"/>
      <c r="C149" s="237"/>
      <c r="D149" s="221" t="s">
        <v>184</v>
      </c>
      <c r="E149" s="238" t="s">
        <v>1</v>
      </c>
      <c r="F149" s="239" t="s">
        <v>187</v>
      </c>
      <c r="G149" s="237"/>
      <c r="H149" s="240">
        <v>183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AT149" s="246" t="s">
        <v>184</v>
      </c>
      <c r="AU149" s="246" t="s">
        <v>86</v>
      </c>
      <c r="AV149" s="14" t="s">
        <v>170</v>
      </c>
      <c r="AW149" s="14" t="s">
        <v>34</v>
      </c>
      <c r="AX149" s="14" t="s">
        <v>84</v>
      </c>
      <c r="AY149" s="246" t="s">
        <v>163</v>
      </c>
    </row>
    <row r="150" spans="1:65" s="12" customFormat="1" ht="22.9" customHeight="1">
      <c r="B150" s="192"/>
      <c r="C150" s="193"/>
      <c r="D150" s="194" t="s">
        <v>76</v>
      </c>
      <c r="E150" s="206" t="s">
        <v>176</v>
      </c>
      <c r="F150" s="206" t="s">
        <v>635</v>
      </c>
      <c r="G150" s="193"/>
      <c r="H150" s="193"/>
      <c r="I150" s="196"/>
      <c r="J150" s="207">
        <f>BK150</f>
        <v>0</v>
      </c>
      <c r="K150" s="193"/>
      <c r="L150" s="198"/>
      <c r="M150" s="199"/>
      <c r="N150" s="200"/>
      <c r="O150" s="200"/>
      <c r="P150" s="201">
        <f>P151</f>
        <v>0</v>
      </c>
      <c r="Q150" s="200"/>
      <c r="R150" s="201">
        <f>R151</f>
        <v>8.8199999999999997E-3</v>
      </c>
      <c r="S150" s="200"/>
      <c r="T150" s="202">
        <f>T151</f>
        <v>0</v>
      </c>
      <c r="AR150" s="203" t="s">
        <v>84</v>
      </c>
      <c r="AT150" s="204" t="s">
        <v>76</v>
      </c>
      <c r="AU150" s="204" t="s">
        <v>84</v>
      </c>
      <c r="AY150" s="203" t="s">
        <v>163</v>
      </c>
      <c r="BK150" s="205">
        <f>BK151</f>
        <v>0</v>
      </c>
    </row>
    <row r="151" spans="1:65" s="12" customFormat="1" ht="20.85" customHeight="1">
      <c r="B151" s="192"/>
      <c r="C151" s="193"/>
      <c r="D151" s="194" t="s">
        <v>76</v>
      </c>
      <c r="E151" s="206" t="s">
        <v>201</v>
      </c>
      <c r="F151" s="206" t="s">
        <v>207</v>
      </c>
      <c r="G151" s="193"/>
      <c r="H151" s="193"/>
      <c r="I151" s="196"/>
      <c r="J151" s="207">
        <f>BK151</f>
        <v>0</v>
      </c>
      <c r="K151" s="193"/>
      <c r="L151" s="198"/>
      <c r="M151" s="199"/>
      <c r="N151" s="200"/>
      <c r="O151" s="200"/>
      <c r="P151" s="201">
        <f>SUM(P152:P153)</f>
        <v>0</v>
      </c>
      <c r="Q151" s="200"/>
      <c r="R151" s="201">
        <f>SUM(R152:R153)</f>
        <v>8.8199999999999997E-3</v>
      </c>
      <c r="S151" s="200"/>
      <c r="T151" s="202">
        <f>SUM(T152:T153)</f>
        <v>0</v>
      </c>
      <c r="AR151" s="203" t="s">
        <v>84</v>
      </c>
      <c r="AT151" s="204" t="s">
        <v>76</v>
      </c>
      <c r="AU151" s="204" t="s">
        <v>86</v>
      </c>
      <c r="AY151" s="203" t="s">
        <v>163</v>
      </c>
      <c r="BK151" s="205">
        <f>SUM(BK152:BK153)</f>
        <v>0</v>
      </c>
    </row>
    <row r="152" spans="1:65" s="2" customFormat="1" ht="21.75" customHeight="1">
      <c r="A152" s="34"/>
      <c r="B152" s="35"/>
      <c r="C152" s="208" t="s">
        <v>208</v>
      </c>
      <c r="D152" s="208" t="s">
        <v>165</v>
      </c>
      <c r="E152" s="209" t="s">
        <v>209</v>
      </c>
      <c r="F152" s="210" t="s">
        <v>210</v>
      </c>
      <c r="G152" s="211" t="s">
        <v>168</v>
      </c>
      <c r="H152" s="212">
        <v>6.3</v>
      </c>
      <c r="I152" s="213"/>
      <c r="J152" s="214">
        <f>ROUND(I152*H152,2)</f>
        <v>0</v>
      </c>
      <c r="K152" s="210" t="s">
        <v>180</v>
      </c>
      <c r="L152" s="39"/>
      <c r="M152" s="215" t="s">
        <v>1</v>
      </c>
      <c r="N152" s="216" t="s">
        <v>42</v>
      </c>
      <c r="O152" s="71"/>
      <c r="P152" s="217">
        <f>O152*H152</f>
        <v>0</v>
      </c>
      <c r="Q152" s="217">
        <v>1.4E-3</v>
      </c>
      <c r="R152" s="217">
        <f>Q152*H152</f>
        <v>8.8199999999999997E-3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170</v>
      </c>
      <c r="AT152" s="219" t="s">
        <v>165</v>
      </c>
      <c r="AU152" s="219" t="s">
        <v>176</v>
      </c>
      <c r="AY152" s="16" t="s">
        <v>163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6" t="s">
        <v>84</v>
      </c>
      <c r="BK152" s="220">
        <f>ROUND(I152*H152,2)</f>
        <v>0</v>
      </c>
      <c r="BL152" s="16" t="s">
        <v>170</v>
      </c>
      <c r="BM152" s="219" t="s">
        <v>636</v>
      </c>
    </row>
    <row r="153" spans="1:65" s="13" customFormat="1" ht="11.25">
      <c r="B153" s="225"/>
      <c r="C153" s="226"/>
      <c r="D153" s="221" t="s">
        <v>184</v>
      </c>
      <c r="E153" s="227" t="s">
        <v>1</v>
      </c>
      <c r="F153" s="228" t="s">
        <v>637</v>
      </c>
      <c r="G153" s="226"/>
      <c r="H153" s="229">
        <v>6.3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184</v>
      </c>
      <c r="AU153" s="235" t="s">
        <v>176</v>
      </c>
      <c r="AV153" s="13" t="s">
        <v>86</v>
      </c>
      <c r="AW153" s="13" t="s">
        <v>34</v>
      </c>
      <c r="AX153" s="13" t="s">
        <v>84</v>
      </c>
      <c r="AY153" s="235" t="s">
        <v>163</v>
      </c>
    </row>
    <row r="154" spans="1:65" s="12" customFormat="1" ht="22.9" customHeight="1">
      <c r="B154" s="192"/>
      <c r="C154" s="193"/>
      <c r="D154" s="194" t="s">
        <v>76</v>
      </c>
      <c r="E154" s="206" t="s">
        <v>220</v>
      </c>
      <c r="F154" s="206" t="s">
        <v>221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SUM(P155:P207)</f>
        <v>0</v>
      </c>
      <c r="Q154" s="200"/>
      <c r="R154" s="201">
        <f>SUM(R155:R207)</f>
        <v>37.155314159999989</v>
      </c>
      <c r="S154" s="200"/>
      <c r="T154" s="202">
        <f>SUM(T155:T207)</f>
        <v>65.766176000000002</v>
      </c>
      <c r="AR154" s="203" t="s">
        <v>84</v>
      </c>
      <c r="AT154" s="204" t="s">
        <v>76</v>
      </c>
      <c r="AU154" s="204" t="s">
        <v>84</v>
      </c>
      <c r="AY154" s="203" t="s">
        <v>163</v>
      </c>
      <c r="BK154" s="205">
        <f>SUM(BK155:BK207)</f>
        <v>0</v>
      </c>
    </row>
    <row r="155" spans="1:65" s="2" customFormat="1" ht="16.5" customHeight="1">
      <c r="A155" s="34"/>
      <c r="B155" s="35"/>
      <c r="C155" s="208" t="s">
        <v>198</v>
      </c>
      <c r="D155" s="208" t="s">
        <v>165</v>
      </c>
      <c r="E155" s="209" t="s">
        <v>222</v>
      </c>
      <c r="F155" s="210" t="s">
        <v>223</v>
      </c>
      <c r="G155" s="211" t="s">
        <v>168</v>
      </c>
      <c r="H155" s="212">
        <v>10</v>
      </c>
      <c r="I155" s="213"/>
      <c r="J155" s="214">
        <f>ROUND(I155*H155,2)</f>
        <v>0</v>
      </c>
      <c r="K155" s="210" t="s">
        <v>180</v>
      </c>
      <c r="L155" s="39"/>
      <c r="M155" s="215" t="s">
        <v>1</v>
      </c>
      <c r="N155" s="216" t="s">
        <v>42</v>
      </c>
      <c r="O155" s="71"/>
      <c r="P155" s="217">
        <f>O155*H155</f>
        <v>0</v>
      </c>
      <c r="Q155" s="217">
        <v>0</v>
      </c>
      <c r="R155" s="217">
        <f>Q155*H155</f>
        <v>0</v>
      </c>
      <c r="S155" s="217">
        <v>6.9999999999999999E-4</v>
      </c>
      <c r="T155" s="218">
        <f>S155*H155</f>
        <v>7.0000000000000001E-3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170</v>
      </c>
      <c r="AT155" s="219" t="s">
        <v>165</v>
      </c>
      <c r="AU155" s="219" t="s">
        <v>86</v>
      </c>
      <c r="AY155" s="16" t="s">
        <v>163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6" t="s">
        <v>84</v>
      </c>
      <c r="BK155" s="220">
        <f>ROUND(I155*H155,2)</f>
        <v>0</v>
      </c>
      <c r="BL155" s="16" t="s">
        <v>170</v>
      </c>
      <c r="BM155" s="219" t="s">
        <v>638</v>
      </c>
    </row>
    <row r="156" spans="1:65" s="13" customFormat="1" ht="11.25">
      <c r="B156" s="225"/>
      <c r="C156" s="226"/>
      <c r="D156" s="221" t="s">
        <v>184</v>
      </c>
      <c r="E156" s="227" t="s">
        <v>1</v>
      </c>
      <c r="F156" s="228" t="s">
        <v>225</v>
      </c>
      <c r="G156" s="226"/>
      <c r="H156" s="229">
        <v>10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184</v>
      </c>
      <c r="AU156" s="235" t="s">
        <v>86</v>
      </c>
      <c r="AV156" s="13" t="s">
        <v>86</v>
      </c>
      <c r="AW156" s="13" t="s">
        <v>34</v>
      </c>
      <c r="AX156" s="13" t="s">
        <v>84</v>
      </c>
      <c r="AY156" s="235" t="s">
        <v>163</v>
      </c>
    </row>
    <row r="157" spans="1:65" s="2" customFormat="1" ht="21.75" customHeight="1">
      <c r="A157" s="34"/>
      <c r="B157" s="35"/>
      <c r="C157" s="208" t="s">
        <v>220</v>
      </c>
      <c r="D157" s="208" t="s">
        <v>165</v>
      </c>
      <c r="E157" s="209" t="s">
        <v>226</v>
      </c>
      <c r="F157" s="210" t="s">
        <v>227</v>
      </c>
      <c r="G157" s="211" t="s">
        <v>168</v>
      </c>
      <c r="H157" s="212">
        <v>378</v>
      </c>
      <c r="I157" s="213"/>
      <c r="J157" s="214">
        <f>ROUND(I157*H157,2)</f>
        <v>0</v>
      </c>
      <c r="K157" s="210" t="s">
        <v>180</v>
      </c>
      <c r="L157" s="39"/>
      <c r="M157" s="215" t="s">
        <v>1</v>
      </c>
      <c r="N157" s="216" t="s">
        <v>42</v>
      </c>
      <c r="O157" s="71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170</v>
      </c>
      <c r="AT157" s="219" t="s">
        <v>165</v>
      </c>
      <c r="AU157" s="219" t="s">
        <v>86</v>
      </c>
      <c r="AY157" s="16" t="s">
        <v>163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6" t="s">
        <v>84</v>
      </c>
      <c r="BK157" s="220">
        <f>ROUND(I157*H157,2)</f>
        <v>0</v>
      </c>
      <c r="BL157" s="16" t="s">
        <v>170</v>
      </c>
      <c r="BM157" s="219" t="s">
        <v>639</v>
      </c>
    </row>
    <row r="158" spans="1:65" s="13" customFormat="1" ht="11.25">
      <c r="B158" s="225"/>
      <c r="C158" s="226"/>
      <c r="D158" s="221" t="s">
        <v>184</v>
      </c>
      <c r="E158" s="227" t="s">
        <v>1</v>
      </c>
      <c r="F158" s="228" t="s">
        <v>640</v>
      </c>
      <c r="G158" s="226"/>
      <c r="H158" s="229">
        <v>378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184</v>
      </c>
      <c r="AU158" s="235" t="s">
        <v>86</v>
      </c>
      <c r="AV158" s="13" t="s">
        <v>86</v>
      </c>
      <c r="AW158" s="13" t="s">
        <v>34</v>
      </c>
      <c r="AX158" s="13" t="s">
        <v>84</v>
      </c>
      <c r="AY158" s="235" t="s">
        <v>163</v>
      </c>
    </row>
    <row r="159" spans="1:65" s="2" customFormat="1" ht="21.75" customHeight="1">
      <c r="A159" s="34"/>
      <c r="B159" s="35"/>
      <c r="C159" s="208" t="s">
        <v>225</v>
      </c>
      <c r="D159" s="208" t="s">
        <v>165</v>
      </c>
      <c r="E159" s="209" t="s">
        <v>231</v>
      </c>
      <c r="F159" s="210" t="s">
        <v>232</v>
      </c>
      <c r="G159" s="211" t="s">
        <v>168</v>
      </c>
      <c r="H159" s="212">
        <v>11340</v>
      </c>
      <c r="I159" s="213"/>
      <c r="J159" s="214">
        <f>ROUND(I159*H159,2)</f>
        <v>0</v>
      </c>
      <c r="K159" s="210" t="s">
        <v>180</v>
      </c>
      <c r="L159" s="39"/>
      <c r="M159" s="215" t="s">
        <v>1</v>
      </c>
      <c r="N159" s="216" t="s">
        <v>42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170</v>
      </c>
      <c r="AT159" s="219" t="s">
        <v>165</v>
      </c>
      <c r="AU159" s="219" t="s">
        <v>86</v>
      </c>
      <c r="AY159" s="16" t="s">
        <v>163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6" t="s">
        <v>84</v>
      </c>
      <c r="BK159" s="220">
        <f>ROUND(I159*H159,2)</f>
        <v>0</v>
      </c>
      <c r="BL159" s="16" t="s">
        <v>170</v>
      </c>
      <c r="BM159" s="219" t="s">
        <v>641</v>
      </c>
    </row>
    <row r="160" spans="1:65" s="13" customFormat="1" ht="11.25">
      <c r="B160" s="225"/>
      <c r="C160" s="226"/>
      <c r="D160" s="221" t="s">
        <v>184</v>
      </c>
      <c r="E160" s="227" t="s">
        <v>1</v>
      </c>
      <c r="F160" s="228" t="s">
        <v>642</v>
      </c>
      <c r="G160" s="226"/>
      <c r="H160" s="229">
        <v>11340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184</v>
      </c>
      <c r="AU160" s="235" t="s">
        <v>86</v>
      </c>
      <c r="AV160" s="13" t="s">
        <v>86</v>
      </c>
      <c r="AW160" s="13" t="s">
        <v>34</v>
      </c>
      <c r="AX160" s="13" t="s">
        <v>84</v>
      </c>
      <c r="AY160" s="235" t="s">
        <v>163</v>
      </c>
    </row>
    <row r="161" spans="1:65" s="2" customFormat="1" ht="21.75" customHeight="1">
      <c r="A161" s="34"/>
      <c r="B161" s="35"/>
      <c r="C161" s="208" t="s">
        <v>230</v>
      </c>
      <c r="D161" s="208" t="s">
        <v>165</v>
      </c>
      <c r="E161" s="209" t="s">
        <v>236</v>
      </c>
      <c r="F161" s="210" t="s">
        <v>237</v>
      </c>
      <c r="G161" s="211" t="s">
        <v>168</v>
      </c>
      <c r="H161" s="212">
        <v>378</v>
      </c>
      <c r="I161" s="213"/>
      <c r="J161" s="214">
        <f>ROUND(I161*H161,2)</f>
        <v>0</v>
      </c>
      <c r="K161" s="210" t="s">
        <v>180</v>
      </c>
      <c r="L161" s="39"/>
      <c r="M161" s="215" t="s">
        <v>1</v>
      </c>
      <c r="N161" s="216" t="s">
        <v>42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170</v>
      </c>
      <c r="AT161" s="219" t="s">
        <v>165</v>
      </c>
      <c r="AU161" s="219" t="s">
        <v>86</v>
      </c>
      <c r="AY161" s="16" t="s">
        <v>163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84</v>
      </c>
      <c r="BK161" s="220">
        <f>ROUND(I161*H161,2)</f>
        <v>0</v>
      </c>
      <c r="BL161" s="16" t="s">
        <v>170</v>
      </c>
      <c r="BM161" s="219" t="s">
        <v>643</v>
      </c>
    </row>
    <row r="162" spans="1:65" s="2" customFormat="1" ht="21.75" customHeight="1">
      <c r="A162" s="34"/>
      <c r="B162" s="35"/>
      <c r="C162" s="208" t="s">
        <v>235</v>
      </c>
      <c r="D162" s="208" t="s">
        <v>165</v>
      </c>
      <c r="E162" s="209" t="s">
        <v>255</v>
      </c>
      <c r="F162" s="210" t="s">
        <v>256</v>
      </c>
      <c r="G162" s="211" t="s">
        <v>168</v>
      </c>
      <c r="H162" s="212">
        <v>378.8</v>
      </c>
      <c r="I162" s="213"/>
      <c r="J162" s="214">
        <f>ROUND(I162*H162,2)</f>
        <v>0</v>
      </c>
      <c r="K162" s="210" t="s">
        <v>180</v>
      </c>
      <c r="L162" s="39"/>
      <c r="M162" s="215" t="s">
        <v>1</v>
      </c>
      <c r="N162" s="216" t="s">
        <v>42</v>
      </c>
      <c r="O162" s="71"/>
      <c r="P162" s="217">
        <f>O162*H162</f>
        <v>0</v>
      </c>
      <c r="Q162" s="217">
        <v>6.5000000000000002E-2</v>
      </c>
      <c r="R162" s="217">
        <f>Q162*H162</f>
        <v>24.622</v>
      </c>
      <c r="S162" s="217">
        <v>0.13</v>
      </c>
      <c r="T162" s="218">
        <f>S162*H162</f>
        <v>49.244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170</v>
      </c>
      <c r="AT162" s="219" t="s">
        <v>165</v>
      </c>
      <c r="AU162" s="219" t="s">
        <v>86</v>
      </c>
      <c r="AY162" s="16" t="s">
        <v>163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84</v>
      </c>
      <c r="BK162" s="220">
        <f>ROUND(I162*H162,2)</f>
        <v>0</v>
      </c>
      <c r="BL162" s="16" t="s">
        <v>170</v>
      </c>
      <c r="BM162" s="219" t="s">
        <v>644</v>
      </c>
    </row>
    <row r="163" spans="1:65" s="13" customFormat="1" ht="11.25">
      <c r="B163" s="225"/>
      <c r="C163" s="226"/>
      <c r="D163" s="221" t="s">
        <v>184</v>
      </c>
      <c r="E163" s="227" t="s">
        <v>1</v>
      </c>
      <c r="F163" s="228" t="s">
        <v>645</v>
      </c>
      <c r="G163" s="226"/>
      <c r="H163" s="229">
        <v>17.28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184</v>
      </c>
      <c r="AU163" s="235" t="s">
        <v>86</v>
      </c>
      <c r="AV163" s="13" t="s">
        <v>86</v>
      </c>
      <c r="AW163" s="13" t="s">
        <v>34</v>
      </c>
      <c r="AX163" s="13" t="s">
        <v>77</v>
      </c>
      <c r="AY163" s="235" t="s">
        <v>163</v>
      </c>
    </row>
    <row r="164" spans="1:65" s="13" customFormat="1" ht="11.25">
      <c r="B164" s="225"/>
      <c r="C164" s="226"/>
      <c r="D164" s="221" t="s">
        <v>184</v>
      </c>
      <c r="E164" s="227" t="s">
        <v>1</v>
      </c>
      <c r="F164" s="228" t="s">
        <v>646</v>
      </c>
      <c r="G164" s="226"/>
      <c r="H164" s="229">
        <v>56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184</v>
      </c>
      <c r="AU164" s="235" t="s">
        <v>86</v>
      </c>
      <c r="AV164" s="13" t="s">
        <v>86</v>
      </c>
      <c r="AW164" s="13" t="s">
        <v>34</v>
      </c>
      <c r="AX164" s="13" t="s">
        <v>77</v>
      </c>
      <c r="AY164" s="235" t="s">
        <v>163</v>
      </c>
    </row>
    <row r="165" spans="1:65" s="13" customFormat="1" ht="11.25">
      <c r="B165" s="225"/>
      <c r="C165" s="226"/>
      <c r="D165" s="221" t="s">
        <v>184</v>
      </c>
      <c r="E165" s="227" t="s">
        <v>1</v>
      </c>
      <c r="F165" s="228" t="s">
        <v>647</v>
      </c>
      <c r="G165" s="226"/>
      <c r="H165" s="229">
        <v>78.400000000000006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184</v>
      </c>
      <c r="AU165" s="235" t="s">
        <v>86</v>
      </c>
      <c r="AV165" s="13" t="s">
        <v>86</v>
      </c>
      <c r="AW165" s="13" t="s">
        <v>34</v>
      </c>
      <c r="AX165" s="13" t="s">
        <v>77</v>
      </c>
      <c r="AY165" s="235" t="s">
        <v>163</v>
      </c>
    </row>
    <row r="166" spans="1:65" s="13" customFormat="1" ht="11.25">
      <c r="B166" s="225"/>
      <c r="C166" s="226"/>
      <c r="D166" s="221" t="s">
        <v>184</v>
      </c>
      <c r="E166" s="227" t="s">
        <v>1</v>
      </c>
      <c r="F166" s="228" t="s">
        <v>648</v>
      </c>
      <c r="G166" s="226"/>
      <c r="H166" s="229">
        <v>12.8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86</v>
      </c>
      <c r="AV166" s="13" t="s">
        <v>86</v>
      </c>
      <c r="AW166" s="13" t="s">
        <v>34</v>
      </c>
      <c r="AX166" s="13" t="s">
        <v>77</v>
      </c>
      <c r="AY166" s="235" t="s">
        <v>163</v>
      </c>
    </row>
    <row r="167" spans="1:65" s="13" customFormat="1" ht="11.25">
      <c r="B167" s="225"/>
      <c r="C167" s="226"/>
      <c r="D167" s="221" t="s">
        <v>184</v>
      </c>
      <c r="E167" s="227" t="s">
        <v>1</v>
      </c>
      <c r="F167" s="228" t="s">
        <v>649</v>
      </c>
      <c r="G167" s="226"/>
      <c r="H167" s="229">
        <v>7.92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184</v>
      </c>
      <c r="AU167" s="235" t="s">
        <v>86</v>
      </c>
      <c r="AV167" s="13" t="s">
        <v>86</v>
      </c>
      <c r="AW167" s="13" t="s">
        <v>34</v>
      </c>
      <c r="AX167" s="13" t="s">
        <v>77</v>
      </c>
      <c r="AY167" s="235" t="s">
        <v>163</v>
      </c>
    </row>
    <row r="168" spans="1:65" s="13" customFormat="1" ht="11.25">
      <c r="B168" s="225"/>
      <c r="C168" s="226"/>
      <c r="D168" s="221" t="s">
        <v>184</v>
      </c>
      <c r="E168" s="227" t="s">
        <v>1</v>
      </c>
      <c r="F168" s="228" t="s">
        <v>650</v>
      </c>
      <c r="G168" s="226"/>
      <c r="H168" s="229">
        <v>6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86</v>
      </c>
      <c r="AV168" s="13" t="s">
        <v>86</v>
      </c>
      <c r="AW168" s="13" t="s">
        <v>34</v>
      </c>
      <c r="AX168" s="13" t="s">
        <v>77</v>
      </c>
      <c r="AY168" s="235" t="s">
        <v>163</v>
      </c>
    </row>
    <row r="169" spans="1:65" s="13" customFormat="1" ht="11.25">
      <c r="B169" s="225"/>
      <c r="C169" s="226"/>
      <c r="D169" s="221" t="s">
        <v>184</v>
      </c>
      <c r="E169" s="227" t="s">
        <v>1</v>
      </c>
      <c r="F169" s="228" t="s">
        <v>651</v>
      </c>
      <c r="G169" s="226"/>
      <c r="H169" s="229">
        <v>176.4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184</v>
      </c>
      <c r="AU169" s="235" t="s">
        <v>86</v>
      </c>
      <c r="AV169" s="13" t="s">
        <v>86</v>
      </c>
      <c r="AW169" s="13" t="s">
        <v>34</v>
      </c>
      <c r="AX169" s="13" t="s">
        <v>77</v>
      </c>
      <c r="AY169" s="235" t="s">
        <v>163</v>
      </c>
    </row>
    <row r="170" spans="1:65" s="13" customFormat="1" ht="11.25">
      <c r="B170" s="225"/>
      <c r="C170" s="226"/>
      <c r="D170" s="221" t="s">
        <v>184</v>
      </c>
      <c r="E170" s="227" t="s">
        <v>1</v>
      </c>
      <c r="F170" s="228" t="s">
        <v>652</v>
      </c>
      <c r="G170" s="226"/>
      <c r="H170" s="229">
        <v>24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184</v>
      </c>
      <c r="AU170" s="235" t="s">
        <v>86</v>
      </c>
      <c r="AV170" s="13" t="s">
        <v>86</v>
      </c>
      <c r="AW170" s="13" t="s">
        <v>34</v>
      </c>
      <c r="AX170" s="13" t="s">
        <v>77</v>
      </c>
      <c r="AY170" s="235" t="s">
        <v>163</v>
      </c>
    </row>
    <row r="171" spans="1:65" s="14" customFormat="1" ht="11.25">
      <c r="B171" s="236"/>
      <c r="C171" s="237"/>
      <c r="D171" s="221" t="s">
        <v>184</v>
      </c>
      <c r="E171" s="238" t="s">
        <v>1</v>
      </c>
      <c r="F171" s="239" t="s">
        <v>187</v>
      </c>
      <c r="G171" s="237"/>
      <c r="H171" s="240">
        <v>378.8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AT171" s="246" t="s">
        <v>184</v>
      </c>
      <c r="AU171" s="246" t="s">
        <v>86</v>
      </c>
      <c r="AV171" s="14" t="s">
        <v>170</v>
      </c>
      <c r="AW171" s="14" t="s">
        <v>34</v>
      </c>
      <c r="AX171" s="14" t="s">
        <v>84</v>
      </c>
      <c r="AY171" s="246" t="s">
        <v>163</v>
      </c>
    </row>
    <row r="172" spans="1:65" s="2" customFormat="1" ht="21.75" customHeight="1">
      <c r="A172" s="34"/>
      <c r="B172" s="35"/>
      <c r="C172" s="208" t="s">
        <v>239</v>
      </c>
      <c r="D172" s="208" t="s">
        <v>165</v>
      </c>
      <c r="E172" s="209" t="s">
        <v>265</v>
      </c>
      <c r="F172" s="210" t="s">
        <v>266</v>
      </c>
      <c r="G172" s="211" t="s">
        <v>168</v>
      </c>
      <c r="H172" s="212">
        <v>121.44</v>
      </c>
      <c r="I172" s="213"/>
      <c r="J172" s="214">
        <f>ROUND(I172*H172,2)</f>
        <v>0</v>
      </c>
      <c r="K172" s="210" t="s">
        <v>180</v>
      </c>
      <c r="L172" s="39"/>
      <c r="M172" s="215" t="s">
        <v>1</v>
      </c>
      <c r="N172" s="216" t="s">
        <v>42</v>
      </c>
      <c r="O172" s="71"/>
      <c r="P172" s="217">
        <f>O172*H172</f>
        <v>0</v>
      </c>
      <c r="Q172" s="217">
        <v>0</v>
      </c>
      <c r="R172" s="217">
        <f>Q172*H172</f>
        <v>0</v>
      </c>
      <c r="S172" s="217">
        <v>7.7899999999999997E-2</v>
      </c>
      <c r="T172" s="218">
        <f>S172*H172</f>
        <v>9.4601759999999988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170</v>
      </c>
      <c r="AT172" s="219" t="s">
        <v>165</v>
      </c>
      <c r="AU172" s="219" t="s">
        <v>86</v>
      </c>
      <c r="AY172" s="16" t="s">
        <v>163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6" t="s">
        <v>84</v>
      </c>
      <c r="BK172" s="220">
        <f>ROUND(I172*H172,2)</f>
        <v>0</v>
      </c>
      <c r="BL172" s="16" t="s">
        <v>170</v>
      </c>
      <c r="BM172" s="219" t="s">
        <v>653</v>
      </c>
    </row>
    <row r="173" spans="1:65" s="2" customFormat="1" ht="19.5">
      <c r="A173" s="34"/>
      <c r="B173" s="35"/>
      <c r="C173" s="36"/>
      <c r="D173" s="221" t="s">
        <v>182</v>
      </c>
      <c r="E173" s="36"/>
      <c r="F173" s="222" t="s">
        <v>654</v>
      </c>
      <c r="G173" s="36"/>
      <c r="H173" s="36"/>
      <c r="I173" s="122"/>
      <c r="J173" s="36"/>
      <c r="K173" s="36"/>
      <c r="L173" s="39"/>
      <c r="M173" s="223"/>
      <c r="N173" s="224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6" t="s">
        <v>182</v>
      </c>
      <c r="AU173" s="16" t="s">
        <v>86</v>
      </c>
    </row>
    <row r="174" spans="1:65" s="13" customFormat="1" ht="11.25">
      <c r="B174" s="225"/>
      <c r="C174" s="226"/>
      <c r="D174" s="221" t="s">
        <v>184</v>
      </c>
      <c r="E174" s="227" t="s">
        <v>1</v>
      </c>
      <c r="F174" s="228" t="s">
        <v>645</v>
      </c>
      <c r="G174" s="226"/>
      <c r="H174" s="229">
        <v>17.28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184</v>
      </c>
      <c r="AU174" s="235" t="s">
        <v>86</v>
      </c>
      <c r="AV174" s="13" t="s">
        <v>86</v>
      </c>
      <c r="AW174" s="13" t="s">
        <v>34</v>
      </c>
      <c r="AX174" s="13" t="s">
        <v>77</v>
      </c>
      <c r="AY174" s="235" t="s">
        <v>163</v>
      </c>
    </row>
    <row r="175" spans="1:65" s="13" customFormat="1" ht="11.25">
      <c r="B175" s="225"/>
      <c r="C175" s="226"/>
      <c r="D175" s="221" t="s">
        <v>184</v>
      </c>
      <c r="E175" s="227" t="s">
        <v>1</v>
      </c>
      <c r="F175" s="228" t="s">
        <v>646</v>
      </c>
      <c r="G175" s="226"/>
      <c r="H175" s="229">
        <v>56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184</v>
      </c>
      <c r="AU175" s="235" t="s">
        <v>86</v>
      </c>
      <c r="AV175" s="13" t="s">
        <v>86</v>
      </c>
      <c r="AW175" s="13" t="s">
        <v>34</v>
      </c>
      <c r="AX175" s="13" t="s">
        <v>77</v>
      </c>
      <c r="AY175" s="235" t="s">
        <v>163</v>
      </c>
    </row>
    <row r="176" spans="1:65" s="13" customFormat="1" ht="11.25">
      <c r="B176" s="225"/>
      <c r="C176" s="226"/>
      <c r="D176" s="221" t="s">
        <v>184</v>
      </c>
      <c r="E176" s="227" t="s">
        <v>1</v>
      </c>
      <c r="F176" s="228" t="s">
        <v>647</v>
      </c>
      <c r="G176" s="226"/>
      <c r="H176" s="229">
        <v>78.400000000000006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86</v>
      </c>
      <c r="AV176" s="13" t="s">
        <v>86</v>
      </c>
      <c r="AW176" s="13" t="s">
        <v>34</v>
      </c>
      <c r="AX176" s="13" t="s">
        <v>77</v>
      </c>
      <c r="AY176" s="235" t="s">
        <v>163</v>
      </c>
    </row>
    <row r="177" spans="1:65" s="13" customFormat="1" ht="11.25">
      <c r="B177" s="225"/>
      <c r="C177" s="226"/>
      <c r="D177" s="221" t="s">
        <v>184</v>
      </c>
      <c r="E177" s="227" t="s">
        <v>1</v>
      </c>
      <c r="F177" s="228" t="s">
        <v>648</v>
      </c>
      <c r="G177" s="226"/>
      <c r="H177" s="229">
        <v>12.8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184</v>
      </c>
      <c r="AU177" s="235" t="s">
        <v>86</v>
      </c>
      <c r="AV177" s="13" t="s">
        <v>86</v>
      </c>
      <c r="AW177" s="13" t="s">
        <v>34</v>
      </c>
      <c r="AX177" s="13" t="s">
        <v>77</v>
      </c>
      <c r="AY177" s="235" t="s">
        <v>163</v>
      </c>
    </row>
    <row r="178" spans="1:65" s="13" customFormat="1" ht="11.25">
      <c r="B178" s="225"/>
      <c r="C178" s="226"/>
      <c r="D178" s="221" t="s">
        <v>184</v>
      </c>
      <c r="E178" s="227" t="s">
        <v>1</v>
      </c>
      <c r="F178" s="228" t="s">
        <v>649</v>
      </c>
      <c r="G178" s="226"/>
      <c r="H178" s="229">
        <v>7.92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184</v>
      </c>
      <c r="AU178" s="235" t="s">
        <v>86</v>
      </c>
      <c r="AV178" s="13" t="s">
        <v>86</v>
      </c>
      <c r="AW178" s="13" t="s">
        <v>34</v>
      </c>
      <c r="AX178" s="13" t="s">
        <v>77</v>
      </c>
      <c r="AY178" s="235" t="s">
        <v>163</v>
      </c>
    </row>
    <row r="179" spans="1:65" s="13" customFormat="1" ht="11.25">
      <c r="B179" s="225"/>
      <c r="C179" s="226"/>
      <c r="D179" s="221" t="s">
        <v>184</v>
      </c>
      <c r="E179" s="227" t="s">
        <v>1</v>
      </c>
      <c r="F179" s="228" t="s">
        <v>650</v>
      </c>
      <c r="G179" s="226"/>
      <c r="H179" s="229">
        <v>6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184</v>
      </c>
      <c r="AU179" s="235" t="s">
        <v>86</v>
      </c>
      <c r="AV179" s="13" t="s">
        <v>86</v>
      </c>
      <c r="AW179" s="13" t="s">
        <v>34</v>
      </c>
      <c r="AX179" s="13" t="s">
        <v>77</v>
      </c>
      <c r="AY179" s="235" t="s">
        <v>163</v>
      </c>
    </row>
    <row r="180" spans="1:65" s="13" customFormat="1" ht="11.25">
      <c r="B180" s="225"/>
      <c r="C180" s="226"/>
      <c r="D180" s="221" t="s">
        <v>184</v>
      </c>
      <c r="E180" s="227" t="s">
        <v>1</v>
      </c>
      <c r="F180" s="228" t="s">
        <v>652</v>
      </c>
      <c r="G180" s="226"/>
      <c r="H180" s="229">
        <v>24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184</v>
      </c>
      <c r="AU180" s="235" t="s">
        <v>86</v>
      </c>
      <c r="AV180" s="13" t="s">
        <v>86</v>
      </c>
      <c r="AW180" s="13" t="s">
        <v>34</v>
      </c>
      <c r="AX180" s="13" t="s">
        <v>77</v>
      </c>
      <c r="AY180" s="235" t="s">
        <v>163</v>
      </c>
    </row>
    <row r="181" spans="1:65" s="14" customFormat="1" ht="11.25">
      <c r="B181" s="236"/>
      <c r="C181" s="237"/>
      <c r="D181" s="221" t="s">
        <v>184</v>
      </c>
      <c r="E181" s="238" t="s">
        <v>1</v>
      </c>
      <c r="F181" s="239" t="s">
        <v>187</v>
      </c>
      <c r="G181" s="237"/>
      <c r="H181" s="240">
        <v>202.4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184</v>
      </c>
      <c r="AU181" s="246" t="s">
        <v>86</v>
      </c>
      <c r="AV181" s="14" t="s">
        <v>170</v>
      </c>
      <c r="AW181" s="14" t="s">
        <v>34</v>
      </c>
      <c r="AX181" s="14" t="s">
        <v>84</v>
      </c>
      <c r="AY181" s="246" t="s">
        <v>163</v>
      </c>
    </row>
    <row r="182" spans="1:65" s="13" customFormat="1" ht="11.25">
      <c r="B182" s="225"/>
      <c r="C182" s="226"/>
      <c r="D182" s="221" t="s">
        <v>184</v>
      </c>
      <c r="E182" s="226"/>
      <c r="F182" s="228" t="s">
        <v>655</v>
      </c>
      <c r="G182" s="226"/>
      <c r="H182" s="229">
        <v>121.44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184</v>
      </c>
      <c r="AU182" s="235" t="s">
        <v>86</v>
      </c>
      <c r="AV182" s="13" t="s">
        <v>86</v>
      </c>
      <c r="AW182" s="13" t="s">
        <v>4</v>
      </c>
      <c r="AX182" s="13" t="s">
        <v>84</v>
      </c>
      <c r="AY182" s="235" t="s">
        <v>163</v>
      </c>
    </row>
    <row r="183" spans="1:65" s="2" customFormat="1" ht="21.75" customHeight="1">
      <c r="A183" s="34"/>
      <c r="B183" s="35"/>
      <c r="C183" s="208" t="s">
        <v>244</v>
      </c>
      <c r="D183" s="208" t="s">
        <v>165</v>
      </c>
      <c r="E183" s="209" t="s">
        <v>575</v>
      </c>
      <c r="F183" s="210" t="s">
        <v>576</v>
      </c>
      <c r="G183" s="211" t="s">
        <v>168</v>
      </c>
      <c r="H183" s="212">
        <v>121.44</v>
      </c>
      <c r="I183" s="213"/>
      <c r="J183" s="214">
        <f>ROUND(I183*H183,2)</f>
        <v>0</v>
      </c>
      <c r="K183" s="210" t="s">
        <v>180</v>
      </c>
      <c r="L183" s="39"/>
      <c r="M183" s="215" t="s">
        <v>1</v>
      </c>
      <c r="N183" s="216" t="s">
        <v>42</v>
      </c>
      <c r="O183" s="71"/>
      <c r="P183" s="217">
        <f>O183*H183</f>
        <v>0</v>
      </c>
      <c r="Q183" s="217">
        <v>7.8163999999999997E-2</v>
      </c>
      <c r="R183" s="217">
        <f>Q183*H183</f>
        <v>9.4922361599999991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170</v>
      </c>
      <c r="AT183" s="219" t="s">
        <v>165</v>
      </c>
      <c r="AU183" s="219" t="s">
        <v>86</v>
      </c>
      <c r="AY183" s="16" t="s">
        <v>163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6" t="s">
        <v>84</v>
      </c>
      <c r="BK183" s="220">
        <f>ROUND(I183*H183,2)</f>
        <v>0</v>
      </c>
      <c r="BL183" s="16" t="s">
        <v>170</v>
      </c>
      <c r="BM183" s="219" t="s">
        <v>656</v>
      </c>
    </row>
    <row r="184" spans="1:65" s="2" customFormat="1" ht="19.5">
      <c r="A184" s="34"/>
      <c r="B184" s="35"/>
      <c r="C184" s="36"/>
      <c r="D184" s="221" t="s">
        <v>182</v>
      </c>
      <c r="E184" s="36"/>
      <c r="F184" s="222" t="s">
        <v>654</v>
      </c>
      <c r="G184" s="36"/>
      <c r="H184" s="36"/>
      <c r="I184" s="122"/>
      <c r="J184" s="36"/>
      <c r="K184" s="36"/>
      <c r="L184" s="39"/>
      <c r="M184" s="223"/>
      <c r="N184" s="22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6" t="s">
        <v>182</v>
      </c>
      <c r="AU184" s="16" t="s">
        <v>86</v>
      </c>
    </row>
    <row r="185" spans="1:65" s="13" customFormat="1" ht="11.25">
      <c r="B185" s="225"/>
      <c r="C185" s="226"/>
      <c r="D185" s="221" t="s">
        <v>184</v>
      </c>
      <c r="E185" s="227" t="s">
        <v>1</v>
      </c>
      <c r="F185" s="228" t="s">
        <v>645</v>
      </c>
      <c r="G185" s="226"/>
      <c r="H185" s="229">
        <v>17.28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184</v>
      </c>
      <c r="AU185" s="235" t="s">
        <v>86</v>
      </c>
      <c r="AV185" s="13" t="s">
        <v>86</v>
      </c>
      <c r="AW185" s="13" t="s">
        <v>34</v>
      </c>
      <c r="AX185" s="13" t="s">
        <v>77</v>
      </c>
      <c r="AY185" s="235" t="s">
        <v>163</v>
      </c>
    </row>
    <row r="186" spans="1:65" s="13" customFormat="1" ht="11.25">
      <c r="B186" s="225"/>
      <c r="C186" s="226"/>
      <c r="D186" s="221" t="s">
        <v>184</v>
      </c>
      <c r="E186" s="227" t="s">
        <v>1</v>
      </c>
      <c r="F186" s="228" t="s">
        <v>646</v>
      </c>
      <c r="G186" s="226"/>
      <c r="H186" s="229">
        <v>56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184</v>
      </c>
      <c r="AU186" s="235" t="s">
        <v>86</v>
      </c>
      <c r="AV186" s="13" t="s">
        <v>86</v>
      </c>
      <c r="AW186" s="13" t="s">
        <v>34</v>
      </c>
      <c r="AX186" s="13" t="s">
        <v>77</v>
      </c>
      <c r="AY186" s="235" t="s">
        <v>163</v>
      </c>
    </row>
    <row r="187" spans="1:65" s="13" customFormat="1" ht="11.25">
      <c r="B187" s="225"/>
      <c r="C187" s="226"/>
      <c r="D187" s="221" t="s">
        <v>184</v>
      </c>
      <c r="E187" s="227" t="s">
        <v>1</v>
      </c>
      <c r="F187" s="228" t="s">
        <v>647</v>
      </c>
      <c r="G187" s="226"/>
      <c r="H187" s="229">
        <v>78.400000000000006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184</v>
      </c>
      <c r="AU187" s="235" t="s">
        <v>86</v>
      </c>
      <c r="AV187" s="13" t="s">
        <v>86</v>
      </c>
      <c r="AW187" s="13" t="s">
        <v>34</v>
      </c>
      <c r="AX187" s="13" t="s">
        <v>77</v>
      </c>
      <c r="AY187" s="235" t="s">
        <v>163</v>
      </c>
    </row>
    <row r="188" spans="1:65" s="13" customFormat="1" ht="11.25">
      <c r="B188" s="225"/>
      <c r="C188" s="226"/>
      <c r="D188" s="221" t="s">
        <v>184</v>
      </c>
      <c r="E188" s="227" t="s">
        <v>1</v>
      </c>
      <c r="F188" s="228" t="s">
        <v>648</v>
      </c>
      <c r="G188" s="226"/>
      <c r="H188" s="229">
        <v>12.8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184</v>
      </c>
      <c r="AU188" s="235" t="s">
        <v>86</v>
      </c>
      <c r="AV188" s="13" t="s">
        <v>86</v>
      </c>
      <c r="AW188" s="13" t="s">
        <v>34</v>
      </c>
      <c r="AX188" s="13" t="s">
        <v>77</v>
      </c>
      <c r="AY188" s="235" t="s">
        <v>163</v>
      </c>
    </row>
    <row r="189" spans="1:65" s="13" customFormat="1" ht="11.25">
      <c r="B189" s="225"/>
      <c r="C189" s="226"/>
      <c r="D189" s="221" t="s">
        <v>184</v>
      </c>
      <c r="E189" s="227" t="s">
        <v>1</v>
      </c>
      <c r="F189" s="228" t="s">
        <v>649</v>
      </c>
      <c r="G189" s="226"/>
      <c r="H189" s="229">
        <v>7.92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184</v>
      </c>
      <c r="AU189" s="235" t="s">
        <v>86</v>
      </c>
      <c r="AV189" s="13" t="s">
        <v>86</v>
      </c>
      <c r="AW189" s="13" t="s">
        <v>34</v>
      </c>
      <c r="AX189" s="13" t="s">
        <v>77</v>
      </c>
      <c r="AY189" s="235" t="s">
        <v>163</v>
      </c>
    </row>
    <row r="190" spans="1:65" s="13" customFormat="1" ht="11.25">
      <c r="B190" s="225"/>
      <c r="C190" s="226"/>
      <c r="D190" s="221" t="s">
        <v>184</v>
      </c>
      <c r="E190" s="227" t="s">
        <v>1</v>
      </c>
      <c r="F190" s="228" t="s">
        <v>650</v>
      </c>
      <c r="G190" s="226"/>
      <c r="H190" s="229">
        <v>6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184</v>
      </c>
      <c r="AU190" s="235" t="s">
        <v>86</v>
      </c>
      <c r="AV190" s="13" t="s">
        <v>86</v>
      </c>
      <c r="AW190" s="13" t="s">
        <v>34</v>
      </c>
      <c r="AX190" s="13" t="s">
        <v>77</v>
      </c>
      <c r="AY190" s="235" t="s">
        <v>163</v>
      </c>
    </row>
    <row r="191" spans="1:65" s="13" customFormat="1" ht="11.25">
      <c r="B191" s="225"/>
      <c r="C191" s="226"/>
      <c r="D191" s="221" t="s">
        <v>184</v>
      </c>
      <c r="E191" s="227" t="s">
        <v>1</v>
      </c>
      <c r="F191" s="228" t="s">
        <v>652</v>
      </c>
      <c r="G191" s="226"/>
      <c r="H191" s="229">
        <v>24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184</v>
      </c>
      <c r="AU191" s="235" t="s">
        <v>86</v>
      </c>
      <c r="AV191" s="13" t="s">
        <v>86</v>
      </c>
      <c r="AW191" s="13" t="s">
        <v>34</v>
      </c>
      <c r="AX191" s="13" t="s">
        <v>77</v>
      </c>
      <c r="AY191" s="235" t="s">
        <v>163</v>
      </c>
    </row>
    <row r="192" spans="1:65" s="14" customFormat="1" ht="11.25">
      <c r="B192" s="236"/>
      <c r="C192" s="237"/>
      <c r="D192" s="221" t="s">
        <v>184</v>
      </c>
      <c r="E192" s="238" t="s">
        <v>1</v>
      </c>
      <c r="F192" s="239" t="s">
        <v>187</v>
      </c>
      <c r="G192" s="237"/>
      <c r="H192" s="240">
        <v>202.4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184</v>
      </c>
      <c r="AU192" s="246" t="s">
        <v>86</v>
      </c>
      <c r="AV192" s="14" t="s">
        <v>170</v>
      </c>
      <c r="AW192" s="14" t="s">
        <v>34</v>
      </c>
      <c r="AX192" s="14" t="s">
        <v>84</v>
      </c>
      <c r="AY192" s="246" t="s">
        <v>163</v>
      </c>
    </row>
    <row r="193" spans="1:65" s="13" customFormat="1" ht="11.25">
      <c r="B193" s="225"/>
      <c r="C193" s="226"/>
      <c r="D193" s="221" t="s">
        <v>184</v>
      </c>
      <c r="E193" s="226"/>
      <c r="F193" s="228" t="s">
        <v>655</v>
      </c>
      <c r="G193" s="226"/>
      <c r="H193" s="229">
        <v>121.44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184</v>
      </c>
      <c r="AU193" s="235" t="s">
        <v>86</v>
      </c>
      <c r="AV193" s="13" t="s">
        <v>86</v>
      </c>
      <c r="AW193" s="13" t="s">
        <v>4</v>
      </c>
      <c r="AX193" s="13" t="s">
        <v>84</v>
      </c>
      <c r="AY193" s="235" t="s">
        <v>163</v>
      </c>
    </row>
    <row r="194" spans="1:65" s="2" customFormat="1" ht="21.75" customHeight="1">
      <c r="A194" s="34"/>
      <c r="B194" s="35"/>
      <c r="C194" s="208" t="s">
        <v>8</v>
      </c>
      <c r="D194" s="208" t="s">
        <v>165</v>
      </c>
      <c r="E194" s="209" t="s">
        <v>273</v>
      </c>
      <c r="F194" s="210" t="s">
        <v>274</v>
      </c>
      <c r="G194" s="211" t="s">
        <v>275</v>
      </c>
      <c r="H194" s="212">
        <v>1</v>
      </c>
      <c r="I194" s="213"/>
      <c r="J194" s="214">
        <f>ROUND(I194*H194,2)</f>
        <v>0</v>
      </c>
      <c r="K194" s="210" t="s">
        <v>180</v>
      </c>
      <c r="L194" s="39"/>
      <c r="M194" s="215" t="s">
        <v>1</v>
      </c>
      <c r="N194" s="216" t="s">
        <v>42</v>
      </c>
      <c r="O194" s="71"/>
      <c r="P194" s="217">
        <f>O194*H194</f>
        <v>0</v>
      </c>
      <c r="Q194" s="217">
        <v>0.50375000000000003</v>
      </c>
      <c r="R194" s="217">
        <f>Q194*H194</f>
        <v>0.50375000000000003</v>
      </c>
      <c r="S194" s="217">
        <v>1.95</v>
      </c>
      <c r="T194" s="218">
        <f>S194*H194</f>
        <v>1.95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170</v>
      </c>
      <c r="AT194" s="219" t="s">
        <v>165</v>
      </c>
      <c r="AU194" s="219" t="s">
        <v>86</v>
      </c>
      <c r="AY194" s="16" t="s">
        <v>163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6" t="s">
        <v>84</v>
      </c>
      <c r="BK194" s="220">
        <f>ROUND(I194*H194,2)</f>
        <v>0</v>
      </c>
      <c r="BL194" s="16" t="s">
        <v>170</v>
      </c>
      <c r="BM194" s="219" t="s">
        <v>657</v>
      </c>
    </row>
    <row r="195" spans="1:65" s="13" customFormat="1" ht="11.25">
      <c r="B195" s="225"/>
      <c r="C195" s="226"/>
      <c r="D195" s="221" t="s">
        <v>184</v>
      </c>
      <c r="E195" s="227" t="s">
        <v>1</v>
      </c>
      <c r="F195" s="228" t="s">
        <v>658</v>
      </c>
      <c r="G195" s="226"/>
      <c r="H195" s="229">
        <v>1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184</v>
      </c>
      <c r="AU195" s="235" t="s">
        <v>86</v>
      </c>
      <c r="AV195" s="13" t="s">
        <v>86</v>
      </c>
      <c r="AW195" s="13" t="s">
        <v>34</v>
      </c>
      <c r="AX195" s="13" t="s">
        <v>84</v>
      </c>
      <c r="AY195" s="235" t="s">
        <v>163</v>
      </c>
    </row>
    <row r="196" spans="1:65" s="2" customFormat="1" ht="16.5" customHeight="1">
      <c r="A196" s="34"/>
      <c r="B196" s="35"/>
      <c r="C196" s="247" t="s">
        <v>259</v>
      </c>
      <c r="D196" s="247" t="s">
        <v>194</v>
      </c>
      <c r="E196" s="248" t="s">
        <v>279</v>
      </c>
      <c r="F196" s="249" t="s">
        <v>280</v>
      </c>
      <c r="G196" s="250" t="s">
        <v>281</v>
      </c>
      <c r="H196" s="251">
        <v>50</v>
      </c>
      <c r="I196" s="252"/>
      <c r="J196" s="253">
        <f>ROUND(I196*H196,2)</f>
        <v>0</v>
      </c>
      <c r="K196" s="249" t="s">
        <v>180</v>
      </c>
      <c r="L196" s="254"/>
      <c r="M196" s="255" t="s">
        <v>1</v>
      </c>
      <c r="N196" s="256" t="s">
        <v>42</v>
      </c>
      <c r="O196" s="71"/>
      <c r="P196" s="217">
        <f>O196*H196</f>
        <v>0</v>
      </c>
      <c r="Q196" s="217">
        <v>4.1000000000000003E-3</v>
      </c>
      <c r="R196" s="217">
        <f>Q196*H196</f>
        <v>0.20500000000000002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198</v>
      </c>
      <c r="AT196" s="219" t="s">
        <v>194</v>
      </c>
      <c r="AU196" s="219" t="s">
        <v>86</v>
      </c>
      <c r="AY196" s="16" t="s">
        <v>163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6" t="s">
        <v>84</v>
      </c>
      <c r="BK196" s="220">
        <f>ROUND(I196*H196,2)</f>
        <v>0</v>
      </c>
      <c r="BL196" s="16" t="s">
        <v>170</v>
      </c>
      <c r="BM196" s="219" t="s">
        <v>659</v>
      </c>
    </row>
    <row r="197" spans="1:65" s="2" customFormat="1" ht="19.5">
      <c r="A197" s="34"/>
      <c r="B197" s="35"/>
      <c r="C197" s="36"/>
      <c r="D197" s="221" t="s">
        <v>182</v>
      </c>
      <c r="E197" s="36"/>
      <c r="F197" s="222" t="s">
        <v>283</v>
      </c>
      <c r="G197" s="36"/>
      <c r="H197" s="36"/>
      <c r="I197" s="122"/>
      <c r="J197" s="36"/>
      <c r="K197" s="36"/>
      <c r="L197" s="39"/>
      <c r="M197" s="223"/>
      <c r="N197" s="224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6" t="s">
        <v>182</v>
      </c>
      <c r="AU197" s="16" t="s">
        <v>86</v>
      </c>
    </row>
    <row r="198" spans="1:65" s="13" customFormat="1" ht="11.25">
      <c r="B198" s="225"/>
      <c r="C198" s="226"/>
      <c r="D198" s="221" t="s">
        <v>184</v>
      </c>
      <c r="E198" s="227" t="s">
        <v>1</v>
      </c>
      <c r="F198" s="228" t="s">
        <v>660</v>
      </c>
      <c r="G198" s="226"/>
      <c r="H198" s="229">
        <v>50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184</v>
      </c>
      <c r="AU198" s="235" t="s">
        <v>86</v>
      </c>
      <c r="AV198" s="13" t="s">
        <v>86</v>
      </c>
      <c r="AW198" s="13" t="s">
        <v>34</v>
      </c>
      <c r="AX198" s="13" t="s">
        <v>84</v>
      </c>
      <c r="AY198" s="235" t="s">
        <v>163</v>
      </c>
    </row>
    <row r="199" spans="1:65" s="2" customFormat="1" ht="21.75" customHeight="1">
      <c r="A199" s="34"/>
      <c r="B199" s="35"/>
      <c r="C199" s="208" t="s">
        <v>264</v>
      </c>
      <c r="D199" s="208" t="s">
        <v>165</v>
      </c>
      <c r="E199" s="209" t="s">
        <v>316</v>
      </c>
      <c r="F199" s="210" t="s">
        <v>317</v>
      </c>
      <c r="G199" s="211" t="s">
        <v>275</v>
      </c>
      <c r="H199" s="212">
        <v>2</v>
      </c>
      <c r="I199" s="213"/>
      <c r="J199" s="214">
        <f>ROUND(I199*H199,2)</f>
        <v>0</v>
      </c>
      <c r="K199" s="210" t="s">
        <v>180</v>
      </c>
      <c r="L199" s="39"/>
      <c r="M199" s="215" t="s">
        <v>1</v>
      </c>
      <c r="N199" s="216" t="s">
        <v>42</v>
      </c>
      <c r="O199" s="71"/>
      <c r="P199" s="217">
        <f>O199*H199</f>
        <v>0</v>
      </c>
      <c r="Q199" s="217">
        <v>0.50375000000000003</v>
      </c>
      <c r="R199" s="217">
        <f>Q199*H199</f>
        <v>1.0075000000000001</v>
      </c>
      <c r="S199" s="217">
        <v>2.5</v>
      </c>
      <c r="T199" s="218">
        <f>S199*H199</f>
        <v>5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170</v>
      </c>
      <c r="AT199" s="219" t="s">
        <v>165</v>
      </c>
      <c r="AU199" s="219" t="s">
        <v>86</v>
      </c>
      <c r="AY199" s="16" t="s">
        <v>163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6" t="s">
        <v>84</v>
      </c>
      <c r="BK199" s="220">
        <f>ROUND(I199*H199,2)</f>
        <v>0</v>
      </c>
      <c r="BL199" s="16" t="s">
        <v>170</v>
      </c>
      <c r="BM199" s="219" t="s">
        <v>661</v>
      </c>
    </row>
    <row r="200" spans="1:65" s="2" customFormat="1" ht="19.5">
      <c r="A200" s="34"/>
      <c r="B200" s="35"/>
      <c r="C200" s="36"/>
      <c r="D200" s="221" t="s">
        <v>182</v>
      </c>
      <c r="E200" s="36"/>
      <c r="F200" s="222" t="s">
        <v>319</v>
      </c>
      <c r="G200" s="36"/>
      <c r="H200" s="36"/>
      <c r="I200" s="122"/>
      <c r="J200" s="36"/>
      <c r="K200" s="36"/>
      <c r="L200" s="39"/>
      <c r="M200" s="223"/>
      <c r="N200" s="22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6" t="s">
        <v>182</v>
      </c>
      <c r="AU200" s="16" t="s">
        <v>86</v>
      </c>
    </row>
    <row r="201" spans="1:65" s="13" customFormat="1" ht="11.25">
      <c r="B201" s="225"/>
      <c r="C201" s="226"/>
      <c r="D201" s="221" t="s">
        <v>184</v>
      </c>
      <c r="E201" s="227" t="s">
        <v>1</v>
      </c>
      <c r="F201" s="228" t="s">
        <v>662</v>
      </c>
      <c r="G201" s="226"/>
      <c r="H201" s="229">
        <v>2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184</v>
      </c>
      <c r="AU201" s="235" t="s">
        <v>86</v>
      </c>
      <c r="AV201" s="13" t="s">
        <v>86</v>
      </c>
      <c r="AW201" s="13" t="s">
        <v>34</v>
      </c>
      <c r="AX201" s="13" t="s">
        <v>84</v>
      </c>
      <c r="AY201" s="235" t="s">
        <v>163</v>
      </c>
    </row>
    <row r="202" spans="1:65" s="2" customFormat="1" ht="21.75" customHeight="1">
      <c r="A202" s="34"/>
      <c r="B202" s="35"/>
      <c r="C202" s="247" t="s">
        <v>268</v>
      </c>
      <c r="D202" s="247" t="s">
        <v>194</v>
      </c>
      <c r="E202" s="248" t="s">
        <v>322</v>
      </c>
      <c r="F202" s="249" t="s">
        <v>323</v>
      </c>
      <c r="G202" s="250" t="s">
        <v>197</v>
      </c>
      <c r="H202" s="251">
        <v>1</v>
      </c>
      <c r="I202" s="252"/>
      <c r="J202" s="253">
        <f>ROUND(I202*H202,2)</f>
        <v>0</v>
      </c>
      <c r="K202" s="249" t="s">
        <v>180</v>
      </c>
      <c r="L202" s="254"/>
      <c r="M202" s="255" t="s">
        <v>1</v>
      </c>
      <c r="N202" s="256" t="s">
        <v>42</v>
      </c>
      <c r="O202" s="71"/>
      <c r="P202" s="217">
        <f>O202*H202</f>
        <v>0</v>
      </c>
      <c r="Q202" s="217">
        <v>1</v>
      </c>
      <c r="R202" s="217">
        <f>Q202*H202</f>
        <v>1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198</v>
      </c>
      <c r="AT202" s="219" t="s">
        <v>194</v>
      </c>
      <c r="AU202" s="219" t="s">
        <v>86</v>
      </c>
      <c r="AY202" s="16" t="s">
        <v>163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6" t="s">
        <v>84</v>
      </c>
      <c r="BK202" s="220">
        <f>ROUND(I202*H202,2)</f>
        <v>0</v>
      </c>
      <c r="BL202" s="16" t="s">
        <v>170</v>
      </c>
      <c r="BM202" s="219" t="s">
        <v>663</v>
      </c>
    </row>
    <row r="203" spans="1:65" s="2" customFormat="1" ht="21.75" customHeight="1">
      <c r="A203" s="34"/>
      <c r="B203" s="35"/>
      <c r="C203" s="208" t="s">
        <v>272</v>
      </c>
      <c r="D203" s="208" t="s">
        <v>165</v>
      </c>
      <c r="E203" s="209" t="s">
        <v>578</v>
      </c>
      <c r="F203" s="210" t="s">
        <v>579</v>
      </c>
      <c r="G203" s="211" t="s">
        <v>168</v>
      </c>
      <c r="H203" s="212">
        <v>6.3</v>
      </c>
      <c r="I203" s="213"/>
      <c r="J203" s="214">
        <f>ROUND(I203*H203,2)</f>
        <v>0</v>
      </c>
      <c r="K203" s="210" t="s">
        <v>180</v>
      </c>
      <c r="L203" s="39"/>
      <c r="M203" s="215" t="s">
        <v>1</v>
      </c>
      <c r="N203" s="216" t="s">
        <v>42</v>
      </c>
      <c r="O203" s="71"/>
      <c r="P203" s="217">
        <f>O203*H203</f>
        <v>0</v>
      </c>
      <c r="Q203" s="217">
        <v>3.8850000000000003E-2</v>
      </c>
      <c r="R203" s="217">
        <f>Q203*H203</f>
        <v>0.244755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170</v>
      </c>
      <c r="AT203" s="219" t="s">
        <v>165</v>
      </c>
      <c r="AU203" s="219" t="s">
        <v>86</v>
      </c>
      <c r="AY203" s="16" t="s">
        <v>163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6" t="s">
        <v>84</v>
      </c>
      <c r="BK203" s="220">
        <f>ROUND(I203*H203,2)</f>
        <v>0</v>
      </c>
      <c r="BL203" s="16" t="s">
        <v>170</v>
      </c>
      <c r="BM203" s="219" t="s">
        <v>664</v>
      </c>
    </row>
    <row r="204" spans="1:65" s="2" customFormat="1" ht="19.5">
      <c r="A204" s="34"/>
      <c r="B204" s="35"/>
      <c r="C204" s="36"/>
      <c r="D204" s="221" t="s">
        <v>182</v>
      </c>
      <c r="E204" s="36"/>
      <c r="F204" s="222" t="s">
        <v>581</v>
      </c>
      <c r="G204" s="36"/>
      <c r="H204" s="36"/>
      <c r="I204" s="122"/>
      <c r="J204" s="36"/>
      <c r="K204" s="36"/>
      <c r="L204" s="39"/>
      <c r="M204" s="223"/>
      <c r="N204" s="224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182</v>
      </c>
      <c r="AU204" s="16" t="s">
        <v>86</v>
      </c>
    </row>
    <row r="205" spans="1:65" s="13" customFormat="1" ht="11.25">
      <c r="B205" s="225"/>
      <c r="C205" s="226"/>
      <c r="D205" s="221" t="s">
        <v>184</v>
      </c>
      <c r="E205" s="227" t="s">
        <v>1</v>
      </c>
      <c r="F205" s="228" t="s">
        <v>582</v>
      </c>
      <c r="G205" s="226"/>
      <c r="H205" s="229">
        <v>6.3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184</v>
      </c>
      <c r="AU205" s="235" t="s">
        <v>86</v>
      </c>
      <c r="AV205" s="13" t="s">
        <v>86</v>
      </c>
      <c r="AW205" s="13" t="s">
        <v>34</v>
      </c>
      <c r="AX205" s="13" t="s">
        <v>84</v>
      </c>
      <c r="AY205" s="235" t="s">
        <v>163</v>
      </c>
    </row>
    <row r="206" spans="1:65" s="2" customFormat="1" ht="21.75" customHeight="1">
      <c r="A206" s="34"/>
      <c r="B206" s="35"/>
      <c r="C206" s="208" t="s">
        <v>278</v>
      </c>
      <c r="D206" s="208" t="s">
        <v>165</v>
      </c>
      <c r="E206" s="209" t="s">
        <v>311</v>
      </c>
      <c r="F206" s="210" t="s">
        <v>312</v>
      </c>
      <c r="G206" s="211" t="s">
        <v>179</v>
      </c>
      <c r="H206" s="212">
        <v>35</v>
      </c>
      <c r="I206" s="213"/>
      <c r="J206" s="214">
        <f>ROUND(I206*H206,2)</f>
        <v>0</v>
      </c>
      <c r="K206" s="210" t="s">
        <v>180</v>
      </c>
      <c r="L206" s="39"/>
      <c r="M206" s="215" t="s">
        <v>1</v>
      </c>
      <c r="N206" s="216" t="s">
        <v>42</v>
      </c>
      <c r="O206" s="71"/>
      <c r="P206" s="217">
        <f>O206*H206</f>
        <v>0</v>
      </c>
      <c r="Q206" s="217">
        <v>2.2878E-3</v>
      </c>
      <c r="R206" s="217">
        <f>Q206*H206</f>
        <v>8.0073000000000005E-2</v>
      </c>
      <c r="S206" s="217">
        <v>3.0000000000000001E-3</v>
      </c>
      <c r="T206" s="218">
        <f>S206*H206</f>
        <v>0.105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170</v>
      </c>
      <c r="AT206" s="219" t="s">
        <v>165</v>
      </c>
      <c r="AU206" s="219" t="s">
        <v>86</v>
      </c>
      <c r="AY206" s="16" t="s">
        <v>163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6" t="s">
        <v>84</v>
      </c>
      <c r="BK206" s="220">
        <f>ROUND(I206*H206,2)</f>
        <v>0</v>
      </c>
      <c r="BL206" s="16" t="s">
        <v>170</v>
      </c>
      <c r="BM206" s="219" t="s">
        <v>665</v>
      </c>
    </row>
    <row r="207" spans="1:65" s="13" customFormat="1" ht="11.25">
      <c r="B207" s="225"/>
      <c r="C207" s="226"/>
      <c r="D207" s="221" t="s">
        <v>184</v>
      </c>
      <c r="E207" s="227" t="s">
        <v>1</v>
      </c>
      <c r="F207" s="228" t="s">
        <v>666</v>
      </c>
      <c r="G207" s="226"/>
      <c r="H207" s="229">
        <v>35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184</v>
      </c>
      <c r="AU207" s="235" t="s">
        <v>86</v>
      </c>
      <c r="AV207" s="13" t="s">
        <v>86</v>
      </c>
      <c r="AW207" s="13" t="s">
        <v>34</v>
      </c>
      <c r="AX207" s="13" t="s">
        <v>84</v>
      </c>
      <c r="AY207" s="235" t="s">
        <v>163</v>
      </c>
    </row>
    <row r="208" spans="1:65" s="12" customFormat="1" ht="22.9" customHeight="1">
      <c r="B208" s="192"/>
      <c r="C208" s="193"/>
      <c r="D208" s="194" t="s">
        <v>76</v>
      </c>
      <c r="E208" s="206" t="s">
        <v>327</v>
      </c>
      <c r="F208" s="206" t="s">
        <v>328</v>
      </c>
      <c r="G208" s="193"/>
      <c r="H208" s="193"/>
      <c r="I208" s="196"/>
      <c r="J208" s="207">
        <f>BK208</f>
        <v>0</v>
      </c>
      <c r="K208" s="193"/>
      <c r="L208" s="198"/>
      <c r="M208" s="199"/>
      <c r="N208" s="200"/>
      <c r="O208" s="200"/>
      <c r="P208" s="201">
        <f>SUM(P209:P218)</f>
        <v>0</v>
      </c>
      <c r="Q208" s="200"/>
      <c r="R208" s="201">
        <f>SUM(R209:R218)</f>
        <v>0</v>
      </c>
      <c r="S208" s="200"/>
      <c r="T208" s="202">
        <f>SUM(T209:T218)</f>
        <v>0</v>
      </c>
      <c r="AR208" s="203" t="s">
        <v>84</v>
      </c>
      <c r="AT208" s="204" t="s">
        <v>76</v>
      </c>
      <c r="AU208" s="204" t="s">
        <v>84</v>
      </c>
      <c r="AY208" s="203" t="s">
        <v>163</v>
      </c>
      <c r="BK208" s="205">
        <f>SUM(BK209:BK218)</f>
        <v>0</v>
      </c>
    </row>
    <row r="209" spans="1:65" s="2" customFormat="1" ht="21.75" customHeight="1">
      <c r="A209" s="34"/>
      <c r="B209" s="35"/>
      <c r="C209" s="208" t="s">
        <v>7</v>
      </c>
      <c r="D209" s="208" t="s">
        <v>165</v>
      </c>
      <c r="E209" s="209" t="s">
        <v>330</v>
      </c>
      <c r="F209" s="210" t="s">
        <v>331</v>
      </c>
      <c r="G209" s="211" t="s">
        <v>197</v>
      </c>
      <c r="H209" s="212">
        <v>95.146000000000001</v>
      </c>
      <c r="I209" s="213"/>
      <c r="J209" s="214">
        <f>ROUND(I209*H209,2)</f>
        <v>0</v>
      </c>
      <c r="K209" s="210" t="s">
        <v>180</v>
      </c>
      <c r="L209" s="39"/>
      <c r="M209" s="215" t="s">
        <v>1</v>
      </c>
      <c r="N209" s="216" t="s">
        <v>42</v>
      </c>
      <c r="O209" s="71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170</v>
      </c>
      <c r="AT209" s="219" t="s">
        <v>165</v>
      </c>
      <c r="AU209" s="219" t="s">
        <v>86</v>
      </c>
      <c r="AY209" s="16" t="s">
        <v>163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6" t="s">
        <v>84</v>
      </c>
      <c r="BK209" s="220">
        <f>ROUND(I209*H209,2)</f>
        <v>0</v>
      </c>
      <c r="BL209" s="16" t="s">
        <v>170</v>
      </c>
      <c r="BM209" s="219" t="s">
        <v>667</v>
      </c>
    </row>
    <row r="210" spans="1:65" s="2" customFormat="1" ht="21.75" customHeight="1">
      <c r="A210" s="34"/>
      <c r="B210" s="35"/>
      <c r="C210" s="208" t="s">
        <v>291</v>
      </c>
      <c r="D210" s="208" t="s">
        <v>165</v>
      </c>
      <c r="E210" s="209" t="s">
        <v>334</v>
      </c>
      <c r="F210" s="210" t="s">
        <v>335</v>
      </c>
      <c r="G210" s="211" t="s">
        <v>197</v>
      </c>
      <c r="H210" s="212">
        <v>2473.7959999999998</v>
      </c>
      <c r="I210" s="213"/>
      <c r="J210" s="214">
        <f>ROUND(I210*H210,2)</f>
        <v>0</v>
      </c>
      <c r="K210" s="210" t="s">
        <v>180</v>
      </c>
      <c r="L210" s="39"/>
      <c r="M210" s="215" t="s">
        <v>1</v>
      </c>
      <c r="N210" s="216" t="s">
        <v>42</v>
      </c>
      <c r="O210" s="71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9" t="s">
        <v>170</v>
      </c>
      <c r="AT210" s="219" t="s">
        <v>165</v>
      </c>
      <c r="AU210" s="219" t="s">
        <v>86</v>
      </c>
      <c r="AY210" s="16" t="s">
        <v>163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6" t="s">
        <v>84</v>
      </c>
      <c r="BK210" s="220">
        <f>ROUND(I210*H210,2)</f>
        <v>0</v>
      </c>
      <c r="BL210" s="16" t="s">
        <v>170</v>
      </c>
      <c r="BM210" s="219" t="s">
        <v>668</v>
      </c>
    </row>
    <row r="211" spans="1:65" s="13" customFormat="1" ht="11.25">
      <c r="B211" s="225"/>
      <c r="C211" s="226"/>
      <c r="D211" s="221" t="s">
        <v>184</v>
      </c>
      <c r="E211" s="226"/>
      <c r="F211" s="228" t="s">
        <v>337</v>
      </c>
      <c r="G211" s="226"/>
      <c r="H211" s="229">
        <v>2473.7959999999998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184</v>
      </c>
      <c r="AU211" s="235" t="s">
        <v>86</v>
      </c>
      <c r="AV211" s="13" t="s">
        <v>86</v>
      </c>
      <c r="AW211" s="13" t="s">
        <v>4</v>
      </c>
      <c r="AX211" s="13" t="s">
        <v>84</v>
      </c>
      <c r="AY211" s="235" t="s">
        <v>163</v>
      </c>
    </row>
    <row r="212" spans="1:65" s="2" customFormat="1" ht="21.75" customHeight="1">
      <c r="A212" s="34"/>
      <c r="B212" s="35"/>
      <c r="C212" s="208" t="s">
        <v>296</v>
      </c>
      <c r="D212" s="208" t="s">
        <v>165</v>
      </c>
      <c r="E212" s="209" t="s">
        <v>339</v>
      </c>
      <c r="F212" s="210" t="s">
        <v>340</v>
      </c>
      <c r="G212" s="211" t="s">
        <v>197</v>
      </c>
      <c r="H212" s="212">
        <v>44.875</v>
      </c>
      <c r="I212" s="213"/>
      <c r="J212" s="214">
        <f>ROUND(I212*H212,2)</f>
        <v>0</v>
      </c>
      <c r="K212" s="210" t="s">
        <v>382</v>
      </c>
      <c r="L212" s="39"/>
      <c r="M212" s="215" t="s">
        <v>1</v>
      </c>
      <c r="N212" s="216" t="s">
        <v>42</v>
      </c>
      <c r="O212" s="71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170</v>
      </c>
      <c r="AT212" s="219" t="s">
        <v>165</v>
      </c>
      <c r="AU212" s="219" t="s">
        <v>86</v>
      </c>
      <c r="AY212" s="16" t="s">
        <v>163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6" t="s">
        <v>84</v>
      </c>
      <c r="BK212" s="220">
        <f>ROUND(I212*H212,2)</f>
        <v>0</v>
      </c>
      <c r="BL212" s="16" t="s">
        <v>170</v>
      </c>
      <c r="BM212" s="219" t="s">
        <v>669</v>
      </c>
    </row>
    <row r="213" spans="1:65" s="2" customFormat="1" ht="21.75" customHeight="1">
      <c r="A213" s="34"/>
      <c r="B213" s="35"/>
      <c r="C213" s="208" t="s">
        <v>301</v>
      </c>
      <c r="D213" s="208" t="s">
        <v>165</v>
      </c>
      <c r="E213" s="209" t="s">
        <v>343</v>
      </c>
      <c r="F213" s="210" t="s">
        <v>344</v>
      </c>
      <c r="G213" s="211" t="s">
        <v>197</v>
      </c>
      <c r="H213" s="212">
        <v>1.0189999999999999</v>
      </c>
      <c r="I213" s="213"/>
      <c r="J213" s="214">
        <f>ROUND(I213*H213,2)</f>
        <v>0</v>
      </c>
      <c r="K213" s="210" t="s">
        <v>180</v>
      </c>
      <c r="L213" s="39"/>
      <c r="M213" s="215" t="s">
        <v>1</v>
      </c>
      <c r="N213" s="216" t="s">
        <v>42</v>
      </c>
      <c r="O213" s="71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170</v>
      </c>
      <c r="AT213" s="219" t="s">
        <v>165</v>
      </c>
      <c r="AU213" s="219" t="s">
        <v>86</v>
      </c>
      <c r="AY213" s="16" t="s">
        <v>163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6" t="s">
        <v>84</v>
      </c>
      <c r="BK213" s="220">
        <f>ROUND(I213*H213,2)</f>
        <v>0</v>
      </c>
      <c r="BL213" s="16" t="s">
        <v>170</v>
      </c>
      <c r="BM213" s="219" t="s">
        <v>670</v>
      </c>
    </row>
    <row r="214" spans="1:65" s="13" customFormat="1" ht="11.25">
      <c r="B214" s="225"/>
      <c r="C214" s="226"/>
      <c r="D214" s="221" t="s">
        <v>184</v>
      </c>
      <c r="E214" s="227" t="s">
        <v>1</v>
      </c>
      <c r="F214" s="228" t="s">
        <v>346</v>
      </c>
      <c r="G214" s="226"/>
      <c r="H214" s="229">
        <v>1.0189999999999999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184</v>
      </c>
      <c r="AU214" s="235" t="s">
        <v>86</v>
      </c>
      <c r="AV214" s="13" t="s">
        <v>86</v>
      </c>
      <c r="AW214" s="13" t="s">
        <v>34</v>
      </c>
      <c r="AX214" s="13" t="s">
        <v>84</v>
      </c>
      <c r="AY214" s="235" t="s">
        <v>163</v>
      </c>
    </row>
    <row r="215" spans="1:65" s="2" customFormat="1" ht="16.5" customHeight="1">
      <c r="A215" s="34"/>
      <c r="B215" s="35"/>
      <c r="C215" s="208" t="s">
        <v>306</v>
      </c>
      <c r="D215" s="208" t="s">
        <v>165</v>
      </c>
      <c r="E215" s="209" t="s">
        <v>348</v>
      </c>
      <c r="F215" s="210" t="s">
        <v>349</v>
      </c>
      <c r="G215" s="211" t="s">
        <v>197</v>
      </c>
      <c r="H215" s="212">
        <v>95.146000000000001</v>
      </c>
      <c r="I215" s="213"/>
      <c r="J215" s="214">
        <f>ROUND(I215*H215,2)</f>
        <v>0</v>
      </c>
      <c r="K215" s="210" t="s">
        <v>180</v>
      </c>
      <c r="L215" s="39"/>
      <c r="M215" s="215" t="s">
        <v>1</v>
      </c>
      <c r="N215" s="216" t="s">
        <v>42</v>
      </c>
      <c r="O215" s="71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9" t="s">
        <v>170</v>
      </c>
      <c r="AT215" s="219" t="s">
        <v>165</v>
      </c>
      <c r="AU215" s="219" t="s">
        <v>86</v>
      </c>
      <c r="AY215" s="16" t="s">
        <v>163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6" t="s">
        <v>84</v>
      </c>
      <c r="BK215" s="220">
        <f>ROUND(I215*H215,2)</f>
        <v>0</v>
      </c>
      <c r="BL215" s="16" t="s">
        <v>170</v>
      </c>
      <c r="BM215" s="219" t="s">
        <v>671</v>
      </c>
    </row>
    <row r="216" spans="1:65" s="2" customFormat="1" ht="21.75" customHeight="1">
      <c r="A216" s="34"/>
      <c r="B216" s="35"/>
      <c r="C216" s="208" t="s">
        <v>310</v>
      </c>
      <c r="D216" s="208" t="s">
        <v>165</v>
      </c>
      <c r="E216" s="209" t="s">
        <v>352</v>
      </c>
      <c r="F216" s="210" t="s">
        <v>353</v>
      </c>
      <c r="G216" s="211" t="s">
        <v>197</v>
      </c>
      <c r="H216" s="212">
        <v>95.146000000000001</v>
      </c>
      <c r="I216" s="213"/>
      <c r="J216" s="214">
        <f>ROUND(I216*H216,2)</f>
        <v>0</v>
      </c>
      <c r="K216" s="210" t="s">
        <v>180</v>
      </c>
      <c r="L216" s="39"/>
      <c r="M216" s="215" t="s">
        <v>1</v>
      </c>
      <c r="N216" s="216" t="s">
        <v>42</v>
      </c>
      <c r="O216" s="71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170</v>
      </c>
      <c r="AT216" s="219" t="s">
        <v>165</v>
      </c>
      <c r="AU216" s="219" t="s">
        <v>86</v>
      </c>
      <c r="AY216" s="16" t="s">
        <v>163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6" t="s">
        <v>84</v>
      </c>
      <c r="BK216" s="220">
        <f>ROUND(I216*H216,2)</f>
        <v>0</v>
      </c>
      <c r="BL216" s="16" t="s">
        <v>170</v>
      </c>
      <c r="BM216" s="219" t="s">
        <v>672</v>
      </c>
    </row>
    <row r="217" spans="1:65" s="13" customFormat="1" ht="11.25">
      <c r="B217" s="225"/>
      <c r="C217" s="226"/>
      <c r="D217" s="221" t="s">
        <v>184</v>
      </c>
      <c r="E217" s="227" t="s">
        <v>1</v>
      </c>
      <c r="F217" s="228" t="s">
        <v>355</v>
      </c>
      <c r="G217" s="226"/>
      <c r="H217" s="229">
        <v>95.146000000000001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184</v>
      </c>
      <c r="AU217" s="235" t="s">
        <v>86</v>
      </c>
      <c r="AV217" s="13" t="s">
        <v>86</v>
      </c>
      <c r="AW217" s="13" t="s">
        <v>34</v>
      </c>
      <c r="AX217" s="13" t="s">
        <v>84</v>
      </c>
      <c r="AY217" s="235" t="s">
        <v>163</v>
      </c>
    </row>
    <row r="218" spans="1:65" s="2" customFormat="1" ht="21.75" customHeight="1">
      <c r="A218" s="34"/>
      <c r="B218" s="35"/>
      <c r="C218" s="208" t="s">
        <v>315</v>
      </c>
      <c r="D218" s="208" t="s">
        <v>165</v>
      </c>
      <c r="E218" s="209" t="s">
        <v>357</v>
      </c>
      <c r="F218" s="210" t="s">
        <v>358</v>
      </c>
      <c r="G218" s="211" t="s">
        <v>197</v>
      </c>
      <c r="H218" s="212">
        <v>34.482999999999997</v>
      </c>
      <c r="I218" s="213"/>
      <c r="J218" s="214">
        <f>ROUND(I218*H218,2)</f>
        <v>0</v>
      </c>
      <c r="K218" s="210" t="s">
        <v>382</v>
      </c>
      <c r="L218" s="39"/>
      <c r="M218" s="215" t="s">
        <v>1</v>
      </c>
      <c r="N218" s="216" t="s">
        <v>42</v>
      </c>
      <c r="O218" s="71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9" t="s">
        <v>170</v>
      </c>
      <c r="AT218" s="219" t="s">
        <v>165</v>
      </c>
      <c r="AU218" s="219" t="s">
        <v>86</v>
      </c>
      <c r="AY218" s="16" t="s">
        <v>163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6" t="s">
        <v>84</v>
      </c>
      <c r="BK218" s="220">
        <f>ROUND(I218*H218,2)</f>
        <v>0</v>
      </c>
      <c r="BL218" s="16" t="s">
        <v>170</v>
      </c>
      <c r="BM218" s="219" t="s">
        <v>673</v>
      </c>
    </row>
    <row r="219" spans="1:65" s="12" customFormat="1" ht="22.9" customHeight="1">
      <c r="B219" s="192"/>
      <c r="C219" s="193"/>
      <c r="D219" s="194" t="s">
        <v>76</v>
      </c>
      <c r="E219" s="206" t="s">
        <v>360</v>
      </c>
      <c r="F219" s="206" t="s">
        <v>361</v>
      </c>
      <c r="G219" s="193"/>
      <c r="H219" s="193"/>
      <c r="I219" s="196"/>
      <c r="J219" s="207">
        <f>BK219</f>
        <v>0</v>
      </c>
      <c r="K219" s="193"/>
      <c r="L219" s="198"/>
      <c r="M219" s="199"/>
      <c r="N219" s="200"/>
      <c r="O219" s="200"/>
      <c r="P219" s="201">
        <f>SUM(P220:P222)</f>
        <v>0</v>
      </c>
      <c r="Q219" s="200"/>
      <c r="R219" s="201">
        <f>SUM(R220:R222)</f>
        <v>0</v>
      </c>
      <c r="S219" s="200"/>
      <c r="T219" s="202">
        <f>SUM(T220:T222)</f>
        <v>0</v>
      </c>
      <c r="AR219" s="203" t="s">
        <v>84</v>
      </c>
      <c r="AT219" s="204" t="s">
        <v>76</v>
      </c>
      <c r="AU219" s="204" t="s">
        <v>84</v>
      </c>
      <c r="AY219" s="203" t="s">
        <v>163</v>
      </c>
      <c r="BK219" s="205">
        <f>SUM(BK220:BK222)</f>
        <v>0</v>
      </c>
    </row>
    <row r="220" spans="1:65" s="2" customFormat="1" ht="21.75" customHeight="1">
      <c r="A220" s="34"/>
      <c r="B220" s="35"/>
      <c r="C220" s="208" t="s">
        <v>321</v>
      </c>
      <c r="D220" s="208" t="s">
        <v>165</v>
      </c>
      <c r="E220" s="209" t="s">
        <v>363</v>
      </c>
      <c r="F220" s="210" t="s">
        <v>364</v>
      </c>
      <c r="G220" s="211" t="s">
        <v>197</v>
      </c>
      <c r="H220" s="212">
        <v>89.75</v>
      </c>
      <c r="I220" s="213"/>
      <c r="J220" s="214">
        <f>ROUND(I220*H220,2)</f>
        <v>0</v>
      </c>
      <c r="K220" s="210" t="s">
        <v>180</v>
      </c>
      <c r="L220" s="39"/>
      <c r="M220" s="215" t="s">
        <v>1</v>
      </c>
      <c r="N220" s="216" t="s">
        <v>42</v>
      </c>
      <c r="O220" s="71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170</v>
      </c>
      <c r="AT220" s="219" t="s">
        <v>165</v>
      </c>
      <c r="AU220" s="219" t="s">
        <v>86</v>
      </c>
      <c r="AY220" s="16" t="s">
        <v>163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6" t="s">
        <v>84</v>
      </c>
      <c r="BK220" s="220">
        <f>ROUND(I220*H220,2)</f>
        <v>0</v>
      </c>
      <c r="BL220" s="16" t="s">
        <v>170</v>
      </c>
      <c r="BM220" s="219" t="s">
        <v>674</v>
      </c>
    </row>
    <row r="221" spans="1:65" s="13" customFormat="1" ht="11.25">
      <c r="B221" s="225"/>
      <c r="C221" s="226"/>
      <c r="D221" s="221" t="s">
        <v>184</v>
      </c>
      <c r="E221" s="226"/>
      <c r="F221" s="228" t="s">
        <v>675</v>
      </c>
      <c r="G221" s="226"/>
      <c r="H221" s="229">
        <v>89.75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AT221" s="235" t="s">
        <v>184</v>
      </c>
      <c r="AU221" s="235" t="s">
        <v>86</v>
      </c>
      <c r="AV221" s="13" t="s">
        <v>86</v>
      </c>
      <c r="AW221" s="13" t="s">
        <v>4</v>
      </c>
      <c r="AX221" s="13" t="s">
        <v>84</v>
      </c>
      <c r="AY221" s="235" t="s">
        <v>163</v>
      </c>
    </row>
    <row r="222" spans="1:65" s="2" customFormat="1" ht="21.75" customHeight="1">
      <c r="A222" s="34"/>
      <c r="B222" s="35"/>
      <c r="C222" s="208" t="s">
        <v>329</v>
      </c>
      <c r="D222" s="208" t="s">
        <v>165</v>
      </c>
      <c r="E222" s="209" t="s">
        <v>368</v>
      </c>
      <c r="F222" s="210" t="s">
        <v>369</v>
      </c>
      <c r="G222" s="211" t="s">
        <v>197</v>
      </c>
      <c r="H222" s="212">
        <v>44.875</v>
      </c>
      <c r="I222" s="213"/>
      <c r="J222" s="214">
        <f>ROUND(I222*H222,2)</f>
        <v>0</v>
      </c>
      <c r="K222" s="210" t="s">
        <v>180</v>
      </c>
      <c r="L222" s="39"/>
      <c r="M222" s="257" t="s">
        <v>1</v>
      </c>
      <c r="N222" s="258" t="s">
        <v>42</v>
      </c>
      <c r="O222" s="259"/>
      <c r="P222" s="260">
        <f>O222*H222</f>
        <v>0</v>
      </c>
      <c r="Q222" s="260">
        <v>0</v>
      </c>
      <c r="R222" s="260">
        <f>Q222*H222</f>
        <v>0</v>
      </c>
      <c r="S222" s="260">
        <v>0</v>
      </c>
      <c r="T222" s="26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170</v>
      </c>
      <c r="AT222" s="219" t="s">
        <v>165</v>
      </c>
      <c r="AU222" s="219" t="s">
        <v>86</v>
      </c>
      <c r="AY222" s="16" t="s">
        <v>163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6" t="s">
        <v>84</v>
      </c>
      <c r="BK222" s="220">
        <f>ROUND(I222*H222,2)</f>
        <v>0</v>
      </c>
      <c r="BL222" s="16" t="s">
        <v>170</v>
      </c>
      <c r="BM222" s="219" t="s">
        <v>676</v>
      </c>
    </row>
    <row r="223" spans="1:65" s="2" customFormat="1" ht="6.95" customHeight="1">
      <c r="A223" s="34"/>
      <c r="B223" s="54"/>
      <c r="C223" s="55"/>
      <c r="D223" s="55"/>
      <c r="E223" s="55"/>
      <c r="F223" s="55"/>
      <c r="G223" s="55"/>
      <c r="H223" s="55"/>
      <c r="I223" s="158"/>
      <c r="J223" s="55"/>
      <c r="K223" s="55"/>
      <c r="L223" s="39"/>
      <c r="M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</row>
  </sheetData>
  <sheetProtection algorithmName="SHA-512" hashValue="6wtfFG7Xj7Y+hGTpi9ERqZkrl/yZNtPnOumUidqXV9jic3r9IReOVjnvTJDEN6J65Mjs11mNMU7RjnblkCP1DQ==" saltValue="D8fOzeKQpBBrh5e9pB7IHkthro0tZWdRLbRPcuu/xOP4YYSTdFT0IPWqiKvFGTV2peAk4qXwMRfsMQWKTtq+7g==" spinCount="100000" sheet="1" objects="1" scenarios="1" formatColumns="0" formatRows="0" autoFilter="0"/>
  <autoFilter ref="C127:K222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130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614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677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ROUND((SUM(BE124:BE134)),  2)</f>
        <v>0</v>
      </c>
      <c r="G35" s="34"/>
      <c r="H35" s="34"/>
      <c r="I35" s="137">
        <v>0.21</v>
      </c>
      <c r="J35" s="136">
        <f>ROUND(((SUM(BE124:BE134))*I35),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ROUND((SUM(BF124:BF134)),  2)</f>
        <v>0</v>
      </c>
      <c r="G36" s="34"/>
      <c r="H36" s="34"/>
      <c r="I36" s="137">
        <v>0.15</v>
      </c>
      <c r="J36" s="136">
        <f>ROUND(((SUM(BF124:BF134))*I36),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ROUND((SUM(BG124:BG134)),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ROUND((SUM(BH124:BH134)),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ROUND((SUM(BI124:BI134)),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614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2019/07/5.2/SO 05 - VRN - most v km 58,479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372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373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374</v>
      </c>
      <c r="E101" s="176"/>
      <c r="F101" s="176"/>
      <c r="G101" s="176"/>
      <c r="H101" s="176"/>
      <c r="I101" s="177"/>
      <c r="J101" s="178">
        <f>J130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375</v>
      </c>
      <c r="E102" s="176"/>
      <c r="F102" s="176"/>
      <c r="G102" s="176"/>
      <c r="H102" s="176"/>
      <c r="I102" s="177"/>
      <c r="J102" s="178">
        <f>J132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148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4" t="str">
        <f>E7</f>
        <v>Oprava mostních objektů v úseku Opočno - Teplice nad M.</v>
      </c>
      <c r="F112" s="315"/>
      <c r="G112" s="315"/>
      <c r="H112" s="315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132</v>
      </c>
      <c r="D113" s="21"/>
      <c r="E113" s="21"/>
      <c r="F113" s="21"/>
      <c r="G113" s="21"/>
      <c r="H113" s="21"/>
      <c r="I113" s="115"/>
      <c r="J113" s="21"/>
      <c r="K113" s="21"/>
      <c r="L113" s="19"/>
    </row>
    <row r="114" spans="1:65" s="2" customFormat="1" ht="16.5" customHeight="1">
      <c r="A114" s="34"/>
      <c r="B114" s="35"/>
      <c r="C114" s="36"/>
      <c r="D114" s="36"/>
      <c r="E114" s="314" t="s">
        <v>614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134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7" t="str">
        <f>E11</f>
        <v>2019/07/5.2/SO 05 - VRN - most v km 58,479</v>
      </c>
      <c r="F116" s="316"/>
      <c r="G116" s="316"/>
      <c r="H116" s="31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22</v>
      </c>
      <c r="D118" s="36"/>
      <c r="E118" s="36"/>
      <c r="F118" s="26" t="str">
        <f>F14</f>
        <v xml:space="preserve"> </v>
      </c>
      <c r="G118" s="36"/>
      <c r="H118" s="36"/>
      <c r="I118" s="123" t="s">
        <v>24</v>
      </c>
      <c r="J118" s="66" t="str">
        <f>IF(J14="","",J14)</f>
        <v>31. 1. 2020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8" t="s">
        <v>28</v>
      </c>
      <c r="D120" s="36"/>
      <c r="E120" s="36"/>
      <c r="F120" s="26" t="str">
        <f>E17</f>
        <v xml:space="preserve"> </v>
      </c>
      <c r="G120" s="36"/>
      <c r="H120" s="36"/>
      <c r="I120" s="123" t="s">
        <v>33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31</v>
      </c>
      <c r="D121" s="36"/>
      <c r="E121" s="36"/>
      <c r="F121" s="26" t="str">
        <f>IF(E20="","",E20)</f>
        <v>Vyplň údaj</v>
      </c>
      <c r="G121" s="36"/>
      <c r="H121" s="36"/>
      <c r="I121" s="123" t="s">
        <v>35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149</v>
      </c>
      <c r="D123" s="183" t="s">
        <v>62</v>
      </c>
      <c r="E123" s="183" t="s">
        <v>58</v>
      </c>
      <c r="F123" s="183" t="s">
        <v>59</v>
      </c>
      <c r="G123" s="183" t="s">
        <v>150</v>
      </c>
      <c r="H123" s="183" t="s">
        <v>151</v>
      </c>
      <c r="I123" s="184" t="s">
        <v>152</v>
      </c>
      <c r="J123" s="183" t="s">
        <v>138</v>
      </c>
      <c r="K123" s="185" t="s">
        <v>153</v>
      </c>
      <c r="L123" s="186"/>
      <c r="M123" s="75" t="s">
        <v>1</v>
      </c>
      <c r="N123" s="76" t="s">
        <v>41</v>
      </c>
      <c r="O123" s="76" t="s">
        <v>154</v>
      </c>
      <c r="P123" s="76" t="s">
        <v>155</v>
      </c>
      <c r="Q123" s="76" t="s">
        <v>156</v>
      </c>
      <c r="R123" s="76" t="s">
        <v>157</v>
      </c>
      <c r="S123" s="76" t="s">
        <v>158</v>
      </c>
      <c r="T123" s="77" t="s">
        <v>159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160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76</v>
      </c>
      <c r="AU124" s="16" t="s">
        <v>140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76</v>
      </c>
      <c r="E125" s="195" t="s">
        <v>376</v>
      </c>
      <c r="F125" s="195" t="s">
        <v>377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P126+P130+P132</f>
        <v>0</v>
      </c>
      <c r="Q125" s="200"/>
      <c r="R125" s="201">
        <f>R126+R130+R132</f>
        <v>0</v>
      </c>
      <c r="S125" s="200"/>
      <c r="T125" s="202">
        <f>T126+T130+T132</f>
        <v>0</v>
      </c>
      <c r="AR125" s="203" t="s">
        <v>193</v>
      </c>
      <c r="AT125" s="204" t="s">
        <v>76</v>
      </c>
      <c r="AU125" s="204" t="s">
        <v>77</v>
      </c>
      <c r="AY125" s="203" t="s">
        <v>163</v>
      </c>
      <c r="BK125" s="205">
        <f>BK126+BK130+BK132</f>
        <v>0</v>
      </c>
    </row>
    <row r="126" spans="1:65" s="12" customFormat="1" ht="22.9" customHeight="1">
      <c r="B126" s="192"/>
      <c r="C126" s="193"/>
      <c r="D126" s="194" t="s">
        <v>76</v>
      </c>
      <c r="E126" s="206" t="s">
        <v>378</v>
      </c>
      <c r="F126" s="206" t="s">
        <v>379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SUM(P127:P129)</f>
        <v>0</v>
      </c>
      <c r="Q126" s="200"/>
      <c r="R126" s="201">
        <f>SUM(R127:R129)</f>
        <v>0</v>
      </c>
      <c r="S126" s="200"/>
      <c r="T126" s="202">
        <f>SUM(T127:T129)</f>
        <v>0</v>
      </c>
      <c r="AR126" s="203" t="s">
        <v>193</v>
      </c>
      <c r="AT126" s="204" t="s">
        <v>76</v>
      </c>
      <c r="AU126" s="204" t="s">
        <v>84</v>
      </c>
      <c r="AY126" s="203" t="s">
        <v>163</v>
      </c>
      <c r="BK126" s="205">
        <f>SUM(BK127:BK129)</f>
        <v>0</v>
      </c>
    </row>
    <row r="127" spans="1:65" s="2" customFormat="1" ht="16.5" customHeight="1">
      <c r="A127" s="34"/>
      <c r="B127" s="35"/>
      <c r="C127" s="208" t="s">
        <v>84</v>
      </c>
      <c r="D127" s="208" t="s">
        <v>165</v>
      </c>
      <c r="E127" s="209" t="s">
        <v>380</v>
      </c>
      <c r="F127" s="210" t="s">
        <v>379</v>
      </c>
      <c r="G127" s="211" t="s">
        <v>381</v>
      </c>
      <c r="H127" s="212">
        <v>1</v>
      </c>
      <c r="I127" s="213"/>
      <c r="J127" s="214">
        <f>ROUND(I127*H127,2)</f>
        <v>0</v>
      </c>
      <c r="K127" s="210" t="s">
        <v>382</v>
      </c>
      <c r="L127" s="39"/>
      <c r="M127" s="215" t="s">
        <v>1</v>
      </c>
      <c r="N127" s="216" t="s">
        <v>42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383</v>
      </c>
      <c r="AT127" s="219" t="s">
        <v>165</v>
      </c>
      <c r="AU127" s="219" t="s">
        <v>86</v>
      </c>
      <c r="AY127" s="16" t="s">
        <v>163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84</v>
      </c>
      <c r="BK127" s="220">
        <f>ROUND(I127*H127,2)</f>
        <v>0</v>
      </c>
      <c r="BL127" s="16" t="s">
        <v>383</v>
      </c>
      <c r="BM127" s="219" t="s">
        <v>678</v>
      </c>
    </row>
    <row r="128" spans="1:65" s="2" customFormat="1" ht="16.5" customHeight="1">
      <c r="A128" s="34"/>
      <c r="B128" s="35"/>
      <c r="C128" s="208" t="s">
        <v>86</v>
      </c>
      <c r="D128" s="208" t="s">
        <v>165</v>
      </c>
      <c r="E128" s="209" t="s">
        <v>385</v>
      </c>
      <c r="F128" s="210" t="s">
        <v>386</v>
      </c>
      <c r="G128" s="211" t="s">
        <v>381</v>
      </c>
      <c r="H128" s="212">
        <v>1</v>
      </c>
      <c r="I128" s="213"/>
      <c r="J128" s="214">
        <f>ROUND(I128*H128,2)</f>
        <v>0</v>
      </c>
      <c r="K128" s="210" t="s">
        <v>382</v>
      </c>
      <c r="L128" s="39"/>
      <c r="M128" s="215" t="s">
        <v>1</v>
      </c>
      <c r="N128" s="216" t="s">
        <v>42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383</v>
      </c>
      <c r="AT128" s="219" t="s">
        <v>165</v>
      </c>
      <c r="AU128" s="219" t="s">
        <v>86</v>
      </c>
      <c r="AY128" s="16" t="s">
        <v>163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6" t="s">
        <v>84</v>
      </c>
      <c r="BK128" s="220">
        <f>ROUND(I128*H128,2)</f>
        <v>0</v>
      </c>
      <c r="BL128" s="16" t="s">
        <v>383</v>
      </c>
      <c r="BM128" s="219" t="s">
        <v>679</v>
      </c>
    </row>
    <row r="129" spans="1:65" s="2" customFormat="1" ht="16.5" customHeight="1">
      <c r="A129" s="34"/>
      <c r="B129" s="35"/>
      <c r="C129" s="208" t="s">
        <v>176</v>
      </c>
      <c r="D129" s="208" t="s">
        <v>165</v>
      </c>
      <c r="E129" s="209" t="s">
        <v>388</v>
      </c>
      <c r="F129" s="210" t="s">
        <v>389</v>
      </c>
      <c r="G129" s="211" t="s">
        <v>381</v>
      </c>
      <c r="H129" s="212">
        <v>1</v>
      </c>
      <c r="I129" s="213"/>
      <c r="J129" s="214">
        <f>ROUND(I129*H129,2)</f>
        <v>0</v>
      </c>
      <c r="K129" s="210" t="s">
        <v>382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383</v>
      </c>
      <c r="AT129" s="219" t="s">
        <v>165</v>
      </c>
      <c r="AU129" s="219" t="s">
        <v>86</v>
      </c>
      <c r="AY129" s="16" t="s">
        <v>163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84</v>
      </c>
      <c r="BK129" s="220">
        <f>ROUND(I129*H129,2)</f>
        <v>0</v>
      </c>
      <c r="BL129" s="16" t="s">
        <v>383</v>
      </c>
      <c r="BM129" s="219" t="s">
        <v>680</v>
      </c>
    </row>
    <row r="130" spans="1:65" s="12" customFormat="1" ht="22.9" customHeight="1">
      <c r="B130" s="192"/>
      <c r="C130" s="193"/>
      <c r="D130" s="194" t="s">
        <v>76</v>
      </c>
      <c r="E130" s="206" t="s">
        <v>391</v>
      </c>
      <c r="F130" s="206" t="s">
        <v>392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P131</f>
        <v>0</v>
      </c>
      <c r="Q130" s="200"/>
      <c r="R130" s="201">
        <f>R131</f>
        <v>0</v>
      </c>
      <c r="S130" s="200"/>
      <c r="T130" s="202">
        <f>T131</f>
        <v>0</v>
      </c>
      <c r="AR130" s="203" t="s">
        <v>193</v>
      </c>
      <c r="AT130" s="204" t="s">
        <v>76</v>
      </c>
      <c r="AU130" s="204" t="s">
        <v>84</v>
      </c>
      <c r="AY130" s="203" t="s">
        <v>163</v>
      </c>
      <c r="BK130" s="205">
        <f>BK131</f>
        <v>0</v>
      </c>
    </row>
    <row r="131" spans="1:65" s="2" customFormat="1" ht="16.5" customHeight="1">
      <c r="A131" s="34"/>
      <c r="B131" s="35"/>
      <c r="C131" s="208" t="s">
        <v>170</v>
      </c>
      <c r="D131" s="208" t="s">
        <v>165</v>
      </c>
      <c r="E131" s="209" t="s">
        <v>393</v>
      </c>
      <c r="F131" s="210" t="s">
        <v>394</v>
      </c>
      <c r="G131" s="211" t="s">
        <v>381</v>
      </c>
      <c r="H131" s="212">
        <v>80</v>
      </c>
      <c r="I131" s="213"/>
      <c r="J131" s="214">
        <f>ROUND(I131*H131,2)</f>
        <v>0</v>
      </c>
      <c r="K131" s="210" t="s">
        <v>382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383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383</v>
      </c>
      <c r="BM131" s="219" t="s">
        <v>681</v>
      </c>
    </row>
    <row r="132" spans="1:65" s="12" customFormat="1" ht="22.9" customHeight="1">
      <c r="B132" s="192"/>
      <c r="C132" s="193"/>
      <c r="D132" s="194" t="s">
        <v>76</v>
      </c>
      <c r="E132" s="206" t="s">
        <v>396</v>
      </c>
      <c r="F132" s="206" t="s">
        <v>397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193</v>
      </c>
      <c r="AT132" s="204" t="s">
        <v>76</v>
      </c>
      <c r="AU132" s="204" t="s">
        <v>84</v>
      </c>
      <c r="AY132" s="203" t="s">
        <v>163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193</v>
      </c>
      <c r="D133" s="208" t="s">
        <v>165</v>
      </c>
      <c r="E133" s="209" t="s">
        <v>398</v>
      </c>
      <c r="F133" s="210" t="s">
        <v>399</v>
      </c>
      <c r="G133" s="211" t="s">
        <v>381</v>
      </c>
      <c r="H133" s="212">
        <v>1</v>
      </c>
      <c r="I133" s="213"/>
      <c r="J133" s="214">
        <f>ROUND(I133*H133,2)</f>
        <v>0</v>
      </c>
      <c r="K133" s="210" t="s">
        <v>382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383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383</v>
      </c>
      <c r="BM133" s="219" t="s">
        <v>682</v>
      </c>
    </row>
    <row r="134" spans="1:65" s="2" customFormat="1" ht="16.5" customHeight="1">
      <c r="A134" s="34"/>
      <c r="B134" s="35"/>
      <c r="C134" s="208" t="s">
        <v>208</v>
      </c>
      <c r="D134" s="208" t="s">
        <v>165</v>
      </c>
      <c r="E134" s="209" t="s">
        <v>484</v>
      </c>
      <c r="F134" s="210" t="s">
        <v>485</v>
      </c>
      <c r="G134" s="211" t="s">
        <v>381</v>
      </c>
      <c r="H134" s="212">
        <v>1</v>
      </c>
      <c r="I134" s="213"/>
      <c r="J134" s="214">
        <f>ROUND(I134*H134,2)</f>
        <v>0</v>
      </c>
      <c r="K134" s="210" t="s">
        <v>382</v>
      </c>
      <c r="L134" s="39"/>
      <c r="M134" s="257" t="s">
        <v>1</v>
      </c>
      <c r="N134" s="258" t="s">
        <v>42</v>
      </c>
      <c r="O134" s="259"/>
      <c r="P134" s="260">
        <f>O134*H134</f>
        <v>0</v>
      </c>
      <c r="Q134" s="260">
        <v>0</v>
      </c>
      <c r="R134" s="260">
        <f>Q134*H134</f>
        <v>0</v>
      </c>
      <c r="S134" s="260">
        <v>0</v>
      </c>
      <c r="T134" s="26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383</v>
      </c>
      <c r="AT134" s="219" t="s">
        <v>165</v>
      </c>
      <c r="AU134" s="219" t="s">
        <v>86</v>
      </c>
      <c r="AY134" s="16" t="s">
        <v>163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84</v>
      </c>
      <c r="BK134" s="220">
        <f>ROUND(I134*H134,2)</f>
        <v>0</v>
      </c>
      <c r="BL134" s="16" t="s">
        <v>383</v>
      </c>
      <c r="BM134" s="219" t="s">
        <v>683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uEm+t7+K/LbLdeN9H9b+5EpSjm5YTsib1WsBmJTBT9ylvq7cNPaqZnBpRr3MiINCcTw6iFXt1SC3NhJy9Wv6Wg==" saltValue="+0YK5EFPhJgNlFpDk3V+WV6pvOD2/G2zN5q3Qde0STOxeGdh0cfqDZlwIPQOEsrgfMxkZ77WvYAjcVwFp1a2VA==" spinCount="100000" sheet="1" objects="1" scenarios="1" formatColumns="0" formatRows="0" autoFilter="0"/>
  <autoFilter ref="C123:K134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133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135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ROUND((SUM(BE127:BE270)),  2)</f>
        <v>0</v>
      </c>
      <c r="G35" s="34"/>
      <c r="H35" s="34"/>
      <c r="I35" s="137">
        <v>0.21</v>
      </c>
      <c r="J35" s="136">
        <f>ROUND(((SUM(BE127:BE270))*I35),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ROUND((SUM(BF127:BF270)),  2)</f>
        <v>0</v>
      </c>
      <c r="G36" s="34"/>
      <c r="H36" s="34"/>
      <c r="I36" s="137">
        <v>0.15</v>
      </c>
      <c r="J36" s="136">
        <f>ROUND(((SUM(BF127:BF270))*I36),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ROUND((SUM(BG127:BG270)),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ROUND((SUM(BH127:BH270)),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ROUND((SUM(BI127:BI270)),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133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2019/07/1.1/SO 01 - most v km 51,144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141</v>
      </c>
      <c r="E99" s="170"/>
      <c r="F99" s="170"/>
      <c r="G99" s="170"/>
      <c r="H99" s="170"/>
      <c r="I99" s="171"/>
      <c r="J99" s="172">
        <f>J128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142</v>
      </c>
      <c r="E100" s="176"/>
      <c r="F100" s="176"/>
      <c r="G100" s="176"/>
      <c r="H100" s="176"/>
      <c r="I100" s="177"/>
      <c r="J100" s="178">
        <f>J129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143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144</v>
      </c>
      <c r="E102" s="176"/>
      <c r="F102" s="176"/>
      <c r="G102" s="176"/>
      <c r="H102" s="176"/>
      <c r="I102" s="177"/>
      <c r="J102" s="178">
        <f>J144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145</v>
      </c>
      <c r="E103" s="176"/>
      <c r="F103" s="176"/>
      <c r="G103" s="176"/>
      <c r="H103" s="176"/>
      <c r="I103" s="177"/>
      <c r="J103" s="178">
        <f>J153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146</v>
      </c>
      <c r="E104" s="176"/>
      <c r="F104" s="176"/>
      <c r="G104" s="176"/>
      <c r="H104" s="176"/>
      <c r="I104" s="177"/>
      <c r="J104" s="178">
        <f>J256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147</v>
      </c>
      <c r="E105" s="176"/>
      <c r="F105" s="176"/>
      <c r="G105" s="176"/>
      <c r="H105" s="176"/>
      <c r="I105" s="177"/>
      <c r="J105" s="178">
        <f>J267</f>
        <v>0</v>
      </c>
      <c r="K105" s="104"/>
      <c r="L105" s="179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2" t="s">
        <v>148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14" t="str">
        <f>E7</f>
        <v>Oprava mostních objektů v úseku Opočno - Teplice nad M.</v>
      </c>
      <c r="F115" s="315"/>
      <c r="G115" s="315"/>
      <c r="H115" s="315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0"/>
      <c r="C116" s="28" t="s">
        <v>132</v>
      </c>
      <c r="D116" s="21"/>
      <c r="E116" s="21"/>
      <c r="F116" s="21"/>
      <c r="G116" s="21"/>
      <c r="H116" s="21"/>
      <c r="I116" s="115"/>
      <c r="J116" s="21"/>
      <c r="K116" s="21"/>
      <c r="L116" s="19"/>
    </row>
    <row r="117" spans="1:63" s="2" customFormat="1" ht="16.5" customHeight="1">
      <c r="A117" s="34"/>
      <c r="B117" s="35"/>
      <c r="C117" s="36"/>
      <c r="D117" s="36"/>
      <c r="E117" s="314" t="s">
        <v>133</v>
      </c>
      <c r="F117" s="316"/>
      <c r="G117" s="316"/>
      <c r="H117" s="31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8" t="s">
        <v>134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7" t="str">
        <f>E11</f>
        <v>2019/07/1.1/SO 01 - most v km 51,144</v>
      </c>
      <c r="F119" s="316"/>
      <c r="G119" s="316"/>
      <c r="H119" s="31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8" t="s">
        <v>22</v>
      </c>
      <c r="D121" s="36"/>
      <c r="E121" s="36"/>
      <c r="F121" s="26" t="str">
        <f>F14</f>
        <v xml:space="preserve"> </v>
      </c>
      <c r="G121" s="36"/>
      <c r="H121" s="36"/>
      <c r="I121" s="123" t="s">
        <v>24</v>
      </c>
      <c r="J121" s="66" t="str">
        <f>IF(J14="","",J14)</f>
        <v>31. 1. 2020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28</v>
      </c>
      <c r="D123" s="36"/>
      <c r="E123" s="36"/>
      <c r="F123" s="26" t="str">
        <f>E17</f>
        <v xml:space="preserve"> </v>
      </c>
      <c r="G123" s="36"/>
      <c r="H123" s="36"/>
      <c r="I123" s="123" t="s">
        <v>33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8" t="s">
        <v>31</v>
      </c>
      <c r="D124" s="36"/>
      <c r="E124" s="36"/>
      <c r="F124" s="26" t="str">
        <f>IF(E20="","",E20)</f>
        <v>Vyplň údaj</v>
      </c>
      <c r="G124" s="36"/>
      <c r="H124" s="36"/>
      <c r="I124" s="123" t="s">
        <v>35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149</v>
      </c>
      <c r="D126" s="183" t="s">
        <v>62</v>
      </c>
      <c r="E126" s="183" t="s">
        <v>58</v>
      </c>
      <c r="F126" s="183" t="s">
        <v>59</v>
      </c>
      <c r="G126" s="183" t="s">
        <v>150</v>
      </c>
      <c r="H126" s="183" t="s">
        <v>151</v>
      </c>
      <c r="I126" s="184" t="s">
        <v>152</v>
      </c>
      <c r="J126" s="183" t="s">
        <v>138</v>
      </c>
      <c r="K126" s="185" t="s">
        <v>153</v>
      </c>
      <c r="L126" s="186"/>
      <c r="M126" s="75" t="s">
        <v>1</v>
      </c>
      <c r="N126" s="76" t="s">
        <v>41</v>
      </c>
      <c r="O126" s="76" t="s">
        <v>154</v>
      </c>
      <c r="P126" s="76" t="s">
        <v>155</v>
      </c>
      <c r="Q126" s="76" t="s">
        <v>156</v>
      </c>
      <c r="R126" s="76" t="s">
        <v>157</v>
      </c>
      <c r="S126" s="76" t="s">
        <v>158</v>
      </c>
      <c r="T126" s="77" t="s">
        <v>159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160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59.321005640660005</v>
      </c>
      <c r="S127" s="79"/>
      <c r="T127" s="190">
        <f>T128</f>
        <v>93.669791599999996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76</v>
      </c>
      <c r="AU127" s="16" t="s">
        <v>140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76</v>
      </c>
      <c r="E128" s="195" t="s">
        <v>161</v>
      </c>
      <c r="F128" s="195" t="s">
        <v>162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P129+P132+P144+P153+P256+P267</f>
        <v>0</v>
      </c>
      <c r="Q128" s="200"/>
      <c r="R128" s="201">
        <f>R129+R132+R144+R153+R256+R267</f>
        <v>59.321005640660005</v>
      </c>
      <c r="S128" s="200"/>
      <c r="T128" s="202">
        <f>T129+T132+T144+T153+T256+T267</f>
        <v>93.669791599999996</v>
      </c>
      <c r="AR128" s="203" t="s">
        <v>84</v>
      </c>
      <c r="AT128" s="204" t="s">
        <v>76</v>
      </c>
      <c r="AU128" s="204" t="s">
        <v>77</v>
      </c>
      <c r="AY128" s="203" t="s">
        <v>163</v>
      </c>
      <c r="BK128" s="205">
        <f>BK129+BK132+BK144+BK153+BK256+BK267</f>
        <v>0</v>
      </c>
    </row>
    <row r="129" spans="1:65" s="12" customFormat="1" ht="22.9" customHeight="1">
      <c r="B129" s="192"/>
      <c r="C129" s="193"/>
      <c r="D129" s="194" t="s">
        <v>76</v>
      </c>
      <c r="E129" s="206" t="s">
        <v>84</v>
      </c>
      <c r="F129" s="206" t="s">
        <v>164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SUM(P130:P131)</f>
        <v>0</v>
      </c>
      <c r="Q129" s="200"/>
      <c r="R129" s="201">
        <f>SUM(R130:R131)</f>
        <v>2.7000000000000003E-2</v>
      </c>
      <c r="S129" s="200"/>
      <c r="T129" s="202">
        <f>SUM(T130:T131)</f>
        <v>0</v>
      </c>
      <c r="AR129" s="203" t="s">
        <v>84</v>
      </c>
      <c r="AT129" s="204" t="s">
        <v>76</v>
      </c>
      <c r="AU129" s="204" t="s">
        <v>84</v>
      </c>
      <c r="AY129" s="203" t="s">
        <v>163</v>
      </c>
      <c r="BK129" s="205">
        <f>SUM(BK130:BK131)</f>
        <v>0</v>
      </c>
    </row>
    <row r="130" spans="1:65" s="2" customFormat="1" ht="21.75" customHeight="1">
      <c r="A130" s="34"/>
      <c r="B130" s="35"/>
      <c r="C130" s="208" t="s">
        <v>84</v>
      </c>
      <c r="D130" s="208" t="s">
        <v>165</v>
      </c>
      <c r="E130" s="209" t="s">
        <v>166</v>
      </c>
      <c r="F130" s="210" t="s">
        <v>167</v>
      </c>
      <c r="G130" s="211" t="s">
        <v>168</v>
      </c>
      <c r="H130" s="212">
        <v>150</v>
      </c>
      <c r="I130" s="213"/>
      <c r="J130" s="214">
        <f>ROUND(I130*H130,2)</f>
        <v>0</v>
      </c>
      <c r="K130" s="210" t="s">
        <v>169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170</v>
      </c>
      <c r="AT130" s="219" t="s">
        <v>165</v>
      </c>
      <c r="AU130" s="219" t="s">
        <v>86</v>
      </c>
      <c r="AY130" s="16" t="s">
        <v>163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6" t="s">
        <v>84</v>
      </c>
      <c r="BK130" s="220">
        <f>ROUND(I130*H130,2)</f>
        <v>0</v>
      </c>
      <c r="BL130" s="16" t="s">
        <v>170</v>
      </c>
      <c r="BM130" s="219" t="s">
        <v>171</v>
      </c>
    </row>
    <row r="131" spans="1:65" s="2" customFormat="1" ht="16.5" customHeight="1">
      <c r="A131" s="34"/>
      <c r="B131" s="35"/>
      <c r="C131" s="208" t="s">
        <v>86</v>
      </c>
      <c r="D131" s="208" t="s">
        <v>165</v>
      </c>
      <c r="E131" s="209" t="s">
        <v>172</v>
      </c>
      <c r="F131" s="210" t="s">
        <v>173</v>
      </c>
      <c r="G131" s="211" t="s">
        <v>168</v>
      </c>
      <c r="H131" s="212">
        <v>150</v>
      </c>
      <c r="I131" s="213"/>
      <c r="J131" s="214">
        <f>ROUND(I131*H131,2)</f>
        <v>0</v>
      </c>
      <c r="K131" s="210" t="s">
        <v>169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1.8000000000000001E-4</v>
      </c>
      <c r="R131" s="217">
        <f>Q131*H131</f>
        <v>2.7000000000000003E-2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170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170</v>
      </c>
      <c r="BM131" s="219" t="s">
        <v>174</v>
      </c>
    </row>
    <row r="132" spans="1:65" s="12" customFormat="1" ht="22.9" customHeight="1">
      <c r="B132" s="192"/>
      <c r="C132" s="193"/>
      <c r="D132" s="194" t="s">
        <v>76</v>
      </c>
      <c r="E132" s="206" t="s">
        <v>86</v>
      </c>
      <c r="F132" s="206" t="s">
        <v>175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SUM(P133:P143)</f>
        <v>0</v>
      </c>
      <c r="Q132" s="200"/>
      <c r="R132" s="201">
        <f>SUM(R133:R143)</f>
        <v>7.1467743561599999</v>
      </c>
      <c r="S132" s="200"/>
      <c r="T132" s="202">
        <f>SUM(T133:T143)</f>
        <v>0.27629999999999999</v>
      </c>
      <c r="AR132" s="203" t="s">
        <v>84</v>
      </c>
      <c r="AT132" s="204" t="s">
        <v>76</v>
      </c>
      <c r="AU132" s="204" t="s">
        <v>84</v>
      </c>
      <c r="AY132" s="203" t="s">
        <v>163</v>
      </c>
      <c r="BK132" s="205">
        <f>SUM(BK133:BK143)</f>
        <v>0</v>
      </c>
    </row>
    <row r="133" spans="1:65" s="2" customFormat="1" ht="21.75" customHeight="1">
      <c r="A133" s="34"/>
      <c r="B133" s="35"/>
      <c r="C133" s="208" t="s">
        <v>176</v>
      </c>
      <c r="D133" s="208" t="s">
        <v>165</v>
      </c>
      <c r="E133" s="209" t="s">
        <v>177</v>
      </c>
      <c r="F133" s="210" t="s">
        <v>178</v>
      </c>
      <c r="G133" s="211" t="s">
        <v>179</v>
      </c>
      <c r="H133" s="212">
        <v>92.1</v>
      </c>
      <c r="I133" s="213"/>
      <c r="J133" s="214">
        <f>ROUND(I133*H133,2)</f>
        <v>0</v>
      </c>
      <c r="K133" s="210" t="s">
        <v>180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8.6000000000000003E-5</v>
      </c>
      <c r="R133" s="217">
        <f>Q133*H133</f>
        <v>7.9205999999999999E-3</v>
      </c>
      <c r="S133" s="217">
        <v>3.0000000000000001E-3</v>
      </c>
      <c r="T133" s="218">
        <f>S133*H133</f>
        <v>0.27629999999999999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170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170</v>
      </c>
      <c r="BM133" s="219" t="s">
        <v>181</v>
      </c>
    </row>
    <row r="134" spans="1:65" s="2" customFormat="1" ht="19.5">
      <c r="A134" s="34"/>
      <c r="B134" s="35"/>
      <c r="C134" s="36"/>
      <c r="D134" s="221" t="s">
        <v>182</v>
      </c>
      <c r="E134" s="36"/>
      <c r="F134" s="222" t="s">
        <v>183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182</v>
      </c>
      <c r="AU134" s="16" t="s">
        <v>86</v>
      </c>
    </row>
    <row r="135" spans="1:65" s="13" customFormat="1" ht="11.25">
      <c r="B135" s="225"/>
      <c r="C135" s="226"/>
      <c r="D135" s="221" t="s">
        <v>184</v>
      </c>
      <c r="E135" s="227" t="s">
        <v>1</v>
      </c>
      <c r="F135" s="228" t="s">
        <v>185</v>
      </c>
      <c r="G135" s="226"/>
      <c r="H135" s="229">
        <v>12.6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184</v>
      </c>
      <c r="AU135" s="235" t="s">
        <v>86</v>
      </c>
      <c r="AV135" s="13" t="s">
        <v>86</v>
      </c>
      <c r="AW135" s="13" t="s">
        <v>34</v>
      </c>
      <c r="AX135" s="13" t="s">
        <v>77</v>
      </c>
      <c r="AY135" s="235" t="s">
        <v>163</v>
      </c>
    </row>
    <row r="136" spans="1:65" s="13" customFormat="1" ht="11.25">
      <c r="B136" s="225"/>
      <c r="C136" s="226"/>
      <c r="D136" s="221" t="s">
        <v>184</v>
      </c>
      <c r="E136" s="227" t="s">
        <v>1</v>
      </c>
      <c r="F136" s="228" t="s">
        <v>186</v>
      </c>
      <c r="G136" s="226"/>
      <c r="H136" s="229">
        <v>79.5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184</v>
      </c>
      <c r="AU136" s="235" t="s">
        <v>86</v>
      </c>
      <c r="AV136" s="13" t="s">
        <v>86</v>
      </c>
      <c r="AW136" s="13" t="s">
        <v>34</v>
      </c>
      <c r="AX136" s="13" t="s">
        <v>77</v>
      </c>
      <c r="AY136" s="235" t="s">
        <v>163</v>
      </c>
    </row>
    <row r="137" spans="1:65" s="14" customFormat="1" ht="11.25">
      <c r="B137" s="236"/>
      <c r="C137" s="237"/>
      <c r="D137" s="221" t="s">
        <v>184</v>
      </c>
      <c r="E137" s="238" t="s">
        <v>1</v>
      </c>
      <c r="F137" s="239" t="s">
        <v>187</v>
      </c>
      <c r="G137" s="237"/>
      <c r="H137" s="240">
        <v>92.1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AT137" s="246" t="s">
        <v>184</v>
      </c>
      <c r="AU137" s="246" t="s">
        <v>86</v>
      </c>
      <c r="AV137" s="14" t="s">
        <v>170</v>
      </c>
      <c r="AW137" s="14" t="s">
        <v>34</v>
      </c>
      <c r="AX137" s="14" t="s">
        <v>84</v>
      </c>
      <c r="AY137" s="246" t="s">
        <v>163</v>
      </c>
    </row>
    <row r="138" spans="1:65" s="2" customFormat="1" ht="21.75" customHeight="1">
      <c r="A138" s="34"/>
      <c r="B138" s="35"/>
      <c r="C138" s="208" t="s">
        <v>170</v>
      </c>
      <c r="D138" s="208" t="s">
        <v>165</v>
      </c>
      <c r="E138" s="209" t="s">
        <v>188</v>
      </c>
      <c r="F138" s="210" t="s">
        <v>189</v>
      </c>
      <c r="G138" s="211" t="s">
        <v>190</v>
      </c>
      <c r="H138" s="212">
        <v>35.200000000000003</v>
      </c>
      <c r="I138" s="213"/>
      <c r="J138" s="214">
        <f>ROUND(I138*H138,2)</f>
        <v>0</v>
      </c>
      <c r="K138" s="210" t="s">
        <v>180</v>
      </c>
      <c r="L138" s="39"/>
      <c r="M138" s="215" t="s">
        <v>1</v>
      </c>
      <c r="N138" s="216" t="s">
        <v>42</v>
      </c>
      <c r="O138" s="71"/>
      <c r="P138" s="217">
        <f>O138*H138</f>
        <v>0</v>
      </c>
      <c r="Q138" s="217">
        <v>6.2890800000000004E-5</v>
      </c>
      <c r="R138" s="217">
        <f>Q138*H138</f>
        <v>2.2137561600000005E-3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170</v>
      </c>
      <c r="AT138" s="219" t="s">
        <v>165</v>
      </c>
      <c r="AU138" s="219" t="s">
        <v>86</v>
      </c>
      <c r="AY138" s="16" t="s">
        <v>163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6" t="s">
        <v>84</v>
      </c>
      <c r="BK138" s="220">
        <f>ROUND(I138*H138,2)</f>
        <v>0</v>
      </c>
      <c r="BL138" s="16" t="s">
        <v>170</v>
      </c>
      <c r="BM138" s="219" t="s">
        <v>191</v>
      </c>
    </row>
    <row r="139" spans="1:65" s="13" customFormat="1" ht="11.25">
      <c r="B139" s="225"/>
      <c r="C139" s="226"/>
      <c r="D139" s="221" t="s">
        <v>184</v>
      </c>
      <c r="E139" s="227" t="s">
        <v>1</v>
      </c>
      <c r="F139" s="228" t="s">
        <v>192</v>
      </c>
      <c r="G139" s="226"/>
      <c r="H139" s="229">
        <v>35.200000000000003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184</v>
      </c>
      <c r="AU139" s="235" t="s">
        <v>86</v>
      </c>
      <c r="AV139" s="13" t="s">
        <v>86</v>
      </c>
      <c r="AW139" s="13" t="s">
        <v>34</v>
      </c>
      <c r="AX139" s="13" t="s">
        <v>84</v>
      </c>
      <c r="AY139" s="235" t="s">
        <v>163</v>
      </c>
    </row>
    <row r="140" spans="1:65" s="2" customFormat="1" ht="16.5" customHeight="1">
      <c r="A140" s="34"/>
      <c r="B140" s="35"/>
      <c r="C140" s="247" t="s">
        <v>193</v>
      </c>
      <c r="D140" s="247" t="s">
        <v>194</v>
      </c>
      <c r="E140" s="248" t="s">
        <v>195</v>
      </c>
      <c r="F140" s="249" t="s">
        <v>196</v>
      </c>
      <c r="G140" s="250" t="s">
        <v>197</v>
      </c>
      <c r="H140" s="251">
        <v>7.08</v>
      </c>
      <c r="I140" s="252"/>
      <c r="J140" s="253">
        <f>ROUND(I140*H140,2)</f>
        <v>0</v>
      </c>
      <c r="K140" s="249" t="s">
        <v>180</v>
      </c>
      <c r="L140" s="254"/>
      <c r="M140" s="255" t="s">
        <v>1</v>
      </c>
      <c r="N140" s="256" t="s">
        <v>42</v>
      </c>
      <c r="O140" s="71"/>
      <c r="P140" s="217">
        <f>O140*H140</f>
        <v>0</v>
      </c>
      <c r="Q140" s="217">
        <v>1</v>
      </c>
      <c r="R140" s="217">
        <f>Q140*H140</f>
        <v>7.08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198</v>
      </c>
      <c r="AT140" s="219" t="s">
        <v>194</v>
      </c>
      <c r="AU140" s="219" t="s">
        <v>86</v>
      </c>
      <c r="AY140" s="16" t="s">
        <v>163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6" t="s">
        <v>84</v>
      </c>
      <c r="BK140" s="220">
        <f>ROUND(I140*H140,2)</f>
        <v>0</v>
      </c>
      <c r="BL140" s="16" t="s">
        <v>170</v>
      </c>
      <c r="BM140" s="219" t="s">
        <v>199</v>
      </c>
    </row>
    <row r="141" spans="1:65" s="13" customFormat="1" ht="11.25">
      <c r="B141" s="225"/>
      <c r="C141" s="226"/>
      <c r="D141" s="221" t="s">
        <v>184</v>
      </c>
      <c r="E141" s="227" t="s">
        <v>1</v>
      </c>
      <c r="F141" s="228" t="s">
        <v>200</v>
      </c>
      <c r="G141" s="226"/>
      <c r="H141" s="229">
        <v>7.08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86</v>
      </c>
      <c r="AV141" s="13" t="s">
        <v>86</v>
      </c>
      <c r="AW141" s="13" t="s">
        <v>34</v>
      </c>
      <c r="AX141" s="13" t="s">
        <v>84</v>
      </c>
      <c r="AY141" s="235" t="s">
        <v>163</v>
      </c>
    </row>
    <row r="142" spans="1:65" s="2" customFormat="1" ht="16.5" customHeight="1">
      <c r="A142" s="34"/>
      <c r="B142" s="35"/>
      <c r="C142" s="247" t="s">
        <v>201</v>
      </c>
      <c r="D142" s="247" t="s">
        <v>194</v>
      </c>
      <c r="E142" s="248" t="s">
        <v>202</v>
      </c>
      <c r="F142" s="249" t="s">
        <v>203</v>
      </c>
      <c r="G142" s="250" t="s">
        <v>204</v>
      </c>
      <c r="H142" s="251">
        <v>56.64</v>
      </c>
      <c r="I142" s="252"/>
      <c r="J142" s="253">
        <f>ROUND(I142*H142,2)</f>
        <v>0</v>
      </c>
      <c r="K142" s="249" t="s">
        <v>180</v>
      </c>
      <c r="L142" s="254"/>
      <c r="M142" s="255" t="s">
        <v>1</v>
      </c>
      <c r="N142" s="256" t="s">
        <v>42</v>
      </c>
      <c r="O142" s="71"/>
      <c r="P142" s="217">
        <f>O142*H142</f>
        <v>0</v>
      </c>
      <c r="Q142" s="217">
        <v>1E-3</v>
      </c>
      <c r="R142" s="217">
        <f>Q142*H142</f>
        <v>5.6640000000000003E-2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198</v>
      </c>
      <c r="AT142" s="219" t="s">
        <v>194</v>
      </c>
      <c r="AU142" s="219" t="s">
        <v>86</v>
      </c>
      <c r="AY142" s="16" t="s">
        <v>163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6" t="s">
        <v>84</v>
      </c>
      <c r="BK142" s="220">
        <f>ROUND(I142*H142,2)</f>
        <v>0</v>
      </c>
      <c r="BL142" s="16" t="s">
        <v>170</v>
      </c>
      <c r="BM142" s="219" t="s">
        <v>205</v>
      </c>
    </row>
    <row r="143" spans="1:65" s="13" customFormat="1" ht="11.25">
      <c r="B143" s="225"/>
      <c r="C143" s="226"/>
      <c r="D143" s="221" t="s">
        <v>184</v>
      </c>
      <c r="E143" s="227" t="s">
        <v>1</v>
      </c>
      <c r="F143" s="228" t="s">
        <v>206</v>
      </c>
      <c r="G143" s="226"/>
      <c r="H143" s="229">
        <v>56.64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184</v>
      </c>
      <c r="AU143" s="235" t="s">
        <v>86</v>
      </c>
      <c r="AV143" s="13" t="s">
        <v>86</v>
      </c>
      <c r="AW143" s="13" t="s">
        <v>34</v>
      </c>
      <c r="AX143" s="13" t="s">
        <v>84</v>
      </c>
      <c r="AY143" s="235" t="s">
        <v>163</v>
      </c>
    </row>
    <row r="144" spans="1:65" s="12" customFormat="1" ht="22.9" customHeight="1">
      <c r="B144" s="192"/>
      <c r="C144" s="193"/>
      <c r="D144" s="194" t="s">
        <v>76</v>
      </c>
      <c r="E144" s="206" t="s">
        <v>201</v>
      </c>
      <c r="F144" s="206" t="s">
        <v>207</v>
      </c>
      <c r="G144" s="193"/>
      <c r="H144" s="193"/>
      <c r="I144" s="196"/>
      <c r="J144" s="207">
        <f>BK144</f>
        <v>0</v>
      </c>
      <c r="K144" s="193"/>
      <c r="L144" s="198"/>
      <c r="M144" s="199"/>
      <c r="N144" s="200"/>
      <c r="O144" s="200"/>
      <c r="P144" s="201">
        <f>SUM(P145:P152)</f>
        <v>0</v>
      </c>
      <c r="Q144" s="200"/>
      <c r="R144" s="201">
        <f>SUM(R145:R152)</f>
        <v>1.1090849924999999</v>
      </c>
      <c r="S144" s="200"/>
      <c r="T144" s="202">
        <f>SUM(T145:T152)</f>
        <v>1.0871999999999999</v>
      </c>
      <c r="AR144" s="203" t="s">
        <v>84</v>
      </c>
      <c r="AT144" s="204" t="s">
        <v>76</v>
      </c>
      <c r="AU144" s="204" t="s">
        <v>84</v>
      </c>
      <c r="AY144" s="203" t="s">
        <v>163</v>
      </c>
      <c r="BK144" s="205">
        <f>SUM(BK145:BK152)</f>
        <v>0</v>
      </c>
    </row>
    <row r="145" spans="1:65" s="2" customFormat="1" ht="21.75" customHeight="1">
      <c r="A145" s="34"/>
      <c r="B145" s="35"/>
      <c r="C145" s="208" t="s">
        <v>208</v>
      </c>
      <c r="D145" s="208" t="s">
        <v>165</v>
      </c>
      <c r="E145" s="209" t="s">
        <v>209</v>
      </c>
      <c r="F145" s="210" t="s">
        <v>210</v>
      </c>
      <c r="G145" s="211" t="s">
        <v>168</v>
      </c>
      <c r="H145" s="212">
        <v>90.563999999999993</v>
      </c>
      <c r="I145" s="213"/>
      <c r="J145" s="214">
        <f>ROUND(I145*H145,2)</f>
        <v>0</v>
      </c>
      <c r="K145" s="210" t="s">
        <v>180</v>
      </c>
      <c r="L145" s="39"/>
      <c r="M145" s="215" t="s">
        <v>1</v>
      </c>
      <c r="N145" s="216" t="s">
        <v>42</v>
      </c>
      <c r="O145" s="71"/>
      <c r="P145" s="217">
        <f>O145*H145</f>
        <v>0</v>
      </c>
      <c r="Q145" s="217">
        <v>1.4E-3</v>
      </c>
      <c r="R145" s="217">
        <f>Q145*H145</f>
        <v>0.1267896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170</v>
      </c>
      <c r="AT145" s="219" t="s">
        <v>165</v>
      </c>
      <c r="AU145" s="219" t="s">
        <v>86</v>
      </c>
      <c r="AY145" s="16" t="s">
        <v>163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6" t="s">
        <v>84</v>
      </c>
      <c r="BK145" s="220">
        <f>ROUND(I145*H145,2)</f>
        <v>0</v>
      </c>
      <c r="BL145" s="16" t="s">
        <v>170</v>
      </c>
      <c r="BM145" s="219" t="s">
        <v>211</v>
      </c>
    </row>
    <row r="146" spans="1:65" s="13" customFormat="1" ht="11.25">
      <c r="B146" s="225"/>
      <c r="C146" s="226"/>
      <c r="D146" s="221" t="s">
        <v>184</v>
      </c>
      <c r="E146" s="227" t="s">
        <v>1</v>
      </c>
      <c r="F146" s="228" t="s">
        <v>212</v>
      </c>
      <c r="G146" s="226"/>
      <c r="H146" s="229">
        <v>90.563999999999993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184</v>
      </c>
      <c r="AU146" s="235" t="s">
        <v>86</v>
      </c>
      <c r="AV146" s="13" t="s">
        <v>86</v>
      </c>
      <c r="AW146" s="13" t="s">
        <v>34</v>
      </c>
      <c r="AX146" s="13" t="s">
        <v>84</v>
      </c>
      <c r="AY146" s="235" t="s">
        <v>163</v>
      </c>
    </row>
    <row r="147" spans="1:65" s="2" customFormat="1" ht="21.75" customHeight="1">
      <c r="A147" s="34"/>
      <c r="B147" s="35"/>
      <c r="C147" s="208" t="s">
        <v>198</v>
      </c>
      <c r="D147" s="208" t="s">
        <v>165</v>
      </c>
      <c r="E147" s="209" t="s">
        <v>213</v>
      </c>
      <c r="F147" s="210" t="s">
        <v>214</v>
      </c>
      <c r="G147" s="211" t="s">
        <v>168</v>
      </c>
      <c r="H147" s="212">
        <v>11.324999999999999</v>
      </c>
      <c r="I147" s="213"/>
      <c r="J147" s="214">
        <f>ROUND(I147*H147,2)</f>
        <v>0</v>
      </c>
      <c r="K147" s="210" t="s">
        <v>180</v>
      </c>
      <c r="L147" s="39"/>
      <c r="M147" s="215" t="s">
        <v>1</v>
      </c>
      <c r="N147" s="216" t="s">
        <v>42</v>
      </c>
      <c r="O147" s="71"/>
      <c r="P147" s="217">
        <f>O147*H147</f>
        <v>0</v>
      </c>
      <c r="Q147" s="217">
        <v>8.6736900000000006E-2</v>
      </c>
      <c r="R147" s="217">
        <f>Q147*H147</f>
        <v>0.98229539249999998</v>
      </c>
      <c r="S147" s="217">
        <v>9.6000000000000002E-2</v>
      </c>
      <c r="T147" s="218">
        <f>S147*H147</f>
        <v>1.0871999999999999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170</v>
      </c>
      <c r="AT147" s="219" t="s">
        <v>165</v>
      </c>
      <c r="AU147" s="219" t="s">
        <v>86</v>
      </c>
      <c r="AY147" s="16" t="s">
        <v>163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6" t="s">
        <v>84</v>
      </c>
      <c r="BK147" s="220">
        <f>ROUND(I147*H147,2)</f>
        <v>0</v>
      </c>
      <c r="BL147" s="16" t="s">
        <v>170</v>
      </c>
      <c r="BM147" s="219" t="s">
        <v>215</v>
      </c>
    </row>
    <row r="148" spans="1:65" s="2" customFormat="1" ht="29.25">
      <c r="A148" s="34"/>
      <c r="B148" s="35"/>
      <c r="C148" s="36"/>
      <c r="D148" s="221" t="s">
        <v>182</v>
      </c>
      <c r="E148" s="36"/>
      <c r="F148" s="222" t="s">
        <v>216</v>
      </c>
      <c r="G148" s="36"/>
      <c r="H148" s="36"/>
      <c r="I148" s="122"/>
      <c r="J148" s="36"/>
      <c r="K148" s="36"/>
      <c r="L148" s="39"/>
      <c r="M148" s="223"/>
      <c r="N148" s="224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182</v>
      </c>
      <c r="AU148" s="16" t="s">
        <v>86</v>
      </c>
    </row>
    <row r="149" spans="1:65" s="13" customFormat="1" ht="11.25">
      <c r="B149" s="225"/>
      <c r="C149" s="226"/>
      <c r="D149" s="221" t="s">
        <v>184</v>
      </c>
      <c r="E149" s="227" t="s">
        <v>1</v>
      </c>
      <c r="F149" s="228" t="s">
        <v>217</v>
      </c>
      <c r="G149" s="226"/>
      <c r="H149" s="229">
        <v>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184</v>
      </c>
      <c r="AU149" s="235" t="s">
        <v>86</v>
      </c>
      <c r="AV149" s="13" t="s">
        <v>86</v>
      </c>
      <c r="AW149" s="13" t="s">
        <v>34</v>
      </c>
      <c r="AX149" s="13" t="s">
        <v>77</v>
      </c>
      <c r="AY149" s="235" t="s">
        <v>163</v>
      </c>
    </row>
    <row r="150" spans="1:65" s="13" customFormat="1" ht="11.25">
      <c r="B150" s="225"/>
      <c r="C150" s="226"/>
      <c r="D150" s="221" t="s">
        <v>184</v>
      </c>
      <c r="E150" s="227" t="s">
        <v>1</v>
      </c>
      <c r="F150" s="228" t="s">
        <v>218</v>
      </c>
      <c r="G150" s="226"/>
      <c r="H150" s="229">
        <v>0.92500000000000004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184</v>
      </c>
      <c r="AU150" s="235" t="s">
        <v>86</v>
      </c>
      <c r="AV150" s="13" t="s">
        <v>86</v>
      </c>
      <c r="AW150" s="13" t="s">
        <v>34</v>
      </c>
      <c r="AX150" s="13" t="s">
        <v>77</v>
      </c>
      <c r="AY150" s="235" t="s">
        <v>163</v>
      </c>
    </row>
    <row r="151" spans="1:65" s="13" customFormat="1" ht="11.25">
      <c r="B151" s="225"/>
      <c r="C151" s="226"/>
      <c r="D151" s="221" t="s">
        <v>184</v>
      </c>
      <c r="E151" s="227" t="s">
        <v>1</v>
      </c>
      <c r="F151" s="228" t="s">
        <v>219</v>
      </c>
      <c r="G151" s="226"/>
      <c r="H151" s="229">
        <v>1.4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184</v>
      </c>
      <c r="AU151" s="235" t="s">
        <v>86</v>
      </c>
      <c r="AV151" s="13" t="s">
        <v>86</v>
      </c>
      <c r="AW151" s="13" t="s">
        <v>34</v>
      </c>
      <c r="AX151" s="13" t="s">
        <v>77</v>
      </c>
      <c r="AY151" s="235" t="s">
        <v>163</v>
      </c>
    </row>
    <row r="152" spans="1:65" s="14" customFormat="1" ht="11.25">
      <c r="B152" s="236"/>
      <c r="C152" s="237"/>
      <c r="D152" s="221" t="s">
        <v>184</v>
      </c>
      <c r="E152" s="238" t="s">
        <v>1</v>
      </c>
      <c r="F152" s="239" t="s">
        <v>187</v>
      </c>
      <c r="G152" s="237"/>
      <c r="H152" s="240">
        <v>11.325000000000001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184</v>
      </c>
      <c r="AU152" s="246" t="s">
        <v>86</v>
      </c>
      <c r="AV152" s="14" t="s">
        <v>170</v>
      </c>
      <c r="AW152" s="14" t="s">
        <v>34</v>
      </c>
      <c r="AX152" s="14" t="s">
        <v>84</v>
      </c>
      <c r="AY152" s="246" t="s">
        <v>163</v>
      </c>
    </row>
    <row r="153" spans="1:65" s="12" customFormat="1" ht="22.9" customHeight="1">
      <c r="B153" s="192"/>
      <c r="C153" s="193"/>
      <c r="D153" s="194" t="s">
        <v>76</v>
      </c>
      <c r="E153" s="206" t="s">
        <v>220</v>
      </c>
      <c r="F153" s="206" t="s">
        <v>221</v>
      </c>
      <c r="G153" s="193"/>
      <c r="H153" s="193"/>
      <c r="I153" s="196"/>
      <c r="J153" s="207">
        <f>BK153</f>
        <v>0</v>
      </c>
      <c r="K153" s="193"/>
      <c r="L153" s="198"/>
      <c r="M153" s="199"/>
      <c r="N153" s="200"/>
      <c r="O153" s="200"/>
      <c r="P153" s="201">
        <f>SUM(P154:P255)</f>
        <v>0</v>
      </c>
      <c r="Q153" s="200"/>
      <c r="R153" s="201">
        <f>SUM(R154:R255)</f>
        <v>51.038146292000008</v>
      </c>
      <c r="S153" s="200"/>
      <c r="T153" s="202">
        <f>SUM(T154:T255)</f>
        <v>92.306291599999994</v>
      </c>
      <c r="AR153" s="203" t="s">
        <v>84</v>
      </c>
      <c r="AT153" s="204" t="s">
        <v>76</v>
      </c>
      <c r="AU153" s="204" t="s">
        <v>84</v>
      </c>
      <c r="AY153" s="203" t="s">
        <v>163</v>
      </c>
      <c r="BK153" s="205">
        <f>SUM(BK154:BK255)</f>
        <v>0</v>
      </c>
    </row>
    <row r="154" spans="1:65" s="2" customFormat="1" ht="16.5" customHeight="1">
      <c r="A154" s="34"/>
      <c r="B154" s="35"/>
      <c r="C154" s="208" t="s">
        <v>220</v>
      </c>
      <c r="D154" s="208" t="s">
        <v>165</v>
      </c>
      <c r="E154" s="209" t="s">
        <v>222</v>
      </c>
      <c r="F154" s="210" t="s">
        <v>223</v>
      </c>
      <c r="G154" s="211" t="s">
        <v>168</v>
      </c>
      <c r="H154" s="212">
        <v>10</v>
      </c>
      <c r="I154" s="213"/>
      <c r="J154" s="214">
        <f>ROUND(I154*H154,2)</f>
        <v>0</v>
      </c>
      <c r="K154" s="210" t="s">
        <v>180</v>
      </c>
      <c r="L154" s="39"/>
      <c r="M154" s="215" t="s">
        <v>1</v>
      </c>
      <c r="N154" s="216" t="s">
        <v>42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6.9999999999999999E-4</v>
      </c>
      <c r="T154" s="218">
        <f>S154*H154</f>
        <v>7.0000000000000001E-3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170</v>
      </c>
      <c r="AT154" s="219" t="s">
        <v>165</v>
      </c>
      <c r="AU154" s="219" t="s">
        <v>86</v>
      </c>
      <c r="AY154" s="16" t="s">
        <v>163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6" t="s">
        <v>84</v>
      </c>
      <c r="BK154" s="220">
        <f>ROUND(I154*H154,2)</f>
        <v>0</v>
      </c>
      <c r="BL154" s="16" t="s">
        <v>170</v>
      </c>
      <c r="BM154" s="219" t="s">
        <v>224</v>
      </c>
    </row>
    <row r="155" spans="1:65" s="13" customFormat="1" ht="11.25">
      <c r="B155" s="225"/>
      <c r="C155" s="226"/>
      <c r="D155" s="221" t="s">
        <v>184</v>
      </c>
      <c r="E155" s="227" t="s">
        <v>1</v>
      </c>
      <c r="F155" s="228" t="s">
        <v>225</v>
      </c>
      <c r="G155" s="226"/>
      <c r="H155" s="229">
        <v>10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184</v>
      </c>
      <c r="AU155" s="235" t="s">
        <v>86</v>
      </c>
      <c r="AV155" s="13" t="s">
        <v>86</v>
      </c>
      <c r="AW155" s="13" t="s">
        <v>34</v>
      </c>
      <c r="AX155" s="13" t="s">
        <v>84</v>
      </c>
      <c r="AY155" s="235" t="s">
        <v>163</v>
      </c>
    </row>
    <row r="156" spans="1:65" s="2" customFormat="1" ht="21.75" customHeight="1">
      <c r="A156" s="34"/>
      <c r="B156" s="35"/>
      <c r="C156" s="208" t="s">
        <v>225</v>
      </c>
      <c r="D156" s="208" t="s">
        <v>165</v>
      </c>
      <c r="E156" s="209" t="s">
        <v>226</v>
      </c>
      <c r="F156" s="210" t="s">
        <v>227</v>
      </c>
      <c r="G156" s="211" t="s">
        <v>168</v>
      </c>
      <c r="H156" s="212">
        <v>175</v>
      </c>
      <c r="I156" s="213"/>
      <c r="J156" s="214">
        <f>ROUND(I156*H156,2)</f>
        <v>0</v>
      </c>
      <c r="K156" s="210" t="s">
        <v>180</v>
      </c>
      <c r="L156" s="39"/>
      <c r="M156" s="215" t="s">
        <v>1</v>
      </c>
      <c r="N156" s="216" t="s">
        <v>42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170</v>
      </c>
      <c r="AT156" s="219" t="s">
        <v>165</v>
      </c>
      <c r="AU156" s="219" t="s">
        <v>86</v>
      </c>
      <c r="AY156" s="16" t="s">
        <v>163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6" t="s">
        <v>84</v>
      </c>
      <c r="BK156" s="220">
        <f>ROUND(I156*H156,2)</f>
        <v>0</v>
      </c>
      <c r="BL156" s="16" t="s">
        <v>170</v>
      </c>
      <c r="BM156" s="219" t="s">
        <v>228</v>
      </c>
    </row>
    <row r="157" spans="1:65" s="13" customFormat="1" ht="11.25">
      <c r="B157" s="225"/>
      <c r="C157" s="226"/>
      <c r="D157" s="221" t="s">
        <v>184</v>
      </c>
      <c r="E157" s="227" t="s">
        <v>1</v>
      </c>
      <c r="F157" s="228" t="s">
        <v>229</v>
      </c>
      <c r="G157" s="226"/>
      <c r="H157" s="229">
        <v>175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184</v>
      </c>
      <c r="AU157" s="235" t="s">
        <v>86</v>
      </c>
      <c r="AV157" s="13" t="s">
        <v>86</v>
      </c>
      <c r="AW157" s="13" t="s">
        <v>34</v>
      </c>
      <c r="AX157" s="13" t="s">
        <v>84</v>
      </c>
      <c r="AY157" s="235" t="s">
        <v>163</v>
      </c>
    </row>
    <row r="158" spans="1:65" s="2" customFormat="1" ht="21.75" customHeight="1">
      <c r="A158" s="34"/>
      <c r="B158" s="35"/>
      <c r="C158" s="208" t="s">
        <v>230</v>
      </c>
      <c r="D158" s="208" t="s">
        <v>165</v>
      </c>
      <c r="E158" s="209" t="s">
        <v>231</v>
      </c>
      <c r="F158" s="210" t="s">
        <v>232</v>
      </c>
      <c r="G158" s="211" t="s">
        <v>168</v>
      </c>
      <c r="H158" s="212">
        <v>5250</v>
      </c>
      <c r="I158" s="213"/>
      <c r="J158" s="214">
        <f>ROUND(I158*H158,2)</f>
        <v>0</v>
      </c>
      <c r="K158" s="210" t="s">
        <v>180</v>
      </c>
      <c r="L158" s="39"/>
      <c r="M158" s="215" t="s">
        <v>1</v>
      </c>
      <c r="N158" s="216" t="s">
        <v>42</v>
      </c>
      <c r="O158" s="71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170</v>
      </c>
      <c r="AT158" s="219" t="s">
        <v>165</v>
      </c>
      <c r="AU158" s="219" t="s">
        <v>86</v>
      </c>
      <c r="AY158" s="16" t="s">
        <v>163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6" t="s">
        <v>84</v>
      </c>
      <c r="BK158" s="220">
        <f>ROUND(I158*H158,2)</f>
        <v>0</v>
      </c>
      <c r="BL158" s="16" t="s">
        <v>170</v>
      </c>
      <c r="BM158" s="219" t="s">
        <v>233</v>
      </c>
    </row>
    <row r="159" spans="1:65" s="13" customFormat="1" ht="11.25">
      <c r="B159" s="225"/>
      <c r="C159" s="226"/>
      <c r="D159" s="221" t="s">
        <v>184</v>
      </c>
      <c r="E159" s="227" t="s">
        <v>1</v>
      </c>
      <c r="F159" s="228" t="s">
        <v>234</v>
      </c>
      <c r="G159" s="226"/>
      <c r="H159" s="229">
        <v>5250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184</v>
      </c>
      <c r="AU159" s="235" t="s">
        <v>86</v>
      </c>
      <c r="AV159" s="13" t="s">
        <v>86</v>
      </c>
      <c r="AW159" s="13" t="s">
        <v>34</v>
      </c>
      <c r="AX159" s="13" t="s">
        <v>84</v>
      </c>
      <c r="AY159" s="235" t="s">
        <v>163</v>
      </c>
    </row>
    <row r="160" spans="1:65" s="2" customFormat="1" ht="21.75" customHeight="1">
      <c r="A160" s="34"/>
      <c r="B160" s="35"/>
      <c r="C160" s="208" t="s">
        <v>235</v>
      </c>
      <c r="D160" s="208" t="s">
        <v>165</v>
      </c>
      <c r="E160" s="209" t="s">
        <v>236</v>
      </c>
      <c r="F160" s="210" t="s">
        <v>237</v>
      </c>
      <c r="G160" s="211" t="s">
        <v>168</v>
      </c>
      <c r="H160" s="212">
        <v>175</v>
      </c>
      <c r="I160" s="213"/>
      <c r="J160" s="214">
        <f>ROUND(I160*H160,2)</f>
        <v>0</v>
      </c>
      <c r="K160" s="210" t="s">
        <v>180</v>
      </c>
      <c r="L160" s="39"/>
      <c r="M160" s="215" t="s">
        <v>1</v>
      </c>
      <c r="N160" s="216" t="s">
        <v>42</v>
      </c>
      <c r="O160" s="71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9" t="s">
        <v>170</v>
      </c>
      <c r="AT160" s="219" t="s">
        <v>165</v>
      </c>
      <c r="AU160" s="219" t="s">
        <v>86</v>
      </c>
      <c r="AY160" s="16" t="s">
        <v>163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6" t="s">
        <v>84</v>
      </c>
      <c r="BK160" s="220">
        <f>ROUND(I160*H160,2)</f>
        <v>0</v>
      </c>
      <c r="BL160" s="16" t="s">
        <v>170</v>
      </c>
      <c r="BM160" s="219" t="s">
        <v>238</v>
      </c>
    </row>
    <row r="161" spans="1:65" s="2" customFormat="1" ht="21.75" customHeight="1">
      <c r="A161" s="34"/>
      <c r="B161" s="35"/>
      <c r="C161" s="208" t="s">
        <v>239</v>
      </c>
      <c r="D161" s="208" t="s">
        <v>165</v>
      </c>
      <c r="E161" s="209" t="s">
        <v>240</v>
      </c>
      <c r="F161" s="210" t="s">
        <v>241</v>
      </c>
      <c r="G161" s="211" t="s">
        <v>179</v>
      </c>
      <c r="H161" s="212">
        <v>3</v>
      </c>
      <c r="I161" s="213"/>
      <c r="J161" s="214">
        <f>ROUND(I161*H161,2)</f>
        <v>0</v>
      </c>
      <c r="K161" s="210" t="s">
        <v>180</v>
      </c>
      <c r="L161" s="39"/>
      <c r="M161" s="215" t="s">
        <v>1</v>
      </c>
      <c r="N161" s="216" t="s">
        <v>42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5.0000000000000001E-4</v>
      </c>
      <c r="T161" s="218">
        <f>S161*H161</f>
        <v>1.5E-3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170</v>
      </c>
      <c r="AT161" s="219" t="s">
        <v>165</v>
      </c>
      <c r="AU161" s="219" t="s">
        <v>86</v>
      </c>
      <c r="AY161" s="16" t="s">
        <v>163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84</v>
      </c>
      <c r="BK161" s="220">
        <f>ROUND(I161*H161,2)</f>
        <v>0</v>
      </c>
      <c r="BL161" s="16" t="s">
        <v>170</v>
      </c>
      <c r="BM161" s="219" t="s">
        <v>242</v>
      </c>
    </row>
    <row r="162" spans="1:65" s="13" customFormat="1" ht="11.25">
      <c r="B162" s="225"/>
      <c r="C162" s="226"/>
      <c r="D162" s="221" t="s">
        <v>184</v>
      </c>
      <c r="E162" s="227" t="s">
        <v>1</v>
      </c>
      <c r="F162" s="228" t="s">
        <v>243</v>
      </c>
      <c r="G162" s="226"/>
      <c r="H162" s="229">
        <v>3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184</v>
      </c>
      <c r="AU162" s="235" t="s">
        <v>86</v>
      </c>
      <c r="AV162" s="13" t="s">
        <v>86</v>
      </c>
      <c r="AW162" s="13" t="s">
        <v>34</v>
      </c>
      <c r="AX162" s="13" t="s">
        <v>84</v>
      </c>
      <c r="AY162" s="235" t="s">
        <v>163</v>
      </c>
    </row>
    <row r="163" spans="1:65" s="2" customFormat="1" ht="16.5" customHeight="1">
      <c r="A163" s="34"/>
      <c r="B163" s="35"/>
      <c r="C163" s="208" t="s">
        <v>244</v>
      </c>
      <c r="D163" s="208" t="s">
        <v>165</v>
      </c>
      <c r="E163" s="209" t="s">
        <v>245</v>
      </c>
      <c r="F163" s="210" t="s">
        <v>246</v>
      </c>
      <c r="G163" s="211" t="s">
        <v>168</v>
      </c>
      <c r="H163" s="212">
        <v>173.124</v>
      </c>
      <c r="I163" s="213"/>
      <c r="J163" s="214">
        <f>ROUND(I163*H163,2)</f>
        <v>0</v>
      </c>
      <c r="K163" s="210" t="s">
        <v>180</v>
      </c>
      <c r="L163" s="39"/>
      <c r="M163" s="215" t="s">
        <v>1</v>
      </c>
      <c r="N163" s="216" t="s">
        <v>42</v>
      </c>
      <c r="O163" s="71"/>
      <c r="P163" s="217">
        <f>O163*H163</f>
        <v>0</v>
      </c>
      <c r="Q163" s="217">
        <v>0</v>
      </c>
      <c r="R163" s="217">
        <f>Q163*H163</f>
        <v>0</v>
      </c>
      <c r="S163" s="217">
        <v>0.188</v>
      </c>
      <c r="T163" s="218">
        <f>S163*H163</f>
        <v>32.547311999999998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170</v>
      </c>
      <c r="AT163" s="219" t="s">
        <v>165</v>
      </c>
      <c r="AU163" s="219" t="s">
        <v>86</v>
      </c>
      <c r="AY163" s="16" t="s">
        <v>163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6" t="s">
        <v>84</v>
      </c>
      <c r="BK163" s="220">
        <f>ROUND(I163*H163,2)</f>
        <v>0</v>
      </c>
      <c r="BL163" s="16" t="s">
        <v>170</v>
      </c>
      <c r="BM163" s="219" t="s">
        <v>247</v>
      </c>
    </row>
    <row r="164" spans="1:65" s="13" customFormat="1" ht="11.25">
      <c r="B164" s="225"/>
      <c r="C164" s="226"/>
      <c r="D164" s="221" t="s">
        <v>184</v>
      </c>
      <c r="E164" s="227" t="s">
        <v>1</v>
      </c>
      <c r="F164" s="228" t="s">
        <v>248</v>
      </c>
      <c r="G164" s="226"/>
      <c r="H164" s="229">
        <v>60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184</v>
      </c>
      <c r="AU164" s="235" t="s">
        <v>86</v>
      </c>
      <c r="AV164" s="13" t="s">
        <v>86</v>
      </c>
      <c r="AW164" s="13" t="s">
        <v>34</v>
      </c>
      <c r="AX164" s="13" t="s">
        <v>77</v>
      </c>
      <c r="AY164" s="235" t="s">
        <v>163</v>
      </c>
    </row>
    <row r="165" spans="1:65" s="13" customFormat="1" ht="11.25">
      <c r="B165" s="225"/>
      <c r="C165" s="226"/>
      <c r="D165" s="221" t="s">
        <v>184</v>
      </c>
      <c r="E165" s="227" t="s">
        <v>1</v>
      </c>
      <c r="F165" s="228" t="s">
        <v>249</v>
      </c>
      <c r="G165" s="226"/>
      <c r="H165" s="229">
        <v>18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184</v>
      </c>
      <c r="AU165" s="235" t="s">
        <v>86</v>
      </c>
      <c r="AV165" s="13" t="s">
        <v>86</v>
      </c>
      <c r="AW165" s="13" t="s">
        <v>34</v>
      </c>
      <c r="AX165" s="13" t="s">
        <v>77</v>
      </c>
      <c r="AY165" s="235" t="s">
        <v>163</v>
      </c>
    </row>
    <row r="166" spans="1:65" s="13" customFormat="1" ht="11.25">
      <c r="B166" s="225"/>
      <c r="C166" s="226"/>
      <c r="D166" s="221" t="s">
        <v>184</v>
      </c>
      <c r="E166" s="227" t="s">
        <v>1</v>
      </c>
      <c r="F166" s="228" t="s">
        <v>250</v>
      </c>
      <c r="G166" s="226"/>
      <c r="H166" s="229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86</v>
      </c>
      <c r="AV166" s="13" t="s">
        <v>86</v>
      </c>
      <c r="AW166" s="13" t="s">
        <v>34</v>
      </c>
      <c r="AX166" s="13" t="s">
        <v>77</v>
      </c>
      <c r="AY166" s="235" t="s">
        <v>163</v>
      </c>
    </row>
    <row r="167" spans="1:65" s="13" customFormat="1" ht="11.25">
      <c r="B167" s="225"/>
      <c r="C167" s="226"/>
      <c r="D167" s="221" t="s">
        <v>184</v>
      </c>
      <c r="E167" s="227" t="s">
        <v>1</v>
      </c>
      <c r="F167" s="228" t="s">
        <v>251</v>
      </c>
      <c r="G167" s="226"/>
      <c r="H167" s="229">
        <v>13.68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184</v>
      </c>
      <c r="AU167" s="235" t="s">
        <v>86</v>
      </c>
      <c r="AV167" s="13" t="s">
        <v>86</v>
      </c>
      <c r="AW167" s="13" t="s">
        <v>34</v>
      </c>
      <c r="AX167" s="13" t="s">
        <v>77</v>
      </c>
      <c r="AY167" s="235" t="s">
        <v>163</v>
      </c>
    </row>
    <row r="168" spans="1:65" s="13" customFormat="1" ht="11.25">
      <c r="B168" s="225"/>
      <c r="C168" s="226"/>
      <c r="D168" s="221" t="s">
        <v>184</v>
      </c>
      <c r="E168" s="227" t="s">
        <v>1</v>
      </c>
      <c r="F168" s="228" t="s">
        <v>252</v>
      </c>
      <c r="G168" s="226"/>
      <c r="H168" s="229">
        <v>11.4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86</v>
      </c>
      <c r="AV168" s="13" t="s">
        <v>86</v>
      </c>
      <c r="AW168" s="13" t="s">
        <v>34</v>
      </c>
      <c r="AX168" s="13" t="s">
        <v>77</v>
      </c>
      <c r="AY168" s="235" t="s">
        <v>163</v>
      </c>
    </row>
    <row r="169" spans="1:65" s="13" customFormat="1" ht="11.25">
      <c r="B169" s="225"/>
      <c r="C169" s="226"/>
      <c r="D169" s="221" t="s">
        <v>184</v>
      </c>
      <c r="E169" s="227" t="s">
        <v>1</v>
      </c>
      <c r="F169" s="228" t="s">
        <v>253</v>
      </c>
      <c r="G169" s="226"/>
      <c r="H169" s="229">
        <v>37.043999999999997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184</v>
      </c>
      <c r="AU169" s="235" t="s">
        <v>86</v>
      </c>
      <c r="AV169" s="13" t="s">
        <v>86</v>
      </c>
      <c r="AW169" s="13" t="s">
        <v>34</v>
      </c>
      <c r="AX169" s="13" t="s">
        <v>77</v>
      </c>
      <c r="AY169" s="235" t="s">
        <v>163</v>
      </c>
    </row>
    <row r="170" spans="1:65" s="13" customFormat="1" ht="11.25">
      <c r="B170" s="225"/>
      <c r="C170" s="226"/>
      <c r="D170" s="221" t="s">
        <v>184</v>
      </c>
      <c r="E170" s="227" t="s">
        <v>1</v>
      </c>
      <c r="F170" s="228" t="s">
        <v>254</v>
      </c>
      <c r="G170" s="226"/>
      <c r="H170" s="229">
        <v>14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184</v>
      </c>
      <c r="AU170" s="235" t="s">
        <v>86</v>
      </c>
      <c r="AV170" s="13" t="s">
        <v>86</v>
      </c>
      <c r="AW170" s="13" t="s">
        <v>34</v>
      </c>
      <c r="AX170" s="13" t="s">
        <v>77</v>
      </c>
      <c r="AY170" s="235" t="s">
        <v>163</v>
      </c>
    </row>
    <row r="171" spans="1:65" s="14" customFormat="1" ht="11.25">
      <c r="B171" s="236"/>
      <c r="C171" s="237"/>
      <c r="D171" s="221" t="s">
        <v>184</v>
      </c>
      <c r="E171" s="238" t="s">
        <v>1</v>
      </c>
      <c r="F171" s="239" t="s">
        <v>187</v>
      </c>
      <c r="G171" s="237"/>
      <c r="H171" s="240">
        <v>173.12400000000002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AT171" s="246" t="s">
        <v>184</v>
      </c>
      <c r="AU171" s="246" t="s">
        <v>86</v>
      </c>
      <c r="AV171" s="14" t="s">
        <v>170</v>
      </c>
      <c r="AW171" s="14" t="s">
        <v>34</v>
      </c>
      <c r="AX171" s="14" t="s">
        <v>84</v>
      </c>
      <c r="AY171" s="246" t="s">
        <v>163</v>
      </c>
    </row>
    <row r="172" spans="1:65" s="2" customFormat="1" ht="21.75" customHeight="1">
      <c r="A172" s="34"/>
      <c r="B172" s="35"/>
      <c r="C172" s="208" t="s">
        <v>8</v>
      </c>
      <c r="D172" s="208" t="s">
        <v>165</v>
      </c>
      <c r="E172" s="209" t="s">
        <v>255</v>
      </c>
      <c r="F172" s="210" t="s">
        <v>256</v>
      </c>
      <c r="G172" s="211" t="s">
        <v>168</v>
      </c>
      <c r="H172" s="212">
        <v>185.124</v>
      </c>
      <c r="I172" s="213"/>
      <c r="J172" s="214">
        <f>ROUND(I172*H172,2)</f>
        <v>0</v>
      </c>
      <c r="K172" s="210" t="s">
        <v>180</v>
      </c>
      <c r="L172" s="39"/>
      <c r="M172" s="215" t="s">
        <v>1</v>
      </c>
      <c r="N172" s="216" t="s">
        <v>42</v>
      </c>
      <c r="O172" s="71"/>
      <c r="P172" s="217">
        <f>O172*H172</f>
        <v>0</v>
      </c>
      <c r="Q172" s="217">
        <v>6.5000000000000002E-2</v>
      </c>
      <c r="R172" s="217">
        <f>Q172*H172</f>
        <v>12.033060000000001</v>
      </c>
      <c r="S172" s="217">
        <v>0.13</v>
      </c>
      <c r="T172" s="218">
        <f>S172*H172</f>
        <v>24.066120000000002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170</v>
      </c>
      <c r="AT172" s="219" t="s">
        <v>165</v>
      </c>
      <c r="AU172" s="219" t="s">
        <v>86</v>
      </c>
      <c r="AY172" s="16" t="s">
        <v>163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6" t="s">
        <v>84</v>
      </c>
      <c r="BK172" s="220">
        <f>ROUND(I172*H172,2)</f>
        <v>0</v>
      </c>
      <c r="BL172" s="16" t="s">
        <v>170</v>
      </c>
      <c r="BM172" s="219" t="s">
        <v>257</v>
      </c>
    </row>
    <row r="173" spans="1:65" s="13" customFormat="1" ht="11.25">
      <c r="B173" s="225"/>
      <c r="C173" s="226"/>
      <c r="D173" s="221" t="s">
        <v>184</v>
      </c>
      <c r="E173" s="227" t="s">
        <v>1</v>
      </c>
      <c r="F173" s="228" t="s">
        <v>248</v>
      </c>
      <c r="G173" s="226"/>
      <c r="H173" s="229">
        <v>60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184</v>
      </c>
      <c r="AU173" s="235" t="s">
        <v>86</v>
      </c>
      <c r="AV173" s="13" t="s">
        <v>86</v>
      </c>
      <c r="AW173" s="13" t="s">
        <v>34</v>
      </c>
      <c r="AX173" s="13" t="s">
        <v>77</v>
      </c>
      <c r="AY173" s="235" t="s">
        <v>163</v>
      </c>
    </row>
    <row r="174" spans="1:65" s="13" customFormat="1" ht="11.25">
      <c r="B174" s="225"/>
      <c r="C174" s="226"/>
      <c r="D174" s="221" t="s">
        <v>184</v>
      </c>
      <c r="E174" s="227" t="s">
        <v>1</v>
      </c>
      <c r="F174" s="228" t="s">
        <v>249</v>
      </c>
      <c r="G174" s="226"/>
      <c r="H174" s="229">
        <v>18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184</v>
      </c>
      <c r="AU174" s="235" t="s">
        <v>86</v>
      </c>
      <c r="AV174" s="13" t="s">
        <v>86</v>
      </c>
      <c r="AW174" s="13" t="s">
        <v>34</v>
      </c>
      <c r="AX174" s="13" t="s">
        <v>77</v>
      </c>
      <c r="AY174" s="235" t="s">
        <v>163</v>
      </c>
    </row>
    <row r="175" spans="1:65" s="13" customFormat="1" ht="11.25">
      <c r="B175" s="225"/>
      <c r="C175" s="226"/>
      <c r="D175" s="221" t="s">
        <v>184</v>
      </c>
      <c r="E175" s="227" t="s">
        <v>1</v>
      </c>
      <c r="F175" s="228" t="s">
        <v>250</v>
      </c>
      <c r="G175" s="226"/>
      <c r="H175" s="229">
        <v>19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184</v>
      </c>
      <c r="AU175" s="235" t="s">
        <v>86</v>
      </c>
      <c r="AV175" s="13" t="s">
        <v>86</v>
      </c>
      <c r="AW175" s="13" t="s">
        <v>34</v>
      </c>
      <c r="AX175" s="13" t="s">
        <v>77</v>
      </c>
      <c r="AY175" s="235" t="s">
        <v>163</v>
      </c>
    </row>
    <row r="176" spans="1:65" s="13" customFormat="1" ht="11.25">
      <c r="B176" s="225"/>
      <c r="C176" s="226"/>
      <c r="D176" s="221" t="s">
        <v>184</v>
      </c>
      <c r="E176" s="227" t="s">
        <v>1</v>
      </c>
      <c r="F176" s="228" t="s">
        <v>258</v>
      </c>
      <c r="G176" s="226"/>
      <c r="H176" s="229">
        <v>12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86</v>
      </c>
      <c r="AV176" s="13" t="s">
        <v>86</v>
      </c>
      <c r="AW176" s="13" t="s">
        <v>34</v>
      </c>
      <c r="AX176" s="13" t="s">
        <v>77</v>
      </c>
      <c r="AY176" s="235" t="s">
        <v>163</v>
      </c>
    </row>
    <row r="177" spans="1:65" s="13" customFormat="1" ht="11.25">
      <c r="B177" s="225"/>
      <c r="C177" s="226"/>
      <c r="D177" s="221" t="s">
        <v>184</v>
      </c>
      <c r="E177" s="227" t="s">
        <v>1</v>
      </c>
      <c r="F177" s="228" t="s">
        <v>251</v>
      </c>
      <c r="G177" s="226"/>
      <c r="H177" s="229">
        <v>13.68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184</v>
      </c>
      <c r="AU177" s="235" t="s">
        <v>86</v>
      </c>
      <c r="AV177" s="13" t="s">
        <v>86</v>
      </c>
      <c r="AW177" s="13" t="s">
        <v>34</v>
      </c>
      <c r="AX177" s="13" t="s">
        <v>77</v>
      </c>
      <c r="AY177" s="235" t="s">
        <v>163</v>
      </c>
    </row>
    <row r="178" spans="1:65" s="13" customFormat="1" ht="11.25">
      <c r="B178" s="225"/>
      <c r="C178" s="226"/>
      <c r="D178" s="221" t="s">
        <v>184</v>
      </c>
      <c r="E178" s="227" t="s">
        <v>1</v>
      </c>
      <c r="F178" s="228" t="s">
        <v>252</v>
      </c>
      <c r="G178" s="226"/>
      <c r="H178" s="229">
        <v>11.4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184</v>
      </c>
      <c r="AU178" s="235" t="s">
        <v>86</v>
      </c>
      <c r="AV178" s="13" t="s">
        <v>86</v>
      </c>
      <c r="AW178" s="13" t="s">
        <v>34</v>
      </c>
      <c r="AX178" s="13" t="s">
        <v>77</v>
      </c>
      <c r="AY178" s="235" t="s">
        <v>163</v>
      </c>
    </row>
    <row r="179" spans="1:65" s="13" customFormat="1" ht="11.25">
      <c r="B179" s="225"/>
      <c r="C179" s="226"/>
      <c r="D179" s="221" t="s">
        <v>184</v>
      </c>
      <c r="E179" s="227" t="s">
        <v>1</v>
      </c>
      <c r="F179" s="228" t="s">
        <v>253</v>
      </c>
      <c r="G179" s="226"/>
      <c r="H179" s="229">
        <v>37.043999999999997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184</v>
      </c>
      <c r="AU179" s="235" t="s">
        <v>86</v>
      </c>
      <c r="AV179" s="13" t="s">
        <v>86</v>
      </c>
      <c r="AW179" s="13" t="s">
        <v>34</v>
      </c>
      <c r="AX179" s="13" t="s">
        <v>77</v>
      </c>
      <c r="AY179" s="235" t="s">
        <v>163</v>
      </c>
    </row>
    <row r="180" spans="1:65" s="13" customFormat="1" ht="11.25">
      <c r="B180" s="225"/>
      <c r="C180" s="226"/>
      <c r="D180" s="221" t="s">
        <v>184</v>
      </c>
      <c r="E180" s="227" t="s">
        <v>1</v>
      </c>
      <c r="F180" s="228" t="s">
        <v>254</v>
      </c>
      <c r="G180" s="226"/>
      <c r="H180" s="229">
        <v>14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184</v>
      </c>
      <c r="AU180" s="235" t="s">
        <v>86</v>
      </c>
      <c r="AV180" s="13" t="s">
        <v>86</v>
      </c>
      <c r="AW180" s="13" t="s">
        <v>34</v>
      </c>
      <c r="AX180" s="13" t="s">
        <v>77</v>
      </c>
      <c r="AY180" s="235" t="s">
        <v>163</v>
      </c>
    </row>
    <row r="181" spans="1:65" s="14" customFormat="1" ht="11.25">
      <c r="B181" s="236"/>
      <c r="C181" s="237"/>
      <c r="D181" s="221" t="s">
        <v>184</v>
      </c>
      <c r="E181" s="238" t="s">
        <v>1</v>
      </c>
      <c r="F181" s="239" t="s">
        <v>187</v>
      </c>
      <c r="G181" s="237"/>
      <c r="H181" s="240">
        <v>185.12400000000002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184</v>
      </c>
      <c r="AU181" s="246" t="s">
        <v>86</v>
      </c>
      <c r="AV181" s="14" t="s">
        <v>170</v>
      </c>
      <c r="AW181" s="14" t="s">
        <v>34</v>
      </c>
      <c r="AX181" s="14" t="s">
        <v>84</v>
      </c>
      <c r="AY181" s="246" t="s">
        <v>163</v>
      </c>
    </row>
    <row r="182" spans="1:65" s="2" customFormat="1" ht="21.75" customHeight="1">
      <c r="A182" s="34"/>
      <c r="B182" s="35"/>
      <c r="C182" s="208" t="s">
        <v>259</v>
      </c>
      <c r="D182" s="208" t="s">
        <v>165</v>
      </c>
      <c r="E182" s="209" t="s">
        <v>260</v>
      </c>
      <c r="F182" s="210" t="s">
        <v>261</v>
      </c>
      <c r="G182" s="211" t="s">
        <v>168</v>
      </c>
      <c r="H182" s="212">
        <v>185.124</v>
      </c>
      <c r="I182" s="213"/>
      <c r="J182" s="214">
        <f>ROUND(I182*H182,2)</f>
        <v>0</v>
      </c>
      <c r="K182" s="210" t="s">
        <v>180</v>
      </c>
      <c r="L182" s="39"/>
      <c r="M182" s="215" t="s">
        <v>1</v>
      </c>
      <c r="N182" s="216" t="s">
        <v>42</v>
      </c>
      <c r="O182" s="71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170</v>
      </c>
      <c r="AT182" s="219" t="s">
        <v>165</v>
      </c>
      <c r="AU182" s="219" t="s">
        <v>86</v>
      </c>
      <c r="AY182" s="16" t="s">
        <v>163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6" t="s">
        <v>84</v>
      </c>
      <c r="BK182" s="220">
        <f>ROUND(I182*H182,2)</f>
        <v>0</v>
      </c>
      <c r="BL182" s="16" t="s">
        <v>170</v>
      </c>
      <c r="BM182" s="219" t="s">
        <v>262</v>
      </c>
    </row>
    <row r="183" spans="1:65" s="2" customFormat="1" ht="19.5">
      <c r="A183" s="34"/>
      <c r="B183" s="35"/>
      <c r="C183" s="36"/>
      <c r="D183" s="221" t="s">
        <v>182</v>
      </c>
      <c r="E183" s="36"/>
      <c r="F183" s="222" t="s">
        <v>263</v>
      </c>
      <c r="G183" s="36"/>
      <c r="H183" s="36"/>
      <c r="I183" s="122"/>
      <c r="J183" s="36"/>
      <c r="K183" s="36"/>
      <c r="L183" s="39"/>
      <c r="M183" s="223"/>
      <c r="N183" s="224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182</v>
      </c>
      <c r="AU183" s="16" t="s">
        <v>86</v>
      </c>
    </row>
    <row r="184" spans="1:65" s="13" customFormat="1" ht="11.25">
      <c r="B184" s="225"/>
      <c r="C184" s="226"/>
      <c r="D184" s="221" t="s">
        <v>184</v>
      </c>
      <c r="E184" s="227" t="s">
        <v>1</v>
      </c>
      <c r="F184" s="228" t="s">
        <v>248</v>
      </c>
      <c r="G184" s="226"/>
      <c r="H184" s="229">
        <v>60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184</v>
      </c>
      <c r="AU184" s="235" t="s">
        <v>86</v>
      </c>
      <c r="AV184" s="13" t="s">
        <v>86</v>
      </c>
      <c r="AW184" s="13" t="s">
        <v>34</v>
      </c>
      <c r="AX184" s="13" t="s">
        <v>77</v>
      </c>
      <c r="AY184" s="235" t="s">
        <v>163</v>
      </c>
    </row>
    <row r="185" spans="1:65" s="13" customFormat="1" ht="11.25">
      <c r="B185" s="225"/>
      <c r="C185" s="226"/>
      <c r="D185" s="221" t="s">
        <v>184</v>
      </c>
      <c r="E185" s="227" t="s">
        <v>1</v>
      </c>
      <c r="F185" s="228" t="s">
        <v>249</v>
      </c>
      <c r="G185" s="226"/>
      <c r="H185" s="229">
        <v>18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184</v>
      </c>
      <c r="AU185" s="235" t="s">
        <v>86</v>
      </c>
      <c r="AV185" s="13" t="s">
        <v>86</v>
      </c>
      <c r="AW185" s="13" t="s">
        <v>34</v>
      </c>
      <c r="AX185" s="13" t="s">
        <v>77</v>
      </c>
      <c r="AY185" s="235" t="s">
        <v>163</v>
      </c>
    </row>
    <row r="186" spans="1:65" s="13" customFormat="1" ht="11.25">
      <c r="B186" s="225"/>
      <c r="C186" s="226"/>
      <c r="D186" s="221" t="s">
        <v>184</v>
      </c>
      <c r="E186" s="227" t="s">
        <v>1</v>
      </c>
      <c r="F186" s="228" t="s">
        <v>250</v>
      </c>
      <c r="G186" s="226"/>
      <c r="H186" s="229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184</v>
      </c>
      <c r="AU186" s="235" t="s">
        <v>86</v>
      </c>
      <c r="AV186" s="13" t="s">
        <v>86</v>
      </c>
      <c r="AW186" s="13" t="s">
        <v>34</v>
      </c>
      <c r="AX186" s="13" t="s">
        <v>77</v>
      </c>
      <c r="AY186" s="235" t="s">
        <v>163</v>
      </c>
    </row>
    <row r="187" spans="1:65" s="13" customFormat="1" ht="11.25">
      <c r="B187" s="225"/>
      <c r="C187" s="226"/>
      <c r="D187" s="221" t="s">
        <v>184</v>
      </c>
      <c r="E187" s="227" t="s">
        <v>1</v>
      </c>
      <c r="F187" s="228" t="s">
        <v>258</v>
      </c>
      <c r="G187" s="226"/>
      <c r="H187" s="229">
        <v>12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184</v>
      </c>
      <c r="AU187" s="235" t="s">
        <v>86</v>
      </c>
      <c r="AV187" s="13" t="s">
        <v>86</v>
      </c>
      <c r="AW187" s="13" t="s">
        <v>34</v>
      </c>
      <c r="AX187" s="13" t="s">
        <v>77</v>
      </c>
      <c r="AY187" s="235" t="s">
        <v>163</v>
      </c>
    </row>
    <row r="188" spans="1:65" s="13" customFormat="1" ht="11.25">
      <c r="B188" s="225"/>
      <c r="C188" s="226"/>
      <c r="D188" s="221" t="s">
        <v>184</v>
      </c>
      <c r="E188" s="227" t="s">
        <v>1</v>
      </c>
      <c r="F188" s="228" t="s">
        <v>251</v>
      </c>
      <c r="G188" s="226"/>
      <c r="H188" s="229">
        <v>13.68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184</v>
      </c>
      <c r="AU188" s="235" t="s">
        <v>86</v>
      </c>
      <c r="AV188" s="13" t="s">
        <v>86</v>
      </c>
      <c r="AW188" s="13" t="s">
        <v>34</v>
      </c>
      <c r="AX188" s="13" t="s">
        <v>77</v>
      </c>
      <c r="AY188" s="235" t="s">
        <v>163</v>
      </c>
    </row>
    <row r="189" spans="1:65" s="13" customFormat="1" ht="11.25">
      <c r="B189" s="225"/>
      <c r="C189" s="226"/>
      <c r="D189" s="221" t="s">
        <v>184</v>
      </c>
      <c r="E189" s="227" t="s">
        <v>1</v>
      </c>
      <c r="F189" s="228" t="s">
        <v>252</v>
      </c>
      <c r="G189" s="226"/>
      <c r="H189" s="229">
        <v>11.4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184</v>
      </c>
      <c r="AU189" s="235" t="s">
        <v>86</v>
      </c>
      <c r="AV189" s="13" t="s">
        <v>86</v>
      </c>
      <c r="AW189" s="13" t="s">
        <v>34</v>
      </c>
      <c r="AX189" s="13" t="s">
        <v>77</v>
      </c>
      <c r="AY189" s="235" t="s">
        <v>163</v>
      </c>
    </row>
    <row r="190" spans="1:65" s="13" customFormat="1" ht="11.25">
      <c r="B190" s="225"/>
      <c r="C190" s="226"/>
      <c r="D190" s="221" t="s">
        <v>184</v>
      </c>
      <c r="E190" s="227" t="s">
        <v>1</v>
      </c>
      <c r="F190" s="228" t="s">
        <v>253</v>
      </c>
      <c r="G190" s="226"/>
      <c r="H190" s="229">
        <v>37.043999999999997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184</v>
      </c>
      <c r="AU190" s="235" t="s">
        <v>86</v>
      </c>
      <c r="AV190" s="13" t="s">
        <v>86</v>
      </c>
      <c r="AW190" s="13" t="s">
        <v>34</v>
      </c>
      <c r="AX190" s="13" t="s">
        <v>77</v>
      </c>
      <c r="AY190" s="235" t="s">
        <v>163</v>
      </c>
    </row>
    <row r="191" spans="1:65" s="13" customFormat="1" ht="11.25">
      <c r="B191" s="225"/>
      <c r="C191" s="226"/>
      <c r="D191" s="221" t="s">
        <v>184</v>
      </c>
      <c r="E191" s="227" t="s">
        <v>1</v>
      </c>
      <c r="F191" s="228" t="s">
        <v>254</v>
      </c>
      <c r="G191" s="226"/>
      <c r="H191" s="229">
        <v>14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184</v>
      </c>
      <c r="AU191" s="235" t="s">
        <v>86</v>
      </c>
      <c r="AV191" s="13" t="s">
        <v>86</v>
      </c>
      <c r="AW191" s="13" t="s">
        <v>34</v>
      </c>
      <c r="AX191" s="13" t="s">
        <v>77</v>
      </c>
      <c r="AY191" s="235" t="s">
        <v>163</v>
      </c>
    </row>
    <row r="192" spans="1:65" s="14" customFormat="1" ht="11.25">
      <c r="B192" s="236"/>
      <c r="C192" s="237"/>
      <c r="D192" s="221" t="s">
        <v>184</v>
      </c>
      <c r="E192" s="238" t="s">
        <v>1</v>
      </c>
      <c r="F192" s="239" t="s">
        <v>187</v>
      </c>
      <c r="G192" s="237"/>
      <c r="H192" s="240">
        <v>185.12400000000002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184</v>
      </c>
      <c r="AU192" s="246" t="s">
        <v>86</v>
      </c>
      <c r="AV192" s="14" t="s">
        <v>170</v>
      </c>
      <c r="AW192" s="14" t="s">
        <v>34</v>
      </c>
      <c r="AX192" s="14" t="s">
        <v>84</v>
      </c>
      <c r="AY192" s="246" t="s">
        <v>163</v>
      </c>
    </row>
    <row r="193" spans="1:65" s="2" customFormat="1" ht="21.75" customHeight="1">
      <c r="A193" s="34"/>
      <c r="B193" s="35"/>
      <c r="C193" s="208" t="s">
        <v>264</v>
      </c>
      <c r="D193" s="208" t="s">
        <v>165</v>
      </c>
      <c r="E193" s="209" t="s">
        <v>265</v>
      </c>
      <c r="F193" s="210" t="s">
        <v>266</v>
      </c>
      <c r="G193" s="211" t="s">
        <v>168</v>
      </c>
      <c r="H193" s="212">
        <v>173.124</v>
      </c>
      <c r="I193" s="213"/>
      <c r="J193" s="214">
        <f>ROUND(I193*H193,2)</f>
        <v>0</v>
      </c>
      <c r="K193" s="210" t="s">
        <v>180</v>
      </c>
      <c r="L193" s="39"/>
      <c r="M193" s="215" t="s">
        <v>1</v>
      </c>
      <c r="N193" s="216" t="s">
        <v>42</v>
      </c>
      <c r="O193" s="71"/>
      <c r="P193" s="217">
        <f>O193*H193</f>
        <v>0</v>
      </c>
      <c r="Q193" s="217">
        <v>0</v>
      </c>
      <c r="R193" s="217">
        <f>Q193*H193</f>
        <v>0</v>
      </c>
      <c r="S193" s="217">
        <v>7.7899999999999997E-2</v>
      </c>
      <c r="T193" s="218">
        <f>S193*H193</f>
        <v>13.486359599999998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170</v>
      </c>
      <c r="AT193" s="219" t="s">
        <v>165</v>
      </c>
      <c r="AU193" s="219" t="s">
        <v>86</v>
      </c>
      <c r="AY193" s="16" t="s">
        <v>163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6" t="s">
        <v>84</v>
      </c>
      <c r="BK193" s="220">
        <f>ROUND(I193*H193,2)</f>
        <v>0</v>
      </c>
      <c r="BL193" s="16" t="s">
        <v>170</v>
      </c>
      <c r="BM193" s="219" t="s">
        <v>267</v>
      </c>
    </row>
    <row r="194" spans="1:65" s="13" customFormat="1" ht="11.25">
      <c r="B194" s="225"/>
      <c r="C194" s="226"/>
      <c r="D194" s="221" t="s">
        <v>184</v>
      </c>
      <c r="E194" s="227" t="s">
        <v>1</v>
      </c>
      <c r="F194" s="228" t="s">
        <v>248</v>
      </c>
      <c r="G194" s="226"/>
      <c r="H194" s="229">
        <v>60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184</v>
      </c>
      <c r="AU194" s="235" t="s">
        <v>86</v>
      </c>
      <c r="AV194" s="13" t="s">
        <v>86</v>
      </c>
      <c r="AW194" s="13" t="s">
        <v>34</v>
      </c>
      <c r="AX194" s="13" t="s">
        <v>77</v>
      </c>
      <c r="AY194" s="235" t="s">
        <v>163</v>
      </c>
    </row>
    <row r="195" spans="1:65" s="13" customFormat="1" ht="11.25">
      <c r="B195" s="225"/>
      <c r="C195" s="226"/>
      <c r="D195" s="221" t="s">
        <v>184</v>
      </c>
      <c r="E195" s="227" t="s">
        <v>1</v>
      </c>
      <c r="F195" s="228" t="s">
        <v>249</v>
      </c>
      <c r="G195" s="226"/>
      <c r="H195" s="229">
        <v>18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184</v>
      </c>
      <c r="AU195" s="235" t="s">
        <v>86</v>
      </c>
      <c r="AV195" s="13" t="s">
        <v>86</v>
      </c>
      <c r="AW195" s="13" t="s">
        <v>34</v>
      </c>
      <c r="AX195" s="13" t="s">
        <v>77</v>
      </c>
      <c r="AY195" s="235" t="s">
        <v>163</v>
      </c>
    </row>
    <row r="196" spans="1:65" s="13" customFormat="1" ht="11.25">
      <c r="B196" s="225"/>
      <c r="C196" s="226"/>
      <c r="D196" s="221" t="s">
        <v>184</v>
      </c>
      <c r="E196" s="227" t="s">
        <v>1</v>
      </c>
      <c r="F196" s="228" t="s">
        <v>250</v>
      </c>
      <c r="G196" s="226"/>
      <c r="H196" s="229">
        <v>19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184</v>
      </c>
      <c r="AU196" s="235" t="s">
        <v>86</v>
      </c>
      <c r="AV196" s="13" t="s">
        <v>86</v>
      </c>
      <c r="AW196" s="13" t="s">
        <v>34</v>
      </c>
      <c r="AX196" s="13" t="s">
        <v>77</v>
      </c>
      <c r="AY196" s="235" t="s">
        <v>163</v>
      </c>
    </row>
    <row r="197" spans="1:65" s="13" customFormat="1" ht="11.25">
      <c r="B197" s="225"/>
      <c r="C197" s="226"/>
      <c r="D197" s="221" t="s">
        <v>184</v>
      </c>
      <c r="E197" s="227" t="s">
        <v>1</v>
      </c>
      <c r="F197" s="228" t="s">
        <v>251</v>
      </c>
      <c r="G197" s="226"/>
      <c r="H197" s="229">
        <v>13.68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184</v>
      </c>
      <c r="AU197" s="235" t="s">
        <v>86</v>
      </c>
      <c r="AV197" s="13" t="s">
        <v>86</v>
      </c>
      <c r="AW197" s="13" t="s">
        <v>34</v>
      </c>
      <c r="AX197" s="13" t="s">
        <v>77</v>
      </c>
      <c r="AY197" s="235" t="s">
        <v>163</v>
      </c>
    </row>
    <row r="198" spans="1:65" s="13" customFormat="1" ht="11.25">
      <c r="B198" s="225"/>
      <c r="C198" s="226"/>
      <c r="D198" s="221" t="s">
        <v>184</v>
      </c>
      <c r="E198" s="227" t="s">
        <v>1</v>
      </c>
      <c r="F198" s="228" t="s">
        <v>252</v>
      </c>
      <c r="G198" s="226"/>
      <c r="H198" s="229">
        <v>11.4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184</v>
      </c>
      <c r="AU198" s="235" t="s">
        <v>86</v>
      </c>
      <c r="AV198" s="13" t="s">
        <v>86</v>
      </c>
      <c r="AW198" s="13" t="s">
        <v>34</v>
      </c>
      <c r="AX198" s="13" t="s">
        <v>77</v>
      </c>
      <c r="AY198" s="235" t="s">
        <v>163</v>
      </c>
    </row>
    <row r="199" spans="1:65" s="13" customFormat="1" ht="11.25">
      <c r="B199" s="225"/>
      <c r="C199" s="226"/>
      <c r="D199" s="221" t="s">
        <v>184</v>
      </c>
      <c r="E199" s="227" t="s">
        <v>1</v>
      </c>
      <c r="F199" s="228" t="s">
        <v>254</v>
      </c>
      <c r="G199" s="226"/>
      <c r="H199" s="229">
        <v>14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184</v>
      </c>
      <c r="AU199" s="235" t="s">
        <v>86</v>
      </c>
      <c r="AV199" s="13" t="s">
        <v>86</v>
      </c>
      <c r="AW199" s="13" t="s">
        <v>34</v>
      </c>
      <c r="AX199" s="13" t="s">
        <v>77</v>
      </c>
      <c r="AY199" s="235" t="s">
        <v>163</v>
      </c>
    </row>
    <row r="200" spans="1:65" s="13" customFormat="1" ht="11.25">
      <c r="B200" s="225"/>
      <c r="C200" s="226"/>
      <c r="D200" s="221" t="s">
        <v>184</v>
      </c>
      <c r="E200" s="227" t="s">
        <v>1</v>
      </c>
      <c r="F200" s="228" t="s">
        <v>253</v>
      </c>
      <c r="G200" s="226"/>
      <c r="H200" s="229">
        <v>37.043999999999997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184</v>
      </c>
      <c r="AU200" s="235" t="s">
        <v>86</v>
      </c>
      <c r="AV200" s="13" t="s">
        <v>86</v>
      </c>
      <c r="AW200" s="13" t="s">
        <v>34</v>
      </c>
      <c r="AX200" s="13" t="s">
        <v>77</v>
      </c>
      <c r="AY200" s="235" t="s">
        <v>163</v>
      </c>
    </row>
    <row r="201" spans="1:65" s="14" customFormat="1" ht="11.25">
      <c r="B201" s="236"/>
      <c r="C201" s="237"/>
      <c r="D201" s="221" t="s">
        <v>184</v>
      </c>
      <c r="E201" s="238" t="s">
        <v>1</v>
      </c>
      <c r="F201" s="239" t="s">
        <v>187</v>
      </c>
      <c r="G201" s="237"/>
      <c r="H201" s="240">
        <v>173.12400000000002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AT201" s="246" t="s">
        <v>184</v>
      </c>
      <c r="AU201" s="246" t="s">
        <v>86</v>
      </c>
      <c r="AV201" s="14" t="s">
        <v>170</v>
      </c>
      <c r="AW201" s="14" t="s">
        <v>34</v>
      </c>
      <c r="AX201" s="14" t="s">
        <v>84</v>
      </c>
      <c r="AY201" s="246" t="s">
        <v>163</v>
      </c>
    </row>
    <row r="202" spans="1:65" s="2" customFormat="1" ht="21.75" customHeight="1">
      <c r="A202" s="34"/>
      <c r="B202" s="35"/>
      <c r="C202" s="208" t="s">
        <v>268</v>
      </c>
      <c r="D202" s="208" t="s">
        <v>165</v>
      </c>
      <c r="E202" s="209" t="s">
        <v>269</v>
      </c>
      <c r="F202" s="210" t="s">
        <v>270</v>
      </c>
      <c r="G202" s="211" t="s">
        <v>168</v>
      </c>
      <c r="H202" s="212">
        <v>173.124</v>
      </c>
      <c r="I202" s="213"/>
      <c r="J202" s="214">
        <f>ROUND(I202*H202,2)</f>
        <v>0</v>
      </c>
      <c r="K202" s="210" t="s">
        <v>180</v>
      </c>
      <c r="L202" s="39"/>
      <c r="M202" s="215" t="s">
        <v>1</v>
      </c>
      <c r="N202" s="216" t="s">
        <v>42</v>
      </c>
      <c r="O202" s="71"/>
      <c r="P202" s="217">
        <f>O202*H202</f>
        <v>0</v>
      </c>
      <c r="Q202" s="217">
        <v>0.122734</v>
      </c>
      <c r="R202" s="217">
        <f>Q202*H202</f>
        <v>21.248201015999999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170</v>
      </c>
      <c r="AT202" s="219" t="s">
        <v>165</v>
      </c>
      <c r="AU202" s="219" t="s">
        <v>86</v>
      </c>
      <c r="AY202" s="16" t="s">
        <v>163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6" t="s">
        <v>84</v>
      </c>
      <c r="BK202" s="220">
        <f>ROUND(I202*H202,2)</f>
        <v>0</v>
      </c>
      <c r="BL202" s="16" t="s">
        <v>170</v>
      </c>
      <c r="BM202" s="219" t="s">
        <v>271</v>
      </c>
    </row>
    <row r="203" spans="1:65" s="13" customFormat="1" ht="11.25">
      <c r="B203" s="225"/>
      <c r="C203" s="226"/>
      <c r="D203" s="221" t="s">
        <v>184</v>
      </c>
      <c r="E203" s="227" t="s">
        <v>1</v>
      </c>
      <c r="F203" s="228" t="s">
        <v>248</v>
      </c>
      <c r="G203" s="226"/>
      <c r="H203" s="229">
        <v>60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184</v>
      </c>
      <c r="AU203" s="235" t="s">
        <v>86</v>
      </c>
      <c r="AV203" s="13" t="s">
        <v>86</v>
      </c>
      <c r="AW203" s="13" t="s">
        <v>34</v>
      </c>
      <c r="AX203" s="13" t="s">
        <v>77</v>
      </c>
      <c r="AY203" s="235" t="s">
        <v>163</v>
      </c>
    </row>
    <row r="204" spans="1:65" s="13" customFormat="1" ht="11.25">
      <c r="B204" s="225"/>
      <c r="C204" s="226"/>
      <c r="D204" s="221" t="s">
        <v>184</v>
      </c>
      <c r="E204" s="227" t="s">
        <v>1</v>
      </c>
      <c r="F204" s="228" t="s">
        <v>249</v>
      </c>
      <c r="G204" s="226"/>
      <c r="H204" s="229">
        <v>18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184</v>
      </c>
      <c r="AU204" s="235" t="s">
        <v>86</v>
      </c>
      <c r="AV204" s="13" t="s">
        <v>86</v>
      </c>
      <c r="AW204" s="13" t="s">
        <v>34</v>
      </c>
      <c r="AX204" s="13" t="s">
        <v>77</v>
      </c>
      <c r="AY204" s="235" t="s">
        <v>163</v>
      </c>
    </row>
    <row r="205" spans="1:65" s="13" customFormat="1" ht="11.25">
      <c r="B205" s="225"/>
      <c r="C205" s="226"/>
      <c r="D205" s="221" t="s">
        <v>184</v>
      </c>
      <c r="E205" s="227" t="s">
        <v>1</v>
      </c>
      <c r="F205" s="228" t="s">
        <v>250</v>
      </c>
      <c r="G205" s="226"/>
      <c r="H205" s="229">
        <v>19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184</v>
      </c>
      <c r="AU205" s="235" t="s">
        <v>86</v>
      </c>
      <c r="AV205" s="13" t="s">
        <v>86</v>
      </c>
      <c r="AW205" s="13" t="s">
        <v>34</v>
      </c>
      <c r="AX205" s="13" t="s">
        <v>77</v>
      </c>
      <c r="AY205" s="235" t="s">
        <v>163</v>
      </c>
    </row>
    <row r="206" spans="1:65" s="13" customFormat="1" ht="11.25">
      <c r="B206" s="225"/>
      <c r="C206" s="226"/>
      <c r="D206" s="221" t="s">
        <v>184</v>
      </c>
      <c r="E206" s="227" t="s">
        <v>1</v>
      </c>
      <c r="F206" s="228" t="s">
        <v>251</v>
      </c>
      <c r="G206" s="226"/>
      <c r="H206" s="229">
        <v>13.68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184</v>
      </c>
      <c r="AU206" s="235" t="s">
        <v>86</v>
      </c>
      <c r="AV206" s="13" t="s">
        <v>86</v>
      </c>
      <c r="AW206" s="13" t="s">
        <v>34</v>
      </c>
      <c r="AX206" s="13" t="s">
        <v>77</v>
      </c>
      <c r="AY206" s="235" t="s">
        <v>163</v>
      </c>
    </row>
    <row r="207" spans="1:65" s="13" customFormat="1" ht="11.25">
      <c r="B207" s="225"/>
      <c r="C207" s="226"/>
      <c r="D207" s="221" t="s">
        <v>184</v>
      </c>
      <c r="E207" s="227" t="s">
        <v>1</v>
      </c>
      <c r="F207" s="228" t="s">
        <v>252</v>
      </c>
      <c r="G207" s="226"/>
      <c r="H207" s="229">
        <v>11.4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184</v>
      </c>
      <c r="AU207" s="235" t="s">
        <v>86</v>
      </c>
      <c r="AV207" s="13" t="s">
        <v>86</v>
      </c>
      <c r="AW207" s="13" t="s">
        <v>34</v>
      </c>
      <c r="AX207" s="13" t="s">
        <v>77</v>
      </c>
      <c r="AY207" s="235" t="s">
        <v>163</v>
      </c>
    </row>
    <row r="208" spans="1:65" s="13" customFormat="1" ht="11.25">
      <c r="B208" s="225"/>
      <c r="C208" s="226"/>
      <c r="D208" s="221" t="s">
        <v>184</v>
      </c>
      <c r="E208" s="227" t="s">
        <v>1</v>
      </c>
      <c r="F208" s="228" t="s">
        <v>254</v>
      </c>
      <c r="G208" s="226"/>
      <c r="H208" s="229">
        <v>14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184</v>
      </c>
      <c r="AU208" s="235" t="s">
        <v>86</v>
      </c>
      <c r="AV208" s="13" t="s">
        <v>86</v>
      </c>
      <c r="AW208" s="13" t="s">
        <v>34</v>
      </c>
      <c r="AX208" s="13" t="s">
        <v>77</v>
      </c>
      <c r="AY208" s="235" t="s">
        <v>163</v>
      </c>
    </row>
    <row r="209" spans="1:65" s="13" customFormat="1" ht="11.25">
      <c r="B209" s="225"/>
      <c r="C209" s="226"/>
      <c r="D209" s="221" t="s">
        <v>184</v>
      </c>
      <c r="E209" s="227" t="s">
        <v>1</v>
      </c>
      <c r="F209" s="228" t="s">
        <v>253</v>
      </c>
      <c r="G209" s="226"/>
      <c r="H209" s="229">
        <v>37.043999999999997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184</v>
      </c>
      <c r="AU209" s="235" t="s">
        <v>86</v>
      </c>
      <c r="AV209" s="13" t="s">
        <v>86</v>
      </c>
      <c r="AW209" s="13" t="s">
        <v>34</v>
      </c>
      <c r="AX209" s="13" t="s">
        <v>77</v>
      </c>
      <c r="AY209" s="235" t="s">
        <v>163</v>
      </c>
    </row>
    <row r="210" spans="1:65" s="14" customFormat="1" ht="11.25">
      <c r="B210" s="236"/>
      <c r="C210" s="237"/>
      <c r="D210" s="221" t="s">
        <v>184</v>
      </c>
      <c r="E210" s="238" t="s">
        <v>1</v>
      </c>
      <c r="F210" s="239" t="s">
        <v>187</v>
      </c>
      <c r="G210" s="237"/>
      <c r="H210" s="240">
        <v>173.12400000000002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AT210" s="246" t="s">
        <v>184</v>
      </c>
      <c r="AU210" s="246" t="s">
        <v>86</v>
      </c>
      <c r="AV210" s="14" t="s">
        <v>170</v>
      </c>
      <c r="AW210" s="14" t="s">
        <v>34</v>
      </c>
      <c r="AX210" s="14" t="s">
        <v>84</v>
      </c>
      <c r="AY210" s="246" t="s">
        <v>163</v>
      </c>
    </row>
    <row r="211" spans="1:65" s="2" customFormat="1" ht="21.75" customHeight="1">
      <c r="A211" s="34"/>
      <c r="B211" s="35"/>
      <c r="C211" s="208" t="s">
        <v>272</v>
      </c>
      <c r="D211" s="208" t="s">
        <v>165</v>
      </c>
      <c r="E211" s="209" t="s">
        <v>273</v>
      </c>
      <c r="F211" s="210" t="s">
        <v>274</v>
      </c>
      <c r="G211" s="211" t="s">
        <v>275</v>
      </c>
      <c r="H211" s="212">
        <v>0.21</v>
      </c>
      <c r="I211" s="213"/>
      <c r="J211" s="214">
        <f>ROUND(I211*H211,2)</f>
        <v>0</v>
      </c>
      <c r="K211" s="210" t="s">
        <v>180</v>
      </c>
      <c r="L211" s="39"/>
      <c r="M211" s="215" t="s">
        <v>1</v>
      </c>
      <c r="N211" s="216" t="s">
        <v>42</v>
      </c>
      <c r="O211" s="71"/>
      <c r="P211" s="217">
        <f>O211*H211</f>
        <v>0</v>
      </c>
      <c r="Q211" s="217">
        <v>0.50375000000000003</v>
      </c>
      <c r="R211" s="217">
        <f>Q211*H211</f>
        <v>0.10578750000000001</v>
      </c>
      <c r="S211" s="217">
        <v>1.95</v>
      </c>
      <c r="T211" s="218">
        <f>S211*H211</f>
        <v>0.40949999999999998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170</v>
      </c>
      <c r="AT211" s="219" t="s">
        <v>165</v>
      </c>
      <c r="AU211" s="219" t="s">
        <v>86</v>
      </c>
      <c r="AY211" s="16" t="s">
        <v>163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6" t="s">
        <v>84</v>
      </c>
      <c r="BK211" s="220">
        <f>ROUND(I211*H211,2)</f>
        <v>0</v>
      </c>
      <c r="BL211" s="16" t="s">
        <v>170</v>
      </c>
      <c r="BM211" s="219" t="s">
        <v>276</v>
      </c>
    </row>
    <row r="212" spans="1:65" s="13" customFormat="1" ht="11.25">
      <c r="B212" s="225"/>
      <c r="C212" s="226"/>
      <c r="D212" s="221" t="s">
        <v>184</v>
      </c>
      <c r="E212" s="227" t="s">
        <v>1</v>
      </c>
      <c r="F212" s="228" t="s">
        <v>277</v>
      </c>
      <c r="G212" s="226"/>
      <c r="H212" s="229">
        <v>0.21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184</v>
      </c>
      <c r="AU212" s="235" t="s">
        <v>86</v>
      </c>
      <c r="AV212" s="13" t="s">
        <v>86</v>
      </c>
      <c r="AW212" s="13" t="s">
        <v>34</v>
      </c>
      <c r="AX212" s="13" t="s">
        <v>84</v>
      </c>
      <c r="AY212" s="235" t="s">
        <v>163</v>
      </c>
    </row>
    <row r="213" spans="1:65" s="2" customFormat="1" ht="16.5" customHeight="1">
      <c r="A213" s="34"/>
      <c r="B213" s="35"/>
      <c r="C213" s="247" t="s">
        <v>278</v>
      </c>
      <c r="D213" s="247" t="s">
        <v>194</v>
      </c>
      <c r="E213" s="248" t="s">
        <v>279</v>
      </c>
      <c r="F213" s="249" t="s">
        <v>280</v>
      </c>
      <c r="G213" s="250" t="s">
        <v>281</v>
      </c>
      <c r="H213" s="251">
        <v>79</v>
      </c>
      <c r="I213" s="252"/>
      <c r="J213" s="253">
        <f>ROUND(I213*H213,2)</f>
        <v>0</v>
      </c>
      <c r="K213" s="249" t="s">
        <v>180</v>
      </c>
      <c r="L213" s="254"/>
      <c r="M213" s="255" t="s">
        <v>1</v>
      </c>
      <c r="N213" s="256" t="s">
        <v>42</v>
      </c>
      <c r="O213" s="71"/>
      <c r="P213" s="217">
        <f>O213*H213</f>
        <v>0</v>
      </c>
      <c r="Q213" s="217">
        <v>4.1000000000000003E-3</v>
      </c>
      <c r="R213" s="217">
        <f>Q213*H213</f>
        <v>0.32390000000000002</v>
      </c>
      <c r="S213" s="217">
        <v>0</v>
      </c>
      <c r="T213" s="21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9" t="s">
        <v>198</v>
      </c>
      <c r="AT213" s="219" t="s">
        <v>194</v>
      </c>
      <c r="AU213" s="219" t="s">
        <v>86</v>
      </c>
      <c r="AY213" s="16" t="s">
        <v>163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6" t="s">
        <v>84</v>
      </c>
      <c r="BK213" s="220">
        <f>ROUND(I213*H213,2)</f>
        <v>0</v>
      </c>
      <c r="BL213" s="16" t="s">
        <v>170</v>
      </c>
      <c r="BM213" s="219" t="s">
        <v>282</v>
      </c>
    </row>
    <row r="214" spans="1:65" s="2" customFormat="1" ht="19.5">
      <c r="A214" s="34"/>
      <c r="B214" s="35"/>
      <c r="C214" s="36"/>
      <c r="D214" s="221" t="s">
        <v>182</v>
      </c>
      <c r="E214" s="36"/>
      <c r="F214" s="222" t="s">
        <v>283</v>
      </c>
      <c r="G214" s="36"/>
      <c r="H214" s="36"/>
      <c r="I214" s="122"/>
      <c r="J214" s="36"/>
      <c r="K214" s="36"/>
      <c r="L214" s="39"/>
      <c r="M214" s="223"/>
      <c r="N214" s="224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6" t="s">
        <v>182</v>
      </c>
      <c r="AU214" s="16" t="s">
        <v>86</v>
      </c>
    </row>
    <row r="215" spans="1:65" s="13" customFormat="1" ht="11.25">
      <c r="B215" s="225"/>
      <c r="C215" s="226"/>
      <c r="D215" s="221" t="s">
        <v>184</v>
      </c>
      <c r="E215" s="227" t="s">
        <v>1</v>
      </c>
      <c r="F215" s="228" t="s">
        <v>284</v>
      </c>
      <c r="G215" s="226"/>
      <c r="H215" s="229">
        <v>79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184</v>
      </c>
      <c r="AU215" s="235" t="s">
        <v>86</v>
      </c>
      <c r="AV215" s="13" t="s">
        <v>86</v>
      </c>
      <c r="AW215" s="13" t="s">
        <v>34</v>
      </c>
      <c r="AX215" s="13" t="s">
        <v>84</v>
      </c>
      <c r="AY215" s="235" t="s">
        <v>163</v>
      </c>
    </row>
    <row r="216" spans="1:65" s="2" customFormat="1" ht="21.75" customHeight="1">
      <c r="A216" s="34"/>
      <c r="B216" s="35"/>
      <c r="C216" s="208" t="s">
        <v>7</v>
      </c>
      <c r="D216" s="208" t="s">
        <v>165</v>
      </c>
      <c r="E216" s="209" t="s">
        <v>285</v>
      </c>
      <c r="F216" s="210" t="s">
        <v>286</v>
      </c>
      <c r="G216" s="211" t="s">
        <v>168</v>
      </c>
      <c r="H216" s="212">
        <v>38.4</v>
      </c>
      <c r="I216" s="213"/>
      <c r="J216" s="214">
        <f>ROUND(I216*H216,2)</f>
        <v>0</v>
      </c>
      <c r="K216" s="210" t="s">
        <v>180</v>
      </c>
      <c r="L216" s="39"/>
      <c r="M216" s="215" t="s">
        <v>1</v>
      </c>
      <c r="N216" s="216" t="s">
        <v>42</v>
      </c>
      <c r="O216" s="71"/>
      <c r="P216" s="217">
        <f>O216*H216</f>
        <v>0</v>
      </c>
      <c r="Q216" s="217">
        <v>3.8850000000000003E-2</v>
      </c>
      <c r="R216" s="217">
        <f>Q216*H216</f>
        <v>1.4918400000000001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170</v>
      </c>
      <c r="AT216" s="219" t="s">
        <v>165</v>
      </c>
      <c r="AU216" s="219" t="s">
        <v>86</v>
      </c>
      <c r="AY216" s="16" t="s">
        <v>163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6" t="s">
        <v>84</v>
      </c>
      <c r="BK216" s="220">
        <f>ROUND(I216*H216,2)</f>
        <v>0</v>
      </c>
      <c r="BL216" s="16" t="s">
        <v>170</v>
      </c>
      <c r="BM216" s="219" t="s">
        <v>287</v>
      </c>
    </row>
    <row r="217" spans="1:65" s="13" customFormat="1" ht="11.25">
      <c r="B217" s="225"/>
      <c r="C217" s="226"/>
      <c r="D217" s="221" t="s">
        <v>184</v>
      </c>
      <c r="E217" s="227" t="s">
        <v>1</v>
      </c>
      <c r="F217" s="228" t="s">
        <v>288</v>
      </c>
      <c r="G217" s="226"/>
      <c r="H217" s="229">
        <v>12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184</v>
      </c>
      <c r="AU217" s="235" t="s">
        <v>86</v>
      </c>
      <c r="AV217" s="13" t="s">
        <v>86</v>
      </c>
      <c r="AW217" s="13" t="s">
        <v>34</v>
      </c>
      <c r="AX217" s="13" t="s">
        <v>77</v>
      </c>
      <c r="AY217" s="235" t="s">
        <v>163</v>
      </c>
    </row>
    <row r="218" spans="1:65" s="13" customFormat="1" ht="11.25">
      <c r="B218" s="225"/>
      <c r="C218" s="226"/>
      <c r="D218" s="221" t="s">
        <v>184</v>
      </c>
      <c r="E218" s="227" t="s">
        <v>1</v>
      </c>
      <c r="F218" s="228" t="s">
        <v>289</v>
      </c>
      <c r="G218" s="226"/>
      <c r="H218" s="229">
        <v>7.2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184</v>
      </c>
      <c r="AU218" s="235" t="s">
        <v>86</v>
      </c>
      <c r="AV218" s="13" t="s">
        <v>86</v>
      </c>
      <c r="AW218" s="13" t="s">
        <v>34</v>
      </c>
      <c r="AX218" s="13" t="s">
        <v>77</v>
      </c>
      <c r="AY218" s="235" t="s">
        <v>163</v>
      </c>
    </row>
    <row r="219" spans="1:65" s="13" customFormat="1" ht="11.25">
      <c r="B219" s="225"/>
      <c r="C219" s="226"/>
      <c r="D219" s="221" t="s">
        <v>184</v>
      </c>
      <c r="E219" s="227" t="s">
        <v>1</v>
      </c>
      <c r="F219" s="228" t="s">
        <v>290</v>
      </c>
      <c r="G219" s="226"/>
      <c r="H219" s="229">
        <v>7.2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184</v>
      </c>
      <c r="AU219" s="235" t="s">
        <v>86</v>
      </c>
      <c r="AV219" s="13" t="s">
        <v>86</v>
      </c>
      <c r="AW219" s="13" t="s">
        <v>34</v>
      </c>
      <c r="AX219" s="13" t="s">
        <v>77</v>
      </c>
      <c r="AY219" s="235" t="s">
        <v>163</v>
      </c>
    </row>
    <row r="220" spans="1:65" s="13" customFormat="1" ht="11.25">
      <c r="B220" s="225"/>
      <c r="C220" s="226"/>
      <c r="D220" s="221" t="s">
        <v>184</v>
      </c>
      <c r="E220" s="227" t="s">
        <v>1</v>
      </c>
      <c r="F220" s="228" t="s">
        <v>258</v>
      </c>
      <c r="G220" s="226"/>
      <c r="H220" s="229">
        <v>12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184</v>
      </c>
      <c r="AU220" s="235" t="s">
        <v>86</v>
      </c>
      <c r="AV220" s="13" t="s">
        <v>86</v>
      </c>
      <c r="AW220" s="13" t="s">
        <v>34</v>
      </c>
      <c r="AX220" s="13" t="s">
        <v>77</v>
      </c>
      <c r="AY220" s="235" t="s">
        <v>163</v>
      </c>
    </row>
    <row r="221" spans="1:65" s="14" customFormat="1" ht="11.25">
      <c r="B221" s="236"/>
      <c r="C221" s="237"/>
      <c r="D221" s="221" t="s">
        <v>184</v>
      </c>
      <c r="E221" s="238" t="s">
        <v>1</v>
      </c>
      <c r="F221" s="239" t="s">
        <v>187</v>
      </c>
      <c r="G221" s="237"/>
      <c r="H221" s="240">
        <v>38.4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AT221" s="246" t="s">
        <v>184</v>
      </c>
      <c r="AU221" s="246" t="s">
        <v>86</v>
      </c>
      <c r="AV221" s="14" t="s">
        <v>170</v>
      </c>
      <c r="AW221" s="14" t="s">
        <v>34</v>
      </c>
      <c r="AX221" s="14" t="s">
        <v>84</v>
      </c>
      <c r="AY221" s="246" t="s">
        <v>163</v>
      </c>
    </row>
    <row r="222" spans="1:65" s="2" customFormat="1" ht="21.75" customHeight="1">
      <c r="A222" s="34"/>
      <c r="B222" s="35"/>
      <c r="C222" s="208" t="s">
        <v>291</v>
      </c>
      <c r="D222" s="208" t="s">
        <v>165</v>
      </c>
      <c r="E222" s="209" t="s">
        <v>292</v>
      </c>
      <c r="F222" s="210" t="s">
        <v>293</v>
      </c>
      <c r="G222" s="211" t="s">
        <v>168</v>
      </c>
      <c r="H222" s="212">
        <v>52.164000000000001</v>
      </c>
      <c r="I222" s="213"/>
      <c r="J222" s="214">
        <f>ROUND(I222*H222,2)</f>
        <v>0</v>
      </c>
      <c r="K222" s="210" t="s">
        <v>180</v>
      </c>
      <c r="L222" s="39"/>
      <c r="M222" s="215" t="s">
        <v>1</v>
      </c>
      <c r="N222" s="216" t="s">
        <v>42</v>
      </c>
      <c r="O222" s="71"/>
      <c r="P222" s="217">
        <f>O222*H222</f>
        <v>0</v>
      </c>
      <c r="Q222" s="217">
        <v>9.9750000000000005E-2</v>
      </c>
      <c r="R222" s="217">
        <f>Q222*H222</f>
        <v>5.2033590000000007</v>
      </c>
      <c r="S222" s="217">
        <v>0</v>
      </c>
      <c r="T222" s="21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170</v>
      </c>
      <c r="AT222" s="219" t="s">
        <v>165</v>
      </c>
      <c r="AU222" s="219" t="s">
        <v>86</v>
      </c>
      <c r="AY222" s="16" t="s">
        <v>163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6" t="s">
        <v>84</v>
      </c>
      <c r="BK222" s="220">
        <f>ROUND(I222*H222,2)</f>
        <v>0</v>
      </c>
      <c r="BL222" s="16" t="s">
        <v>170</v>
      </c>
      <c r="BM222" s="219" t="s">
        <v>294</v>
      </c>
    </row>
    <row r="223" spans="1:65" s="13" customFormat="1" ht="11.25">
      <c r="B223" s="225"/>
      <c r="C223" s="226"/>
      <c r="D223" s="221" t="s">
        <v>184</v>
      </c>
      <c r="E223" s="227" t="s">
        <v>1</v>
      </c>
      <c r="F223" s="228" t="s">
        <v>253</v>
      </c>
      <c r="G223" s="226"/>
      <c r="H223" s="229">
        <v>37.043999999999997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184</v>
      </c>
      <c r="AU223" s="235" t="s">
        <v>86</v>
      </c>
      <c r="AV223" s="13" t="s">
        <v>86</v>
      </c>
      <c r="AW223" s="13" t="s">
        <v>34</v>
      </c>
      <c r="AX223" s="13" t="s">
        <v>77</v>
      </c>
      <c r="AY223" s="235" t="s">
        <v>163</v>
      </c>
    </row>
    <row r="224" spans="1:65" s="13" customFormat="1" ht="11.25">
      <c r="B224" s="225"/>
      <c r="C224" s="226"/>
      <c r="D224" s="221" t="s">
        <v>184</v>
      </c>
      <c r="E224" s="227" t="s">
        <v>1</v>
      </c>
      <c r="F224" s="228" t="s">
        <v>295</v>
      </c>
      <c r="G224" s="226"/>
      <c r="H224" s="229">
        <v>15.12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184</v>
      </c>
      <c r="AU224" s="235" t="s">
        <v>86</v>
      </c>
      <c r="AV224" s="13" t="s">
        <v>86</v>
      </c>
      <c r="AW224" s="13" t="s">
        <v>34</v>
      </c>
      <c r="AX224" s="13" t="s">
        <v>77</v>
      </c>
      <c r="AY224" s="235" t="s">
        <v>163</v>
      </c>
    </row>
    <row r="225" spans="1:65" s="14" customFormat="1" ht="11.25">
      <c r="B225" s="236"/>
      <c r="C225" s="237"/>
      <c r="D225" s="221" t="s">
        <v>184</v>
      </c>
      <c r="E225" s="238" t="s">
        <v>1</v>
      </c>
      <c r="F225" s="239" t="s">
        <v>187</v>
      </c>
      <c r="G225" s="237"/>
      <c r="H225" s="240">
        <v>52.163999999999994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AT225" s="246" t="s">
        <v>184</v>
      </c>
      <c r="AU225" s="246" t="s">
        <v>86</v>
      </c>
      <c r="AV225" s="14" t="s">
        <v>170</v>
      </c>
      <c r="AW225" s="14" t="s">
        <v>34</v>
      </c>
      <c r="AX225" s="14" t="s">
        <v>84</v>
      </c>
      <c r="AY225" s="246" t="s">
        <v>163</v>
      </c>
    </row>
    <row r="226" spans="1:65" s="2" customFormat="1" ht="21.75" customHeight="1">
      <c r="A226" s="34"/>
      <c r="B226" s="35"/>
      <c r="C226" s="208" t="s">
        <v>296</v>
      </c>
      <c r="D226" s="208" t="s">
        <v>165</v>
      </c>
      <c r="E226" s="209" t="s">
        <v>297</v>
      </c>
      <c r="F226" s="210" t="s">
        <v>298</v>
      </c>
      <c r="G226" s="211" t="s">
        <v>168</v>
      </c>
      <c r="H226" s="212">
        <v>90.563999999999993</v>
      </c>
      <c r="I226" s="213"/>
      <c r="J226" s="214">
        <f>ROUND(I226*H226,2)</f>
        <v>0</v>
      </c>
      <c r="K226" s="210" t="s">
        <v>180</v>
      </c>
      <c r="L226" s="39"/>
      <c r="M226" s="215" t="s">
        <v>1</v>
      </c>
      <c r="N226" s="216" t="s">
        <v>42</v>
      </c>
      <c r="O226" s="71"/>
      <c r="P226" s="217">
        <f>O226*H226</f>
        <v>0</v>
      </c>
      <c r="Q226" s="217">
        <v>1.9425000000000001E-2</v>
      </c>
      <c r="R226" s="217">
        <f>Q226*H226</f>
        <v>1.7592056999999999</v>
      </c>
      <c r="S226" s="217">
        <v>0</v>
      </c>
      <c r="T226" s="21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9" t="s">
        <v>170</v>
      </c>
      <c r="AT226" s="219" t="s">
        <v>165</v>
      </c>
      <c r="AU226" s="219" t="s">
        <v>86</v>
      </c>
      <c r="AY226" s="16" t="s">
        <v>163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6" t="s">
        <v>84</v>
      </c>
      <c r="BK226" s="220">
        <f>ROUND(I226*H226,2)</f>
        <v>0</v>
      </c>
      <c r="BL226" s="16" t="s">
        <v>170</v>
      </c>
      <c r="BM226" s="219" t="s">
        <v>299</v>
      </c>
    </row>
    <row r="227" spans="1:65" s="2" customFormat="1" ht="19.5">
      <c r="A227" s="34"/>
      <c r="B227" s="35"/>
      <c r="C227" s="36"/>
      <c r="D227" s="221" t="s">
        <v>182</v>
      </c>
      <c r="E227" s="36"/>
      <c r="F227" s="222" t="s">
        <v>300</v>
      </c>
      <c r="G227" s="36"/>
      <c r="H227" s="36"/>
      <c r="I227" s="122"/>
      <c r="J227" s="36"/>
      <c r="K227" s="36"/>
      <c r="L227" s="39"/>
      <c r="M227" s="223"/>
      <c r="N227" s="224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6" t="s">
        <v>182</v>
      </c>
      <c r="AU227" s="16" t="s">
        <v>86</v>
      </c>
    </row>
    <row r="228" spans="1:65" s="13" customFormat="1" ht="11.25">
      <c r="B228" s="225"/>
      <c r="C228" s="226"/>
      <c r="D228" s="221" t="s">
        <v>184</v>
      </c>
      <c r="E228" s="227" t="s">
        <v>1</v>
      </c>
      <c r="F228" s="228" t="s">
        <v>288</v>
      </c>
      <c r="G228" s="226"/>
      <c r="H228" s="229">
        <v>12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AT228" s="235" t="s">
        <v>184</v>
      </c>
      <c r="AU228" s="235" t="s">
        <v>86</v>
      </c>
      <c r="AV228" s="13" t="s">
        <v>86</v>
      </c>
      <c r="AW228" s="13" t="s">
        <v>34</v>
      </c>
      <c r="AX228" s="13" t="s">
        <v>77</v>
      </c>
      <c r="AY228" s="235" t="s">
        <v>163</v>
      </c>
    </row>
    <row r="229" spans="1:65" s="13" customFormat="1" ht="11.25">
      <c r="B229" s="225"/>
      <c r="C229" s="226"/>
      <c r="D229" s="221" t="s">
        <v>184</v>
      </c>
      <c r="E229" s="227" t="s">
        <v>1</v>
      </c>
      <c r="F229" s="228" t="s">
        <v>289</v>
      </c>
      <c r="G229" s="226"/>
      <c r="H229" s="229">
        <v>7.2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AT229" s="235" t="s">
        <v>184</v>
      </c>
      <c r="AU229" s="235" t="s">
        <v>86</v>
      </c>
      <c r="AV229" s="13" t="s">
        <v>86</v>
      </c>
      <c r="AW229" s="13" t="s">
        <v>34</v>
      </c>
      <c r="AX229" s="13" t="s">
        <v>77</v>
      </c>
      <c r="AY229" s="235" t="s">
        <v>163</v>
      </c>
    </row>
    <row r="230" spans="1:65" s="13" customFormat="1" ht="11.25">
      <c r="B230" s="225"/>
      <c r="C230" s="226"/>
      <c r="D230" s="221" t="s">
        <v>184</v>
      </c>
      <c r="E230" s="227" t="s">
        <v>1</v>
      </c>
      <c r="F230" s="228" t="s">
        <v>290</v>
      </c>
      <c r="G230" s="226"/>
      <c r="H230" s="229">
        <v>7.2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184</v>
      </c>
      <c r="AU230" s="235" t="s">
        <v>86</v>
      </c>
      <c r="AV230" s="13" t="s">
        <v>86</v>
      </c>
      <c r="AW230" s="13" t="s">
        <v>34</v>
      </c>
      <c r="AX230" s="13" t="s">
        <v>77</v>
      </c>
      <c r="AY230" s="235" t="s">
        <v>163</v>
      </c>
    </row>
    <row r="231" spans="1:65" s="13" customFormat="1" ht="11.25">
      <c r="B231" s="225"/>
      <c r="C231" s="226"/>
      <c r="D231" s="221" t="s">
        <v>184</v>
      </c>
      <c r="E231" s="227" t="s">
        <v>1</v>
      </c>
      <c r="F231" s="228" t="s">
        <v>258</v>
      </c>
      <c r="G231" s="226"/>
      <c r="H231" s="229">
        <v>12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184</v>
      </c>
      <c r="AU231" s="235" t="s">
        <v>86</v>
      </c>
      <c r="AV231" s="13" t="s">
        <v>86</v>
      </c>
      <c r="AW231" s="13" t="s">
        <v>34</v>
      </c>
      <c r="AX231" s="13" t="s">
        <v>77</v>
      </c>
      <c r="AY231" s="235" t="s">
        <v>163</v>
      </c>
    </row>
    <row r="232" spans="1:65" s="13" customFormat="1" ht="11.25">
      <c r="B232" s="225"/>
      <c r="C232" s="226"/>
      <c r="D232" s="221" t="s">
        <v>184</v>
      </c>
      <c r="E232" s="227" t="s">
        <v>1</v>
      </c>
      <c r="F232" s="228" t="s">
        <v>253</v>
      </c>
      <c r="G232" s="226"/>
      <c r="H232" s="229">
        <v>37.043999999999997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184</v>
      </c>
      <c r="AU232" s="235" t="s">
        <v>86</v>
      </c>
      <c r="AV232" s="13" t="s">
        <v>86</v>
      </c>
      <c r="AW232" s="13" t="s">
        <v>34</v>
      </c>
      <c r="AX232" s="13" t="s">
        <v>77</v>
      </c>
      <c r="AY232" s="235" t="s">
        <v>163</v>
      </c>
    </row>
    <row r="233" spans="1:65" s="13" customFormat="1" ht="11.25">
      <c r="B233" s="225"/>
      <c r="C233" s="226"/>
      <c r="D233" s="221" t="s">
        <v>184</v>
      </c>
      <c r="E233" s="227" t="s">
        <v>1</v>
      </c>
      <c r="F233" s="228" t="s">
        <v>295</v>
      </c>
      <c r="G233" s="226"/>
      <c r="H233" s="229">
        <v>15.12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184</v>
      </c>
      <c r="AU233" s="235" t="s">
        <v>86</v>
      </c>
      <c r="AV233" s="13" t="s">
        <v>86</v>
      </c>
      <c r="AW233" s="13" t="s">
        <v>34</v>
      </c>
      <c r="AX233" s="13" t="s">
        <v>77</v>
      </c>
      <c r="AY233" s="235" t="s">
        <v>163</v>
      </c>
    </row>
    <row r="234" spans="1:65" s="14" customFormat="1" ht="11.25">
      <c r="B234" s="236"/>
      <c r="C234" s="237"/>
      <c r="D234" s="221" t="s">
        <v>184</v>
      </c>
      <c r="E234" s="238" t="s">
        <v>1</v>
      </c>
      <c r="F234" s="239" t="s">
        <v>187</v>
      </c>
      <c r="G234" s="237"/>
      <c r="H234" s="240">
        <v>90.563999999999993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AT234" s="246" t="s">
        <v>184</v>
      </c>
      <c r="AU234" s="246" t="s">
        <v>86</v>
      </c>
      <c r="AV234" s="14" t="s">
        <v>170</v>
      </c>
      <c r="AW234" s="14" t="s">
        <v>34</v>
      </c>
      <c r="AX234" s="14" t="s">
        <v>84</v>
      </c>
      <c r="AY234" s="246" t="s">
        <v>163</v>
      </c>
    </row>
    <row r="235" spans="1:65" s="2" customFormat="1" ht="21.75" customHeight="1">
      <c r="A235" s="34"/>
      <c r="B235" s="35"/>
      <c r="C235" s="208" t="s">
        <v>301</v>
      </c>
      <c r="D235" s="208" t="s">
        <v>165</v>
      </c>
      <c r="E235" s="209" t="s">
        <v>302</v>
      </c>
      <c r="F235" s="210" t="s">
        <v>303</v>
      </c>
      <c r="G235" s="211" t="s">
        <v>168</v>
      </c>
      <c r="H235" s="212">
        <v>52.164000000000001</v>
      </c>
      <c r="I235" s="213"/>
      <c r="J235" s="214">
        <f>ROUND(I235*H235,2)</f>
        <v>0</v>
      </c>
      <c r="K235" s="210" t="s">
        <v>180</v>
      </c>
      <c r="L235" s="39"/>
      <c r="M235" s="215" t="s">
        <v>1</v>
      </c>
      <c r="N235" s="216" t="s">
        <v>42</v>
      </c>
      <c r="O235" s="71"/>
      <c r="P235" s="217">
        <f>O235*H235</f>
        <v>0</v>
      </c>
      <c r="Q235" s="217">
        <v>4.3839999999999999E-3</v>
      </c>
      <c r="R235" s="217">
        <f>Q235*H235</f>
        <v>0.22868697599999999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170</v>
      </c>
      <c r="AT235" s="219" t="s">
        <v>165</v>
      </c>
      <c r="AU235" s="219" t="s">
        <v>86</v>
      </c>
      <c r="AY235" s="16" t="s">
        <v>163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6" t="s">
        <v>84</v>
      </c>
      <c r="BK235" s="220">
        <f>ROUND(I235*H235,2)</f>
        <v>0</v>
      </c>
      <c r="BL235" s="16" t="s">
        <v>170</v>
      </c>
      <c r="BM235" s="219" t="s">
        <v>304</v>
      </c>
    </row>
    <row r="236" spans="1:65" s="13" customFormat="1" ht="11.25">
      <c r="B236" s="225"/>
      <c r="C236" s="226"/>
      <c r="D236" s="221" t="s">
        <v>184</v>
      </c>
      <c r="E236" s="227" t="s">
        <v>1</v>
      </c>
      <c r="F236" s="228" t="s">
        <v>253</v>
      </c>
      <c r="G236" s="226"/>
      <c r="H236" s="229">
        <v>37.043999999999997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184</v>
      </c>
      <c r="AU236" s="235" t="s">
        <v>86</v>
      </c>
      <c r="AV236" s="13" t="s">
        <v>86</v>
      </c>
      <c r="AW236" s="13" t="s">
        <v>34</v>
      </c>
      <c r="AX236" s="13" t="s">
        <v>77</v>
      </c>
      <c r="AY236" s="235" t="s">
        <v>163</v>
      </c>
    </row>
    <row r="237" spans="1:65" s="13" customFormat="1" ht="11.25">
      <c r="B237" s="225"/>
      <c r="C237" s="226"/>
      <c r="D237" s="221" t="s">
        <v>184</v>
      </c>
      <c r="E237" s="227" t="s">
        <v>1</v>
      </c>
      <c r="F237" s="228" t="s">
        <v>305</v>
      </c>
      <c r="G237" s="226"/>
      <c r="H237" s="229">
        <v>15.12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184</v>
      </c>
      <c r="AU237" s="235" t="s">
        <v>86</v>
      </c>
      <c r="AV237" s="13" t="s">
        <v>86</v>
      </c>
      <c r="AW237" s="13" t="s">
        <v>34</v>
      </c>
      <c r="AX237" s="13" t="s">
        <v>77</v>
      </c>
      <c r="AY237" s="235" t="s">
        <v>163</v>
      </c>
    </row>
    <row r="238" spans="1:65" s="14" customFormat="1" ht="11.25">
      <c r="B238" s="236"/>
      <c r="C238" s="237"/>
      <c r="D238" s="221" t="s">
        <v>184</v>
      </c>
      <c r="E238" s="238" t="s">
        <v>1</v>
      </c>
      <c r="F238" s="239" t="s">
        <v>187</v>
      </c>
      <c r="G238" s="237"/>
      <c r="H238" s="240">
        <v>52.163999999999994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AT238" s="246" t="s">
        <v>184</v>
      </c>
      <c r="AU238" s="246" t="s">
        <v>86</v>
      </c>
      <c r="AV238" s="14" t="s">
        <v>170</v>
      </c>
      <c r="AW238" s="14" t="s">
        <v>34</v>
      </c>
      <c r="AX238" s="14" t="s">
        <v>84</v>
      </c>
      <c r="AY238" s="246" t="s">
        <v>163</v>
      </c>
    </row>
    <row r="239" spans="1:65" s="2" customFormat="1" ht="16.5" customHeight="1">
      <c r="A239" s="34"/>
      <c r="B239" s="35"/>
      <c r="C239" s="247" t="s">
        <v>306</v>
      </c>
      <c r="D239" s="247" t="s">
        <v>194</v>
      </c>
      <c r="E239" s="248" t="s">
        <v>307</v>
      </c>
      <c r="F239" s="249" t="s">
        <v>308</v>
      </c>
      <c r="G239" s="250" t="s">
        <v>168</v>
      </c>
      <c r="H239" s="251">
        <v>55</v>
      </c>
      <c r="I239" s="252"/>
      <c r="J239" s="253">
        <f>ROUND(I239*H239,2)</f>
        <v>0</v>
      </c>
      <c r="K239" s="249" t="s">
        <v>180</v>
      </c>
      <c r="L239" s="254"/>
      <c r="M239" s="255" t="s">
        <v>1</v>
      </c>
      <c r="N239" s="256" t="s">
        <v>42</v>
      </c>
      <c r="O239" s="71"/>
      <c r="P239" s="217">
        <f>O239*H239</f>
        <v>0</v>
      </c>
      <c r="Q239" s="217">
        <v>2.7999999999999998E-4</v>
      </c>
      <c r="R239" s="217">
        <f>Q239*H239</f>
        <v>1.5399999999999999E-2</v>
      </c>
      <c r="S239" s="217">
        <v>0</v>
      </c>
      <c r="T239" s="21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198</v>
      </c>
      <c r="AT239" s="219" t="s">
        <v>194</v>
      </c>
      <c r="AU239" s="219" t="s">
        <v>86</v>
      </c>
      <c r="AY239" s="16" t="s">
        <v>163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6" t="s">
        <v>84</v>
      </c>
      <c r="BK239" s="220">
        <f>ROUND(I239*H239,2)</f>
        <v>0</v>
      </c>
      <c r="BL239" s="16" t="s">
        <v>170</v>
      </c>
      <c r="BM239" s="219" t="s">
        <v>309</v>
      </c>
    </row>
    <row r="240" spans="1:65" s="2" customFormat="1" ht="21.75" customHeight="1">
      <c r="A240" s="34"/>
      <c r="B240" s="35"/>
      <c r="C240" s="208" t="s">
        <v>310</v>
      </c>
      <c r="D240" s="208" t="s">
        <v>165</v>
      </c>
      <c r="E240" s="209" t="s">
        <v>311</v>
      </c>
      <c r="F240" s="210" t="s">
        <v>312</v>
      </c>
      <c r="G240" s="211" t="s">
        <v>179</v>
      </c>
      <c r="H240" s="212">
        <v>49.5</v>
      </c>
      <c r="I240" s="213"/>
      <c r="J240" s="214">
        <f>ROUND(I240*H240,2)</f>
        <v>0</v>
      </c>
      <c r="K240" s="210" t="s">
        <v>180</v>
      </c>
      <c r="L240" s="39"/>
      <c r="M240" s="215" t="s">
        <v>1</v>
      </c>
      <c r="N240" s="216" t="s">
        <v>42</v>
      </c>
      <c r="O240" s="71"/>
      <c r="P240" s="217">
        <f>O240*H240</f>
        <v>0</v>
      </c>
      <c r="Q240" s="217">
        <v>2.2878E-3</v>
      </c>
      <c r="R240" s="217">
        <f>Q240*H240</f>
        <v>0.1132461</v>
      </c>
      <c r="S240" s="217">
        <v>3.0000000000000001E-3</v>
      </c>
      <c r="T240" s="218">
        <f>S240*H240</f>
        <v>0.14849999999999999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9" t="s">
        <v>170</v>
      </c>
      <c r="AT240" s="219" t="s">
        <v>165</v>
      </c>
      <c r="AU240" s="219" t="s">
        <v>86</v>
      </c>
      <c r="AY240" s="16" t="s">
        <v>163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6" t="s">
        <v>84</v>
      </c>
      <c r="BK240" s="220">
        <f>ROUND(I240*H240,2)</f>
        <v>0</v>
      </c>
      <c r="BL240" s="16" t="s">
        <v>170</v>
      </c>
      <c r="BM240" s="219" t="s">
        <v>313</v>
      </c>
    </row>
    <row r="241" spans="1:65" s="13" customFormat="1" ht="11.25">
      <c r="B241" s="225"/>
      <c r="C241" s="226"/>
      <c r="D241" s="221" t="s">
        <v>184</v>
      </c>
      <c r="E241" s="227" t="s">
        <v>1</v>
      </c>
      <c r="F241" s="228" t="s">
        <v>314</v>
      </c>
      <c r="G241" s="226"/>
      <c r="H241" s="229">
        <v>49.5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184</v>
      </c>
      <c r="AU241" s="235" t="s">
        <v>86</v>
      </c>
      <c r="AV241" s="13" t="s">
        <v>86</v>
      </c>
      <c r="AW241" s="13" t="s">
        <v>34</v>
      </c>
      <c r="AX241" s="13" t="s">
        <v>84</v>
      </c>
      <c r="AY241" s="235" t="s">
        <v>163</v>
      </c>
    </row>
    <row r="242" spans="1:65" s="2" customFormat="1" ht="21.75" customHeight="1">
      <c r="A242" s="34"/>
      <c r="B242" s="35"/>
      <c r="C242" s="208" t="s">
        <v>315</v>
      </c>
      <c r="D242" s="208" t="s">
        <v>165</v>
      </c>
      <c r="E242" s="209" t="s">
        <v>316</v>
      </c>
      <c r="F242" s="210" t="s">
        <v>317</v>
      </c>
      <c r="G242" s="211" t="s">
        <v>275</v>
      </c>
      <c r="H242" s="212">
        <v>8.6560000000000006</v>
      </c>
      <c r="I242" s="213"/>
      <c r="J242" s="214">
        <f>ROUND(I242*H242,2)</f>
        <v>0</v>
      </c>
      <c r="K242" s="210" t="s">
        <v>180</v>
      </c>
      <c r="L242" s="39"/>
      <c r="M242" s="215" t="s">
        <v>1</v>
      </c>
      <c r="N242" s="216" t="s">
        <v>42</v>
      </c>
      <c r="O242" s="71"/>
      <c r="P242" s="217">
        <f>O242*H242</f>
        <v>0</v>
      </c>
      <c r="Q242" s="217">
        <v>0.50375000000000003</v>
      </c>
      <c r="R242" s="217">
        <f>Q242*H242</f>
        <v>4.3604600000000007</v>
      </c>
      <c r="S242" s="217">
        <v>2.5</v>
      </c>
      <c r="T242" s="218">
        <f>S242*H242</f>
        <v>21.64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170</v>
      </c>
      <c r="AT242" s="219" t="s">
        <v>165</v>
      </c>
      <c r="AU242" s="219" t="s">
        <v>86</v>
      </c>
      <c r="AY242" s="16" t="s">
        <v>163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6" t="s">
        <v>84</v>
      </c>
      <c r="BK242" s="220">
        <f>ROUND(I242*H242,2)</f>
        <v>0</v>
      </c>
      <c r="BL242" s="16" t="s">
        <v>170</v>
      </c>
      <c r="BM242" s="219" t="s">
        <v>318</v>
      </c>
    </row>
    <row r="243" spans="1:65" s="2" customFormat="1" ht="19.5">
      <c r="A243" s="34"/>
      <c r="B243" s="35"/>
      <c r="C243" s="36"/>
      <c r="D243" s="221" t="s">
        <v>182</v>
      </c>
      <c r="E243" s="36"/>
      <c r="F243" s="222" t="s">
        <v>319</v>
      </c>
      <c r="G243" s="36"/>
      <c r="H243" s="36"/>
      <c r="I243" s="122"/>
      <c r="J243" s="36"/>
      <c r="K243" s="36"/>
      <c r="L243" s="39"/>
      <c r="M243" s="223"/>
      <c r="N243" s="224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6" t="s">
        <v>182</v>
      </c>
      <c r="AU243" s="16" t="s">
        <v>86</v>
      </c>
    </row>
    <row r="244" spans="1:65" s="13" customFormat="1" ht="11.25">
      <c r="B244" s="225"/>
      <c r="C244" s="226"/>
      <c r="D244" s="221" t="s">
        <v>184</v>
      </c>
      <c r="E244" s="227" t="s">
        <v>1</v>
      </c>
      <c r="F244" s="228" t="s">
        <v>248</v>
      </c>
      <c r="G244" s="226"/>
      <c r="H244" s="229">
        <v>60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184</v>
      </c>
      <c r="AU244" s="235" t="s">
        <v>86</v>
      </c>
      <c r="AV244" s="13" t="s">
        <v>86</v>
      </c>
      <c r="AW244" s="13" t="s">
        <v>34</v>
      </c>
      <c r="AX244" s="13" t="s">
        <v>77</v>
      </c>
      <c r="AY244" s="235" t="s">
        <v>163</v>
      </c>
    </row>
    <row r="245" spans="1:65" s="13" customFormat="1" ht="11.25">
      <c r="B245" s="225"/>
      <c r="C245" s="226"/>
      <c r="D245" s="221" t="s">
        <v>184</v>
      </c>
      <c r="E245" s="227" t="s">
        <v>1</v>
      </c>
      <c r="F245" s="228" t="s">
        <v>249</v>
      </c>
      <c r="G245" s="226"/>
      <c r="H245" s="229">
        <v>18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184</v>
      </c>
      <c r="AU245" s="235" t="s">
        <v>86</v>
      </c>
      <c r="AV245" s="13" t="s">
        <v>86</v>
      </c>
      <c r="AW245" s="13" t="s">
        <v>34</v>
      </c>
      <c r="AX245" s="13" t="s">
        <v>77</v>
      </c>
      <c r="AY245" s="235" t="s">
        <v>163</v>
      </c>
    </row>
    <row r="246" spans="1:65" s="13" customFormat="1" ht="11.25">
      <c r="B246" s="225"/>
      <c r="C246" s="226"/>
      <c r="D246" s="221" t="s">
        <v>184</v>
      </c>
      <c r="E246" s="227" t="s">
        <v>1</v>
      </c>
      <c r="F246" s="228" t="s">
        <v>250</v>
      </c>
      <c r="G246" s="226"/>
      <c r="H246" s="229">
        <v>19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184</v>
      </c>
      <c r="AU246" s="235" t="s">
        <v>86</v>
      </c>
      <c r="AV246" s="13" t="s">
        <v>86</v>
      </c>
      <c r="AW246" s="13" t="s">
        <v>34</v>
      </c>
      <c r="AX246" s="13" t="s">
        <v>77</v>
      </c>
      <c r="AY246" s="235" t="s">
        <v>163</v>
      </c>
    </row>
    <row r="247" spans="1:65" s="13" customFormat="1" ht="11.25">
      <c r="B247" s="225"/>
      <c r="C247" s="226"/>
      <c r="D247" s="221" t="s">
        <v>184</v>
      </c>
      <c r="E247" s="227" t="s">
        <v>1</v>
      </c>
      <c r="F247" s="228" t="s">
        <v>251</v>
      </c>
      <c r="G247" s="226"/>
      <c r="H247" s="229">
        <v>13.68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184</v>
      </c>
      <c r="AU247" s="235" t="s">
        <v>86</v>
      </c>
      <c r="AV247" s="13" t="s">
        <v>86</v>
      </c>
      <c r="AW247" s="13" t="s">
        <v>34</v>
      </c>
      <c r="AX247" s="13" t="s">
        <v>77</v>
      </c>
      <c r="AY247" s="235" t="s">
        <v>163</v>
      </c>
    </row>
    <row r="248" spans="1:65" s="13" customFormat="1" ht="11.25">
      <c r="B248" s="225"/>
      <c r="C248" s="226"/>
      <c r="D248" s="221" t="s">
        <v>184</v>
      </c>
      <c r="E248" s="227" t="s">
        <v>1</v>
      </c>
      <c r="F248" s="228" t="s">
        <v>252</v>
      </c>
      <c r="G248" s="226"/>
      <c r="H248" s="229">
        <v>11.4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184</v>
      </c>
      <c r="AU248" s="235" t="s">
        <v>86</v>
      </c>
      <c r="AV248" s="13" t="s">
        <v>86</v>
      </c>
      <c r="AW248" s="13" t="s">
        <v>34</v>
      </c>
      <c r="AX248" s="13" t="s">
        <v>77</v>
      </c>
      <c r="AY248" s="235" t="s">
        <v>163</v>
      </c>
    </row>
    <row r="249" spans="1:65" s="13" customFormat="1" ht="11.25">
      <c r="B249" s="225"/>
      <c r="C249" s="226"/>
      <c r="D249" s="221" t="s">
        <v>184</v>
      </c>
      <c r="E249" s="227" t="s">
        <v>1</v>
      </c>
      <c r="F249" s="228" t="s">
        <v>254</v>
      </c>
      <c r="G249" s="226"/>
      <c r="H249" s="229">
        <v>14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AT249" s="235" t="s">
        <v>184</v>
      </c>
      <c r="AU249" s="235" t="s">
        <v>86</v>
      </c>
      <c r="AV249" s="13" t="s">
        <v>86</v>
      </c>
      <c r="AW249" s="13" t="s">
        <v>34</v>
      </c>
      <c r="AX249" s="13" t="s">
        <v>77</v>
      </c>
      <c r="AY249" s="235" t="s">
        <v>163</v>
      </c>
    </row>
    <row r="250" spans="1:65" s="13" customFormat="1" ht="11.25">
      <c r="B250" s="225"/>
      <c r="C250" s="226"/>
      <c r="D250" s="221" t="s">
        <v>184</v>
      </c>
      <c r="E250" s="227" t="s">
        <v>1</v>
      </c>
      <c r="F250" s="228" t="s">
        <v>253</v>
      </c>
      <c r="G250" s="226"/>
      <c r="H250" s="229">
        <v>37.043999999999997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184</v>
      </c>
      <c r="AU250" s="235" t="s">
        <v>86</v>
      </c>
      <c r="AV250" s="13" t="s">
        <v>86</v>
      </c>
      <c r="AW250" s="13" t="s">
        <v>34</v>
      </c>
      <c r="AX250" s="13" t="s">
        <v>77</v>
      </c>
      <c r="AY250" s="235" t="s">
        <v>163</v>
      </c>
    </row>
    <row r="251" spans="1:65" s="14" customFormat="1" ht="11.25">
      <c r="B251" s="236"/>
      <c r="C251" s="237"/>
      <c r="D251" s="221" t="s">
        <v>184</v>
      </c>
      <c r="E251" s="238" t="s">
        <v>1</v>
      </c>
      <c r="F251" s="239" t="s">
        <v>187</v>
      </c>
      <c r="G251" s="237"/>
      <c r="H251" s="240">
        <v>173.12400000000002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AT251" s="246" t="s">
        <v>184</v>
      </c>
      <c r="AU251" s="246" t="s">
        <v>86</v>
      </c>
      <c r="AV251" s="14" t="s">
        <v>170</v>
      </c>
      <c r="AW251" s="14" t="s">
        <v>34</v>
      </c>
      <c r="AX251" s="14" t="s">
        <v>84</v>
      </c>
      <c r="AY251" s="246" t="s">
        <v>163</v>
      </c>
    </row>
    <row r="252" spans="1:65" s="13" customFormat="1" ht="11.25">
      <c r="B252" s="225"/>
      <c r="C252" s="226"/>
      <c r="D252" s="221" t="s">
        <v>184</v>
      </c>
      <c r="E252" s="226"/>
      <c r="F252" s="228" t="s">
        <v>320</v>
      </c>
      <c r="G252" s="226"/>
      <c r="H252" s="229">
        <v>8.6560000000000006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AT252" s="235" t="s">
        <v>184</v>
      </c>
      <c r="AU252" s="235" t="s">
        <v>86</v>
      </c>
      <c r="AV252" s="13" t="s">
        <v>86</v>
      </c>
      <c r="AW252" s="13" t="s">
        <v>4</v>
      </c>
      <c r="AX252" s="13" t="s">
        <v>84</v>
      </c>
      <c r="AY252" s="235" t="s">
        <v>163</v>
      </c>
    </row>
    <row r="253" spans="1:65" s="2" customFormat="1" ht="21.75" customHeight="1">
      <c r="A253" s="34"/>
      <c r="B253" s="35"/>
      <c r="C253" s="247" t="s">
        <v>321</v>
      </c>
      <c r="D253" s="247" t="s">
        <v>194</v>
      </c>
      <c r="E253" s="248" t="s">
        <v>322</v>
      </c>
      <c r="F253" s="249" t="s">
        <v>323</v>
      </c>
      <c r="G253" s="250" t="s">
        <v>197</v>
      </c>
      <c r="H253" s="251">
        <v>4.1550000000000002</v>
      </c>
      <c r="I253" s="252"/>
      <c r="J253" s="253">
        <f>ROUND(I253*H253,2)</f>
        <v>0</v>
      </c>
      <c r="K253" s="249" t="s">
        <v>180</v>
      </c>
      <c r="L253" s="254"/>
      <c r="M253" s="255" t="s">
        <v>1</v>
      </c>
      <c r="N253" s="256" t="s">
        <v>42</v>
      </c>
      <c r="O253" s="71"/>
      <c r="P253" s="217">
        <f>O253*H253</f>
        <v>0</v>
      </c>
      <c r="Q253" s="217">
        <v>1</v>
      </c>
      <c r="R253" s="217">
        <f>Q253*H253</f>
        <v>4.1550000000000002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198</v>
      </c>
      <c r="AT253" s="219" t="s">
        <v>194</v>
      </c>
      <c r="AU253" s="219" t="s">
        <v>86</v>
      </c>
      <c r="AY253" s="16" t="s">
        <v>163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6" t="s">
        <v>84</v>
      </c>
      <c r="BK253" s="220">
        <f>ROUND(I253*H253,2)</f>
        <v>0</v>
      </c>
      <c r="BL253" s="16" t="s">
        <v>170</v>
      </c>
      <c r="BM253" s="219" t="s">
        <v>324</v>
      </c>
    </row>
    <row r="254" spans="1:65" s="2" customFormat="1" ht="19.5">
      <c r="A254" s="34"/>
      <c r="B254" s="35"/>
      <c r="C254" s="36"/>
      <c r="D254" s="221" t="s">
        <v>182</v>
      </c>
      <c r="E254" s="36"/>
      <c r="F254" s="222" t="s">
        <v>325</v>
      </c>
      <c r="G254" s="36"/>
      <c r="H254" s="36"/>
      <c r="I254" s="122"/>
      <c r="J254" s="36"/>
      <c r="K254" s="36"/>
      <c r="L254" s="39"/>
      <c r="M254" s="223"/>
      <c r="N254" s="224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6" t="s">
        <v>182</v>
      </c>
      <c r="AU254" s="16" t="s">
        <v>86</v>
      </c>
    </row>
    <row r="255" spans="1:65" s="13" customFormat="1" ht="11.25">
      <c r="B255" s="225"/>
      <c r="C255" s="226"/>
      <c r="D255" s="221" t="s">
        <v>184</v>
      </c>
      <c r="E255" s="227" t="s">
        <v>1</v>
      </c>
      <c r="F255" s="228" t="s">
        <v>326</v>
      </c>
      <c r="G255" s="226"/>
      <c r="H255" s="229">
        <v>4.1550000000000002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AT255" s="235" t="s">
        <v>184</v>
      </c>
      <c r="AU255" s="235" t="s">
        <v>86</v>
      </c>
      <c r="AV255" s="13" t="s">
        <v>86</v>
      </c>
      <c r="AW255" s="13" t="s">
        <v>34</v>
      </c>
      <c r="AX255" s="13" t="s">
        <v>84</v>
      </c>
      <c r="AY255" s="235" t="s">
        <v>163</v>
      </c>
    </row>
    <row r="256" spans="1:65" s="12" customFormat="1" ht="22.9" customHeight="1">
      <c r="B256" s="192"/>
      <c r="C256" s="193"/>
      <c r="D256" s="194" t="s">
        <v>76</v>
      </c>
      <c r="E256" s="206" t="s">
        <v>327</v>
      </c>
      <c r="F256" s="206" t="s">
        <v>328</v>
      </c>
      <c r="G256" s="193"/>
      <c r="H256" s="193"/>
      <c r="I256" s="196"/>
      <c r="J256" s="207">
        <f>BK256</f>
        <v>0</v>
      </c>
      <c r="K256" s="193"/>
      <c r="L256" s="198"/>
      <c r="M256" s="199"/>
      <c r="N256" s="200"/>
      <c r="O256" s="200"/>
      <c r="P256" s="201">
        <f>SUM(P257:P266)</f>
        <v>0</v>
      </c>
      <c r="Q256" s="200"/>
      <c r="R256" s="201">
        <f>SUM(R257:R266)</f>
        <v>0</v>
      </c>
      <c r="S256" s="200"/>
      <c r="T256" s="202">
        <f>SUM(T257:T266)</f>
        <v>0</v>
      </c>
      <c r="AR256" s="203" t="s">
        <v>84</v>
      </c>
      <c r="AT256" s="204" t="s">
        <v>76</v>
      </c>
      <c r="AU256" s="204" t="s">
        <v>84</v>
      </c>
      <c r="AY256" s="203" t="s">
        <v>163</v>
      </c>
      <c r="BK256" s="205">
        <f>SUM(BK257:BK266)</f>
        <v>0</v>
      </c>
    </row>
    <row r="257" spans="1:65" s="2" customFormat="1" ht="21.75" customHeight="1">
      <c r="A257" s="34"/>
      <c r="B257" s="35"/>
      <c r="C257" s="208" t="s">
        <v>329</v>
      </c>
      <c r="D257" s="208" t="s">
        <v>165</v>
      </c>
      <c r="E257" s="209" t="s">
        <v>330</v>
      </c>
      <c r="F257" s="210" t="s">
        <v>331</v>
      </c>
      <c r="G257" s="211" t="s">
        <v>197</v>
      </c>
      <c r="H257" s="212">
        <v>95.146000000000001</v>
      </c>
      <c r="I257" s="213"/>
      <c r="J257" s="214">
        <f>ROUND(I257*H257,2)</f>
        <v>0</v>
      </c>
      <c r="K257" s="210" t="s">
        <v>180</v>
      </c>
      <c r="L257" s="39"/>
      <c r="M257" s="215" t="s">
        <v>1</v>
      </c>
      <c r="N257" s="216" t="s">
        <v>42</v>
      </c>
      <c r="O257" s="71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9" t="s">
        <v>170</v>
      </c>
      <c r="AT257" s="219" t="s">
        <v>165</v>
      </c>
      <c r="AU257" s="219" t="s">
        <v>86</v>
      </c>
      <c r="AY257" s="16" t="s">
        <v>163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6" t="s">
        <v>84</v>
      </c>
      <c r="BK257" s="220">
        <f>ROUND(I257*H257,2)</f>
        <v>0</v>
      </c>
      <c r="BL257" s="16" t="s">
        <v>170</v>
      </c>
      <c r="BM257" s="219" t="s">
        <v>332</v>
      </c>
    </row>
    <row r="258" spans="1:65" s="2" customFormat="1" ht="21.75" customHeight="1">
      <c r="A258" s="34"/>
      <c r="B258" s="35"/>
      <c r="C258" s="208" t="s">
        <v>333</v>
      </c>
      <c r="D258" s="208" t="s">
        <v>165</v>
      </c>
      <c r="E258" s="209" t="s">
        <v>334</v>
      </c>
      <c r="F258" s="210" t="s">
        <v>335</v>
      </c>
      <c r="G258" s="211" t="s">
        <v>197</v>
      </c>
      <c r="H258" s="212">
        <v>2473.7959999999998</v>
      </c>
      <c r="I258" s="213"/>
      <c r="J258" s="214">
        <f>ROUND(I258*H258,2)</f>
        <v>0</v>
      </c>
      <c r="K258" s="210" t="s">
        <v>180</v>
      </c>
      <c r="L258" s="39"/>
      <c r="M258" s="215" t="s">
        <v>1</v>
      </c>
      <c r="N258" s="216" t="s">
        <v>42</v>
      </c>
      <c r="O258" s="71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170</v>
      </c>
      <c r="AT258" s="219" t="s">
        <v>165</v>
      </c>
      <c r="AU258" s="219" t="s">
        <v>86</v>
      </c>
      <c r="AY258" s="16" t="s">
        <v>163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6" t="s">
        <v>84</v>
      </c>
      <c r="BK258" s="220">
        <f>ROUND(I258*H258,2)</f>
        <v>0</v>
      </c>
      <c r="BL258" s="16" t="s">
        <v>170</v>
      </c>
      <c r="BM258" s="219" t="s">
        <v>336</v>
      </c>
    </row>
    <row r="259" spans="1:65" s="13" customFormat="1" ht="11.25">
      <c r="B259" s="225"/>
      <c r="C259" s="226"/>
      <c r="D259" s="221" t="s">
        <v>184</v>
      </c>
      <c r="E259" s="226"/>
      <c r="F259" s="228" t="s">
        <v>337</v>
      </c>
      <c r="G259" s="226"/>
      <c r="H259" s="229">
        <v>2473.7959999999998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AT259" s="235" t="s">
        <v>184</v>
      </c>
      <c r="AU259" s="235" t="s">
        <v>86</v>
      </c>
      <c r="AV259" s="13" t="s">
        <v>86</v>
      </c>
      <c r="AW259" s="13" t="s">
        <v>4</v>
      </c>
      <c r="AX259" s="13" t="s">
        <v>84</v>
      </c>
      <c r="AY259" s="235" t="s">
        <v>163</v>
      </c>
    </row>
    <row r="260" spans="1:65" s="2" customFormat="1" ht="21.75" customHeight="1">
      <c r="A260" s="34"/>
      <c r="B260" s="35"/>
      <c r="C260" s="208" t="s">
        <v>338</v>
      </c>
      <c r="D260" s="208" t="s">
        <v>165</v>
      </c>
      <c r="E260" s="209" t="s">
        <v>339</v>
      </c>
      <c r="F260" s="210" t="s">
        <v>340</v>
      </c>
      <c r="G260" s="211" t="s">
        <v>197</v>
      </c>
      <c r="H260" s="212">
        <v>59.320999999999998</v>
      </c>
      <c r="I260" s="213"/>
      <c r="J260" s="214">
        <f>ROUND(I260*H260,2)</f>
        <v>0</v>
      </c>
      <c r="K260" s="210" t="s">
        <v>169</v>
      </c>
      <c r="L260" s="39"/>
      <c r="M260" s="215" t="s">
        <v>1</v>
      </c>
      <c r="N260" s="216" t="s">
        <v>42</v>
      </c>
      <c r="O260" s="71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9" t="s">
        <v>170</v>
      </c>
      <c r="AT260" s="219" t="s">
        <v>165</v>
      </c>
      <c r="AU260" s="219" t="s">
        <v>86</v>
      </c>
      <c r="AY260" s="16" t="s">
        <v>163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6" t="s">
        <v>84</v>
      </c>
      <c r="BK260" s="220">
        <f>ROUND(I260*H260,2)</f>
        <v>0</v>
      </c>
      <c r="BL260" s="16" t="s">
        <v>170</v>
      </c>
      <c r="BM260" s="219" t="s">
        <v>341</v>
      </c>
    </row>
    <row r="261" spans="1:65" s="2" customFormat="1" ht="21.75" customHeight="1">
      <c r="A261" s="34"/>
      <c r="B261" s="35"/>
      <c r="C261" s="208" t="s">
        <v>342</v>
      </c>
      <c r="D261" s="208" t="s">
        <v>165</v>
      </c>
      <c r="E261" s="209" t="s">
        <v>343</v>
      </c>
      <c r="F261" s="210" t="s">
        <v>344</v>
      </c>
      <c r="G261" s="211" t="s">
        <v>197</v>
      </c>
      <c r="H261" s="212">
        <v>1.0189999999999999</v>
      </c>
      <c r="I261" s="213"/>
      <c r="J261" s="214">
        <f>ROUND(I261*H261,2)</f>
        <v>0</v>
      </c>
      <c r="K261" s="210" t="s">
        <v>180</v>
      </c>
      <c r="L261" s="39"/>
      <c r="M261" s="215" t="s">
        <v>1</v>
      </c>
      <c r="N261" s="216" t="s">
        <v>42</v>
      </c>
      <c r="O261" s="71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9" t="s">
        <v>170</v>
      </c>
      <c r="AT261" s="219" t="s">
        <v>165</v>
      </c>
      <c r="AU261" s="219" t="s">
        <v>86</v>
      </c>
      <c r="AY261" s="16" t="s">
        <v>163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6" t="s">
        <v>84</v>
      </c>
      <c r="BK261" s="220">
        <f>ROUND(I261*H261,2)</f>
        <v>0</v>
      </c>
      <c r="BL261" s="16" t="s">
        <v>170</v>
      </c>
      <c r="BM261" s="219" t="s">
        <v>345</v>
      </c>
    </row>
    <row r="262" spans="1:65" s="13" customFormat="1" ht="11.25">
      <c r="B262" s="225"/>
      <c r="C262" s="226"/>
      <c r="D262" s="221" t="s">
        <v>184</v>
      </c>
      <c r="E262" s="227" t="s">
        <v>1</v>
      </c>
      <c r="F262" s="228" t="s">
        <v>346</v>
      </c>
      <c r="G262" s="226"/>
      <c r="H262" s="229">
        <v>1.0189999999999999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AT262" s="235" t="s">
        <v>184</v>
      </c>
      <c r="AU262" s="235" t="s">
        <v>86</v>
      </c>
      <c r="AV262" s="13" t="s">
        <v>86</v>
      </c>
      <c r="AW262" s="13" t="s">
        <v>34</v>
      </c>
      <c r="AX262" s="13" t="s">
        <v>84</v>
      </c>
      <c r="AY262" s="235" t="s">
        <v>163</v>
      </c>
    </row>
    <row r="263" spans="1:65" s="2" customFormat="1" ht="16.5" customHeight="1">
      <c r="A263" s="34"/>
      <c r="B263" s="35"/>
      <c r="C263" s="208" t="s">
        <v>347</v>
      </c>
      <c r="D263" s="208" t="s">
        <v>165</v>
      </c>
      <c r="E263" s="209" t="s">
        <v>348</v>
      </c>
      <c r="F263" s="210" t="s">
        <v>349</v>
      </c>
      <c r="G263" s="211" t="s">
        <v>197</v>
      </c>
      <c r="H263" s="212">
        <v>95.146000000000001</v>
      </c>
      <c r="I263" s="213"/>
      <c r="J263" s="214">
        <f>ROUND(I263*H263,2)</f>
        <v>0</v>
      </c>
      <c r="K263" s="210" t="s">
        <v>180</v>
      </c>
      <c r="L263" s="39"/>
      <c r="M263" s="215" t="s">
        <v>1</v>
      </c>
      <c r="N263" s="216" t="s">
        <v>42</v>
      </c>
      <c r="O263" s="71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9" t="s">
        <v>170</v>
      </c>
      <c r="AT263" s="219" t="s">
        <v>165</v>
      </c>
      <c r="AU263" s="219" t="s">
        <v>86</v>
      </c>
      <c r="AY263" s="16" t="s">
        <v>163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6" t="s">
        <v>84</v>
      </c>
      <c r="BK263" s="220">
        <f>ROUND(I263*H263,2)</f>
        <v>0</v>
      </c>
      <c r="BL263" s="16" t="s">
        <v>170</v>
      </c>
      <c r="BM263" s="219" t="s">
        <v>350</v>
      </c>
    </row>
    <row r="264" spans="1:65" s="2" customFormat="1" ht="21.75" customHeight="1">
      <c r="A264" s="34"/>
      <c r="B264" s="35"/>
      <c r="C264" s="208" t="s">
        <v>351</v>
      </c>
      <c r="D264" s="208" t="s">
        <v>165</v>
      </c>
      <c r="E264" s="209" t="s">
        <v>352</v>
      </c>
      <c r="F264" s="210" t="s">
        <v>353</v>
      </c>
      <c r="G264" s="211" t="s">
        <v>197</v>
      </c>
      <c r="H264" s="212">
        <v>95.146000000000001</v>
      </c>
      <c r="I264" s="213"/>
      <c r="J264" s="214">
        <f>ROUND(I264*H264,2)</f>
        <v>0</v>
      </c>
      <c r="K264" s="210" t="s">
        <v>180</v>
      </c>
      <c r="L264" s="39"/>
      <c r="M264" s="215" t="s">
        <v>1</v>
      </c>
      <c r="N264" s="216" t="s">
        <v>42</v>
      </c>
      <c r="O264" s="71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9" t="s">
        <v>170</v>
      </c>
      <c r="AT264" s="219" t="s">
        <v>165</v>
      </c>
      <c r="AU264" s="219" t="s">
        <v>86</v>
      </c>
      <c r="AY264" s="16" t="s">
        <v>163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6" t="s">
        <v>84</v>
      </c>
      <c r="BK264" s="220">
        <f>ROUND(I264*H264,2)</f>
        <v>0</v>
      </c>
      <c r="BL264" s="16" t="s">
        <v>170</v>
      </c>
      <c r="BM264" s="219" t="s">
        <v>354</v>
      </c>
    </row>
    <row r="265" spans="1:65" s="13" customFormat="1" ht="11.25">
      <c r="B265" s="225"/>
      <c r="C265" s="226"/>
      <c r="D265" s="221" t="s">
        <v>184</v>
      </c>
      <c r="E265" s="227" t="s">
        <v>1</v>
      </c>
      <c r="F265" s="228" t="s">
        <v>355</v>
      </c>
      <c r="G265" s="226"/>
      <c r="H265" s="229">
        <v>95.146000000000001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184</v>
      </c>
      <c r="AU265" s="235" t="s">
        <v>86</v>
      </c>
      <c r="AV265" s="13" t="s">
        <v>86</v>
      </c>
      <c r="AW265" s="13" t="s">
        <v>34</v>
      </c>
      <c r="AX265" s="13" t="s">
        <v>84</v>
      </c>
      <c r="AY265" s="235" t="s">
        <v>163</v>
      </c>
    </row>
    <row r="266" spans="1:65" s="2" customFormat="1" ht="21.75" customHeight="1">
      <c r="A266" s="34"/>
      <c r="B266" s="35"/>
      <c r="C266" s="208" t="s">
        <v>356</v>
      </c>
      <c r="D266" s="208" t="s">
        <v>165</v>
      </c>
      <c r="E266" s="209" t="s">
        <v>357</v>
      </c>
      <c r="F266" s="210" t="s">
        <v>358</v>
      </c>
      <c r="G266" s="211" t="s">
        <v>197</v>
      </c>
      <c r="H266" s="212">
        <v>34.482999999999997</v>
      </c>
      <c r="I266" s="213"/>
      <c r="J266" s="214">
        <f>ROUND(I266*H266,2)</f>
        <v>0</v>
      </c>
      <c r="K266" s="210" t="s">
        <v>169</v>
      </c>
      <c r="L266" s="39"/>
      <c r="M266" s="215" t="s">
        <v>1</v>
      </c>
      <c r="N266" s="216" t="s">
        <v>42</v>
      </c>
      <c r="O266" s="71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9" t="s">
        <v>170</v>
      </c>
      <c r="AT266" s="219" t="s">
        <v>165</v>
      </c>
      <c r="AU266" s="219" t="s">
        <v>86</v>
      </c>
      <c r="AY266" s="16" t="s">
        <v>163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6" t="s">
        <v>84</v>
      </c>
      <c r="BK266" s="220">
        <f>ROUND(I266*H266,2)</f>
        <v>0</v>
      </c>
      <c r="BL266" s="16" t="s">
        <v>170</v>
      </c>
      <c r="BM266" s="219" t="s">
        <v>359</v>
      </c>
    </row>
    <row r="267" spans="1:65" s="12" customFormat="1" ht="22.9" customHeight="1">
      <c r="B267" s="192"/>
      <c r="C267" s="193"/>
      <c r="D267" s="194" t="s">
        <v>76</v>
      </c>
      <c r="E267" s="206" t="s">
        <v>360</v>
      </c>
      <c r="F267" s="206" t="s">
        <v>361</v>
      </c>
      <c r="G267" s="193"/>
      <c r="H267" s="193"/>
      <c r="I267" s="196"/>
      <c r="J267" s="207">
        <f>BK267</f>
        <v>0</v>
      </c>
      <c r="K267" s="193"/>
      <c r="L267" s="198"/>
      <c r="M267" s="199"/>
      <c r="N267" s="200"/>
      <c r="O267" s="200"/>
      <c r="P267" s="201">
        <f>SUM(P268:P270)</f>
        <v>0</v>
      </c>
      <c r="Q267" s="200"/>
      <c r="R267" s="201">
        <f>SUM(R268:R270)</f>
        <v>0</v>
      </c>
      <c r="S267" s="200"/>
      <c r="T267" s="202">
        <f>SUM(T268:T270)</f>
        <v>0</v>
      </c>
      <c r="AR267" s="203" t="s">
        <v>84</v>
      </c>
      <c r="AT267" s="204" t="s">
        <v>76</v>
      </c>
      <c r="AU267" s="204" t="s">
        <v>84</v>
      </c>
      <c r="AY267" s="203" t="s">
        <v>163</v>
      </c>
      <c r="BK267" s="205">
        <f>SUM(BK268:BK270)</f>
        <v>0</v>
      </c>
    </row>
    <row r="268" spans="1:65" s="2" customFormat="1" ht="21.75" customHeight="1">
      <c r="A268" s="34"/>
      <c r="B268" s="35"/>
      <c r="C268" s="208" t="s">
        <v>362</v>
      </c>
      <c r="D268" s="208" t="s">
        <v>165</v>
      </c>
      <c r="E268" s="209" t="s">
        <v>363</v>
      </c>
      <c r="F268" s="210" t="s">
        <v>364</v>
      </c>
      <c r="G268" s="211" t="s">
        <v>197</v>
      </c>
      <c r="H268" s="212">
        <v>118.642</v>
      </c>
      <c r="I268" s="213"/>
      <c r="J268" s="214">
        <f>ROUND(I268*H268,2)</f>
        <v>0</v>
      </c>
      <c r="K268" s="210" t="s">
        <v>180</v>
      </c>
      <c r="L268" s="39"/>
      <c r="M268" s="215" t="s">
        <v>1</v>
      </c>
      <c r="N268" s="216" t="s">
        <v>42</v>
      </c>
      <c r="O268" s="71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9" t="s">
        <v>170</v>
      </c>
      <c r="AT268" s="219" t="s">
        <v>165</v>
      </c>
      <c r="AU268" s="219" t="s">
        <v>86</v>
      </c>
      <c r="AY268" s="16" t="s">
        <v>163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6" t="s">
        <v>84</v>
      </c>
      <c r="BK268" s="220">
        <f>ROUND(I268*H268,2)</f>
        <v>0</v>
      </c>
      <c r="BL268" s="16" t="s">
        <v>170</v>
      </c>
      <c r="BM268" s="219" t="s">
        <v>365</v>
      </c>
    </row>
    <row r="269" spans="1:65" s="13" customFormat="1" ht="11.25">
      <c r="B269" s="225"/>
      <c r="C269" s="226"/>
      <c r="D269" s="221" t="s">
        <v>184</v>
      </c>
      <c r="E269" s="226"/>
      <c r="F269" s="228" t="s">
        <v>366</v>
      </c>
      <c r="G269" s="226"/>
      <c r="H269" s="229">
        <v>118.642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AT269" s="235" t="s">
        <v>184</v>
      </c>
      <c r="AU269" s="235" t="s">
        <v>86</v>
      </c>
      <c r="AV269" s="13" t="s">
        <v>86</v>
      </c>
      <c r="AW269" s="13" t="s">
        <v>4</v>
      </c>
      <c r="AX269" s="13" t="s">
        <v>84</v>
      </c>
      <c r="AY269" s="235" t="s">
        <v>163</v>
      </c>
    </row>
    <row r="270" spans="1:65" s="2" customFormat="1" ht="21.75" customHeight="1">
      <c r="A270" s="34"/>
      <c r="B270" s="35"/>
      <c r="C270" s="208" t="s">
        <v>367</v>
      </c>
      <c r="D270" s="208" t="s">
        <v>165</v>
      </c>
      <c r="E270" s="209" t="s">
        <v>368</v>
      </c>
      <c r="F270" s="210" t="s">
        <v>369</v>
      </c>
      <c r="G270" s="211" t="s">
        <v>197</v>
      </c>
      <c r="H270" s="212">
        <v>59.320999999999998</v>
      </c>
      <c r="I270" s="213"/>
      <c r="J270" s="214">
        <f>ROUND(I270*H270,2)</f>
        <v>0</v>
      </c>
      <c r="K270" s="210" t="s">
        <v>180</v>
      </c>
      <c r="L270" s="39"/>
      <c r="M270" s="257" t="s">
        <v>1</v>
      </c>
      <c r="N270" s="258" t="s">
        <v>42</v>
      </c>
      <c r="O270" s="259"/>
      <c r="P270" s="260">
        <f>O270*H270</f>
        <v>0</v>
      </c>
      <c r="Q270" s="260">
        <v>0</v>
      </c>
      <c r="R270" s="260">
        <f>Q270*H270</f>
        <v>0</v>
      </c>
      <c r="S270" s="260">
        <v>0</v>
      </c>
      <c r="T270" s="261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9" t="s">
        <v>170</v>
      </c>
      <c r="AT270" s="219" t="s">
        <v>165</v>
      </c>
      <c r="AU270" s="219" t="s">
        <v>86</v>
      </c>
      <c r="AY270" s="16" t="s">
        <v>163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6" t="s">
        <v>84</v>
      </c>
      <c r="BK270" s="220">
        <f>ROUND(I270*H270,2)</f>
        <v>0</v>
      </c>
      <c r="BL270" s="16" t="s">
        <v>170</v>
      </c>
      <c r="BM270" s="219" t="s">
        <v>370</v>
      </c>
    </row>
    <row r="271" spans="1:65" s="2" customFormat="1" ht="6.95" customHeight="1">
      <c r="A271" s="34"/>
      <c r="B271" s="54"/>
      <c r="C271" s="55"/>
      <c r="D271" s="55"/>
      <c r="E271" s="55"/>
      <c r="F271" s="55"/>
      <c r="G271" s="55"/>
      <c r="H271" s="55"/>
      <c r="I271" s="158"/>
      <c r="J271" s="55"/>
      <c r="K271" s="55"/>
      <c r="L271" s="39"/>
      <c r="M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</row>
  </sheetData>
  <sheetProtection algorithmName="SHA-512" hashValue="tjke+bBOVGiU07wHdNkYsEohaH3eSjfxU/CJAC62sTa5xjc1GdHU9+Vx5j378qPqo0MWhCdBTfX3OaWDylvYrw==" saltValue="sdsEu06Uy4cz8X4fFGJ8SGvDNXUCyUCVGsyPmavo2I2OSIoKyVtVNmJqlEos8fVXa2GN4kbYLlsjP7WTI805sQ==" spinCount="100000" sheet="1" objects="1" scenarios="1" formatColumns="0" formatRows="0" autoFilter="0"/>
  <autoFilter ref="C126:K270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94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133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371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ROUND((SUM(BE124:BE133)),  2)</f>
        <v>0</v>
      </c>
      <c r="G35" s="34"/>
      <c r="H35" s="34"/>
      <c r="I35" s="137">
        <v>0.21</v>
      </c>
      <c r="J35" s="136">
        <f>ROUND(((SUM(BE124:BE133))*I35),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ROUND((SUM(BF124:BF133)),  2)</f>
        <v>0</v>
      </c>
      <c r="G36" s="34"/>
      <c r="H36" s="34"/>
      <c r="I36" s="137">
        <v>0.15</v>
      </c>
      <c r="J36" s="136">
        <f>ROUND(((SUM(BF124:BF133))*I36),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ROUND((SUM(BG124:BG133)),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ROUND((SUM(BH124:BH133)),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ROUND((SUM(BI124:BI133)),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133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2019/07/1.2/SO 01 - VRN - most v km 51,144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372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373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374</v>
      </c>
      <c r="E101" s="176"/>
      <c r="F101" s="176"/>
      <c r="G101" s="176"/>
      <c r="H101" s="176"/>
      <c r="I101" s="177"/>
      <c r="J101" s="178">
        <f>J130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375</v>
      </c>
      <c r="E102" s="176"/>
      <c r="F102" s="176"/>
      <c r="G102" s="176"/>
      <c r="H102" s="176"/>
      <c r="I102" s="177"/>
      <c r="J102" s="178">
        <f>J132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148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4" t="str">
        <f>E7</f>
        <v>Oprava mostních objektů v úseku Opočno - Teplice nad M.</v>
      </c>
      <c r="F112" s="315"/>
      <c r="G112" s="315"/>
      <c r="H112" s="315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132</v>
      </c>
      <c r="D113" s="21"/>
      <c r="E113" s="21"/>
      <c r="F113" s="21"/>
      <c r="G113" s="21"/>
      <c r="H113" s="21"/>
      <c r="I113" s="115"/>
      <c r="J113" s="21"/>
      <c r="K113" s="21"/>
      <c r="L113" s="19"/>
    </row>
    <row r="114" spans="1:65" s="2" customFormat="1" ht="16.5" customHeight="1">
      <c r="A114" s="34"/>
      <c r="B114" s="35"/>
      <c r="C114" s="36"/>
      <c r="D114" s="36"/>
      <c r="E114" s="314" t="s">
        <v>133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134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7" t="str">
        <f>E11</f>
        <v>2019/07/1.2/SO 01 - VRN - most v km 51,144</v>
      </c>
      <c r="F116" s="316"/>
      <c r="G116" s="316"/>
      <c r="H116" s="31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22</v>
      </c>
      <c r="D118" s="36"/>
      <c r="E118" s="36"/>
      <c r="F118" s="26" t="str">
        <f>F14</f>
        <v xml:space="preserve"> </v>
      </c>
      <c r="G118" s="36"/>
      <c r="H118" s="36"/>
      <c r="I118" s="123" t="s">
        <v>24</v>
      </c>
      <c r="J118" s="66" t="str">
        <f>IF(J14="","",J14)</f>
        <v>31. 1. 2020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8" t="s">
        <v>28</v>
      </c>
      <c r="D120" s="36"/>
      <c r="E120" s="36"/>
      <c r="F120" s="26" t="str">
        <f>E17</f>
        <v xml:space="preserve"> </v>
      </c>
      <c r="G120" s="36"/>
      <c r="H120" s="36"/>
      <c r="I120" s="123" t="s">
        <v>33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31</v>
      </c>
      <c r="D121" s="36"/>
      <c r="E121" s="36"/>
      <c r="F121" s="26" t="str">
        <f>IF(E20="","",E20)</f>
        <v>Vyplň údaj</v>
      </c>
      <c r="G121" s="36"/>
      <c r="H121" s="36"/>
      <c r="I121" s="123" t="s">
        <v>35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149</v>
      </c>
      <c r="D123" s="183" t="s">
        <v>62</v>
      </c>
      <c r="E123" s="183" t="s">
        <v>58</v>
      </c>
      <c r="F123" s="183" t="s">
        <v>59</v>
      </c>
      <c r="G123" s="183" t="s">
        <v>150</v>
      </c>
      <c r="H123" s="183" t="s">
        <v>151</v>
      </c>
      <c r="I123" s="184" t="s">
        <v>152</v>
      </c>
      <c r="J123" s="183" t="s">
        <v>138</v>
      </c>
      <c r="K123" s="185" t="s">
        <v>153</v>
      </c>
      <c r="L123" s="186"/>
      <c r="M123" s="75" t="s">
        <v>1</v>
      </c>
      <c r="N123" s="76" t="s">
        <v>41</v>
      </c>
      <c r="O123" s="76" t="s">
        <v>154</v>
      </c>
      <c r="P123" s="76" t="s">
        <v>155</v>
      </c>
      <c r="Q123" s="76" t="s">
        <v>156</v>
      </c>
      <c r="R123" s="76" t="s">
        <v>157</v>
      </c>
      <c r="S123" s="76" t="s">
        <v>158</v>
      </c>
      <c r="T123" s="77" t="s">
        <v>159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160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76</v>
      </c>
      <c r="AU124" s="16" t="s">
        <v>140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76</v>
      </c>
      <c r="E125" s="195" t="s">
        <v>376</v>
      </c>
      <c r="F125" s="195" t="s">
        <v>377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P126+P130+P132</f>
        <v>0</v>
      </c>
      <c r="Q125" s="200"/>
      <c r="R125" s="201">
        <f>R126+R130+R132</f>
        <v>0</v>
      </c>
      <c r="S125" s="200"/>
      <c r="T125" s="202">
        <f>T126+T130+T132</f>
        <v>0</v>
      </c>
      <c r="AR125" s="203" t="s">
        <v>193</v>
      </c>
      <c r="AT125" s="204" t="s">
        <v>76</v>
      </c>
      <c r="AU125" s="204" t="s">
        <v>77</v>
      </c>
      <c r="AY125" s="203" t="s">
        <v>163</v>
      </c>
      <c r="BK125" s="205">
        <f>BK126+BK130+BK132</f>
        <v>0</v>
      </c>
    </row>
    <row r="126" spans="1:65" s="12" customFormat="1" ht="22.9" customHeight="1">
      <c r="B126" s="192"/>
      <c r="C126" s="193"/>
      <c r="D126" s="194" t="s">
        <v>76</v>
      </c>
      <c r="E126" s="206" t="s">
        <v>378</v>
      </c>
      <c r="F126" s="206" t="s">
        <v>379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SUM(P127:P129)</f>
        <v>0</v>
      </c>
      <c r="Q126" s="200"/>
      <c r="R126" s="201">
        <f>SUM(R127:R129)</f>
        <v>0</v>
      </c>
      <c r="S126" s="200"/>
      <c r="T126" s="202">
        <f>SUM(T127:T129)</f>
        <v>0</v>
      </c>
      <c r="AR126" s="203" t="s">
        <v>193</v>
      </c>
      <c r="AT126" s="204" t="s">
        <v>76</v>
      </c>
      <c r="AU126" s="204" t="s">
        <v>84</v>
      </c>
      <c r="AY126" s="203" t="s">
        <v>163</v>
      </c>
      <c r="BK126" s="205">
        <f>SUM(BK127:BK129)</f>
        <v>0</v>
      </c>
    </row>
    <row r="127" spans="1:65" s="2" customFormat="1" ht="16.5" customHeight="1">
      <c r="A127" s="34"/>
      <c r="B127" s="35"/>
      <c r="C127" s="208" t="s">
        <v>84</v>
      </c>
      <c r="D127" s="208" t="s">
        <v>165</v>
      </c>
      <c r="E127" s="209" t="s">
        <v>380</v>
      </c>
      <c r="F127" s="210" t="s">
        <v>379</v>
      </c>
      <c r="G127" s="211" t="s">
        <v>381</v>
      </c>
      <c r="H127" s="212">
        <v>1</v>
      </c>
      <c r="I127" s="213"/>
      <c r="J127" s="214">
        <f>ROUND(I127*H127,2)</f>
        <v>0</v>
      </c>
      <c r="K127" s="210" t="s">
        <v>382</v>
      </c>
      <c r="L127" s="39"/>
      <c r="M127" s="215" t="s">
        <v>1</v>
      </c>
      <c r="N127" s="216" t="s">
        <v>42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383</v>
      </c>
      <c r="AT127" s="219" t="s">
        <v>165</v>
      </c>
      <c r="AU127" s="219" t="s">
        <v>86</v>
      </c>
      <c r="AY127" s="16" t="s">
        <v>163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84</v>
      </c>
      <c r="BK127" s="220">
        <f>ROUND(I127*H127,2)</f>
        <v>0</v>
      </c>
      <c r="BL127" s="16" t="s">
        <v>383</v>
      </c>
      <c r="BM127" s="219" t="s">
        <v>384</v>
      </c>
    </row>
    <row r="128" spans="1:65" s="2" customFormat="1" ht="16.5" customHeight="1">
      <c r="A128" s="34"/>
      <c r="B128" s="35"/>
      <c r="C128" s="208" t="s">
        <v>86</v>
      </c>
      <c r="D128" s="208" t="s">
        <v>165</v>
      </c>
      <c r="E128" s="209" t="s">
        <v>385</v>
      </c>
      <c r="F128" s="210" t="s">
        <v>386</v>
      </c>
      <c r="G128" s="211" t="s">
        <v>381</v>
      </c>
      <c r="H128" s="212">
        <v>1</v>
      </c>
      <c r="I128" s="213"/>
      <c r="J128" s="214">
        <f>ROUND(I128*H128,2)</f>
        <v>0</v>
      </c>
      <c r="K128" s="210" t="s">
        <v>382</v>
      </c>
      <c r="L128" s="39"/>
      <c r="M128" s="215" t="s">
        <v>1</v>
      </c>
      <c r="N128" s="216" t="s">
        <v>42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383</v>
      </c>
      <c r="AT128" s="219" t="s">
        <v>165</v>
      </c>
      <c r="AU128" s="219" t="s">
        <v>86</v>
      </c>
      <c r="AY128" s="16" t="s">
        <v>163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6" t="s">
        <v>84</v>
      </c>
      <c r="BK128" s="220">
        <f>ROUND(I128*H128,2)</f>
        <v>0</v>
      </c>
      <c r="BL128" s="16" t="s">
        <v>383</v>
      </c>
      <c r="BM128" s="219" t="s">
        <v>387</v>
      </c>
    </row>
    <row r="129" spans="1:65" s="2" customFormat="1" ht="16.5" customHeight="1">
      <c r="A129" s="34"/>
      <c r="B129" s="35"/>
      <c r="C129" s="208" t="s">
        <v>176</v>
      </c>
      <c r="D129" s="208" t="s">
        <v>165</v>
      </c>
      <c r="E129" s="209" t="s">
        <v>388</v>
      </c>
      <c r="F129" s="210" t="s">
        <v>389</v>
      </c>
      <c r="G129" s="211" t="s">
        <v>381</v>
      </c>
      <c r="H129" s="212">
        <v>1</v>
      </c>
      <c r="I129" s="213"/>
      <c r="J129" s="214">
        <f>ROUND(I129*H129,2)</f>
        <v>0</v>
      </c>
      <c r="K129" s="210" t="s">
        <v>382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383</v>
      </c>
      <c r="AT129" s="219" t="s">
        <v>165</v>
      </c>
      <c r="AU129" s="219" t="s">
        <v>86</v>
      </c>
      <c r="AY129" s="16" t="s">
        <v>163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84</v>
      </c>
      <c r="BK129" s="220">
        <f>ROUND(I129*H129,2)</f>
        <v>0</v>
      </c>
      <c r="BL129" s="16" t="s">
        <v>383</v>
      </c>
      <c r="BM129" s="219" t="s">
        <v>390</v>
      </c>
    </row>
    <row r="130" spans="1:65" s="12" customFormat="1" ht="22.9" customHeight="1">
      <c r="B130" s="192"/>
      <c r="C130" s="193"/>
      <c r="D130" s="194" t="s">
        <v>76</v>
      </c>
      <c r="E130" s="206" t="s">
        <v>391</v>
      </c>
      <c r="F130" s="206" t="s">
        <v>392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P131</f>
        <v>0</v>
      </c>
      <c r="Q130" s="200"/>
      <c r="R130" s="201">
        <f>R131</f>
        <v>0</v>
      </c>
      <c r="S130" s="200"/>
      <c r="T130" s="202">
        <f>T131</f>
        <v>0</v>
      </c>
      <c r="AR130" s="203" t="s">
        <v>193</v>
      </c>
      <c r="AT130" s="204" t="s">
        <v>76</v>
      </c>
      <c r="AU130" s="204" t="s">
        <v>84</v>
      </c>
      <c r="AY130" s="203" t="s">
        <v>163</v>
      </c>
      <c r="BK130" s="205">
        <f>BK131</f>
        <v>0</v>
      </c>
    </row>
    <row r="131" spans="1:65" s="2" customFormat="1" ht="16.5" customHeight="1">
      <c r="A131" s="34"/>
      <c r="B131" s="35"/>
      <c r="C131" s="208" t="s">
        <v>170</v>
      </c>
      <c r="D131" s="208" t="s">
        <v>165</v>
      </c>
      <c r="E131" s="209" t="s">
        <v>393</v>
      </c>
      <c r="F131" s="210" t="s">
        <v>394</v>
      </c>
      <c r="G131" s="211" t="s">
        <v>381</v>
      </c>
      <c r="H131" s="212">
        <v>80</v>
      </c>
      <c r="I131" s="213"/>
      <c r="J131" s="214">
        <f>ROUND(I131*H131,2)</f>
        <v>0</v>
      </c>
      <c r="K131" s="210" t="s">
        <v>382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383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383</v>
      </c>
      <c r="BM131" s="219" t="s">
        <v>395</v>
      </c>
    </row>
    <row r="132" spans="1:65" s="12" customFormat="1" ht="22.9" customHeight="1">
      <c r="B132" s="192"/>
      <c r="C132" s="193"/>
      <c r="D132" s="194" t="s">
        <v>76</v>
      </c>
      <c r="E132" s="206" t="s">
        <v>396</v>
      </c>
      <c r="F132" s="206" t="s">
        <v>397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P133</f>
        <v>0</v>
      </c>
      <c r="Q132" s="200"/>
      <c r="R132" s="201">
        <f>R133</f>
        <v>0</v>
      </c>
      <c r="S132" s="200"/>
      <c r="T132" s="202">
        <f>T133</f>
        <v>0</v>
      </c>
      <c r="AR132" s="203" t="s">
        <v>193</v>
      </c>
      <c r="AT132" s="204" t="s">
        <v>76</v>
      </c>
      <c r="AU132" s="204" t="s">
        <v>84</v>
      </c>
      <c r="AY132" s="203" t="s">
        <v>163</v>
      </c>
      <c r="BK132" s="205">
        <f>BK133</f>
        <v>0</v>
      </c>
    </row>
    <row r="133" spans="1:65" s="2" customFormat="1" ht="16.5" customHeight="1">
      <c r="A133" s="34"/>
      <c r="B133" s="35"/>
      <c r="C133" s="208" t="s">
        <v>193</v>
      </c>
      <c r="D133" s="208" t="s">
        <v>165</v>
      </c>
      <c r="E133" s="209" t="s">
        <v>398</v>
      </c>
      <c r="F133" s="210" t="s">
        <v>399</v>
      </c>
      <c r="G133" s="211" t="s">
        <v>381</v>
      </c>
      <c r="H133" s="212">
        <v>1</v>
      </c>
      <c r="I133" s="213"/>
      <c r="J133" s="214">
        <f>ROUND(I133*H133,2)</f>
        <v>0</v>
      </c>
      <c r="K133" s="210" t="s">
        <v>382</v>
      </c>
      <c r="L133" s="39"/>
      <c r="M133" s="257" t="s">
        <v>1</v>
      </c>
      <c r="N133" s="258" t="s">
        <v>42</v>
      </c>
      <c r="O133" s="259"/>
      <c r="P133" s="260">
        <f>O133*H133</f>
        <v>0</v>
      </c>
      <c r="Q133" s="260">
        <v>0</v>
      </c>
      <c r="R133" s="260">
        <f>Q133*H133</f>
        <v>0</v>
      </c>
      <c r="S133" s="260">
        <v>0</v>
      </c>
      <c r="T133" s="26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383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383</v>
      </c>
      <c r="BM133" s="219" t="s">
        <v>400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158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zoOf3bXybaml2UCpaoShOQ853uh36Gc6Yn0/WAh6/yJHwsTvYXe9vFMxy7mfB/7dO31MJ0K83sfLfnr+vvIJFQ==" saltValue="tK1QmHD6WWVnSRbFdKirrMi0ppIazZ7CxuENunHnqnRttTAC7UyRagx2cvEim7nIVnoW8jpMZ8IXDsL/iznt+g==" spinCount="100000" sheet="1" objects="1" scenarios="1" formatColumns="0" formatRows="0" autoFilter="0"/>
  <autoFilter ref="C123:K13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401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402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ROUND((SUM(BE127:BE251)),  2)</f>
        <v>0</v>
      </c>
      <c r="G35" s="34"/>
      <c r="H35" s="34"/>
      <c r="I35" s="137">
        <v>0.21</v>
      </c>
      <c r="J35" s="136">
        <f>ROUND(((SUM(BE127:BE251))*I35),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ROUND((SUM(BF127:BF251)),  2)</f>
        <v>0</v>
      </c>
      <c r="G36" s="34"/>
      <c r="H36" s="34"/>
      <c r="I36" s="137">
        <v>0.15</v>
      </c>
      <c r="J36" s="136">
        <f>ROUND(((SUM(BF127:BF251))*I36),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ROUND((SUM(BG127:BG251)),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ROUND((SUM(BH127:BH251)),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ROUND((SUM(BI127:BI251)),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401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2019/07/2.1/SO 02 - most v km 51,331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141</v>
      </c>
      <c r="E99" s="170"/>
      <c r="F99" s="170"/>
      <c r="G99" s="170"/>
      <c r="H99" s="170"/>
      <c r="I99" s="171"/>
      <c r="J99" s="172">
        <f>J128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142</v>
      </c>
      <c r="E100" s="176"/>
      <c r="F100" s="176"/>
      <c r="G100" s="176"/>
      <c r="H100" s="176"/>
      <c r="I100" s="177"/>
      <c r="J100" s="178">
        <f>J129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143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144</v>
      </c>
      <c r="E102" s="176"/>
      <c r="F102" s="176"/>
      <c r="G102" s="176"/>
      <c r="H102" s="176"/>
      <c r="I102" s="177"/>
      <c r="J102" s="178">
        <f>J142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145</v>
      </c>
      <c r="E103" s="176"/>
      <c r="F103" s="176"/>
      <c r="G103" s="176"/>
      <c r="H103" s="176"/>
      <c r="I103" s="177"/>
      <c r="J103" s="178">
        <f>J152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146</v>
      </c>
      <c r="E104" s="176"/>
      <c r="F104" s="176"/>
      <c r="G104" s="176"/>
      <c r="H104" s="176"/>
      <c r="I104" s="177"/>
      <c r="J104" s="178">
        <f>J237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147</v>
      </c>
      <c r="E105" s="176"/>
      <c r="F105" s="176"/>
      <c r="G105" s="176"/>
      <c r="H105" s="176"/>
      <c r="I105" s="177"/>
      <c r="J105" s="178">
        <f>J248</f>
        <v>0</v>
      </c>
      <c r="K105" s="104"/>
      <c r="L105" s="179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2" t="s">
        <v>148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14" t="str">
        <f>E7</f>
        <v>Oprava mostních objektů v úseku Opočno - Teplice nad M.</v>
      </c>
      <c r="F115" s="315"/>
      <c r="G115" s="315"/>
      <c r="H115" s="315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0"/>
      <c r="C116" s="28" t="s">
        <v>132</v>
      </c>
      <c r="D116" s="21"/>
      <c r="E116" s="21"/>
      <c r="F116" s="21"/>
      <c r="G116" s="21"/>
      <c r="H116" s="21"/>
      <c r="I116" s="115"/>
      <c r="J116" s="21"/>
      <c r="K116" s="21"/>
      <c r="L116" s="19"/>
    </row>
    <row r="117" spans="1:63" s="2" customFormat="1" ht="16.5" customHeight="1">
      <c r="A117" s="34"/>
      <c r="B117" s="35"/>
      <c r="C117" s="36"/>
      <c r="D117" s="36"/>
      <c r="E117" s="314" t="s">
        <v>401</v>
      </c>
      <c r="F117" s="316"/>
      <c r="G117" s="316"/>
      <c r="H117" s="31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8" t="s">
        <v>134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7" t="str">
        <f>E11</f>
        <v>2019/07/2.1/SO 02 - most v km 51,331</v>
      </c>
      <c r="F119" s="316"/>
      <c r="G119" s="316"/>
      <c r="H119" s="31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8" t="s">
        <v>22</v>
      </c>
      <c r="D121" s="36"/>
      <c r="E121" s="36"/>
      <c r="F121" s="26" t="str">
        <f>F14</f>
        <v xml:space="preserve"> </v>
      </c>
      <c r="G121" s="36"/>
      <c r="H121" s="36"/>
      <c r="I121" s="123" t="s">
        <v>24</v>
      </c>
      <c r="J121" s="66" t="str">
        <f>IF(J14="","",J14)</f>
        <v>31. 1. 2020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28</v>
      </c>
      <c r="D123" s="36"/>
      <c r="E123" s="36"/>
      <c r="F123" s="26" t="str">
        <f>E17</f>
        <v xml:space="preserve"> </v>
      </c>
      <c r="G123" s="36"/>
      <c r="H123" s="36"/>
      <c r="I123" s="123" t="s">
        <v>33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8" t="s">
        <v>31</v>
      </c>
      <c r="D124" s="36"/>
      <c r="E124" s="36"/>
      <c r="F124" s="26" t="str">
        <f>IF(E20="","",E20)</f>
        <v>Vyplň údaj</v>
      </c>
      <c r="G124" s="36"/>
      <c r="H124" s="36"/>
      <c r="I124" s="123" t="s">
        <v>35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149</v>
      </c>
      <c r="D126" s="183" t="s">
        <v>62</v>
      </c>
      <c r="E126" s="183" t="s">
        <v>58</v>
      </c>
      <c r="F126" s="183" t="s">
        <v>59</v>
      </c>
      <c r="G126" s="183" t="s">
        <v>150</v>
      </c>
      <c r="H126" s="183" t="s">
        <v>151</v>
      </c>
      <c r="I126" s="184" t="s">
        <v>152</v>
      </c>
      <c r="J126" s="183" t="s">
        <v>138</v>
      </c>
      <c r="K126" s="185" t="s">
        <v>153</v>
      </c>
      <c r="L126" s="186"/>
      <c r="M126" s="75" t="s">
        <v>1</v>
      </c>
      <c r="N126" s="76" t="s">
        <v>41</v>
      </c>
      <c r="O126" s="76" t="s">
        <v>154</v>
      </c>
      <c r="P126" s="76" t="s">
        <v>155</v>
      </c>
      <c r="Q126" s="76" t="s">
        <v>156</v>
      </c>
      <c r="R126" s="76" t="s">
        <v>157</v>
      </c>
      <c r="S126" s="76" t="s">
        <v>158</v>
      </c>
      <c r="T126" s="77" t="s">
        <v>159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160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82.33318217082001</v>
      </c>
      <c r="S127" s="79"/>
      <c r="T127" s="190">
        <f>T128</f>
        <v>76.005260000000007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76</v>
      </c>
      <c r="AU127" s="16" t="s">
        <v>140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76</v>
      </c>
      <c r="E128" s="195" t="s">
        <v>161</v>
      </c>
      <c r="F128" s="195" t="s">
        <v>162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P129+P132+P142+P152+P237+P248</f>
        <v>0</v>
      </c>
      <c r="Q128" s="200"/>
      <c r="R128" s="201">
        <f>R129+R132+R142+R152+R237+R248</f>
        <v>82.33318217082001</v>
      </c>
      <c r="S128" s="200"/>
      <c r="T128" s="202">
        <f>T129+T132+T142+T152+T237+T248</f>
        <v>76.005260000000007</v>
      </c>
      <c r="AR128" s="203" t="s">
        <v>84</v>
      </c>
      <c r="AT128" s="204" t="s">
        <v>76</v>
      </c>
      <c r="AU128" s="204" t="s">
        <v>77</v>
      </c>
      <c r="AY128" s="203" t="s">
        <v>163</v>
      </c>
      <c r="BK128" s="205">
        <f>BK129+BK132+BK142+BK152+BK237+BK248</f>
        <v>0</v>
      </c>
    </row>
    <row r="129" spans="1:65" s="12" customFormat="1" ht="22.9" customHeight="1">
      <c r="B129" s="192"/>
      <c r="C129" s="193"/>
      <c r="D129" s="194" t="s">
        <v>76</v>
      </c>
      <c r="E129" s="206" t="s">
        <v>84</v>
      </c>
      <c r="F129" s="206" t="s">
        <v>164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SUM(P130:P131)</f>
        <v>0</v>
      </c>
      <c r="Q129" s="200"/>
      <c r="R129" s="201">
        <f>SUM(R130:R131)</f>
        <v>5.4000000000000006E-2</v>
      </c>
      <c r="S129" s="200"/>
      <c r="T129" s="202">
        <f>SUM(T130:T131)</f>
        <v>0</v>
      </c>
      <c r="AR129" s="203" t="s">
        <v>84</v>
      </c>
      <c r="AT129" s="204" t="s">
        <v>76</v>
      </c>
      <c r="AU129" s="204" t="s">
        <v>84</v>
      </c>
      <c r="AY129" s="203" t="s">
        <v>163</v>
      </c>
      <c r="BK129" s="205">
        <f>SUM(BK130:BK131)</f>
        <v>0</v>
      </c>
    </row>
    <row r="130" spans="1:65" s="2" customFormat="1" ht="21.75" customHeight="1">
      <c r="A130" s="34"/>
      <c r="B130" s="35"/>
      <c r="C130" s="208" t="s">
        <v>84</v>
      </c>
      <c r="D130" s="208" t="s">
        <v>165</v>
      </c>
      <c r="E130" s="209" t="s">
        <v>166</v>
      </c>
      <c r="F130" s="210" t="s">
        <v>167</v>
      </c>
      <c r="G130" s="211" t="s">
        <v>168</v>
      </c>
      <c r="H130" s="212">
        <v>300</v>
      </c>
      <c r="I130" s="213"/>
      <c r="J130" s="214">
        <f>ROUND(I130*H130,2)</f>
        <v>0</v>
      </c>
      <c r="K130" s="210" t="s">
        <v>382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170</v>
      </c>
      <c r="AT130" s="219" t="s">
        <v>165</v>
      </c>
      <c r="AU130" s="219" t="s">
        <v>86</v>
      </c>
      <c r="AY130" s="16" t="s">
        <v>163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6" t="s">
        <v>84</v>
      </c>
      <c r="BK130" s="220">
        <f>ROUND(I130*H130,2)</f>
        <v>0</v>
      </c>
      <c r="BL130" s="16" t="s">
        <v>170</v>
      </c>
      <c r="BM130" s="219" t="s">
        <v>403</v>
      </c>
    </row>
    <row r="131" spans="1:65" s="2" customFormat="1" ht="16.5" customHeight="1">
      <c r="A131" s="34"/>
      <c r="B131" s="35"/>
      <c r="C131" s="208" t="s">
        <v>86</v>
      </c>
      <c r="D131" s="208" t="s">
        <v>165</v>
      </c>
      <c r="E131" s="209" t="s">
        <v>172</v>
      </c>
      <c r="F131" s="210" t="s">
        <v>173</v>
      </c>
      <c r="G131" s="211" t="s">
        <v>168</v>
      </c>
      <c r="H131" s="212">
        <v>300</v>
      </c>
      <c r="I131" s="213"/>
      <c r="J131" s="214">
        <f>ROUND(I131*H131,2)</f>
        <v>0</v>
      </c>
      <c r="K131" s="210" t="s">
        <v>382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1.8000000000000001E-4</v>
      </c>
      <c r="R131" s="217">
        <f>Q131*H131</f>
        <v>5.4000000000000006E-2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170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170</v>
      </c>
      <c r="BM131" s="219" t="s">
        <v>404</v>
      </c>
    </row>
    <row r="132" spans="1:65" s="12" customFormat="1" ht="22.9" customHeight="1">
      <c r="B132" s="192"/>
      <c r="C132" s="193"/>
      <c r="D132" s="194" t="s">
        <v>76</v>
      </c>
      <c r="E132" s="206" t="s">
        <v>86</v>
      </c>
      <c r="F132" s="206" t="s">
        <v>175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SUM(P133:P141)</f>
        <v>0</v>
      </c>
      <c r="Q132" s="200"/>
      <c r="R132" s="201">
        <f>SUM(R133:R141)</f>
        <v>32.080910782319997</v>
      </c>
      <c r="S132" s="200"/>
      <c r="T132" s="202">
        <f>SUM(T133:T141)</f>
        <v>0.71550000000000002</v>
      </c>
      <c r="AR132" s="203" t="s">
        <v>84</v>
      </c>
      <c r="AT132" s="204" t="s">
        <v>76</v>
      </c>
      <c r="AU132" s="204" t="s">
        <v>84</v>
      </c>
      <c r="AY132" s="203" t="s">
        <v>163</v>
      </c>
      <c r="BK132" s="205">
        <f>SUM(BK133:BK141)</f>
        <v>0</v>
      </c>
    </row>
    <row r="133" spans="1:65" s="2" customFormat="1" ht="21.75" customHeight="1">
      <c r="A133" s="34"/>
      <c r="B133" s="35"/>
      <c r="C133" s="208" t="s">
        <v>176</v>
      </c>
      <c r="D133" s="208" t="s">
        <v>165</v>
      </c>
      <c r="E133" s="209" t="s">
        <v>188</v>
      </c>
      <c r="F133" s="210" t="s">
        <v>189</v>
      </c>
      <c r="G133" s="211" t="s">
        <v>190</v>
      </c>
      <c r="H133" s="212">
        <v>95.4</v>
      </c>
      <c r="I133" s="213"/>
      <c r="J133" s="214">
        <f>ROUND(I133*H133,2)</f>
        <v>0</v>
      </c>
      <c r="K133" s="210" t="s">
        <v>180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6.2890800000000004E-5</v>
      </c>
      <c r="R133" s="217">
        <f>Q133*H133</f>
        <v>5.9997823200000008E-3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170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170</v>
      </c>
      <c r="BM133" s="219" t="s">
        <v>405</v>
      </c>
    </row>
    <row r="134" spans="1:65" s="13" customFormat="1" ht="11.25">
      <c r="B134" s="225"/>
      <c r="C134" s="226"/>
      <c r="D134" s="221" t="s">
        <v>184</v>
      </c>
      <c r="E134" s="227" t="s">
        <v>1</v>
      </c>
      <c r="F134" s="228" t="s">
        <v>406</v>
      </c>
      <c r="G134" s="226"/>
      <c r="H134" s="229">
        <v>95.4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184</v>
      </c>
      <c r="AU134" s="235" t="s">
        <v>86</v>
      </c>
      <c r="AV134" s="13" t="s">
        <v>86</v>
      </c>
      <c r="AW134" s="13" t="s">
        <v>34</v>
      </c>
      <c r="AX134" s="13" t="s">
        <v>84</v>
      </c>
      <c r="AY134" s="235" t="s">
        <v>163</v>
      </c>
    </row>
    <row r="135" spans="1:65" s="2" customFormat="1" ht="16.5" customHeight="1">
      <c r="A135" s="34"/>
      <c r="B135" s="35"/>
      <c r="C135" s="247" t="s">
        <v>170</v>
      </c>
      <c r="D135" s="247" t="s">
        <v>194</v>
      </c>
      <c r="E135" s="248" t="s">
        <v>195</v>
      </c>
      <c r="F135" s="249" t="s">
        <v>196</v>
      </c>
      <c r="G135" s="250" t="s">
        <v>197</v>
      </c>
      <c r="H135" s="251">
        <v>31.8</v>
      </c>
      <c r="I135" s="252"/>
      <c r="J135" s="253">
        <f>ROUND(I135*H135,2)</f>
        <v>0</v>
      </c>
      <c r="K135" s="249" t="s">
        <v>180</v>
      </c>
      <c r="L135" s="254"/>
      <c r="M135" s="255" t="s">
        <v>1</v>
      </c>
      <c r="N135" s="256" t="s">
        <v>42</v>
      </c>
      <c r="O135" s="71"/>
      <c r="P135" s="217">
        <f>O135*H135</f>
        <v>0</v>
      </c>
      <c r="Q135" s="217">
        <v>1</v>
      </c>
      <c r="R135" s="217">
        <f>Q135*H135</f>
        <v>31.8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198</v>
      </c>
      <c r="AT135" s="219" t="s">
        <v>194</v>
      </c>
      <c r="AU135" s="219" t="s">
        <v>86</v>
      </c>
      <c r="AY135" s="16" t="s">
        <v>163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6" t="s">
        <v>84</v>
      </c>
      <c r="BK135" s="220">
        <f>ROUND(I135*H135,2)</f>
        <v>0</v>
      </c>
      <c r="BL135" s="16" t="s">
        <v>170</v>
      </c>
      <c r="BM135" s="219" t="s">
        <v>407</v>
      </c>
    </row>
    <row r="136" spans="1:65" s="13" customFormat="1" ht="11.25">
      <c r="B136" s="225"/>
      <c r="C136" s="226"/>
      <c r="D136" s="221" t="s">
        <v>184</v>
      </c>
      <c r="E136" s="227" t="s">
        <v>1</v>
      </c>
      <c r="F136" s="228" t="s">
        <v>408</v>
      </c>
      <c r="G136" s="226"/>
      <c r="H136" s="229">
        <v>31.8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184</v>
      </c>
      <c r="AU136" s="235" t="s">
        <v>86</v>
      </c>
      <c r="AV136" s="13" t="s">
        <v>86</v>
      </c>
      <c r="AW136" s="13" t="s">
        <v>34</v>
      </c>
      <c r="AX136" s="13" t="s">
        <v>84</v>
      </c>
      <c r="AY136" s="235" t="s">
        <v>163</v>
      </c>
    </row>
    <row r="137" spans="1:65" s="2" customFormat="1" ht="16.5" customHeight="1">
      <c r="A137" s="34"/>
      <c r="B137" s="35"/>
      <c r="C137" s="247" t="s">
        <v>193</v>
      </c>
      <c r="D137" s="247" t="s">
        <v>194</v>
      </c>
      <c r="E137" s="248" t="s">
        <v>202</v>
      </c>
      <c r="F137" s="249" t="s">
        <v>203</v>
      </c>
      <c r="G137" s="250" t="s">
        <v>204</v>
      </c>
      <c r="H137" s="251">
        <v>254.4</v>
      </c>
      <c r="I137" s="252"/>
      <c r="J137" s="253">
        <f>ROUND(I137*H137,2)</f>
        <v>0</v>
      </c>
      <c r="K137" s="249" t="s">
        <v>180</v>
      </c>
      <c r="L137" s="254"/>
      <c r="M137" s="255" t="s">
        <v>1</v>
      </c>
      <c r="N137" s="256" t="s">
        <v>42</v>
      </c>
      <c r="O137" s="71"/>
      <c r="P137" s="217">
        <f>O137*H137</f>
        <v>0</v>
      </c>
      <c r="Q137" s="217">
        <v>1E-3</v>
      </c>
      <c r="R137" s="217">
        <f>Q137*H137</f>
        <v>0.25440000000000002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198</v>
      </c>
      <c r="AT137" s="219" t="s">
        <v>194</v>
      </c>
      <c r="AU137" s="219" t="s">
        <v>86</v>
      </c>
      <c r="AY137" s="16" t="s">
        <v>163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6" t="s">
        <v>84</v>
      </c>
      <c r="BK137" s="220">
        <f>ROUND(I137*H137,2)</f>
        <v>0</v>
      </c>
      <c r="BL137" s="16" t="s">
        <v>170</v>
      </c>
      <c r="BM137" s="219" t="s">
        <v>409</v>
      </c>
    </row>
    <row r="138" spans="1:65" s="13" customFormat="1" ht="11.25">
      <c r="B138" s="225"/>
      <c r="C138" s="226"/>
      <c r="D138" s="221" t="s">
        <v>184</v>
      </c>
      <c r="E138" s="227" t="s">
        <v>1</v>
      </c>
      <c r="F138" s="228" t="s">
        <v>410</v>
      </c>
      <c r="G138" s="226"/>
      <c r="H138" s="229">
        <v>254.4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184</v>
      </c>
      <c r="AU138" s="235" t="s">
        <v>86</v>
      </c>
      <c r="AV138" s="13" t="s">
        <v>86</v>
      </c>
      <c r="AW138" s="13" t="s">
        <v>34</v>
      </c>
      <c r="AX138" s="13" t="s">
        <v>84</v>
      </c>
      <c r="AY138" s="235" t="s">
        <v>163</v>
      </c>
    </row>
    <row r="139" spans="1:65" s="2" customFormat="1" ht="21.75" customHeight="1">
      <c r="A139" s="34"/>
      <c r="B139" s="35"/>
      <c r="C139" s="208" t="s">
        <v>201</v>
      </c>
      <c r="D139" s="208" t="s">
        <v>165</v>
      </c>
      <c r="E139" s="209" t="s">
        <v>177</v>
      </c>
      <c r="F139" s="210" t="s">
        <v>178</v>
      </c>
      <c r="G139" s="211" t="s">
        <v>179</v>
      </c>
      <c r="H139" s="212">
        <v>238.5</v>
      </c>
      <c r="I139" s="213"/>
      <c r="J139" s="214">
        <f>ROUND(I139*H139,2)</f>
        <v>0</v>
      </c>
      <c r="K139" s="210" t="s">
        <v>180</v>
      </c>
      <c r="L139" s="39"/>
      <c r="M139" s="215" t="s">
        <v>1</v>
      </c>
      <c r="N139" s="216" t="s">
        <v>42</v>
      </c>
      <c r="O139" s="71"/>
      <c r="P139" s="217">
        <f>O139*H139</f>
        <v>0</v>
      </c>
      <c r="Q139" s="217">
        <v>8.6000000000000003E-5</v>
      </c>
      <c r="R139" s="217">
        <f>Q139*H139</f>
        <v>2.0511000000000001E-2</v>
      </c>
      <c r="S139" s="217">
        <v>3.0000000000000001E-3</v>
      </c>
      <c r="T139" s="218">
        <f>S139*H139</f>
        <v>0.71550000000000002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170</v>
      </c>
      <c r="AT139" s="219" t="s">
        <v>165</v>
      </c>
      <c r="AU139" s="219" t="s">
        <v>86</v>
      </c>
      <c r="AY139" s="16" t="s">
        <v>163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6" t="s">
        <v>84</v>
      </c>
      <c r="BK139" s="220">
        <f>ROUND(I139*H139,2)</f>
        <v>0</v>
      </c>
      <c r="BL139" s="16" t="s">
        <v>170</v>
      </c>
      <c r="BM139" s="219" t="s">
        <v>411</v>
      </c>
    </row>
    <row r="140" spans="1:65" s="2" customFormat="1" ht="19.5">
      <c r="A140" s="34"/>
      <c r="B140" s="35"/>
      <c r="C140" s="36"/>
      <c r="D140" s="221" t="s">
        <v>182</v>
      </c>
      <c r="E140" s="36"/>
      <c r="F140" s="222" t="s">
        <v>183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182</v>
      </c>
      <c r="AU140" s="16" t="s">
        <v>86</v>
      </c>
    </row>
    <row r="141" spans="1:65" s="13" customFormat="1" ht="11.25">
      <c r="B141" s="225"/>
      <c r="C141" s="226"/>
      <c r="D141" s="221" t="s">
        <v>184</v>
      </c>
      <c r="E141" s="227" t="s">
        <v>1</v>
      </c>
      <c r="F141" s="228" t="s">
        <v>412</v>
      </c>
      <c r="G141" s="226"/>
      <c r="H141" s="229">
        <v>238.5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86</v>
      </c>
      <c r="AV141" s="13" t="s">
        <v>86</v>
      </c>
      <c r="AW141" s="13" t="s">
        <v>34</v>
      </c>
      <c r="AX141" s="13" t="s">
        <v>84</v>
      </c>
      <c r="AY141" s="235" t="s">
        <v>163</v>
      </c>
    </row>
    <row r="142" spans="1:65" s="12" customFormat="1" ht="22.9" customHeight="1">
      <c r="B142" s="192"/>
      <c r="C142" s="193"/>
      <c r="D142" s="194" t="s">
        <v>76</v>
      </c>
      <c r="E142" s="206" t="s">
        <v>201</v>
      </c>
      <c r="F142" s="206" t="s">
        <v>207</v>
      </c>
      <c r="G142" s="193"/>
      <c r="H142" s="193"/>
      <c r="I142" s="196"/>
      <c r="J142" s="207">
        <f>BK142</f>
        <v>0</v>
      </c>
      <c r="K142" s="193"/>
      <c r="L142" s="198"/>
      <c r="M142" s="199"/>
      <c r="N142" s="200"/>
      <c r="O142" s="200"/>
      <c r="P142" s="201">
        <f>SUM(P143:P151)</f>
        <v>0</v>
      </c>
      <c r="Q142" s="200"/>
      <c r="R142" s="201">
        <f>SUM(R143:R151)</f>
        <v>2.7546448085000002</v>
      </c>
      <c r="S142" s="200"/>
      <c r="T142" s="202">
        <f>SUM(T143:T151)</f>
        <v>2.8766400000000001</v>
      </c>
      <c r="AR142" s="203" t="s">
        <v>84</v>
      </c>
      <c r="AT142" s="204" t="s">
        <v>76</v>
      </c>
      <c r="AU142" s="204" t="s">
        <v>84</v>
      </c>
      <c r="AY142" s="203" t="s">
        <v>163</v>
      </c>
      <c r="BK142" s="205">
        <f>SUM(BK143:BK151)</f>
        <v>0</v>
      </c>
    </row>
    <row r="143" spans="1:65" s="2" customFormat="1" ht="21.75" customHeight="1">
      <c r="A143" s="34"/>
      <c r="B143" s="35"/>
      <c r="C143" s="208" t="s">
        <v>208</v>
      </c>
      <c r="D143" s="208" t="s">
        <v>165</v>
      </c>
      <c r="E143" s="209" t="s">
        <v>209</v>
      </c>
      <c r="F143" s="210" t="s">
        <v>210</v>
      </c>
      <c r="G143" s="211" t="s">
        <v>168</v>
      </c>
      <c r="H143" s="212">
        <v>111.124</v>
      </c>
      <c r="I143" s="213"/>
      <c r="J143" s="214">
        <f>ROUND(I143*H143,2)</f>
        <v>0</v>
      </c>
      <c r="K143" s="210" t="s">
        <v>180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1.4E-3</v>
      </c>
      <c r="R143" s="217">
        <f>Q143*H143</f>
        <v>0.15557359999999998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170</v>
      </c>
      <c r="AT143" s="219" t="s">
        <v>165</v>
      </c>
      <c r="AU143" s="219" t="s">
        <v>86</v>
      </c>
      <c r="AY143" s="16" t="s">
        <v>163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6" t="s">
        <v>84</v>
      </c>
      <c r="BK143" s="220">
        <f>ROUND(I143*H143,2)</f>
        <v>0</v>
      </c>
      <c r="BL143" s="16" t="s">
        <v>170</v>
      </c>
      <c r="BM143" s="219" t="s">
        <v>413</v>
      </c>
    </row>
    <row r="144" spans="1:65" s="13" customFormat="1" ht="11.25">
      <c r="B144" s="225"/>
      <c r="C144" s="226"/>
      <c r="D144" s="221" t="s">
        <v>184</v>
      </c>
      <c r="E144" s="227" t="s">
        <v>1</v>
      </c>
      <c r="F144" s="228" t="s">
        <v>414</v>
      </c>
      <c r="G144" s="226"/>
      <c r="H144" s="229">
        <v>111.124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184</v>
      </c>
      <c r="AU144" s="235" t="s">
        <v>86</v>
      </c>
      <c r="AV144" s="13" t="s">
        <v>86</v>
      </c>
      <c r="AW144" s="13" t="s">
        <v>34</v>
      </c>
      <c r="AX144" s="13" t="s">
        <v>84</v>
      </c>
      <c r="AY144" s="235" t="s">
        <v>163</v>
      </c>
    </row>
    <row r="145" spans="1:65" s="2" customFormat="1" ht="21.75" customHeight="1">
      <c r="A145" s="34"/>
      <c r="B145" s="35"/>
      <c r="C145" s="208" t="s">
        <v>198</v>
      </c>
      <c r="D145" s="208" t="s">
        <v>165</v>
      </c>
      <c r="E145" s="209" t="s">
        <v>213</v>
      </c>
      <c r="F145" s="210" t="s">
        <v>214</v>
      </c>
      <c r="G145" s="211" t="s">
        <v>168</v>
      </c>
      <c r="H145" s="212">
        <v>29.965</v>
      </c>
      <c r="I145" s="213"/>
      <c r="J145" s="214">
        <f>ROUND(I145*H145,2)</f>
        <v>0</v>
      </c>
      <c r="K145" s="210" t="s">
        <v>180</v>
      </c>
      <c r="L145" s="39"/>
      <c r="M145" s="215" t="s">
        <v>1</v>
      </c>
      <c r="N145" s="216" t="s">
        <v>42</v>
      </c>
      <c r="O145" s="71"/>
      <c r="P145" s="217">
        <f>O145*H145</f>
        <v>0</v>
      </c>
      <c r="Q145" s="217">
        <v>8.6736900000000006E-2</v>
      </c>
      <c r="R145" s="217">
        <f>Q145*H145</f>
        <v>2.5990712085000003</v>
      </c>
      <c r="S145" s="217">
        <v>9.6000000000000002E-2</v>
      </c>
      <c r="T145" s="218">
        <f>S145*H145</f>
        <v>2.8766400000000001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170</v>
      </c>
      <c r="AT145" s="219" t="s">
        <v>165</v>
      </c>
      <c r="AU145" s="219" t="s">
        <v>86</v>
      </c>
      <c r="AY145" s="16" t="s">
        <v>163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6" t="s">
        <v>84</v>
      </c>
      <c r="BK145" s="220">
        <f>ROUND(I145*H145,2)</f>
        <v>0</v>
      </c>
      <c r="BL145" s="16" t="s">
        <v>170</v>
      </c>
      <c r="BM145" s="219" t="s">
        <v>415</v>
      </c>
    </row>
    <row r="146" spans="1:65" s="2" customFormat="1" ht="29.25">
      <c r="A146" s="34"/>
      <c r="B146" s="35"/>
      <c r="C146" s="36"/>
      <c r="D146" s="221" t="s">
        <v>182</v>
      </c>
      <c r="E146" s="36"/>
      <c r="F146" s="222" t="s">
        <v>216</v>
      </c>
      <c r="G146" s="36"/>
      <c r="H146" s="36"/>
      <c r="I146" s="122"/>
      <c r="J146" s="36"/>
      <c r="K146" s="36"/>
      <c r="L146" s="39"/>
      <c r="M146" s="223"/>
      <c r="N146" s="22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182</v>
      </c>
      <c r="AU146" s="16" t="s">
        <v>86</v>
      </c>
    </row>
    <row r="147" spans="1:65" s="13" customFormat="1" ht="11.25">
      <c r="B147" s="225"/>
      <c r="C147" s="226"/>
      <c r="D147" s="221" t="s">
        <v>184</v>
      </c>
      <c r="E147" s="227" t="s">
        <v>1</v>
      </c>
      <c r="F147" s="228" t="s">
        <v>416</v>
      </c>
      <c r="G147" s="226"/>
      <c r="H147" s="229">
        <v>16.95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184</v>
      </c>
      <c r="AU147" s="235" t="s">
        <v>86</v>
      </c>
      <c r="AV147" s="13" t="s">
        <v>86</v>
      </c>
      <c r="AW147" s="13" t="s">
        <v>34</v>
      </c>
      <c r="AX147" s="13" t="s">
        <v>77</v>
      </c>
      <c r="AY147" s="235" t="s">
        <v>163</v>
      </c>
    </row>
    <row r="148" spans="1:65" s="13" customFormat="1" ht="11.25">
      <c r="B148" s="225"/>
      <c r="C148" s="226"/>
      <c r="D148" s="221" t="s">
        <v>184</v>
      </c>
      <c r="E148" s="227" t="s">
        <v>1</v>
      </c>
      <c r="F148" s="228" t="s">
        <v>417</v>
      </c>
      <c r="G148" s="226"/>
      <c r="H148" s="229">
        <v>2.7749999999999999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184</v>
      </c>
      <c r="AU148" s="235" t="s">
        <v>86</v>
      </c>
      <c r="AV148" s="13" t="s">
        <v>86</v>
      </c>
      <c r="AW148" s="13" t="s">
        <v>34</v>
      </c>
      <c r="AX148" s="13" t="s">
        <v>77</v>
      </c>
      <c r="AY148" s="235" t="s">
        <v>163</v>
      </c>
    </row>
    <row r="149" spans="1:65" s="13" customFormat="1" ht="11.25">
      <c r="B149" s="225"/>
      <c r="C149" s="226"/>
      <c r="D149" s="221" t="s">
        <v>184</v>
      </c>
      <c r="E149" s="227" t="s">
        <v>1</v>
      </c>
      <c r="F149" s="228" t="s">
        <v>418</v>
      </c>
      <c r="G149" s="226"/>
      <c r="H149" s="229">
        <v>1.2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184</v>
      </c>
      <c r="AU149" s="235" t="s">
        <v>86</v>
      </c>
      <c r="AV149" s="13" t="s">
        <v>86</v>
      </c>
      <c r="AW149" s="13" t="s">
        <v>34</v>
      </c>
      <c r="AX149" s="13" t="s">
        <v>77</v>
      </c>
      <c r="AY149" s="235" t="s">
        <v>163</v>
      </c>
    </row>
    <row r="150" spans="1:65" s="13" customFormat="1" ht="11.25">
      <c r="B150" s="225"/>
      <c r="C150" s="226"/>
      <c r="D150" s="221" t="s">
        <v>184</v>
      </c>
      <c r="E150" s="227" t="s">
        <v>1</v>
      </c>
      <c r="F150" s="228" t="s">
        <v>419</v>
      </c>
      <c r="G150" s="226"/>
      <c r="H150" s="229">
        <v>9.0399999999999991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184</v>
      </c>
      <c r="AU150" s="235" t="s">
        <v>86</v>
      </c>
      <c r="AV150" s="13" t="s">
        <v>86</v>
      </c>
      <c r="AW150" s="13" t="s">
        <v>34</v>
      </c>
      <c r="AX150" s="13" t="s">
        <v>77</v>
      </c>
      <c r="AY150" s="235" t="s">
        <v>163</v>
      </c>
    </row>
    <row r="151" spans="1:65" s="14" customFormat="1" ht="11.25">
      <c r="B151" s="236"/>
      <c r="C151" s="237"/>
      <c r="D151" s="221" t="s">
        <v>184</v>
      </c>
      <c r="E151" s="238" t="s">
        <v>1</v>
      </c>
      <c r="F151" s="239" t="s">
        <v>187</v>
      </c>
      <c r="G151" s="237"/>
      <c r="H151" s="240">
        <v>29.964999999999996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184</v>
      </c>
      <c r="AU151" s="246" t="s">
        <v>86</v>
      </c>
      <c r="AV151" s="14" t="s">
        <v>170</v>
      </c>
      <c r="AW151" s="14" t="s">
        <v>34</v>
      </c>
      <c r="AX151" s="14" t="s">
        <v>84</v>
      </c>
      <c r="AY151" s="246" t="s">
        <v>163</v>
      </c>
    </row>
    <row r="152" spans="1:65" s="12" customFormat="1" ht="22.9" customHeight="1">
      <c r="B152" s="192"/>
      <c r="C152" s="193"/>
      <c r="D152" s="194" t="s">
        <v>76</v>
      </c>
      <c r="E152" s="206" t="s">
        <v>220</v>
      </c>
      <c r="F152" s="206" t="s">
        <v>221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SUM(P153:P236)</f>
        <v>0</v>
      </c>
      <c r="Q152" s="200"/>
      <c r="R152" s="201">
        <f>SUM(R153:R236)</f>
        <v>47.443626580000007</v>
      </c>
      <c r="S152" s="200"/>
      <c r="T152" s="202">
        <f>SUM(T153:T236)</f>
        <v>72.413120000000006</v>
      </c>
      <c r="AR152" s="203" t="s">
        <v>84</v>
      </c>
      <c r="AT152" s="204" t="s">
        <v>76</v>
      </c>
      <c r="AU152" s="204" t="s">
        <v>84</v>
      </c>
      <c r="AY152" s="203" t="s">
        <v>163</v>
      </c>
      <c r="BK152" s="205">
        <f>SUM(BK153:BK236)</f>
        <v>0</v>
      </c>
    </row>
    <row r="153" spans="1:65" s="2" customFormat="1" ht="16.5" customHeight="1">
      <c r="A153" s="34"/>
      <c r="B153" s="35"/>
      <c r="C153" s="208" t="s">
        <v>220</v>
      </c>
      <c r="D153" s="208" t="s">
        <v>165</v>
      </c>
      <c r="E153" s="209" t="s">
        <v>222</v>
      </c>
      <c r="F153" s="210" t="s">
        <v>223</v>
      </c>
      <c r="G153" s="211" t="s">
        <v>168</v>
      </c>
      <c r="H153" s="212">
        <v>10</v>
      </c>
      <c r="I153" s="213"/>
      <c r="J153" s="214">
        <f>ROUND(I153*H153,2)</f>
        <v>0</v>
      </c>
      <c r="K153" s="210" t="s">
        <v>180</v>
      </c>
      <c r="L153" s="39"/>
      <c r="M153" s="215" t="s">
        <v>1</v>
      </c>
      <c r="N153" s="216" t="s">
        <v>42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6.9999999999999999E-4</v>
      </c>
      <c r="T153" s="218">
        <f>S153*H153</f>
        <v>7.0000000000000001E-3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170</v>
      </c>
      <c r="AT153" s="219" t="s">
        <v>165</v>
      </c>
      <c r="AU153" s="219" t="s">
        <v>86</v>
      </c>
      <c r="AY153" s="16" t="s">
        <v>163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6" t="s">
        <v>84</v>
      </c>
      <c r="BK153" s="220">
        <f>ROUND(I153*H153,2)</f>
        <v>0</v>
      </c>
      <c r="BL153" s="16" t="s">
        <v>170</v>
      </c>
      <c r="BM153" s="219" t="s">
        <v>420</v>
      </c>
    </row>
    <row r="154" spans="1:65" s="13" customFormat="1" ht="11.25">
      <c r="B154" s="225"/>
      <c r="C154" s="226"/>
      <c r="D154" s="221" t="s">
        <v>184</v>
      </c>
      <c r="E154" s="227" t="s">
        <v>1</v>
      </c>
      <c r="F154" s="228" t="s">
        <v>225</v>
      </c>
      <c r="G154" s="226"/>
      <c r="H154" s="229">
        <v>10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184</v>
      </c>
      <c r="AU154" s="235" t="s">
        <v>86</v>
      </c>
      <c r="AV154" s="13" t="s">
        <v>86</v>
      </c>
      <c r="AW154" s="13" t="s">
        <v>34</v>
      </c>
      <c r="AX154" s="13" t="s">
        <v>84</v>
      </c>
      <c r="AY154" s="235" t="s">
        <v>163</v>
      </c>
    </row>
    <row r="155" spans="1:65" s="2" customFormat="1" ht="21.75" customHeight="1">
      <c r="A155" s="34"/>
      <c r="B155" s="35"/>
      <c r="C155" s="208" t="s">
        <v>225</v>
      </c>
      <c r="D155" s="208" t="s">
        <v>165</v>
      </c>
      <c r="E155" s="209" t="s">
        <v>226</v>
      </c>
      <c r="F155" s="210" t="s">
        <v>227</v>
      </c>
      <c r="G155" s="211" t="s">
        <v>168</v>
      </c>
      <c r="H155" s="212">
        <v>300</v>
      </c>
      <c r="I155" s="213"/>
      <c r="J155" s="214">
        <f>ROUND(I155*H155,2)</f>
        <v>0</v>
      </c>
      <c r="K155" s="210" t="s">
        <v>180</v>
      </c>
      <c r="L155" s="39"/>
      <c r="M155" s="215" t="s">
        <v>1</v>
      </c>
      <c r="N155" s="216" t="s">
        <v>42</v>
      </c>
      <c r="O155" s="71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170</v>
      </c>
      <c r="AT155" s="219" t="s">
        <v>165</v>
      </c>
      <c r="AU155" s="219" t="s">
        <v>86</v>
      </c>
      <c r="AY155" s="16" t="s">
        <v>163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6" t="s">
        <v>84</v>
      </c>
      <c r="BK155" s="220">
        <f>ROUND(I155*H155,2)</f>
        <v>0</v>
      </c>
      <c r="BL155" s="16" t="s">
        <v>170</v>
      </c>
      <c r="BM155" s="219" t="s">
        <v>421</v>
      </c>
    </row>
    <row r="156" spans="1:65" s="13" customFormat="1" ht="11.25">
      <c r="B156" s="225"/>
      <c r="C156" s="226"/>
      <c r="D156" s="221" t="s">
        <v>184</v>
      </c>
      <c r="E156" s="227" t="s">
        <v>1</v>
      </c>
      <c r="F156" s="228" t="s">
        <v>422</v>
      </c>
      <c r="G156" s="226"/>
      <c r="H156" s="229">
        <v>300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184</v>
      </c>
      <c r="AU156" s="235" t="s">
        <v>86</v>
      </c>
      <c r="AV156" s="13" t="s">
        <v>86</v>
      </c>
      <c r="AW156" s="13" t="s">
        <v>34</v>
      </c>
      <c r="AX156" s="13" t="s">
        <v>84</v>
      </c>
      <c r="AY156" s="235" t="s">
        <v>163</v>
      </c>
    </row>
    <row r="157" spans="1:65" s="2" customFormat="1" ht="21.75" customHeight="1">
      <c r="A157" s="34"/>
      <c r="B157" s="35"/>
      <c r="C157" s="208" t="s">
        <v>230</v>
      </c>
      <c r="D157" s="208" t="s">
        <v>165</v>
      </c>
      <c r="E157" s="209" t="s">
        <v>231</v>
      </c>
      <c r="F157" s="210" t="s">
        <v>232</v>
      </c>
      <c r="G157" s="211" t="s">
        <v>168</v>
      </c>
      <c r="H157" s="212">
        <v>9000</v>
      </c>
      <c r="I157" s="213"/>
      <c r="J157" s="214">
        <f>ROUND(I157*H157,2)</f>
        <v>0</v>
      </c>
      <c r="K157" s="210" t="s">
        <v>180</v>
      </c>
      <c r="L157" s="39"/>
      <c r="M157" s="215" t="s">
        <v>1</v>
      </c>
      <c r="N157" s="216" t="s">
        <v>42</v>
      </c>
      <c r="O157" s="71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170</v>
      </c>
      <c r="AT157" s="219" t="s">
        <v>165</v>
      </c>
      <c r="AU157" s="219" t="s">
        <v>86</v>
      </c>
      <c r="AY157" s="16" t="s">
        <v>163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6" t="s">
        <v>84</v>
      </c>
      <c r="BK157" s="220">
        <f>ROUND(I157*H157,2)</f>
        <v>0</v>
      </c>
      <c r="BL157" s="16" t="s">
        <v>170</v>
      </c>
      <c r="BM157" s="219" t="s">
        <v>423</v>
      </c>
    </row>
    <row r="158" spans="1:65" s="13" customFormat="1" ht="11.25">
      <c r="B158" s="225"/>
      <c r="C158" s="226"/>
      <c r="D158" s="221" t="s">
        <v>184</v>
      </c>
      <c r="E158" s="227" t="s">
        <v>1</v>
      </c>
      <c r="F158" s="228" t="s">
        <v>424</v>
      </c>
      <c r="G158" s="226"/>
      <c r="H158" s="229">
        <v>9000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184</v>
      </c>
      <c r="AU158" s="235" t="s">
        <v>86</v>
      </c>
      <c r="AV158" s="13" t="s">
        <v>86</v>
      </c>
      <c r="AW158" s="13" t="s">
        <v>34</v>
      </c>
      <c r="AX158" s="13" t="s">
        <v>84</v>
      </c>
      <c r="AY158" s="235" t="s">
        <v>163</v>
      </c>
    </row>
    <row r="159" spans="1:65" s="2" customFormat="1" ht="21.75" customHeight="1">
      <c r="A159" s="34"/>
      <c r="B159" s="35"/>
      <c r="C159" s="208" t="s">
        <v>235</v>
      </c>
      <c r="D159" s="208" t="s">
        <v>165</v>
      </c>
      <c r="E159" s="209" t="s">
        <v>236</v>
      </c>
      <c r="F159" s="210" t="s">
        <v>237</v>
      </c>
      <c r="G159" s="211" t="s">
        <v>168</v>
      </c>
      <c r="H159" s="212">
        <v>300</v>
      </c>
      <c r="I159" s="213"/>
      <c r="J159" s="214">
        <f>ROUND(I159*H159,2)</f>
        <v>0</v>
      </c>
      <c r="K159" s="210" t="s">
        <v>180</v>
      </c>
      <c r="L159" s="39"/>
      <c r="M159" s="215" t="s">
        <v>1</v>
      </c>
      <c r="N159" s="216" t="s">
        <v>42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170</v>
      </c>
      <c r="AT159" s="219" t="s">
        <v>165</v>
      </c>
      <c r="AU159" s="219" t="s">
        <v>86</v>
      </c>
      <c r="AY159" s="16" t="s">
        <v>163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6" t="s">
        <v>84</v>
      </c>
      <c r="BK159" s="220">
        <f>ROUND(I159*H159,2)</f>
        <v>0</v>
      </c>
      <c r="BL159" s="16" t="s">
        <v>170</v>
      </c>
      <c r="BM159" s="219" t="s">
        <v>425</v>
      </c>
    </row>
    <row r="160" spans="1:65" s="2" customFormat="1" ht="16.5" customHeight="1">
      <c r="A160" s="34"/>
      <c r="B160" s="35"/>
      <c r="C160" s="208" t="s">
        <v>239</v>
      </c>
      <c r="D160" s="208" t="s">
        <v>165</v>
      </c>
      <c r="E160" s="209" t="s">
        <v>426</v>
      </c>
      <c r="F160" s="210" t="s">
        <v>427</v>
      </c>
      <c r="G160" s="211" t="s">
        <v>168</v>
      </c>
      <c r="H160" s="212">
        <v>120</v>
      </c>
      <c r="I160" s="213"/>
      <c r="J160" s="214">
        <f>ROUND(I160*H160,2)</f>
        <v>0</v>
      </c>
      <c r="K160" s="210" t="s">
        <v>180</v>
      </c>
      <c r="L160" s="39"/>
      <c r="M160" s="215" t="s">
        <v>1</v>
      </c>
      <c r="N160" s="216" t="s">
        <v>42</v>
      </c>
      <c r="O160" s="71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9" t="s">
        <v>170</v>
      </c>
      <c r="AT160" s="219" t="s">
        <v>165</v>
      </c>
      <c r="AU160" s="219" t="s">
        <v>86</v>
      </c>
      <c r="AY160" s="16" t="s">
        <v>163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6" t="s">
        <v>84</v>
      </c>
      <c r="BK160" s="220">
        <f>ROUND(I160*H160,2)</f>
        <v>0</v>
      </c>
      <c r="BL160" s="16" t="s">
        <v>170</v>
      </c>
      <c r="BM160" s="219" t="s">
        <v>428</v>
      </c>
    </row>
    <row r="161" spans="1:65" s="13" customFormat="1" ht="11.25">
      <c r="B161" s="225"/>
      <c r="C161" s="226"/>
      <c r="D161" s="221" t="s">
        <v>184</v>
      </c>
      <c r="E161" s="227" t="s">
        <v>1</v>
      </c>
      <c r="F161" s="228" t="s">
        <v>429</v>
      </c>
      <c r="G161" s="226"/>
      <c r="H161" s="229">
        <v>120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184</v>
      </c>
      <c r="AU161" s="235" t="s">
        <v>86</v>
      </c>
      <c r="AV161" s="13" t="s">
        <v>86</v>
      </c>
      <c r="AW161" s="13" t="s">
        <v>34</v>
      </c>
      <c r="AX161" s="13" t="s">
        <v>84</v>
      </c>
      <c r="AY161" s="235" t="s">
        <v>163</v>
      </c>
    </row>
    <row r="162" spans="1:65" s="2" customFormat="1" ht="21.75" customHeight="1">
      <c r="A162" s="34"/>
      <c r="B162" s="35"/>
      <c r="C162" s="208" t="s">
        <v>244</v>
      </c>
      <c r="D162" s="208" t="s">
        <v>165</v>
      </c>
      <c r="E162" s="209" t="s">
        <v>430</v>
      </c>
      <c r="F162" s="210" t="s">
        <v>431</v>
      </c>
      <c r="G162" s="211" t="s">
        <v>168</v>
      </c>
      <c r="H162" s="212">
        <v>3600</v>
      </c>
      <c r="I162" s="213"/>
      <c r="J162" s="214">
        <f>ROUND(I162*H162,2)</f>
        <v>0</v>
      </c>
      <c r="K162" s="210" t="s">
        <v>180</v>
      </c>
      <c r="L162" s="39"/>
      <c r="M162" s="215" t="s">
        <v>1</v>
      </c>
      <c r="N162" s="216" t="s">
        <v>42</v>
      </c>
      <c r="O162" s="71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170</v>
      </c>
      <c r="AT162" s="219" t="s">
        <v>165</v>
      </c>
      <c r="AU162" s="219" t="s">
        <v>86</v>
      </c>
      <c r="AY162" s="16" t="s">
        <v>163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84</v>
      </c>
      <c r="BK162" s="220">
        <f>ROUND(I162*H162,2)</f>
        <v>0</v>
      </c>
      <c r="BL162" s="16" t="s">
        <v>170</v>
      </c>
      <c r="BM162" s="219" t="s">
        <v>432</v>
      </c>
    </row>
    <row r="163" spans="1:65" s="13" customFormat="1" ht="11.25">
      <c r="B163" s="225"/>
      <c r="C163" s="226"/>
      <c r="D163" s="221" t="s">
        <v>184</v>
      </c>
      <c r="E163" s="227" t="s">
        <v>1</v>
      </c>
      <c r="F163" s="228" t="s">
        <v>433</v>
      </c>
      <c r="G163" s="226"/>
      <c r="H163" s="229">
        <v>3600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184</v>
      </c>
      <c r="AU163" s="235" t="s">
        <v>86</v>
      </c>
      <c r="AV163" s="13" t="s">
        <v>86</v>
      </c>
      <c r="AW163" s="13" t="s">
        <v>34</v>
      </c>
      <c r="AX163" s="13" t="s">
        <v>84</v>
      </c>
      <c r="AY163" s="235" t="s">
        <v>163</v>
      </c>
    </row>
    <row r="164" spans="1:65" s="2" customFormat="1" ht="21.75" customHeight="1">
      <c r="A164" s="34"/>
      <c r="B164" s="35"/>
      <c r="C164" s="208" t="s">
        <v>8</v>
      </c>
      <c r="D164" s="208" t="s">
        <v>165</v>
      </c>
      <c r="E164" s="209" t="s">
        <v>255</v>
      </c>
      <c r="F164" s="210" t="s">
        <v>256</v>
      </c>
      <c r="G164" s="211" t="s">
        <v>168</v>
      </c>
      <c r="H164" s="212">
        <v>289.66000000000003</v>
      </c>
      <c r="I164" s="213"/>
      <c r="J164" s="214">
        <f>ROUND(I164*H164,2)</f>
        <v>0</v>
      </c>
      <c r="K164" s="210" t="s">
        <v>180</v>
      </c>
      <c r="L164" s="39"/>
      <c r="M164" s="215" t="s">
        <v>1</v>
      </c>
      <c r="N164" s="216" t="s">
        <v>42</v>
      </c>
      <c r="O164" s="71"/>
      <c r="P164" s="217">
        <f>O164*H164</f>
        <v>0</v>
      </c>
      <c r="Q164" s="217">
        <v>6.5000000000000002E-2</v>
      </c>
      <c r="R164" s="217">
        <f>Q164*H164</f>
        <v>18.827900000000003</v>
      </c>
      <c r="S164" s="217">
        <v>0.13</v>
      </c>
      <c r="T164" s="218">
        <f>S164*H164</f>
        <v>37.655800000000006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170</v>
      </c>
      <c r="AT164" s="219" t="s">
        <v>165</v>
      </c>
      <c r="AU164" s="219" t="s">
        <v>86</v>
      </c>
      <c r="AY164" s="16" t="s">
        <v>163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6" t="s">
        <v>84</v>
      </c>
      <c r="BK164" s="220">
        <f>ROUND(I164*H164,2)</f>
        <v>0</v>
      </c>
      <c r="BL164" s="16" t="s">
        <v>170</v>
      </c>
      <c r="BM164" s="219" t="s">
        <v>434</v>
      </c>
    </row>
    <row r="165" spans="1:65" s="13" customFormat="1" ht="11.25">
      <c r="B165" s="225"/>
      <c r="C165" s="226"/>
      <c r="D165" s="221" t="s">
        <v>184</v>
      </c>
      <c r="E165" s="227" t="s">
        <v>1</v>
      </c>
      <c r="F165" s="228" t="s">
        <v>435</v>
      </c>
      <c r="G165" s="226"/>
      <c r="H165" s="229">
        <v>92.4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184</v>
      </c>
      <c r="AU165" s="235" t="s">
        <v>86</v>
      </c>
      <c r="AV165" s="13" t="s">
        <v>86</v>
      </c>
      <c r="AW165" s="13" t="s">
        <v>34</v>
      </c>
      <c r="AX165" s="13" t="s">
        <v>77</v>
      </c>
      <c r="AY165" s="235" t="s">
        <v>163</v>
      </c>
    </row>
    <row r="166" spans="1:65" s="13" customFormat="1" ht="11.25">
      <c r="B166" s="225"/>
      <c r="C166" s="226"/>
      <c r="D166" s="221" t="s">
        <v>184</v>
      </c>
      <c r="E166" s="227" t="s">
        <v>1</v>
      </c>
      <c r="F166" s="228" t="s">
        <v>436</v>
      </c>
      <c r="G166" s="226"/>
      <c r="H166" s="229">
        <v>36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86</v>
      </c>
      <c r="AV166" s="13" t="s">
        <v>86</v>
      </c>
      <c r="AW166" s="13" t="s">
        <v>34</v>
      </c>
      <c r="AX166" s="13" t="s">
        <v>77</v>
      </c>
      <c r="AY166" s="235" t="s">
        <v>163</v>
      </c>
    </row>
    <row r="167" spans="1:65" s="13" customFormat="1" ht="11.25">
      <c r="B167" s="225"/>
      <c r="C167" s="226"/>
      <c r="D167" s="221" t="s">
        <v>184</v>
      </c>
      <c r="E167" s="227" t="s">
        <v>1</v>
      </c>
      <c r="F167" s="228" t="s">
        <v>437</v>
      </c>
      <c r="G167" s="226"/>
      <c r="H167" s="229">
        <v>8.82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184</v>
      </c>
      <c r="AU167" s="235" t="s">
        <v>86</v>
      </c>
      <c r="AV167" s="13" t="s">
        <v>86</v>
      </c>
      <c r="AW167" s="13" t="s">
        <v>34</v>
      </c>
      <c r="AX167" s="13" t="s">
        <v>77</v>
      </c>
      <c r="AY167" s="235" t="s">
        <v>163</v>
      </c>
    </row>
    <row r="168" spans="1:65" s="13" customFormat="1" ht="11.25">
      <c r="B168" s="225"/>
      <c r="C168" s="226"/>
      <c r="D168" s="221" t="s">
        <v>184</v>
      </c>
      <c r="E168" s="227" t="s">
        <v>1</v>
      </c>
      <c r="F168" s="228" t="s">
        <v>438</v>
      </c>
      <c r="G168" s="226"/>
      <c r="H168" s="229">
        <v>22.6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86</v>
      </c>
      <c r="AV168" s="13" t="s">
        <v>86</v>
      </c>
      <c r="AW168" s="13" t="s">
        <v>34</v>
      </c>
      <c r="AX168" s="13" t="s">
        <v>77</v>
      </c>
      <c r="AY168" s="235" t="s">
        <v>163</v>
      </c>
    </row>
    <row r="169" spans="1:65" s="13" customFormat="1" ht="11.25">
      <c r="B169" s="225"/>
      <c r="C169" s="226"/>
      <c r="D169" s="221" t="s">
        <v>184</v>
      </c>
      <c r="E169" s="227" t="s">
        <v>1</v>
      </c>
      <c r="F169" s="228" t="s">
        <v>439</v>
      </c>
      <c r="G169" s="226"/>
      <c r="H169" s="229">
        <v>6.48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184</v>
      </c>
      <c r="AU169" s="235" t="s">
        <v>86</v>
      </c>
      <c r="AV169" s="13" t="s">
        <v>86</v>
      </c>
      <c r="AW169" s="13" t="s">
        <v>34</v>
      </c>
      <c r="AX169" s="13" t="s">
        <v>77</v>
      </c>
      <c r="AY169" s="235" t="s">
        <v>163</v>
      </c>
    </row>
    <row r="170" spans="1:65" s="13" customFormat="1" ht="11.25">
      <c r="B170" s="225"/>
      <c r="C170" s="226"/>
      <c r="D170" s="221" t="s">
        <v>184</v>
      </c>
      <c r="E170" s="227" t="s">
        <v>1</v>
      </c>
      <c r="F170" s="228" t="s">
        <v>440</v>
      </c>
      <c r="G170" s="226"/>
      <c r="H170" s="229">
        <v>4.4800000000000004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184</v>
      </c>
      <c r="AU170" s="235" t="s">
        <v>86</v>
      </c>
      <c r="AV170" s="13" t="s">
        <v>86</v>
      </c>
      <c r="AW170" s="13" t="s">
        <v>34</v>
      </c>
      <c r="AX170" s="13" t="s">
        <v>77</v>
      </c>
      <c r="AY170" s="235" t="s">
        <v>163</v>
      </c>
    </row>
    <row r="171" spans="1:65" s="13" customFormat="1" ht="11.25">
      <c r="B171" s="225"/>
      <c r="C171" s="226"/>
      <c r="D171" s="221" t="s">
        <v>184</v>
      </c>
      <c r="E171" s="227" t="s">
        <v>1</v>
      </c>
      <c r="F171" s="228" t="s">
        <v>441</v>
      </c>
      <c r="G171" s="226"/>
      <c r="H171" s="229">
        <v>54.88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184</v>
      </c>
      <c r="AU171" s="235" t="s">
        <v>86</v>
      </c>
      <c r="AV171" s="13" t="s">
        <v>86</v>
      </c>
      <c r="AW171" s="13" t="s">
        <v>34</v>
      </c>
      <c r="AX171" s="13" t="s">
        <v>77</v>
      </c>
      <c r="AY171" s="235" t="s">
        <v>163</v>
      </c>
    </row>
    <row r="172" spans="1:65" s="13" customFormat="1" ht="11.25">
      <c r="B172" s="225"/>
      <c r="C172" s="226"/>
      <c r="D172" s="221" t="s">
        <v>184</v>
      </c>
      <c r="E172" s="227" t="s">
        <v>1</v>
      </c>
      <c r="F172" s="228" t="s">
        <v>442</v>
      </c>
      <c r="G172" s="226"/>
      <c r="H172" s="229">
        <v>64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184</v>
      </c>
      <c r="AU172" s="235" t="s">
        <v>86</v>
      </c>
      <c r="AV172" s="13" t="s">
        <v>86</v>
      </c>
      <c r="AW172" s="13" t="s">
        <v>34</v>
      </c>
      <c r="AX172" s="13" t="s">
        <v>77</v>
      </c>
      <c r="AY172" s="235" t="s">
        <v>163</v>
      </c>
    </row>
    <row r="173" spans="1:65" s="14" customFormat="1" ht="11.25">
      <c r="B173" s="236"/>
      <c r="C173" s="237"/>
      <c r="D173" s="221" t="s">
        <v>184</v>
      </c>
      <c r="E173" s="238" t="s">
        <v>1</v>
      </c>
      <c r="F173" s="239" t="s">
        <v>187</v>
      </c>
      <c r="G173" s="237"/>
      <c r="H173" s="240">
        <v>289.65999999999997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AT173" s="246" t="s">
        <v>184</v>
      </c>
      <c r="AU173" s="246" t="s">
        <v>86</v>
      </c>
      <c r="AV173" s="14" t="s">
        <v>170</v>
      </c>
      <c r="AW173" s="14" t="s">
        <v>34</v>
      </c>
      <c r="AX173" s="14" t="s">
        <v>84</v>
      </c>
      <c r="AY173" s="246" t="s">
        <v>163</v>
      </c>
    </row>
    <row r="174" spans="1:65" s="2" customFormat="1" ht="16.5" customHeight="1">
      <c r="A174" s="34"/>
      <c r="B174" s="35"/>
      <c r="C174" s="208" t="s">
        <v>259</v>
      </c>
      <c r="D174" s="208" t="s">
        <v>165</v>
      </c>
      <c r="E174" s="209" t="s">
        <v>245</v>
      </c>
      <c r="F174" s="210" t="s">
        <v>246</v>
      </c>
      <c r="G174" s="211" t="s">
        <v>168</v>
      </c>
      <c r="H174" s="212">
        <v>61.04</v>
      </c>
      <c r="I174" s="213"/>
      <c r="J174" s="214">
        <f>ROUND(I174*H174,2)</f>
        <v>0</v>
      </c>
      <c r="K174" s="210" t="s">
        <v>180</v>
      </c>
      <c r="L174" s="39"/>
      <c r="M174" s="215" t="s">
        <v>1</v>
      </c>
      <c r="N174" s="216" t="s">
        <v>42</v>
      </c>
      <c r="O174" s="71"/>
      <c r="P174" s="217">
        <f>O174*H174</f>
        <v>0</v>
      </c>
      <c r="Q174" s="217">
        <v>0</v>
      </c>
      <c r="R174" s="217">
        <f>Q174*H174</f>
        <v>0</v>
      </c>
      <c r="S174" s="217">
        <v>0.188</v>
      </c>
      <c r="T174" s="218">
        <f>S174*H174</f>
        <v>11.475519999999999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170</v>
      </c>
      <c r="AT174" s="219" t="s">
        <v>165</v>
      </c>
      <c r="AU174" s="219" t="s">
        <v>86</v>
      </c>
      <c r="AY174" s="16" t="s">
        <v>163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6" t="s">
        <v>84</v>
      </c>
      <c r="BK174" s="220">
        <f>ROUND(I174*H174,2)</f>
        <v>0</v>
      </c>
      <c r="BL174" s="16" t="s">
        <v>170</v>
      </c>
      <c r="BM174" s="219" t="s">
        <v>443</v>
      </c>
    </row>
    <row r="175" spans="1:65" s="13" customFormat="1" ht="11.25">
      <c r="B175" s="225"/>
      <c r="C175" s="226"/>
      <c r="D175" s="221" t="s">
        <v>184</v>
      </c>
      <c r="E175" s="227" t="s">
        <v>1</v>
      </c>
      <c r="F175" s="228" t="s">
        <v>444</v>
      </c>
      <c r="G175" s="226"/>
      <c r="H175" s="229">
        <v>4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184</v>
      </c>
      <c r="AU175" s="235" t="s">
        <v>86</v>
      </c>
      <c r="AV175" s="13" t="s">
        <v>86</v>
      </c>
      <c r="AW175" s="13" t="s">
        <v>34</v>
      </c>
      <c r="AX175" s="13" t="s">
        <v>77</v>
      </c>
      <c r="AY175" s="235" t="s">
        <v>163</v>
      </c>
    </row>
    <row r="176" spans="1:65" s="13" customFormat="1" ht="11.25">
      <c r="B176" s="225"/>
      <c r="C176" s="226"/>
      <c r="D176" s="221" t="s">
        <v>184</v>
      </c>
      <c r="E176" s="227" t="s">
        <v>1</v>
      </c>
      <c r="F176" s="228" t="s">
        <v>445</v>
      </c>
      <c r="G176" s="226"/>
      <c r="H176" s="229">
        <v>28.52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86</v>
      </c>
      <c r="AV176" s="13" t="s">
        <v>86</v>
      </c>
      <c r="AW176" s="13" t="s">
        <v>34</v>
      </c>
      <c r="AX176" s="13" t="s">
        <v>77</v>
      </c>
      <c r="AY176" s="235" t="s">
        <v>163</v>
      </c>
    </row>
    <row r="177" spans="1:65" s="13" customFormat="1" ht="11.25">
      <c r="B177" s="225"/>
      <c r="C177" s="226"/>
      <c r="D177" s="221" t="s">
        <v>184</v>
      </c>
      <c r="E177" s="227" t="s">
        <v>1</v>
      </c>
      <c r="F177" s="228" t="s">
        <v>446</v>
      </c>
      <c r="G177" s="226"/>
      <c r="H177" s="229">
        <v>28.52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184</v>
      </c>
      <c r="AU177" s="235" t="s">
        <v>86</v>
      </c>
      <c r="AV177" s="13" t="s">
        <v>86</v>
      </c>
      <c r="AW177" s="13" t="s">
        <v>34</v>
      </c>
      <c r="AX177" s="13" t="s">
        <v>77</v>
      </c>
      <c r="AY177" s="235" t="s">
        <v>163</v>
      </c>
    </row>
    <row r="178" spans="1:65" s="14" customFormat="1" ht="11.25">
      <c r="B178" s="236"/>
      <c r="C178" s="237"/>
      <c r="D178" s="221" t="s">
        <v>184</v>
      </c>
      <c r="E178" s="238" t="s">
        <v>1</v>
      </c>
      <c r="F178" s="239" t="s">
        <v>187</v>
      </c>
      <c r="G178" s="237"/>
      <c r="H178" s="240">
        <v>61.039999999999992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AT178" s="246" t="s">
        <v>184</v>
      </c>
      <c r="AU178" s="246" t="s">
        <v>86</v>
      </c>
      <c r="AV178" s="14" t="s">
        <v>170</v>
      </c>
      <c r="AW178" s="14" t="s">
        <v>34</v>
      </c>
      <c r="AX178" s="14" t="s">
        <v>84</v>
      </c>
      <c r="AY178" s="246" t="s">
        <v>163</v>
      </c>
    </row>
    <row r="179" spans="1:65" s="2" customFormat="1" ht="21.75" customHeight="1">
      <c r="A179" s="34"/>
      <c r="B179" s="35"/>
      <c r="C179" s="208" t="s">
        <v>264</v>
      </c>
      <c r="D179" s="208" t="s">
        <v>165</v>
      </c>
      <c r="E179" s="209" t="s">
        <v>260</v>
      </c>
      <c r="F179" s="210" t="s">
        <v>261</v>
      </c>
      <c r="G179" s="211" t="s">
        <v>168</v>
      </c>
      <c r="H179" s="212">
        <v>32.5</v>
      </c>
      <c r="I179" s="213"/>
      <c r="J179" s="214">
        <f>ROUND(I179*H179,2)</f>
        <v>0</v>
      </c>
      <c r="K179" s="210" t="s">
        <v>180</v>
      </c>
      <c r="L179" s="39"/>
      <c r="M179" s="215" t="s">
        <v>1</v>
      </c>
      <c r="N179" s="216" t="s">
        <v>42</v>
      </c>
      <c r="O179" s="71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170</v>
      </c>
      <c r="AT179" s="219" t="s">
        <v>165</v>
      </c>
      <c r="AU179" s="219" t="s">
        <v>86</v>
      </c>
      <c r="AY179" s="16" t="s">
        <v>163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6" t="s">
        <v>84</v>
      </c>
      <c r="BK179" s="220">
        <f>ROUND(I179*H179,2)</f>
        <v>0</v>
      </c>
      <c r="BL179" s="16" t="s">
        <v>170</v>
      </c>
      <c r="BM179" s="219" t="s">
        <v>447</v>
      </c>
    </row>
    <row r="180" spans="1:65" s="2" customFormat="1" ht="19.5">
      <c r="A180" s="34"/>
      <c r="B180" s="35"/>
      <c r="C180" s="36"/>
      <c r="D180" s="221" t="s">
        <v>182</v>
      </c>
      <c r="E180" s="36"/>
      <c r="F180" s="222" t="s">
        <v>263</v>
      </c>
      <c r="G180" s="36"/>
      <c r="H180" s="36"/>
      <c r="I180" s="122"/>
      <c r="J180" s="36"/>
      <c r="K180" s="36"/>
      <c r="L180" s="39"/>
      <c r="M180" s="223"/>
      <c r="N180" s="22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6" t="s">
        <v>182</v>
      </c>
      <c r="AU180" s="16" t="s">
        <v>86</v>
      </c>
    </row>
    <row r="181" spans="1:65" s="13" customFormat="1" ht="11.25">
      <c r="B181" s="225"/>
      <c r="C181" s="226"/>
      <c r="D181" s="221" t="s">
        <v>184</v>
      </c>
      <c r="E181" s="227" t="s">
        <v>1</v>
      </c>
      <c r="F181" s="228" t="s">
        <v>448</v>
      </c>
      <c r="G181" s="226"/>
      <c r="H181" s="229">
        <v>32.5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184</v>
      </c>
      <c r="AU181" s="235" t="s">
        <v>86</v>
      </c>
      <c r="AV181" s="13" t="s">
        <v>86</v>
      </c>
      <c r="AW181" s="13" t="s">
        <v>34</v>
      </c>
      <c r="AX181" s="13" t="s">
        <v>84</v>
      </c>
      <c r="AY181" s="235" t="s">
        <v>163</v>
      </c>
    </row>
    <row r="182" spans="1:65" s="2" customFormat="1" ht="21.75" customHeight="1">
      <c r="A182" s="34"/>
      <c r="B182" s="35"/>
      <c r="C182" s="208" t="s">
        <v>268</v>
      </c>
      <c r="D182" s="208" t="s">
        <v>165</v>
      </c>
      <c r="E182" s="209" t="s">
        <v>449</v>
      </c>
      <c r="F182" s="210" t="s">
        <v>450</v>
      </c>
      <c r="G182" s="211" t="s">
        <v>168</v>
      </c>
      <c r="H182" s="212">
        <v>101.68</v>
      </c>
      <c r="I182" s="213"/>
      <c r="J182" s="214">
        <f>ROUND(I182*H182,2)</f>
        <v>0</v>
      </c>
      <c r="K182" s="210" t="s">
        <v>180</v>
      </c>
      <c r="L182" s="39"/>
      <c r="M182" s="215" t="s">
        <v>1</v>
      </c>
      <c r="N182" s="216" t="s">
        <v>42</v>
      </c>
      <c r="O182" s="71"/>
      <c r="P182" s="217">
        <f>O182*H182</f>
        <v>0</v>
      </c>
      <c r="Q182" s="217">
        <v>0</v>
      </c>
      <c r="R182" s="217">
        <f>Q182*H182</f>
        <v>0</v>
      </c>
      <c r="S182" s="217">
        <v>0.1225</v>
      </c>
      <c r="T182" s="218">
        <f>S182*H182</f>
        <v>12.4558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170</v>
      </c>
      <c r="AT182" s="219" t="s">
        <v>165</v>
      </c>
      <c r="AU182" s="219" t="s">
        <v>86</v>
      </c>
      <c r="AY182" s="16" t="s">
        <v>163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6" t="s">
        <v>84</v>
      </c>
      <c r="BK182" s="220">
        <f>ROUND(I182*H182,2)</f>
        <v>0</v>
      </c>
      <c r="BL182" s="16" t="s">
        <v>170</v>
      </c>
      <c r="BM182" s="219" t="s">
        <v>451</v>
      </c>
    </row>
    <row r="183" spans="1:65" s="2" customFormat="1" ht="19.5">
      <c r="A183" s="34"/>
      <c r="B183" s="35"/>
      <c r="C183" s="36"/>
      <c r="D183" s="221" t="s">
        <v>182</v>
      </c>
      <c r="E183" s="36"/>
      <c r="F183" s="222" t="s">
        <v>452</v>
      </c>
      <c r="G183" s="36"/>
      <c r="H183" s="36"/>
      <c r="I183" s="122"/>
      <c r="J183" s="36"/>
      <c r="K183" s="36"/>
      <c r="L183" s="39"/>
      <c r="M183" s="223"/>
      <c r="N183" s="224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182</v>
      </c>
      <c r="AU183" s="16" t="s">
        <v>86</v>
      </c>
    </row>
    <row r="184" spans="1:65" s="13" customFormat="1" ht="11.25">
      <c r="B184" s="225"/>
      <c r="C184" s="226"/>
      <c r="D184" s="221" t="s">
        <v>184</v>
      </c>
      <c r="E184" s="227" t="s">
        <v>1</v>
      </c>
      <c r="F184" s="228" t="s">
        <v>435</v>
      </c>
      <c r="G184" s="226"/>
      <c r="H184" s="229">
        <v>92.4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184</v>
      </c>
      <c r="AU184" s="235" t="s">
        <v>86</v>
      </c>
      <c r="AV184" s="13" t="s">
        <v>86</v>
      </c>
      <c r="AW184" s="13" t="s">
        <v>34</v>
      </c>
      <c r="AX184" s="13" t="s">
        <v>77</v>
      </c>
      <c r="AY184" s="235" t="s">
        <v>163</v>
      </c>
    </row>
    <row r="185" spans="1:65" s="13" customFormat="1" ht="11.25">
      <c r="B185" s="225"/>
      <c r="C185" s="226"/>
      <c r="D185" s="221" t="s">
        <v>184</v>
      </c>
      <c r="E185" s="227" t="s">
        <v>1</v>
      </c>
      <c r="F185" s="228" t="s">
        <v>436</v>
      </c>
      <c r="G185" s="226"/>
      <c r="H185" s="229">
        <v>36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184</v>
      </c>
      <c r="AU185" s="235" t="s">
        <v>86</v>
      </c>
      <c r="AV185" s="13" t="s">
        <v>86</v>
      </c>
      <c r="AW185" s="13" t="s">
        <v>34</v>
      </c>
      <c r="AX185" s="13" t="s">
        <v>77</v>
      </c>
      <c r="AY185" s="235" t="s">
        <v>163</v>
      </c>
    </row>
    <row r="186" spans="1:65" s="13" customFormat="1" ht="11.25">
      <c r="B186" s="225"/>
      <c r="C186" s="226"/>
      <c r="D186" s="221" t="s">
        <v>184</v>
      </c>
      <c r="E186" s="227" t="s">
        <v>1</v>
      </c>
      <c r="F186" s="228" t="s">
        <v>439</v>
      </c>
      <c r="G186" s="226"/>
      <c r="H186" s="229">
        <v>6.48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184</v>
      </c>
      <c r="AU186" s="235" t="s">
        <v>86</v>
      </c>
      <c r="AV186" s="13" t="s">
        <v>86</v>
      </c>
      <c r="AW186" s="13" t="s">
        <v>34</v>
      </c>
      <c r="AX186" s="13" t="s">
        <v>77</v>
      </c>
      <c r="AY186" s="235" t="s">
        <v>163</v>
      </c>
    </row>
    <row r="187" spans="1:65" s="13" customFormat="1" ht="11.25">
      <c r="B187" s="225"/>
      <c r="C187" s="226"/>
      <c r="D187" s="221" t="s">
        <v>184</v>
      </c>
      <c r="E187" s="227" t="s">
        <v>1</v>
      </c>
      <c r="F187" s="228" t="s">
        <v>440</v>
      </c>
      <c r="G187" s="226"/>
      <c r="H187" s="229">
        <v>4.4800000000000004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184</v>
      </c>
      <c r="AU187" s="235" t="s">
        <v>86</v>
      </c>
      <c r="AV187" s="13" t="s">
        <v>86</v>
      </c>
      <c r="AW187" s="13" t="s">
        <v>34</v>
      </c>
      <c r="AX187" s="13" t="s">
        <v>77</v>
      </c>
      <c r="AY187" s="235" t="s">
        <v>163</v>
      </c>
    </row>
    <row r="188" spans="1:65" s="13" customFormat="1" ht="11.25">
      <c r="B188" s="225"/>
      <c r="C188" s="226"/>
      <c r="D188" s="221" t="s">
        <v>184</v>
      </c>
      <c r="E188" s="227" t="s">
        <v>1</v>
      </c>
      <c r="F188" s="228" t="s">
        <v>442</v>
      </c>
      <c r="G188" s="226"/>
      <c r="H188" s="229">
        <v>64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184</v>
      </c>
      <c r="AU188" s="235" t="s">
        <v>86</v>
      </c>
      <c r="AV188" s="13" t="s">
        <v>86</v>
      </c>
      <c r="AW188" s="13" t="s">
        <v>34</v>
      </c>
      <c r="AX188" s="13" t="s">
        <v>77</v>
      </c>
      <c r="AY188" s="235" t="s">
        <v>163</v>
      </c>
    </row>
    <row r="189" spans="1:65" s="14" customFormat="1" ht="11.25">
      <c r="B189" s="236"/>
      <c r="C189" s="237"/>
      <c r="D189" s="221" t="s">
        <v>184</v>
      </c>
      <c r="E189" s="238" t="s">
        <v>1</v>
      </c>
      <c r="F189" s="239" t="s">
        <v>187</v>
      </c>
      <c r="G189" s="237"/>
      <c r="H189" s="240">
        <v>203.35999999999999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AT189" s="246" t="s">
        <v>184</v>
      </c>
      <c r="AU189" s="246" t="s">
        <v>86</v>
      </c>
      <c r="AV189" s="14" t="s">
        <v>170</v>
      </c>
      <c r="AW189" s="14" t="s">
        <v>34</v>
      </c>
      <c r="AX189" s="14" t="s">
        <v>84</v>
      </c>
      <c r="AY189" s="246" t="s">
        <v>163</v>
      </c>
    </row>
    <row r="190" spans="1:65" s="13" customFormat="1" ht="11.25">
      <c r="B190" s="225"/>
      <c r="C190" s="226"/>
      <c r="D190" s="221" t="s">
        <v>184</v>
      </c>
      <c r="E190" s="226"/>
      <c r="F190" s="228" t="s">
        <v>453</v>
      </c>
      <c r="G190" s="226"/>
      <c r="H190" s="229">
        <v>101.68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184</v>
      </c>
      <c r="AU190" s="235" t="s">
        <v>86</v>
      </c>
      <c r="AV190" s="13" t="s">
        <v>86</v>
      </c>
      <c r="AW190" s="13" t="s">
        <v>4</v>
      </c>
      <c r="AX190" s="13" t="s">
        <v>84</v>
      </c>
      <c r="AY190" s="235" t="s">
        <v>163</v>
      </c>
    </row>
    <row r="191" spans="1:65" s="2" customFormat="1" ht="21.75" customHeight="1">
      <c r="A191" s="34"/>
      <c r="B191" s="35"/>
      <c r="C191" s="208" t="s">
        <v>272</v>
      </c>
      <c r="D191" s="208" t="s">
        <v>165</v>
      </c>
      <c r="E191" s="209" t="s">
        <v>269</v>
      </c>
      <c r="F191" s="210" t="s">
        <v>270</v>
      </c>
      <c r="G191" s="211" t="s">
        <v>168</v>
      </c>
      <c r="H191" s="212">
        <v>101.68</v>
      </c>
      <c r="I191" s="213"/>
      <c r="J191" s="214">
        <f>ROUND(I191*H191,2)</f>
        <v>0</v>
      </c>
      <c r="K191" s="210" t="s">
        <v>180</v>
      </c>
      <c r="L191" s="39"/>
      <c r="M191" s="215" t="s">
        <v>1</v>
      </c>
      <c r="N191" s="216" t="s">
        <v>42</v>
      </c>
      <c r="O191" s="71"/>
      <c r="P191" s="217">
        <f>O191*H191</f>
        <v>0</v>
      </c>
      <c r="Q191" s="217">
        <v>0.122734</v>
      </c>
      <c r="R191" s="217">
        <f>Q191*H191</f>
        <v>12.479593120000001</v>
      </c>
      <c r="S191" s="217">
        <v>0</v>
      </c>
      <c r="T191" s="21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9" t="s">
        <v>170</v>
      </c>
      <c r="AT191" s="219" t="s">
        <v>165</v>
      </c>
      <c r="AU191" s="219" t="s">
        <v>86</v>
      </c>
      <c r="AY191" s="16" t="s">
        <v>163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6" t="s">
        <v>84</v>
      </c>
      <c r="BK191" s="220">
        <f>ROUND(I191*H191,2)</f>
        <v>0</v>
      </c>
      <c r="BL191" s="16" t="s">
        <v>170</v>
      </c>
      <c r="BM191" s="219" t="s">
        <v>454</v>
      </c>
    </row>
    <row r="192" spans="1:65" s="2" customFormat="1" ht="19.5">
      <c r="A192" s="34"/>
      <c r="B192" s="35"/>
      <c r="C192" s="36"/>
      <c r="D192" s="221" t="s">
        <v>182</v>
      </c>
      <c r="E192" s="36"/>
      <c r="F192" s="222" t="s">
        <v>452</v>
      </c>
      <c r="G192" s="36"/>
      <c r="H192" s="36"/>
      <c r="I192" s="122"/>
      <c r="J192" s="36"/>
      <c r="K192" s="36"/>
      <c r="L192" s="39"/>
      <c r="M192" s="223"/>
      <c r="N192" s="224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182</v>
      </c>
      <c r="AU192" s="16" t="s">
        <v>86</v>
      </c>
    </row>
    <row r="193" spans="1:65" s="13" customFormat="1" ht="11.25">
      <c r="B193" s="225"/>
      <c r="C193" s="226"/>
      <c r="D193" s="221" t="s">
        <v>184</v>
      </c>
      <c r="E193" s="227" t="s">
        <v>1</v>
      </c>
      <c r="F193" s="228" t="s">
        <v>435</v>
      </c>
      <c r="G193" s="226"/>
      <c r="H193" s="229">
        <v>92.4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184</v>
      </c>
      <c r="AU193" s="235" t="s">
        <v>86</v>
      </c>
      <c r="AV193" s="13" t="s">
        <v>86</v>
      </c>
      <c r="AW193" s="13" t="s">
        <v>34</v>
      </c>
      <c r="AX193" s="13" t="s">
        <v>77</v>
      </c>
      <c r="AY193" s="235" t="s">
        <v>163</v>
      </c>
    </row>
    <row r="194" spans="1:65" s="13" customFormat="1" ht="11.25">
      <c r="B194" s="225"/>
      <c r="C194" s="226"/>
      <c r="D194" s="221" t="s">
        <v>184</v>
      </c>
      <c r="E194" s="227" t="s">
        <v>1</v>
      </c>
      <c r="F194" s="228" t="s">
        <v>436</v>
      </c>
      <c r="G194" s="226"/>
      <c r="H194" s="229">
        <v>36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184</v>
      </c>
      <c r="AU194" s="235" t="s">
        <v>86</v>
      </c>
      <c r="AV194" s="13" t="s">
        <v>86</v>
      </c>
      <c r="AW194" s="13" t="s">
        <v>34</v>
      </c>
      <c r="AX194" s="13" t="s">
        <v>77</v>
      </c>
      <c r="AY194" s="235" t="s">
        <v>163</v>
      </c>
    </row>
    <row r="195" spans="1:65" s="13" customFormat="1" ht="11.25">
      <c r="B195" s="225"/>
      <c r="C195" s="226"/>
      <c r="D195" s="221" t="s">
        <v>184</v>
      </c>
      <c r="E195" s="227" t="s">
        <v>1</v>
      </c>
      <c r="F195" s="228" t="s">
        <v>439</v>
      </c>
      <c r="G195" s="226"/>
      <c r="H195" s="229">
        <v>6.48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184</v>
      </c>
      <c r="AU195" s="235" t="s">
        <v>86</v>
      </c>
      <c r="AV195" s="13" t="s">
        <v>86</v>
      </c>
      <c r="AW195" s="13" t="s">
        <v>34</v>
      </c>
      <c r="AX195" s="13" t="s">
        <v>77</v>
      </c>
      <c r="AY195" s="235" t="s">
        <v>163</v>
      </c>
    </row>
    <row r="196" spans="1:65" s="13" customFormat="1" ht="11.25">
      <c r="B196" s="225"/>
      <c r="C196" s="226"/>
      <c r="D196" s="221" t="s">
        <v>184</v>
      </c>
      <c r="E196" s="227" t="s">
        <v>1</v>
      </c>
      <c r="F196" s="228" t="s">
        <v>440</v>
      </c>
      <c r="G196" s="226"/>
      <c r="H196" s="229">
        <v>4.4800000000000004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184</v>
      </c>
      <c r="AU196" s="235" t="s">
        <v>86</v>
      </c>
      <c r="AV196" s="13" t="s">
        <v>86</v>
      </c>
      <c r="AW196" s="13" t="s">
        <v>34</v>
      </c>
      <c r="AX196" s="13" t="s">
        <v>77</v>
      </c>
      <c r="AY196" s="235" t="s">
        <v>163</v>
      </c>
    </row>
    <row r="197" spans="1:65" s="13" customFormat="1" ht="11.25">
      <c r="B197" s="225"/>
      <c r="C197" s="226"/>
      <c r="D197" s="221" t="s">
        <v>184</v>
      </c>
      <c r="E197" s="227" t="s">
        <v>1</v>
      </c>
      <c r="F197" s="228" t="s">
        <v>442</v>
      </c>
      <c r="G197" s="226"/>
      <c r="H197" s="229">
        <v>64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AT197" s="235" t="s">
        <v>184</v>
      </c>
      <c r="AU197" s="235" t="s">
        <v>86</v>
      </c>
      <c r="AV197" s="13" t="s">
        <v>86</v>
      </c>
      <c r="AW197" s="13" t="s">
        <v>34</v>
      </c>
      <c r="AX197" s="13" t="s">
        <v>77</v>
      </c>
      <c r="AY197" s="235" t="s">
        <v>163</v>
      </c>
    </row>
    <row r="198" spans="1:65" s="14" customFormat="1" ht="11.25">
      <c r="B198" s="236"/>
      <c r="C198" s="237"/>
      <c r="D198" s="221" t="s">
        <v>184</v>
      </c>
      <c r="E198" s="238" t="s">
        <v>1</v>
      </c>
      <c r="F198" s="239" t="s">
        <v>187</v>
      </c>
      <c r="G198" s="237"/>
      <c r="H198" s="240">
        <v>203.35999999999999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AT198" s="246" t="s">
        <v>184</v>
      </c>
      <c r="AU198" s="246" t="s">
        <v>86</v>
      </c>
      <c r="AV198" s="14" t="s">
        <v>170</v>
      </c>
      <c r="AW198" s="14" t="s">
        <v>34</v>
      </c>
      <c r="AX198" s="14" t="s">
        <v>84</v>
      </c>
      <c r="AY198" s="246" t="s">
        <v>163</v>
      </c>
    </row>
    <row r="199" spans="1:65" s="13" customFormat="1" ht="11.25">
      <c r="B199" s="225"/>
      <c r="C199" s="226"/>
      <c r="D199" s="221" t="s">
        <v>184</v>
      </c>
      <c r="E199" s="226"/>
      <c r="F199" s="228" t="s">
        <v>453</v>
      </c>
      <c r="G199" s="226"/>
      <c r="H199" s="229">
        <v>101.68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184</v>
      </c>
      <c r="AU199" s="235" t="s">
        <v>86</v>
      </c>
      <c r="AV199" s="13" t="s">
        <v>86</v>
      </c>
      <c r="AW199" s="13" t="s">
        <v>4</v>
      </c>
      <c r="AX199" s="13" t="s">
        <v>84</v>
      </c>
      <c r="AY199" s="235" t="s">
        <v>163</v>
      </c>
    </row>
    <row r="200" spans="1:65" s="2" customFormat="1" ht="21.75" customHeight="1">
      <c r="A200" s="34"/>
      <c r="B200" s="35"/>
      <c r="C200" s="208" t="s">
        <v>278</v>
      </c>
      <c r="D200" s="208" t="s">
        <v>165</v>
      </c>
      <c r="E200" s="209" t="s">
        <v>273</v>
      </c>
      <c r="F200" s="210" t="s">
        <v>274</v>
      </c>
      <c r="G200" s="211" t="s">
        <v>275</v>
      </c>
      <c r="H200" s="212">
        <v>0.42</v>
      </c>
      <c r="I200" s="213"/>
      <c r="J200" s="214">
        <f>ROUND(I200*H200,2)</f>
        <v>0</v>
      </c>
      <c r="K200" s="210" t="s">
        <v>180</v>
      </c>
      <c r="L200" s="39"/>
      <c r="M200" s="215" t="s">
        <v>1</v>
      </c>
      <c r="N200" s="216" t="s">
        <v>42</v>
      </c>
      <c r="O200" s="71"/>
      <c r="P200" s="217">
        <f>O200*H200</f>
        <v>0</v>
      </c>
      <c r="Q200" s="217">
        <v>0.50375000000000003</v>
      </c>
      <c r="R200" s="217">
        <f>Q200*H200</f>
        <v>0.21157500000000001</v>
      </c>
      <c r="S200" s="217">
        <v>1.95</v>
      </c>
      <c r="T200" s="218">
        <f>S200*H200</f>
        <v>0.81899999999999995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170</v>
      </c>
      <c r="AT200" s="219" t="s">
        <v>165</v>
      </c>
      <c r="AU200" s="219" t="s">
        <v>86</v>
      </c>
      <c r="AY200" s="16" t="s">
        <v>163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6" t="s">
        <v>84</v>
      </c>
      <c r="BK200" s="220">
        <f>ROUND(I200*H200,2)</f>
        <v>0</v>
      </c>
      <c r="BL200" s="16" t="s">
        <v>170</v>
      </c>
      <c r="BM200" s="219" t="s">
        <v>455</v>
      </c>
    </row>
    <row r="201" spans="1:65" s="13" customFormat="1" ht="11.25">
      <c r="B201" s="225"/>
      <c r="C201" s="226"/>
      <c r="D201" s="221" t="s">
        <v>184</v>
      </c>
      <c r="E201" s="227" t="s">
        <v>1</v>
      </c>
      <c r="F201" s="228" t="s">
        <v>456</v>
      </c>
      <c r="G201" s="226"/>
      <c r="H201" s="229">
        <v>0.42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184</v>
      </c>
      <c r="AU201" s="235" t="s">
        <v>86</v>
      </c>
      <c r="AV201" s="13" t="s">
        <v>86</v>
      </c>
      <c r="AW201" s="13" t="s">
        <v>34</v>
      </c>
      <c r="AX201" s="13" t="s">
        <v>84</v>
      </c>
      <c r="AY201" s="235" t="s">
        <v>163</v>
      </c>
    </row>
    <row r="202" spans="1:65" s="2" customFormat="1" ht="16.5" customHeight="1">
      <c r="A202" s="34"/>
      <c r="B202" s="35"/>
      <c r="C202" s="247" t="s">
        <v>7</v>
      </c>
      <c r="D202" s="247" t="s">
        <v>194</v>
      </c>
      <c r="E202" s="248" t="s">
        <v>279</v>
      </c>
      <c r="F202" s="249" t="s">
        <v>280</v>
      </c>
      <c r="G202" s="250" t="s">
        <v>281</v>
      </c>
      <c r="H202" s="251">
        <v>158</v>
      </c>
      <c r="I202" s="252"/>
      <c r="J202" s="253">
        <f>ROUND(I202*H202,2)</f>
        <v>0</v>
      </c>
      <c r="K202" s="249" t="s">
        <v>180</v>
      </c>
      <c r="L202" s="254"/>
      <c r="M202" s="255" t="s">
        <v>1</v>
      </c>
      <c r="N202" s="256" t="s">
        <v>42</v>
      </c>
      <c r="O202" s="71"/>
      <c r="P202" s="217">
        <f>O202*H202</f>
        <v>0</v>
      </c>
      <c r="Q202" s="217">
        <v>4.1000000000000003E-3</v>
      </c>
      <c r="R202" s="217">
        <f>Q202*H202</f>
        <v>0.64780000000000004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198</v>
      </c>
      <c r="AT202" s="219" t="s">
        <v>194</v>
      </c>
      <c r="AU202" s="219" t="s">
        <v>86</v>
      </c>
      <c r="AY202" s="16" t="s">
        <v>163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6" t="s">
        <v>84</v>
      </c>
      <c r="BK202" s="220">
        <f>ROUND(I202*H202,2)</f>
        <v>0</v>
      </c>
      <c r="BL202" s="16" t="s">
        <v>170</v>
      </c>
      <c r="BM202" s="219" t="s">
        <v>457</v>
      </c>
    </row>
    <row r="203" spans="1:65" s="2" customFormat="1" ht="19.5">
      <c r="A203" s="34"/>
      <c r="B203" s="35"/>
      <c r="C203" s="36"/>
      <c r="D203" s="221" t="s">
        <v>182</v>
      </c>
      <c r="E203" s="36"/>
      <c r="F203" s="222" t="s">
        <v>283</v>
      </c>
      <c r="G203" s="36"/>
      <c r="H203" s="36"/>
      <c r="I203" s="122"/>
      <c r="J203" s="36"/>
      <c r="K203" s="36"/>
      <c r="L203" s="39"/>
      <c r="M203" s="223"/>
      <c r="N203" s="224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6" t="s">
        <v>182</v>
      </c>
      <c r="AU203" s="16" t="s">
        <v>86</v>
      </c>
    </row>
    <row r="204" spans="1:65" s="2" customFormat="1" ht="21.75" customHeight="1">
      <c r="A204" s="34"/>
      <c r="B204" s="35"/>
      <c r="C204" s="208" t="s">
        <v>291</v>
      </c>
      <c r="D204" s="208" t="s">
        <v>165</v>
      </c>
      <c r="E204" s="209" t="s">
        <v>316</v>
      </c>
      <c r="F204" s="210" t="s">
        <v>317</v>
      </c>
      <c r="G204" s="211" t="s">
        <v>275</v>
      </c>
      <c r="H204" s="212">
        <v>4</v>
      </c>
      <c r="I204" s="213"/>
      <c r="J204" s="214">
        <f>ROUND(I204*H204,2)</f>
        <v>0</v>
      </c>
      <c r="K204" s="210" t="s">
        <v>180</v>
      </c>
      <c r="L204" s="39"/>
      <c r="M204" s="215" t="s">
        <v>1</v>
      </c>
      <c r="N204" s="216" t="s">
        <v>42</v>
      </c>
      <c r="O204" s="71"/>
      <c r="P204" s="217">
        <f>O204*H204</f>
        <v>0</v>
      </c>
      <c r="Q204" s="217">
        <v>0.50375000000000003</v>
      </c>
      <c r="R204" s="217">
        <f>Q204*H204</f>
        <v>2.0150000000000001</v>
      </c>
      <c r="S204" s="217">
        <v>2.5</v>
      </c>
      <c r="T204" s="218">
        <f>S204*H204</f>
        <v>10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170</v>
      </c>
      <c r="AT204" s="219" t="s">
        <v>165</v>
      </c>
      <c r="AU204" s="219" t="s">
        <v>86</v>
      </c>
      <c r="AY204" s="16" t="s">
        <v>163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6" t="s">
        <v>84</v>
      </c>
      <c r="BK204" s="220">
        <f>ROUND(I204*H204,2)</f>
        <v>0</v>
      </c>
      <c r="BL204" s="16" t="s">
        <v>170</v>
      </c>
      <c r="BM204" s="219" t="s">
        <v>458</v>
      </c>
    </row>
    <row r="205" spans="1:65" s="2" customFormat="1" ht="19.5">
      <c r="A205" s="34"/>
      <c r="B205" s="35"/>
      <c r="C205" s="36"/>
      <c r="D205" s="221" t="s">
        <v>182</v>
      </c>
      <c r="E205" s="36"/>
      <c r="F205" s="222" t="s">
        <v>459</v>
      </c>
      <c r="G205" s="36"/>
      <c r="H205" s="36"/>
      <c r="I205" s="122"/>
      <c r="J205" s="36"/>
      <c r="K205" s="36"/>
      <c r="L205" s="39"/>
      <c r="M205" s="223"/>
      <c r="N205" s="224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6" t="s">
        <v>182</v>
      </c>
      <c r="AU205" s="16" t="s">
        <v>86</v>
      </c>
    </row>
    <row r="206" spans="1:65" s="13" customFormat="1" ht="11.25">
      <c r="B206" s="225"/>
      <c r="C206" s="226"/>
      <c r="D206" s="221" t="s">
        <v>184</v>
      </c>
      <c r="E206" s="227" t="s">
        <v>1</v>
      </c>
      <c r="F206" s="228" t="s">
        <v>170</v>
      </c>
      <c r="G206" s="226"/>
      <c r="H206" s="229">
        <v>4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184</v>
      </c>
      <c r="AU206" s="235" t="s">
        <v>86</v>
      </c>
      <c r="AV206" s="13" t="s">
        <v>86</v>
      </c>
      <c r="AW206" s="13" t="s">
        <v>34</v>
      </c>
      <c r="AX206" s="13" t="s">
        <v>84</v>
      </c>
      <c r="AY206" s="235" t="s">
        <v>163</v>
      </c>
    </row>
    <row r="207" spans="1:65" s="2" customFormat="1" ht="21.75" customHeight="1">
      <c r="A207" s="34"/>
      <c r="B207" s="35"/>
      <c r="C207" s="247" t="s">
        <v>296</v>
      </c>
      <c r="D207" s="247" t="s">
        <v>194</v>
      </c>
      <c r="E207" s="248" t="s">
        <v>322</v>
      </c>
      <c r="F207" s="249" t="s">
        <v>323</v>
      </c>
      <c r="G207" s="250" t="s">
        <v>197</v>
      </c>
      <c r="H207" s="251">
        <v>1</v>
      </c>
      <c r="I207" s="252"/>
      <c r="J207" s="253">
        <f>ROUND(I207*H207,2)</f>
        <v>0</v>
      </c>
      <c r="K207" s="249" t="s">
        <v>180</v>
      </c>
      <c r="L207" s="254"/>
      <c r="M207" s="255" t="s">
        <v>1</v>
      </c>
      <c r="N207" s="256" t="s">
        <v>42</v>
      </c>
      <c r="O207" s="71"/>
      <c r="P207" s="217">
        <f>O207*H207</f>
        <v>0</v>
      </c>
      <c r="Q207" s="217">
        <v>1</v>
      </c>
      <c r="R207" s="217">
        <f>Q207*H207</f>
        <v>1</v>
      </c>
      <c r="S207" s="217">
        <v>0</v>
      </c>
      <c r="T207" s="21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9" t="s">
        <v>198</v>
      </c>
      <c r="AT207" s="219" t="s">
        <v>194</v>
      </c>
      <c r="AU207" s="219" t="s">
        <v>86</v>
      </c>
      <c r="AY207" s="16" t="s">
        <v>163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6" t="s">
        <v>84</v>
      </c>
      <c r="BK207" s="220">
        <f>ROUND(I207*H207,2)</f>
        <v>0</v>
      </c>
      <c r="BL207" s="16" t="s">
        <v>170</v>
      </c>
      <c r="BM207" s="219" t="s">
        <v>460</v>
      </c>
    </row>
    <row r="208" spans="1:65" s="2" customFormat="1" ht="21.75" customHeight="1">
      <c r="A208" s="34"/>
      <c r="B208" s="35"/>
      <c r="C208" s="208" t="s">
        <v>301</v>
      </c>
      <c r="D208" s="208" t="s">
        <v>165</v>
      </c>
      <c r="E208" s="209" t="s">
        <v>285</v>
      </c>
      <c r="F208" s="210" t="s">
        <v>286</v>
      </c>
      <c r="G208" s="211" t="s">
        <v>168</v>
      </c>
      <c r="H208" s="212">
        <v>96.004000000000005</v>
      </c>
      <c r="I208" s="213"/>
      <c r="J208" s="214">
        <f>ROUND(I208*H208,2)</f>
        <v>0</v>
      </c>
      <c r="K208" s="210" t="s">
        <v>180</v>
      </c>
      <c r="L208" s="39"/>
      <c r="M208" s="215" t="s">
        <v>1</v>
      </c>
      <c r="N208" s="216" t="s">
        <v>42</v>
      </c>
      <c r="O208" s="71"/>
      <c r="P208" s="217">
        <f>O208*H208</f>
        <v>0</v>
      </c>
      <c r="Q208" s="217">
        <v>3.8850000000000003E-2</v>
      </c>
      <c r="R208" s="217">
        <f>Q208*H208</f>
        <v>3.7297554000000006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170</v>
      </c>
      <c r="AT208" s="219" t="s">
        <v>165</v>
      </c>
      <c r="AU208" s="219" t="s">
        <v>86</v>
      </c>
      <c r="AY208" s="16" t="s">
        <v>163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6" t="s">
        <v>84</v>
      </c>
      <c r="BK208" s="220">
        <f>ROUND(I208*H208,2)</f>
        <v>0</v>
      </c>
      <c r="BL208" s="16" t="s">
        <v>170</v>
      </c>
      <c r="BM208" s="219" t="s">
        <v>461</v>
      </c>
    </row>
    <row r="209" spans="1:65" s="13" customFormat="1" ht="11.25">
      <c r="B209" s="225"/>
      <c r="C209" s="226"/>
      <c r="D209" s="221" t="s">
        <v>184</v>
      </c>
      <c r="E209" s="227" t="s">
        <v>1</v>
      </c>
      <c r="F209" s="228" t="s">
        <v>462</v>
      </c>
      <c r="G209" s="226"/>
      <c r="H209" s="229">
        <v>15.4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AT209" s="235" t="s">
        <v>184</v>
      </c>
      <c r="AU209" s="235" t="s">
        <v>86</v>
      </c>
      <c r="AV209" s="13" t="s">
        <v>86</v>
      </c>
      <c r="AW209" s="13" t="s">
        <v>34</v>
      </c>
      <c r="AX209" s="13" t="s">
        <v>77</v>
      </c>
      <c r="AY209" s="235" t="s">
        <v>163</v>
      </c>
    </row>
    <row r="210" spans="1:65" s="13" customFormat="1" ht="11.25">
      <c r="B210" s="225"/>
      <c r="C210" s="226"/>
      <c r="D210" s="221" t="s">
        <v>184</v>
      </c>
      <c r="E210" s="227" t="s">
        <v>1</v>
      </c>
      <c r="F210" s="228" t="s">
        <v>463</v>
      </c>
      <c r="G210" s="226"/>
      <c r="H210" s="229">
        <v>10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184</v>
      </c>
      <c r="AU210" s="235" t="s">
        <v>86</v>
      </c>
      <c r="AV210" s="13" t="s">
        <v>86</v>
      </c>
      <c r="AW210" s="13" t="s">
        <v>34</v>
      </c>
      <c r="AX210" s="13" t="s">
        <v>77</v>
      </c>
      <c r="AY210" s="235" t="s">
        <v>163</v>
      </c>
    </row>
    <row r="211" spans="1:65" s="13" customFormat="1" ht="11.25">
      <c r="B211" s="225"/>
      <c r="C211" s="226"/>
      <c r="D211" s="221" t="s">
        <v>184</v>
      </c>
      <c r="E211" s="227" t="s">
        <v>1</v>
      </c>
      <c r="F211" s="228" t="s">
        <v>438</v>
      </c>
      <c r="G211" s="226"/>
      <c r="H211" s="229">
        <v>22.6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184</v>
      </c>
      <c r="AU211" s="235" t="s">
        <v>86</v>
      </c>
      <c r="AV211" s="13" t="s">
        <v>86</v>
      </c>
      <c r="AW211" s="13" t="s">
        <v>34</v>
      </c>
      <c r="AX211" s="13" t="s">
        <v>77</v>
      </c>
      <c r="AY211" s="235" t="s">
        <v>163</v>
      </c>
    </row>
    <row r="212" spans="1:65" s="13" customFormat="1" ht="11.25">
      <c r="B212" s="225"/>
      <c r="C212" s="226"/>
      <c r="D212" s="221" t="s">
        <v>184</v>
      </c>
      <c r="E212" s="227" t="s">
        <v>1</v>
      </c>
      <c r="F212" s="228" t="s">
        <v>439</v>
      </c>
      <c r="G212" s="226"/>
      <c r="H212" s="229">
        <v>6.48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184</v>
      </c>
      <c r="AU212" s="235" t="s">
        <v>86</v>
      </c>
      <c r="AV212" s="13" t="s">
        <v>86</v>
      </c>
      <c r="AW212" s="13" t="s">
        <v>34</v>
      </c>
      <c r="AX212" s="13" t="s">
        <v>77</v>
      </c>
      <c r="AY212" s="235" t="s">
        <v>163</v>
      </c>
    </row>
    <row r="213" spans="1:65" s="13" customFormat="1" ht="11.25">
      <c r="B213" s="225"/>
      <c r="C213" s="226"/>
      <c r="D213" s="221" t="s">
        <v>184</v>
      </c>
      <c r="E213" s="227" t="s">
        <v>1</v>
      </c>
      <c r="F213" s="228" t="s">
        <v>440</v>
      </c>
      <c r="G213" s="226"/>
      <c r="H213" s="229">
        <v>4.4800000000000004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184</v>
      </c>
      <c r="AU213" s="235" t="s">
        <v>86</v>
      </c>
      <c r="AV213" s="13" t="s">
        <v>86</v>
      </c>
      <c r="AW213" s="13" t="s">
        <v>34</v>
      </c>
      <c r="AX213" s="13" t="s">
        <v>77</v>
      </c>
      <c r="AY213" s="235" t="s">
        <v>163</v>
      </c>
    </row>
    <row r="214" spans="1:65" s="13" customFormat="1" ht="11.25">
      <c r="B214" s="225"/>
      <c r="C214" s="226"/>
      <c r="D214" s="221" t="s">
        <v>184</v>
      </c>
      <c r="E214" s="227" t="s">
        <v>1</v>
      </c>
      <c r="F214" s="228" t="s">
        <v>253</v>
      </c>
      <c r="G214" s="226"/>
      <c r="H214" s="229">
        <v>37.043999999999997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184</v>
      </c>
      <c r="AU214" s="235" t="s">
        <v>86</v>
      </c>
      <c r="AV214" s="13" t="s">
        <v>86</v>
      </c>
      <c r="AW214" s="13" t="s">
        <v>34</v>
      </c>
      <c r="AX214" s="13" t="s">
        <v>77</v>
      </c>
      <c r="AY214" s="235" t="s">
        <v>163</v>
      </c>
    </row>
    <row r="215" spans="1:65" s="14" customFormat="1" ht="11.25">
      <c r="B215" s="236"/>
      <c r="C215" s="237"/>
      <c r="D215" s="221" t="s">
        <v>184</v>
      </c>
      <c r="E215" s="238" t="s">
        <v>1</v>
      </c>
      <c r="F215" s="239" t="s">
        <v>187</v>
      </c>
      <c r="G215" s="237"/>
      <c r="H215" s="240">
        <v>96.004000000000005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AT215" s="246" t="s">
        <v>184</v>
      </c>
      <c r="AU215" s="246" t="s">
        <v>86</v>
      </c>
      <c r="AV215" s="14" t="s">
        <v>170</v>
      </c>
      <c r="AW215" s="14" t="s">
        <v>34</v>
      </c>
      <c r="AX215" s="14" t="s">
        <v>84</v>
      </c>
      <c r="AY215" s="246" t="s">
        <v>163</v>
      </c>
    </row>
    <row r="216" spans="1:65" s="2" customFormat="1" ht="21.75" customHeight="1">
      <c r="A216" s="34"/>
      <c r="B216" s="35"/>
      <c r="C216" s="208" t="s">
        <v>306</v>
      </c>
      <c r="D216" s="208" t="s">
        <v>165</v>
      </c>
      <c r="E216" s="209" t="s">
        <v>292</v>
      </c>
      <c r="F216" s="210" t="s">
        <v>293</v>
      </c>
      <c r="G216" s="211" t="s">
        <v>168</v>
      </c>
      <c r="H216" s="212">
        <v>61.04</v>
      </c>
      <c r="I216" s="213"/>
      <c r="J216" s="214">
        <f>ROUND(I216*H216,2)</f>
        <v>0</v>
      </c>
      <c r="K216" s="210" t="s">
        <v>180</v>
      </c>
      <c r="L216" s="39"/>
      <c r="M216" s="215" t="s">
        <v>1</v>
      </c>
      <c r="N216" s="216" t="s">
        <v>42</v>
      </c>
      <c r="O216" s="71"/>
      <c r="P216" s="217">
        <f>O216*H216</f>
        <v>0</v>
      </c>
      <c r="Q216" s="217">
        <v>9.9750000000000005E-2</v>
      </c>
      <c r="R216" s="217">
        <f>Q216*H216</f>
        <v>6.0887400000000005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170</v>
      </c>
      <c r="AT216" s="219" t="s">
        <v>165</v>
      </c>
      <c r="AU216" s="219" t="s">
        <v>86</v>
      </c>
      <c r="AY216" s="16" t="s">
        <v>163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6" t="s">
        <v>84</v>
      </c>
      <c r="BK216" s="220">
        <f>ROUND(I216*H216,2)</f>
        <v>0</v>
      </c>
      <c r="BL216" s="16" t="s">
        <v>170</v>
      </c>
      <c r="BM216" s="219" t="s">
        <v>464</v>
      </c>
    </row>
    <row r="217" spans="1:65" s="13" customFormat="1" ht="11.25">
      <c r="B217" s="225"/>
      <c r="C217" s="226"/>
      <c r="D217" s="221" t="s">
        <v>184</v>
      </c>
      <c r="E217" s="227" t="s">
        <v>1</v>
      </c>
      <c r="F217" s="228" t="s">
        <v>444</v>
      </c>
      <c r="G217" s="226"/>
      <c r="H217" s="229">
        <v>4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184</v>
      </c>
      <c r="AU217" s="235" t="s">
        <v>86</v>
      </c>
      <c r="AV217" s="13" t="s">
        <v>86</v>
      </c>
      <c r="AW217" s="13" t="s">
        <v>34</v>
      </c>
      <c r="AX217" s="13" t="s">
        <v>77</v>
      </c>
      <c r="AY217" s="235" t="s">
        <v>163</v>
      </c>
    </row>
    <row r="218" spans="1:65" s="13" customFormat="1" ht="11.25">
      <c r="B218" s="225"/>
      <c r="C218" s="226"/>
      <c r="D218" s="221" t="s">
        <v>184</v>
      </c>
      <c r="E218" s="227" t="s">
        <v>1</v>
      </c>
      <c r="F218" s="228" t="s">
        <v>445</v>
      </c>
      <c r="G218" s="226"/>
      <c r="H218" s="229">
        <v>28.52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184</v>
      </c>
      <c r="AU218" s="235" t="s">
        <v>86</v>
      </c>
      <c r="AV218" s="13" t="s">
        <v>86</v>
      </c>
      <c r="AW218" s="13" t="s">
        <v>34</v>
      </c>
      <c r="AX218" s="13" t="s">
        <v>77</v>
      </c>
      <c r="AY218" s="235" t="s">
        <v>163</v>
      </c>
    </row>
    <row r="219" spans="1:65" s="13" customFormat="1" ht="11.25">
      <c r="B219" s="225"/>
      <c r="C219" s="226"/>
      <c r="D219" s="221" t="s">
        <v>184</v>
      </c>
      <c r="E219" s="227" t="s">
        <v>1</v>
      </c>
      <c r="F219" s="228" t="s">
        <v>446</v>
      </c>
      <c r="G219" s="226"/>
      <c r="H219" s="229">
        <v>28.52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184</v>
      </c>
      <c r="AU219" s="235" t="s">
        <v>86</v>
      </c>
      <c r="AV219" s="13" t="s">
        <v>86</v>
      </c>
      <c r="AW219" s="13" t="s">
        <v>34</v>
      </c>
      <c r="AX219" s="13" t="s">
        <v>77</v>
      </c>
      <c r="AY219" s="235" t="s">
        <v>163</v>
      </c>
    </row>
    <row r="220" spans="1:65" s="14" customFormat="1" ht="11.25">
      <c r="B220" s="236"/>
      <c r="C220" s="237"/>
      <c r="D220" s="221" t="s">
        <v>184</v>
      </c>
      <c r="E220" s="238" t="s">
        <v>1</v>
      </c>
      <c r="F220" s="239" t="s">
        <v>187</v>
      </c>
      <c r="G220" s="237"/>
      <c r="H220" s="240">
        <v>61.039999999999992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184</v>
      </c>
      <c r="AU220" s="246" t="s">
        <v>86</v>
      </c>
      <c r="AV220" s="14" t="s">
        <v>170</v>
      </c>
      <c r="AW220" s="14" t="s">
        <v>34</v>
      </c>
      <c r="AX220" s="14" t="s">
        <v>84</v>
      </c>
      <c r="AY220" s="246" t="s">
        <v>163</v>
      </c>
    </row>
    <row r="221" spans="1:65" s="2" customFormat="1" ht="21.75" customHeight="1">
      <c r="A221" s="34"/>
      <c r="B221" s="35"/>
      <c r="C221" s="208" t="s">
        <v>310</v>
      </c>
      <c r="D221" s="208" t="s">
        <v>165</v>
      </c>
      <c r="E221" s="209" t="s">
        <v>297</v>
      </c>
      <c r="F221" s="210" t="s">
        <v>298</v>
      </c>
      <c r="G221" s="211" t="s">
        <v>168</v>
      </c>
      <c r="H221" s="212">
        <v>111.124</v>
      </c>
      <c r="I221" s="213"/>
      <c r="J221" s="214">
        <f>ROUND(I221*H221,2)</f>
        <v>0</v>
      </c>
      <c r="K221" s="210" t="s">
        <v>180</v>
      </c>
      <c r="L221" s="39"/>
      <c r="M221" s="215" t="s">
        <v>1</v>
      </c>
      <c r="N221" s="216" t="s">
        <v>42</v>
      </c>
      <c r="O221" s="71"/>
      <c r="P221" s="217">
        <f>O221*H221</f>
        <v>0</v>
      </c>
      <c r="Q221" s="217">
        <v>1.9425000000000001E-2</v>
      </c>
      <c r="R221" s="217">
        <f>Q221*H221</f>
        <v>2.1585836999999999</v>
      </c>
      <c r="S221" s="217">
        <v>0</v>
      </c>
      <c r="T221" s="21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9" t="s">
        <v>170</v>
      </c>
      <c r="AT221" s="219" t="s">
        <v>165</v>
      </c>
      <c r="AU221" s="219" t="s">
        <v>86</v>
      </c>
      <c r="AY221" s="16" t="s">
        <v>163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6" t="s">
        <v>84</v>
      </c>
      <c r="BK221" s="220">
        <f>ROUND(I221*H221,2)</f>
        <v>0</v>
      </c>
      <c r="BL221" s="16" t="s">
        <v>170</v>
      </c>
      <c r="BM221" s="219" t="s">
        <v>465</v>
      </c>
    </row>
    <row r="222" spans="1:65" s="2" customFormat="1" ht="19.5">
      <c r="A222" s="34"/>
      <c r="B222" s="35"/>
      <c r="C222" s="36"/>
      <c r="D222" s="221" t="s">
        <v>182</v>
      </c>
      <c r="E222" s="36"/>
      <c r="F222" s="222" t="s">
        <v>300</v>
      </c>
      <c r="G222" s="36"/>
      <c r="H222" s="36"/>
      <c r="I222" s="122"/>
      <c r="J222" s="36"/>
      <c r="K222" s="36"/>
      <c r="L222" s="39"/>
      <c r="M222" s="223"/>
      <c r="N222" s="224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182</v>
      </c>
      <c r="AU222" s="16" t="s">
        <v>86</v>
      </c>
    </row>
    <row r="223" spans="1:65" s="13" customFormat="1" ht="11.25">
      <c r="B223" s="225"/>
      <c r="C223" s="226"/>
      <c r="D223" s="221" t="s">
        <v>184</v>
      </c>
      <c r="E223" s="227" t="s">
        <v>1</v>
      </c>
      <c r="F223" s="228" t="s">
        <v>462</v>
      </c>
      <c r="G223" s="226"/>
      <c r="H223" s="229">
        <v>15.4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184</v>
      </c>
      <c r="AU223" s="235" t="s">
        <v>86</v>
      </c>
      <c r="AV223" s="13" t="s">
        <v>86</v>
      </c>
      <c r="AW223" s="13" t="s">
        <v>34</v>
      </c>
      <c r="AX223" s="13" t="s">
        <v>77</v>
      </c>
      <c r="AY223" s="235" t="s">
        <v>163</v>
      </c>
    </row>
    <row r="224" spans="1:65" s="13" customFormat="1" ht="11.25">
      <c r="B224" s="225"/>
      <c r="C224" s="226"/>
      <c r="D224" s="221" t="s">
        <v>184</v>
      </c>
      <c r="E224" s="227" t="s">
        <v>1</v>
      </c>
      <c r="F224" s="228" t="s">
        <v>253</v>
      </c>
      <c r="G224" s="226"/>
      <c r="H224" s="229">
        <v>37.043999999999997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184</v>
      </c>
      <c r="AU224" s="235" t="s">
        <v>86</v>
      </c>
      <c r="AV224" s="13" t="s">
        <v>86</v>
      </c>
      <c r="AW224" s="13" t="s">
        <v>34</v>
      </c>
      <c r="AX224" s="13" t="s">
        <v>77</v>
      </c>
      <c r="AY224" s="235" t="s">
        <v>163</v>
      </c>
    </row>
    <row r="225" spans="1:65" s="13" customFormat="1" ht="11.25">
      <c r="B225" s="225"/>
      <c r="C225" s="226"/>
      <c r="D225" s="221" t="s">
        <v>184</v>
      </c>
      <c r="E225" s="227" t="s">
        <v>1</v>
      </c>
      <c r="F225" s="228" t="s">
        <v>305</v>
      </c>
      <c r="G225" s="226"/>
      <c r="H225" s="229">
        <v>15.12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184</v>
      </c>
      <c r="AU225" s="235" t="s">
        <v>86</v>
      </c>
      <c r="AV225" s="13" t="s">
        <v>86</v>
      </c>
      <c r="AW225" s="13" t="s">
        <v>34</v>
      </c>
      <c r="AX225" s="13" t="s">
        <v>77</v>
      </c>
      <c r="AY225" s="235" t="s">
        <v>163</v>
      </c>
    </row>
    <row r="226" spans="1:65" s="13" customFormat="1" ht="11.25">
      <c r="B226" s="225"/>
      <c r="C226" s="226"/>
      <c r="D226" s="221" t="s">
        <v>184</v>
      </c>
      <c r="E226" s="227" t="s">
        <v>1</v>
      </c>
      <c r="F226" s="228" t="s">
        <v>463</v>
      </c>
      <c r="G226" s="226"/>
      <c r="H226" s="229">
        <v>10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184</v>
      </c>
      <c r="AU226" s="235" t="s">
        <v>86</v>
      </c>
      <c r="AV226" s="13" t="s">
        <v>86</v>
      </c>
      <c r="AW226" s="13" t="s">
        <v>34</v>
      </c>
      <c r="AX226" s="13" t="s">
        <v>77</v>
      </c>
      <c r="AY226" s="235" t="s">
        <v>163</v>
      </c>
    </row>
    <row r="227" spans="1:65" s="13" customFormat="1" ht="11.25">
      <c r="B227" s="225"/>
      <c r="C227" s="226"/>
      <c r="D227" s="221" t="s">
        <v>184</v>
      </c>
      <c r="E227" s="227" t="s">
        <v>1</v>
      </c>
      <c r="F227" s="228" t="s">
        <v>438</v>
      </c>
      <c r="G227" s="226"/>
      <c r="H227" s="229">
        <v>22.6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184</v>
      </c>
      <c r="AU227" s="235" t="s">
        <v>86</v>
      </c>
      <c r="AV227" s="13" t="s">
        <v>86</v>
      </c>
      <c r="AW227" s="13" t="s">
        <v>34</v>
      </c>
      <c r="AX227" s="13" t="s">
        <v>77</v>
      </c>
      <c r="AY227" s="235" t="s">
        <v>163</v>
      </c>
    </row>
    <row r="228" spans="1:65" s="13" customFormat="1" ht="11.25">
      <c r="B228" s="225"/>
      <c r="C228" s="226"/>
      <c r="D228" s="221" t="s">
        <v>184</v>
      </c>
      <c r="E228" s="227" t="s">
        <v>1</v>
      </c>
      <c r="F228" s="228" t="s">
        <v>439</v>
      </c>
      <c r="G228" s="226"/>
      <c r="H228" s="229">
        <v>6.48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AT228" s="235" t="s">
        <v>184</v>
      </c>
      <c r="AU228" s="235" t="s">
        <v>86</v>
      </c>
      <c r="AV228" s="13" t="s">
        <v>86</v>
      </c>
      <c r="AW228" s="13" t="s">
        <v>34</v>
      </c>
      <c r="AX228" s="13" t="s">
        <v>77</v>
      </c>
      <c r="AY228" s="235" t="s">
        <v>163</v>
      </c>
    </row>
    <row r="229" spans="1:65" s="13" customFormat="1" ht="11.25">
      <c r="B229" s="225"/>
      <c r="C229" s="226"/>
      <c r="D229" s="221" t="s">
        <v>184</v>
      </c>
      <c r="E229" s="227" t="s">
        <v>1</v>
      </c>
      <c r="F229" s="228" t="s">
        <v>440</v>
      </c>
      <c r="G229" s="226"/>
      <c r="H229" s="229">
        <v>4.4800000000000004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AT229" s="235" t="s">
        <v>184</v>
      </c>
      <c r="AU229" s="235" t="s">
        <v>86</v>
      </c>
      <c r="AV229" s="13" t="s">
        <v>86</v>
      </c>
      <c r="AW229" s="13" t="s">
        <v>34</v>
      </c>
      <c r="AX229" s="13" t="s">
        <v>77</v>
      </c>
      <c r="AY229" s="235" t="s">
        <v>163</v>
      </c>
    </row>
    <row r="230" spans="1:65" s="14" customFormat="1" ht="11.25">
      <c r="B230" s="236"/>
      <c r="C230" s="237"/>
      <c r="D230" s="221" t="s">
        <v>184</v>
      </c>
      <c r="E230" s="238" t="s">
        <v>1</v>
      </c>
      <c r="F230" s="239" t="s">
        <v>187</v>
      </c>
      <c r="G230" s="237"/>
      <c r="H230" s="240">
        <v>111.124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AT230" s="246" t="s">
        <v>184</v>
      </c>
      <c r="AU230" s="246" t="s">
        <v>86</v>
      </c>
      <c r="AV230" s="14" t="s">
        <v>170</v>
      </c>
      <c r="AW230" s="14" t="s">
        <v>34</v>
      </c>
      <c r="AX230" s="14" t="s">
        <v>84</v>
      </c>
      <c r="AY230" s="246" t="s">
        <v>163</v>
      </c>
    </row>
    <row r="231" spans="1:65" s="2" customFormat="1" ht="21.75" customHeight="1">
      <c r="A231" s="34"/>
      <c r="B231" s="35"/>
      <c r="C231" s="208" t="s">
        <v>315</v>
      </c>
      <c r="D231" s="208" t="s">
        <v>165</v>
      </c>
      <c r="E231" s="209" t="s">
        <v>302</v>
      </c>
      <c r="F231" s="210" t="s">
        <v>303</v>
      </c>
      <c r="G231" s="211" t="s">
        <v>168</v>
      </c>
      <c r="H231" s="212">
        <v>61.04</v>
      </c>
      <c r="I231" s="213"/>
      <c r="J231" s="214">
        <f>ROUND(I231*H231,2)</f>
        <v>0</v>
      </c>
      <c r="K231" s="210" t="s">
        <v>180</v>
      </c>
      <c r="L231" s="39"/>
      <c r="M231" s="215" t="s">
        <v>1</v>
      </c>
      <c r="N231" s="216" t="s">
        <v>42</v>
      </c>
      <c r="O231" s="71"/>
      <c r="P231" s="217">
        <f>O231*H231</f>
        <v>0</v>
      </c>
      <c r="Q231" s="217">
        <v>4.3839999999999999E-3</v>
      </c>
      <c r="R231" s="217">
        <f>Q231*H231</f>
        <v>0.26759936000000001</v>
      </c>
      <c r="S231" s="217">
        <v>0</v>
      </c>
      <c r="T231" s="21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9" t="s">
        <v>170</v>
      </c>
      <c r="AT231" s="219" t="s">
        <v>165</v>
      </c>
      <c r="AU231" s="219" t="s">
        <v>86</v>
      </c>
      <c r="AY231" s="16" t="s">
        <v>163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6" t="s">
        <v>84</v>
      </c>
      <c r="BK231" s="220">
        <f>ROUND(I231*H231,2)</f>
        <v>0</v>
      </c>
      <c r="BL231" s="16" t="s">
        <v>170</v>
      </c>
      <c r="BM231" s="219" t="s">
        <v>466</v>
      </c>
    </row>
    <row r="232" spans="1:65" s="13" customFormat="1" ht="11.25">
      <c r="B232" s="225"/>
      <c r="C232" s="226"/>
      <c r="D232" s="221" t="s">
        <v>184</v>
      </c>
      <c r="E232" s="227" t="s">
        <v>1</v>
      </c>
      <c r="F232" s="228" t="s">
        <v>444</v>
      </c>
      <c r="G232" s="226"/>
      <c r="H232" s="229">
        <v>4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184</v>
      </c>
      <c r="AU232" s="235" t="s">
        <v>86</v>
      </c>
      <c r="AV232" s="13" t="s">
        <v>86</v>
      </c>
      <c r="AW232" s="13" t="s">
        <v>34</v>
      </c>
      <c r="AX232" s="13" t="s">
        <v>77</v>
      </c>
      <c r="AY232" s="235" t="s">
        <v>163</v>
      </c>
    </row>
    <row r="233" spans="1:65" s="13" customFormat="1" ht="11.25">
      <c r="B233" s="225"/>
      <c r="C233" s="226"/>
      <c r="D233" s="221" t="s">
        <v>184</v>
      </c>
      <c r="E233" s="227" t="s">
        <v>1</v>
      </c>
      <c r="F233" s="228" t="s">
        <v>445</v>
      </c>
      <c r="G233" s="226"/>
      <c r="H233" s="229">
        <v>28.52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184</v>
      </c>
      <c r="AU233" s="235" t="s">
        <v>86</v>
      </c>
      <c r="AV233" s="13" t="s">
        <v>86</v>
      </c>
      <c r="AW233" s="13" t="s">
        <v>34</v>
      </c>
      <c r="AX233" s="13" t="s">
        <v>77</v>
      </c>
      <c r="AY233" s="235" t="s">
        <v>163</v>
      </c>
    </row>
    <row r="234" spans="1:65" s="13" customFormat="1" ht="11.25">
      <c r="B234" s="225"/>
      <c r="C234" s="226"/>
      <c r="D234" s="221" t="s">
        <v>184</v>
      </c>
      <c r="E234" s="227" t="s">
        <v>1</v>
      </c>
      <c r="F234" s="228" t="s">
        <v>446</v>
      </c>
      <c r="G234" s="226"/>
      <c r="H234" s="229">
        <v>28.52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184</v>
      </c>
      <c r="AU234" s="235" t="s">
        <v>86</v>
      </c>
      <c r="AV234" s="13" t="s">
        <v>86</v>
      </c>
      <c r="AW234" s="13" t="s">
        <v>34</v>
      </c>
      <c r="AX234" s="13" t="s">
        <v>77</v>
      </c>
      <c r="AY234" s="235" t="s">
        <v>163</v>
      </c>
    </row>
    <row r="235" spans="1:65" s="14" customFormat="1" ht="11.25">
      <c r="B235" s="236"/>
      <c r="C235" s="237"/>
      <c r="D235" s="221" t="s">
        <v>184</v>
      </c>
      <c r="E235" s="238" t="s">
        <v>1</v>
      </c>
      <c r="F235" s="239" t="s">
        <v>187</v>
      </c>
      <c r="G235" s="237"/>
      <c r="H235" s="240">
        <v>61.039999999999992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184</v>
      </c>
      <c r="AU235" s="246" t="s">
        <v>86</v>
      </c>
      <c r="AV235" s="14" t="s">
        <v>170</v>
      </c>
      <c r="AW235" s="14" t="s">
        <v>34</v>
      </c>
      <c r="AX235" s="14" t="s">
        <v>84</v>
      </c>
      <c r="AY235" s="246" t="s">
        <v>163</v>
      </c>
    </row>
    <row r="236" spans="1:65" s="2" customFormat="1" ht="16.5" customHeight="1">
      <c r="A236" s="34"/>
      <c r="B236" s="35"/>
      <c r="C236" s="247" t="s">
        <v>321</v>
      </c>
      <c r="D236" s="247" t="s">
        <v>194</v>
      </c>
      <c r="E236" s="248" t="s">
        <v>307</v>
      </c>
      <c r="F236" s="249" t="s">
        <v>308</v>
      </c>
      <c r="G236" s="250" t="s">
        <v>168</v>
      </c>
      <c r="H236" s="251">
        <v>61</v>
      </c>
      <c r="I236" s="252"/>
      <c r="J236" s="253">
        <f>ROUND(I236*H236,2)</f>
        <v>0</v>
      </c>
      <c r="K236" s="249" t="s">
        <v>180</v>
      </c>
      <c r="L236" s="254"/>
      <c r="M236" s="255" t="s">
        <v>1</v>
      </c>
      <c r="N236" s="256" t="s">
        <v>42</v>
      </c>
      <c r="O236" s="71"/>
      <c r="P236" s="217">
        <f>O236*H236</f>
        <v>0</v>
      </c>
      <c r="Q236" s="217">
        <v>2.7999999999999998E-4</v>
      </c>
      <c r="R236" s="217">
        <f>Q236*H236</f>
        <v>1.7079999999999998E-2</v>
      </c>
      <c r="S236" s="217">
        <v>0</v>
      </c>
      <c r="T236" s="21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9" t="s">
        <v>198</v>
      </c>
      <c r="AT236" s="219" t="s">
        <v>194</v>
      </c>
      <c r="AU236" s="219" t="s">
        <v>86</v>
      </c>
      <c r="AY236" s="16" t="s">
        <v>163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6" t="s">
        <v>84</v>
      </c>
      <c r="BK236" s="220">
        <f>ROUND(I236*H236,2)</f>
        <v>0</v>
      </c>
      <c r="BL236" s="16" t="s">
        <v>170</v>
      </c>
      <c r="BM236" s="219" t="s">
        <v>467</v>
      </c>
    </row>
    <row r="237" spans="1:65" s="12" customFormat="1" ht="22.9" customHeight="1">
      <c r="B237" s="192"/>
      <c r="C237" s="193"/>
      <c r="D237" s="194" t="s">
        <v>76</v>
      </c>
      <c r="E237" s="206" t="s">
        <v>327</v>
      </c>
      <c r="F237" s="206" t="s">
        <v>328</v>
      </c>
      <c r="G237" s="193"/>
      <c r="H237" s="193"/>
      <c r="I237" s="196"/>
      <c r="J237" s="207">
        <f>BK237</f>
        <v>0</v>
      </c>
      <c r="K237" s="193"/>
      <c r="L237" s="198"/>
      <c r="M237" s="199"/>
      <c r="N237" s="200"/>
      <c r="O237" s="200"/>
      <c r="P237" s="201">
        <f>SUM(P238:P247)</f>
        <v>0</v>
      </c>
      <c r="Q237" s="200"/>
      <c r="R237" s="201">
        <f>SUM(R238:R247)</f>
        <v>0</v>
      </c>
      <c r="S237" s="200"/>
      <c r="T237" s="202">
        <f>SUM(T238:T247)</f>
        <v>0</v>
      </c>
      <c r="AR237" s="203" t="s">
        <v>84</v>
      </c>
      <c r="AT237" s="204" t="s">
        <v>76</v>
      </c>
      <c r="AU237" s="204" t="s">
        <v>84</v>
      </c>
      <c r="AY237" s="203" t="s">
        <v>163</v>
      </c>
      <c r="BK237" s="205">
        <f>SUM(BK238:BK247)</f>
        <v>0</v>
      </c>
    </row>
    <row r="238" spans="1:65" s="2" customFormat="1" ht="21.75" customHeight="1">
      <c r="A238" s="34"/>
      <c r="B238" s="35"/>
      <c r="C238" s="208" t="s">
        <v>329</v>
      </c>
      <c r="D238" s="208" t="s">
        <v>165</v>
      </c>
      <c r="E238" s="209" t="s">
        <v>330</v>
      </c>
      <c r="F238" s="210" t="s">
        <v>331</v>
      </c>
      <c r="G238" s="211" t="s">
        <v>197</v>
      </c>
      <c r="H238" s="212">
        <v>95.146000000000001</v>
      </c>
      <c r="I238" s="213"/>
      <c r="J238" s="214">
        <f>ROUND(I238*H238,2)</f>
        <v>0</v>
      </c>
      <c r="K238" s="210" t="s">
        <v>180</v>
      </c>
      <c r="L238" s="39"/>
      <c r="M238" s="215" t="s">
        <v>1</v>
      </c>
      <c r="N238" s="216" t="s">
        <v>42</v>
      </c>
      <c r="O238" s="71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9" t="s">
        <v>170</v>
      </c>
      <c r="AT238" s="219" t="s">
        <v>165</v>
      </c>
      <c r="AU238" s="219" t="s">
        <v>86</v>
      </c>
      <c r="AY238" s="16" t="s">
        <v>163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6" t="s">
        <v>84</v>
      </c>
      <c r="BK238" s="220">
        <f>ROUND(I238*H238,2)</f>
        <v>0</v>
      </c>
      <c r="BL238" s="16" t="s">
        <v>170</v>
      </c>
      <c r="BM238" s="219" t="s">
        <v>468</v>
      </c>
    </row>
    <row r="239" spans="1:65" s="2" customFormat="1" ht="21.75" customHeight="1">
      <c r="A239" s="34"/>
      <c r="B239" s="35"/>
      <c r="C239" s="208" t="s">
        <v>333</v>
      </c>
      <c r="D239" s="208" t="s">
        <v>165</v>
      </c>
      <c r="E239" s="209" t="s">
        <v>334</v>
      </c>
      <c r="F239" s="210" t="s">
        <v>335</v>
      </c>
      <c r="G239" s="211" t="s">
        <v>197</v>
      </c>
      <c r="H239" s="212">
        <v>2473.7959999999998</v>
      </c>
      <c r="I239" s="213"/>
      <c r="J239" s="214">
        <f>ROUND(I239*H239,2)</f>
        <v>0</v>
      </c>
      <c r="K239" s="210" t="s">
        <v>180</v>
      </c>
      <c r="L239" s="39"/>
      <c r="M239" s="215" t="s">
        <v>1</v>
      </c>
      <c r="N239" s="216" t="s">
        <v>42</v>
      </c>
      <c r="O239" s="71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170</v>
      </c>
      <c r="AT239" s="219" t="s">
        <v>165</v>
      </c>
      <c r="AU239" s="219" t="s">
        <v>86</v>
      </c>
      <c r="AY239" s="16" t="s">
        <v>163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6" t="s">
        <v>84</v>
      </c>
      <c r="BK239" s="220">
        <f>ROUND(I239*H239,2)</f>
        <v>0</v>
      </c>
      <c r="BL239" s="16" t="s">
        <v>170</v>
      </c>
      <c r="BM239" s="219" t="s">
        <v>469</v>
      </c>
    </row>
    <row r="240" spans="1:65" s="13" customFormat="1" ht="11.25">
      <c r="B240" s="225"/>
      <c r="C240" s="226"/>
      <c r="D240" s="221" t="s">
        <v>184</v>
      </c>
      <c r="E240" s="226"/>
      <c r="F240" s="228" t="s">
        <v>337</v>
      </c>
      <c r="G240" s="226"/>
      <c r="H240" s="229">
        <v>2473.7959999999998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184</v>
      </c>
      <c r="AU240" s="235" t="s">
        <v>86</v>
      </c>
      <c r="AV240" s="13" t="s">
        <v>86</v>
      </c>
      <c r="AW240" s="13" t="s">
        <v>4</v>
      </c>
      <c r="AX240" s="13" t="s">
        <v>84</v>
      </c>
      <c r="AY240" s="235" t="s">
        <v>163</v>
      </c>
    </row>
    <row r="241" spans="1:65" s="2" customFormat="1" ht="21.75" customHeight="1">
      <c r="A241" s="34"/>
      <c r="B241" s="35"/>
      <c r="C241" s="208" t="s">
        <v>338</v>
      </c>
      <c r="D241" s="208" t="s">
        <v>165</v>
      </c>
      <c r="E241" s="209" t="s">
        <v>339</v>
      </c>
      <c r="F241" s="210" t="s">
        <v>340</v>
      </c>
      <c r="G241" s="211" t="s">
        <v>197</v>
      </c>
      <c r="H241" s="212">
        <v>82.332999999999998</v>
      </c>
      <c r="I241" s="213"/>
      <c r="J241" s="214">
        <f>ROUND(I241*H241,2)</f>
        <v>0</v>
      </c>
      <c r="K241" s="210" t="s">
        <v>382</v>
      </c>
      <c r="L241" s="39"/>
      <c r="M241" s="215" t="s">
        <v>1</v>
      </c>
      <c r="N241" s="216" t="s">
        <v>42</v>
      </c>
      <c r="O241" s="71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9" t="s">
        <v>170</v>
      </c>
      <c r="AT241" s="219" t="s">
        <v>165</v>
      </c>
      <c r="AU241" s="219" t="s">
        <v>86</v>
      </c>
      <c r="AY241" s="16" t="s">
        <v>163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6" t="s">
        <v>84</v>
      </c>
      <c r="BK241" s="220">
        <f>ROUND(I241*H241,2)</f>
        <v>0</v>
      </c>
      <c r="BL241" s="16" t="s">
        <v>170</v>
      </c>
      <c r="BM241" s="219" t="s">
        <v>470</v>
      </c>
    </row>
    <row r="242" spans="1:65" s="2" customFormat="1" ht="21.75" customHeight="1">
      <c r="A242" s="34"/>
      <c r="B242" s="35"/>
      <c r="C242" s="208" t="s">
        <v>342</v>
      </c>
      <c r="D242" s="208" t="s">
        <v>165</v>
      </c>
      <c r="E242" s="209" t="s">
        <v>343</v>
      </c>
      <c r="F242" s="210" t="s">
        <v>344</v>
      </c>
      <c r="G242" s="211" t="s">
        <v>197</v>
      </c>
      <c r="H242" s="212">
        <v>1.0189999999999999</v>
      </c>
      <c r="I242" s="213"/>
      <c r="J242" s="214">
        <f>ROUND(I242*H242,2)</f>
        <v>0</v>
      </c>
      <c r="K242" s="210" t="s">
        <v>180</v>
      </c>
      <c r="L242" s="39"/>
      <c r="M242" s="215" t="s">
        <v>1</v>
      </c>
      <c r="N242" s="216" t="s">
        <v>42</v>
      </c>
      <c r="O242" s="71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170</v>
      </c>
      <c r="AT242" s="219" t="s">
        <v>165</v>
      </c>
      <c r="AU242" s="219" t="s">
        <v>86</v>
      </c>
      <c r="AY242" s="16" t="s">
        <v>163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6" t="s">
        <v>84</v>
      </c>
      <c r="BK242" s="220">
        <f>ROUND(I242*H242,2)</f>
        <v>0</v>
      </c>
      <c r="BL242" s="16" t="s">
        <v>170</v>
      </c>
      <c r="BM242" s="219" t="s">
        <v>471</v>
      </c>
    </row>
    <row r="243" spans="1:65" s="13" customFormat="1" ht="11.25">
      <c r="B243" s="225"/>
      <c r="C243" s="226"/>
      <c r="D243" s="221" t="s">
        <v>184</v>
      </c>
      <c r="E243" s="227" t="s">
        <v>1</v>
      </c>
      <c r="F243" s="228" t="s">
        <v>346</v>
      </c>
      <c r="G243" s="226"/>
      <c r="H243" s="229">
        <v>1.0189999999999999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AT243" s="235" t="s">
        <v>184</v>
      </c>
      <c r="AU243" s="235" t="s">
        <v>86</v>
      </c>
      <c r="AV243" s="13" t="s">
        <v>86</v>
      </c>
      <c r="AW243" s="13" t="s">
        <v>34</v>
      </c>
      <c r="AX243" s="13" t="s">
        <v>84</v>
      </c>
      <c r="AY243" s="235" t="s">
        <v>163</v>
      </c>
    </row>
    <row r="244" spans="1:65" s="2" customFormat="1" ht="16.5" customHeight="1">
      <c r="A244" s="34"/>
      <c r="B244" s="35"/>
      <c r="C244" s="208" t="s">
        <v>347</v>
      </c>
      <c r="D244" s="208" t="s">
        <v>165</v>
      </c>
      <c r="E244" s="209" t="s">
        <v>348</v>
      </c>
      <c r="F244" s="210" t="s">
        <v>349</v>
      </c>
      <c r="G244" s="211" t="s">
        <v>197</v>
      </c>
      <c r="H244" s="212">
        <v>95.146000000000001</v>
      </c>
      <c r="I244" s="213"/>
      <c r="J244" s="214">
        <f>ROUND(I244*H244,2)</f>
        <v>0</v>
      </c>
      <c r="K244" s="210" t="s">
        <v>180</v>
      </c>
      <c r="L244" s="39"/>
      <c r="M244" s="215" t="s">
        <v>1</v>
      </c>
      <c r="N244" s="216" t="s">
        <v>42</v>
      </c>
      <c r="O244" s="71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9" t="s">
        <v>170</v>
      </c>
      <c r="AT244" s="219" t="s">
        <v>165</v>
      </c>
      <c r="AU244" s="219" t="s">
        <v>86</v>
      </c>
      <c r="AY244" s="16" t="s">
        <v>163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6" t="s">
        <v>84</v>
      </c>
      <c r="BK244" s="220">
        <f>ROUND(I244*H244,2)</f>
        <v>0</v>
      </c>
      <c r="BL244" s="16" t="s">
        <v>170</v>
      </c>
      <c r="BM244" s="219" t="s">
        <v>472</v>
      </c>
    </row>
    <row r="245" spans="1:65" s="2" customFormat="1" ht="21.75" customHeight="1">
      <c r="A245" s="34"/>
      <c r="B245" s="35"/>
      <c r="C245" s="208" t="s">
        <v>351</v>
      </c>
      <c r="D245" s="208" t="s">
        <v>165</v>
      </c>
      <c r="E245" s="209" t="s">
        <v>352</v>
      </c>
      <c r="F245" s="210" t="s">
        <v>353</v>
      </c>
      <c r="G245" s="211" t="s">
        <v>197</v>
      </c>
      <c r="H245" s="212">
        <v>95.146000000000001</v>
      </c>
      <c r="I245" s="213"/>
      <c r="J245" s="214">
        <f>ROUND(I245*H245,2)</f>
        <v>0</v>
      </c>
      <c r="K245" s="210" t="s">
        <v>180</v>
      </c>
      <c r="L245" s="39"/>
      <c r="M245" s="215" t="s">
        <v>1</v>
      </c>
      <c r="N245" s="216" t="s">
        <v>42</v>
      </c>
      <c r="O245" s="71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170</v>
      </c>
      <c r="AT245" s="219" t="s">
        <v>165</v>
      </c>
      <c r="AU245" s="219" t="s">
        <v>86</v>
      </c>
      <c r="AY245" s="16" t="s">
        <v>163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6" t="s">
        <v>84</v>
      </c>
      <c r="BK245" s="220">
        <f>ROUND(I245*H245,2)</f>
        <v>0</v>
      </c>
      <c r="BL245" s="16" t="s">
        <v>170</v>
      </c>
      <c r="BM245" s="219" t="s">
        <v>473</v>
      </c>
    </row>
    <row r="246" spans="1:65" s="13" customFormat="1" ht="11.25">
      <c r="B246" s="225"/>
      <c r="C246" s="226"/>
      <c r="D246" s="221" t="s">
        <v>184</v>
      </c>
      <c r="E246" s="227" t="s">
        <v>1</v>
      </c>
      <c r="F246" s="228" t="s">
        <v>355</v>
      </c>
      <c r="G246" s="226"/>
      <c r="H246" s="229">
        <v>95.146000000000001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AT246" s="235" t="s">
        <v>184</v>
      </c>
      <c r="AU246" s="235" t="s">
        <v>86</v>
      </c>
      <c r="AV246" s="13" t="s">
        <v>86</v>
      </c>
      <c r="AW246" s="13" t="s">
        <v>34</v>
      </c>
      <c r="AX246" s="13" t="s">
        <v>84</v>
      </c>
      <c r="AY246" s="235" t="s">
        <v>163</v>
      </c>
    </row>
    <row r="247" spans="1:65" s="2" customFormat="1" ht="21.75" customHeight="1">
      <c r="A247" s="34"/>
      <c r="B247" s="35"/>
      <c r="C247" s="208" t="s">
        <v>356</v>
      </c>
      <c r="D247" s="208" t="s">
        <v>165</v>
      </c>
      <c r="E247" s="209" t="s">
        <v>357</v>
      </c>
      <c r="F247" s="210" t="s">
        <v>358</v>
      </c>
      <c r="G247" s="211" t="s">
        <v>197</v>
      </c>
      <c r="H247" s="212">
        <v>34.482999999999997</v>
      </c>
      <c r="I247" s="213"/>
      <c r="J247" s="214">
        <f>ROUND(I247*H247,2)</f>
        <v>0</v>
      </c>
      <c r="K247" s="210" t="s">
        <v>382</v>
      </c>
      <c r="L247" s="39"/>
      <c r="M247" s="215" t="s">
        <v>1</v>
      </c>
      <c r="N247" s="216" t="s">
        <v>42</v>
      </c>
      <c r="O247" s="71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170</v>
      </c>
      <c r="AT247" s="219" t="s">
        <v>165</v>
      </c>
      <c r="AU247" s="219" t="s">
        <v>86</v>
      </c>
      <c r="AY247" s="16" t="s">
        <v>163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6" t="s">
        <v>84</v>
      </c>
      <c r="BK247" s="220">
        <f>ROUND(I247*H247,2)</f>
        <v>0</v>
      </c>
      <c r="BL247" s="16" t="s">
        <v>170</v>
      </c>
      <c r="BM247" s="219" t="s">
        <v>474</v>
      </c>
    </row>
    <row r="248" spans="1:65" s="12" customFormat="1" ht="22.9" customHeight="1">
      <c r="B248" s="192"/>
      <c r="C248" s="193"/>
      <c r="D248" s="194" t="s">
        <v>76</v>
      </c>
      <c r="E248" s="206" t="s">
        <v>360</v>
      </c>
      <c r="F248" s="206" t="s">
        <v>361</v>
      </c>
      <c r="G248" s="193"/>
      <c r="H248" s="193"/>
      <c r="I248" s="196"/>
      <c r="J248" s="207">
        <f>BK248</f>
        <v>0</v>
      </c>
      <c r="K248" s="193"/>
      <c r="L248" s="198"/>
      <c r="M248" s="199"/>
      <c r="N248" s="200"/>
      <c r="O248" s="200"/>
      <c r="P248" s="201">
        <f>SUM(P249:P251)</f>
        <v>0</v>
      </c>
      <c r="Q248" s="200"/>
      <c r="R248" s="201">
        <f>SUM(R249:R251)</f>
        <v>0</v>
      </c>
      <c r="S248" s="200"/>
      <c r="T248" s="202">
        <f>SUM(T249:T251)</f>
        <v>0</v>
      </c>
      <c r="AR248" s="203" t="s">
        <v>84</v>
      </c>
      <c r="AT248" s="204" t="s">
        <v>76</v>
      </c>
      <c r="AU248" s="204" t="s">
        <v>84</v>
      </c>
      <c r="AY248" s="203" t="s">
        <v>163</v>
      </c>
      <c r="BK248" s="205">
        <f>SUM(BK249:BK251)</f>
        <v>0</v>
      </c>
    </row>
    <row r="249" spans="1:65" s="2" customFormat="1" ht="21.75" customHeight="1">
      <c r="A249" s="34"/>
      <c r="B249" s="35"/>
      <c r="C249" s="208" t="s">
        <v>362</v>
      </c>
      <c r="D249" s="208" t="s">
        <v>165</v>
      </c>
      <c r="E249" s="209" t="s">
        <v>363</v>
      </c>
      <c r="F249" s="210" t="s">
        <v>364</v>
      </c>
      <c r="G249" s="211" t="s">
        <v>197</v>
      </c>
      <c r="H249" s="212">
        <v>164.666</v>
      </c>
      <c r="I249" s="213"/>
      <c r="J249" s="214">
        <f>ROUND(I249*H249,2)</f>
        <v>0</v>
      </c>
      <c r="K249" s="210" t="s">
        <v>180</v>
      </c>
      <c r="L249" s="39"/>
      <c r="M249" s="215" t="s">
        <v>1</v>
      </c>
      <c r="N249" s="216" t="s">
        <v>42</v>
      </c>
      <c r="O249" s="71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170</v>
      </c>
      <c r="AT249" s="219" t="s">
        <v>165</v>
      </c>
      <c r="AU249" s="219" t="s">
        <v>86</v>
      </c>
      <c r="AY249" s="16" t="s">
        <v>163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6" t="s">
        <v>84</v>
      </c>
      <c r="BK249" s="220">
        <f>ROUND(I249*H249,2)</f>
        <v>0</v>
      </c>
      <c r="BL249" s="16" t="s">
        <v>170</v>
      </c>
      <c r="BM249" s="219" t="s">
        <v>475</v>
      </c>
    </row>
    <row r="250" spans="1:65" s="13" customFormat="1" ht="11.25">
      <c r="B250" s="225"/>
      <c r="C250" s="226"/>
      <c r="D250" s="221" t="s">
        <v>184</v>
      </c>
      <c r="E250" s="226"/>
      <c r="F250" s="228" t="s">
        <v>476</v>
      </c>
      <c r="G250" s="226"/>
      <c r="H250" s="229">
        <v>164.666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184</v>
      </c>
      <c r="AU250" s="235" t="s">
        <v>86</v>
      </c>
      <c r="AV250" s="13" t="s">
        <v>86</v>
      </c>
      <c r="AW250" s="13" t="s">
        <v>4</v>
      </c>
      <c r="AX250" s="13" t="s">
        <v>84</v>
      </c>
      <c r="AY250" s="235" t="s">
        <v>163</v>
      </c>
    </row>
    <row r="251" spans="1:65" s="2" customFormat="1" ht="21.75" customHeight="1">
      <c r="A251" s="34"/>
      <c r="B251" s="35"/>
      <c r="C251" s="208" t="s">
        <v>367</v>
      </c>
      <c r="D251" s="208" t="s">
        <v>165</v>
      </c>
      <c r="E251" s="209" t="s">
        <v>368</v>
      </c>
      <c r="F251" s="210" t="s">
        <v>369</v>
      </c>
      <c r="G251" s="211" t="s">
        <v>197</v>
      </c>
      <c r="H251" s="212">
        <v>82.332999999999998</v>
      </c>
      <c r="I251" s="213"/>
      <c r="J251" s="214">
        <f>ROUND(I251*H251,2)</f>
        <v>0</v>
      </c>
      <c r="K251" s="210" t="s">
        <v>180</v>
      </c>
      <c r="L251" s="39"/>
      <c r="M251" s="257" t="s">
        <v>1</v>
      </c>
      <c r="N251" s="258" t="s">
        <v>42</v>
      </c>
      <c r="O251" s="259"/>
      <c r="P251" s="260">
        <f>O251*H251</f>
        <v>0</v>
      </c>
      <c r="Q251" s="260">
        <v>0</v>
      </c>
      <c r="R251" s="260">
        <f>Q251*H251</f>
        <v>0</v>
      </c>
      <c r="S251" s="260">
        <v>0</v>
      </c>
      <c r="T251" s="261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170</v>
      </c>
      <c r="AT251" s="219" t="s">
        <v>165</v>
      </c>
      <c r="AU251" s="219" t="s">
        <v>86</v>
      </c>
      <c r="AY251" s="16" t="s">
        <v>163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6" t="s">
        <v>84</v>
      </c>
      <c r="BK251" s="220">
        <f>ROUND(I251*H251,2)</f>
        <v>0</v>
      </c>
      <c r="BL251" s="16" t="s">
        <v>170</v>
      </c>
      <c r="BM251" s="219" t="s">
        <v>477</v>
      </c>
    </row>
    <row r="252" spans="1:65" s="2" customFormat="1" ht="6.95" customHeight="1">
      <c r="A252" s="34"/>
      <c r="B252" s="54"/>
      <c r="C252" s="55"/>
      <c r="D252" s="55"/>
      <c r="E252" s="55"/>
      <c r="F252" s="55"/>
      <c r="G252" s="55"/>
      <c r="H252" s="55"/>
      <c r="I252" s="158"/>
      <c r="J252" s="55"/>
      <c r="K252" s="55"/>
      <c r="L252" s="39"/>
      <c r="M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</row>
  </sheetData>
  <sheetProtection algorithmName="SHA-512" hashValue="2deEPo5l8K9rGnXmE9tJ0jCdvaysAPnUqcJGkArSlWZCIVM48Hq2lGeQBqAxkXDJvy9jaHJsBzv8B3Lfr5MUmA==" saltValue="MGHmqbI10u3z3/DnG9lp3eioTosk3rsWc4OKqkqDvsrWCWsfIahobGSpq6+iBey9sXJsq6FdHbr+csuO3O1EnA==" spinCount="100000" sheet="1" objects="1" scenarios="1" formatColumns="0" formatRows="0" autoFilter="0"/>
  <autoFilter ref="C126:K251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401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478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ROUND((SUM(BE124:BE134)),  2)</f>
        <v>0</v>
      </c>
      <c r="G35" s="34"/>
      <c r="H35" s="34"/>
      <c r="I35" s="137">
        <v>0.21</v>
      </c>
      <c r="J35" s="136">
        <f>ROUND(((SUM(BE124:BE134))*I35),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ROUND((SUM(BF124:BF134)),  2)</f>
        <v>0</v>
      </c>
      <c r="G36" s="34"/>
      <c r="H36" s="34"/>
      <c r="I36" s="137">
        <v>0.15</v>
      </c>
      <c r="J36" s="136">
        <f>ROUND(((SUM(BF124:BF134))*I36),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ROUND((SUM(BG124:BG134)),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ROUND((SUM(BH124:BH134)),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ROUND((SUM(BI124:BI134)),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401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2019/07/2.2/SO 02 - VRN - most v km 51,331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372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373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374</v>
      </c>
      <c r="E101" s="176"/>
      <c r="F101" s="176"/>
      <c r="G101" s="176"/>
      <c r="H101" s="176"/>
      <c r="I101" s="177"/>
      <c r="J101" s="178">
        <f>J130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375</v>
      </c>
      <c r="E102" s="176"/>
      <c r="F102" s="176"/>
      <c r="G102" s="176"/>
      <c r="H102" s="176"/>
      <c r="I102" s="177"/>
      <c r="J102" s="178">
        <f>J132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148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4" t="str">
        <f>E7</f>
        <v>Oprava mostních objektů v úseku Opočno - Teplice nad M.</v>
      </c>
      <c r="F112" s="315"/>
      <c r="G112" s="315"/>
      <c r="H112" s="315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132</v>
      </c>
      <c r="D113" s="21"/>
      <c r="E113" s="21"/>
      <c r="F113" s="21"/>
      <c r="G113" s="21"/>
      <c r="H113" s="21"/>
      <c r="I113" s="115"/>
      <c r="J113" s="21"/>
      <c r="K113" s="21"/>
      <c r="L113" s="19"/>
    </row>
    <row r="114" spans="1:65" s="2" customFormat="1" ht="16.5" customHeight="1">
      <c r="A114" s="34"/>
      <c r="B114" s="35"/>
      <c r="C114" s="36"/>
      <c r="D114" s="36"/>
      <c r="E114" s="314" t="s">
        <v>401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134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7" t="str">
        <f>E11</f>
        <v>2019/07/2.2/SO 02 - VRN - most v km 51,331</v>
      </c>
      <c r="F116" s="316"/>
      <c r="G116" s="316"/>
      <c r="H116" s="31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22</v>
      </c>
      <c r="D118" s="36"/>
      <c r="E118" s="36"/>
      <c r="F118" s="26" t="str">
        <f>F14</f>
        <v xml:space="preserve"> </v>
      </c>
      <c r="G118" s="36"/>
      <c r="H118" s="36"/>
      <c r="I118" s="123" t="s">
        <v>24</v>
      </c>
      <c r="J118" s="66" t="str">
        <f>IF(J14="","",J14)</f>
        <v>31. 1. 2020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8" t="s">
        <v>28</v>
      </c>
      <c r="D120" s="36"/>
      <c r="E120" s="36"/>
      <c r="F120" s="26" t="str">
        <f>E17</f>
        <v xml:space="preserve"> </v>
      </c>
      <c r="G120" s="36"/>
      <c r="H120" s="36"/>
      <c r="I120" s="123" t="s">
        <v>33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31</v>
      </c>
      <c r="D121" s="36"/>
      <c r="E121" s="36"/>
      <c r="F121" s="26" t="str">
        <f>IF(E20="","",E20)</f>
        <v>Vyplň údaj</v>
      </c>
      <c r="G121" s="36"/>
      <c r="H121" s="36"/>
      <c r="I121" s="123" t="s">
        <v>35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149</v>
      </c>
      <c r="D123" s="183" t="s">
        <v>62</v>
      </c>
      <c r="E123" s="183" t="s">
        <v>58</v>
      </c>
      <c r="F123" s="183" t="s">
        <v>59</v>
      </c>
      <c r="G123" s="183" t="s">
        <v>150</v>
      </c>
      <c r="H123" s="183" t="s">
        <v>151</v>
      </c>
      <c r="I123" s="184" t="s">
        <v>152</v>
      </c>
      <c r="J123" s="183" t="s">
        <v>138</v>
      </c>
      <c r="K123" s="185" t="s">
        <v>153</v>
      </c>
      <c r="L123" s="186"/>
      <c r="M123" s="75" t="s">
        <v>1</v>
      </c>
      <c r="N123" s="76" t="s">
        <v>41</v>
      </c>
      <c r="O123" s="76" t="s">
        <v>154</v>
      </c>
      <c r="P123" s="76" t="s">
        <v>155</v>
      </c>
      <c r="Q123" s="76" t="s">
        <v>156</v>
      </c>
      <c r="R123" s="76" t="s">
        <v>157</v>
      </c>
      <c r="S123" s="76" t="s">
        <v>158</v>
      </c>
      <c r="T123" s="77" t="s">
        <v>159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160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76</v>
      </c>
      <c r="AU124" s="16" t="s">
        <v>140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76</v>
      </c>
      <c r="E125" s="195" t="s">
        <v>376</v>
      </c>
      <c r="F125" s="195" t="s">
        <v>377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P126+P130+P132</f>
        <v>0</v>
      </c>
      <c r="Q125" s="200"/>
      <c r="R125" s="201">
        <f>R126+R130+R132</f>
        <v>0</v>
      </c>
      <c r="S125" s="200"/>
      <c r="T125" s="202">
        <f>T126+T130+T132</f>
        <v>0</v>
      </c>
      <c r="AR125" s="203" t="s">
        <v>193</v>
      </c>
      <c r="AT125" s="204" t="s">
        <v>76</v>
      </c>
      <c r="AU125" s="204" t="s">
        <v>77</v>
      </c>
      <c r="AY125" s="203" t="s">
        <v>163</v>
      </c>
      <c r="BK125" s="205">
        <f>BK126+BK130+BK132</f>
        <v>0</v>
      </c>
    </row>
    <row r="126" spans="1:65" s="12" customFormat="1" ht="22.9" customHeight="1">
      <c r="B126" s="192"/>
      <c r="C126" s="193"/>
      <c r="D126" s="194" t="s">
        <v>76</v>
      </c>
      <c r="E126" s="206" t="s">
        <v>378</v>
      </c>
      <c r="F126" s="206" t="s">
        <v>379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SUM(P127:P129)</f>
        <v>0</v>
      </c>
      <c r="Q126" s="200"/>
      <c r="R126" s="201">
        <f>SUM(R127:R129)</f>
        <v>0</v>
      </c>
      <c r="S126" s="200"/>
      <c r="T126" s="202">
        <f>SUM(T127:T129)</f>
        <v>0</v>
      </c>
      <c r="AR126" s="203" t="s">
        <v>193</v>
      </c>
      <c r="AT126" s="204" t="s">
        <v>76</v>
      </c>
      <c r="AU126" s="204" t="s">
        <v>84</v>
      </c>
      <c r="AY126" s="203" t="s">
        <v>163</v>
      </c>
      <c r="BK126" s="205">
        <f>SUM(BK127:BK129)</f>
        <v>0</v>
      </c>
    </row>
    <row r="127" spans="1:65" s="2" customFormat="1" ht="16.5" customHeight="1">
      <c r="A127" s="34"/>
      <c r="B127" s="35"/>
      <c r="C127" s="208" t="s">
        <v>84</v>
      </c>
      <c r="D127" s="208" t="s">
        <v>165</v>
      </c>
      <c r="E127" s="209" t="s">
        <v>380</v>
      </c>
      <c r="F127" s="210" t="s">
        <v>379</v>
      </c>
      <c r="G127" s="211" t="s">
        <v>381</v>
      </c>
      <c r="H127" s="212">
        <v>1</v>
      </c>
      <c r="I127" s="213"/>
      <c r="J127" s="214">
        <f>ROUND(I127*H127,2)</f>
        <v>0</v>
      </c>
      <c r="K127" s="210" t="s">
        <v>382</v>
      </c>
      <c r="L127" s="39"/>
      <c r="M127" s="215" t="s">
        <v>1</v>
      </c>
      <c r="N127" s="216" t="s">
        <v>42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383</v>
      </c>
      <c r="AT127" s="219" t="s">
        <v>165</v>
      </c>
      <c r="AU127" s="219" t="s">
        <v>86</v>
      </c>
      <c r="AY127" s="16" t="s">
        <v>163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84</v>
      </c>
      <c r="BK127" s="220">
        <f>ROUND(I127*H127,2)</f>
        <v>0</v>
      </c>
      <c r="BL127" s="16" t="s">
        <v>383</v>
      </c>
      <c r="BM127" s="219" t="s">
        <v>479</v>
      </c>
    </row>
    <row r="128" spans="1:65" s="2" customFormat="1" ht="16.5" customHeight="1">
      <c r="A128" s="34"/>
      <c r="B128" s="35"/>
      <c r="C128" s="208" t="s">
        <v>86</v>
      </c>
      <c r="D128" s="208" t="s">
        <v>165</v>
      </c>
      <c r="E128" s="209" t="s">
        <v>385</v>
      </c>
      <c r="F128" s="210" t="s">
        <v>386</v>
      </c>
      <c r="G128" s="211" t="s">
        <v>381</v>
      </c>
      <c r="H128" s="212">
        <v>1</v>
      </c>
      <c r="I128" s="213"/>
      <c r="J128" s="214">
        <f>ROUND(I128*H128,2)</f>
        <v>0</v>
      </c>
      <c r="K128" s="210" t="s">
        <v>382</v>
      </c>
      <c r="L128" s="39"/>
      <c r="M128" s="215" t="s">
        <v>1</v>
      </c>
      <c r="N128" s="216" t="s">
        <v>42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383</v>
      </c>
      <c r="AT128" s="219" t="s">
        <v>165</v>
      </c>
      <c r="AU128" s="219" t="s">
        <v>86</v>
      </c>
      <c r="AY128" s="16" t="s">
        <v>163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6" t="s">
        <v>84</v>
      </c>
      <c r="BK128" s="220">
        <f>ROUND(I128*H128,2)</f>
        <v>0</v>
      </c>
      <c r="BL128" s="16" t="s">
        <v>383</v>
      </c>
      <c r="BM128" s="219" t="s">
        <v>480</v>
      </c>
    </row>
    <row r="129" spans="1:65" s="2" customFormat="1" ht="16.5" customHeight="1">
      <c r="A129" s="34"/>
      <c r="B129" s="35"/>
      <c r="C129" s="208" t="s">
        <v>176</v>
      </c>
      <c r="D129" s="208" t="s">
        <v>165</v>
      </c>
      <c r="E129" s="209" t="s">
        <v>388</v>
      </c>
      <c r="F129" s="210" t="s">
        <v>389</v>
      </c>
      <c r="G129" s="211" t="s">
        <v>381</v>
      </c>
      <c r="H129" s="212">
        <v>1</v>
      </c>
      <c r="I129" s="213"/>
      <c r="J129" s="214">
        <f>ROUND(I129*H129,2)</f>
        <v>0</v>
      </c>
      <c r="K129" s="210" t="s">
        <v>382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383</v>
      </c>
      <c r="AT129" s="219" t="s">
        <v>165</v>
      </c>
      <c r="AU129" s="219" t="s">
        <v>86</v>
      </c>
      <c r="AY129" s="16" t="s">
        <v>163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84</v>
      </c>
      <c r="BK129" s="220">
        <f>ROUND(I129*H129,2)</f>
        <v>0</v>
      </c>
      <c r="BL129" s="16" t="s">
        <v>383</v>
      </c>
      <c r="BM129" s="219" t="s">
        <v>481</v>
      </c>
    </row>
    <row r="130" spans="1:65" s="12" customFormat="1" ht="22.9" customHeight="1">
      <c r="B130" s="192"/>
      <c r="C130" s="193"/>
      <c r="D130" s="194" t="s">
        <v>76</v>
      </c>
      <c r="E130" s="206" t="s">
        <v>391</v>
      </c>
      <c r="F130" s="206" t="s">
        <v>392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P131</f>
        <v>0</v>
      </c>
      <c r="Q130" s="200"/>
      <c r="R130" s="201">
        <f>R131</f>
        <v>0</v>
      </c>
      <c r="S130" s="200"/>
      <c r="T130" s="202">
        <f>T131</f>
        <v>0</v>
      </c>
      <c r="AR130" s="203" t="s">
        <v>193</v>
      </c>
      <c r="AT130" s="204" t="s">
        <v>76</v>
      </c>
      <c r="AU130" s="204" t="s">
        <v>84</v>
      </c>
      <c r="AY130" s="203" t="s">
        <v>163</v>
      </c>
      <c r="BK130" s="205">
        <f>BK131</f>
        <v>0</v>
      </c>
    </row>
    <row r="131" spans="1:65" s="2" customFormat="1" ht="16.5" customHeight="1">
      <c r="A131" s="34"/>
      <c r="B131" s="35"/>
      <c r="C131" s="208" t="s">
        <v>170</v>
      </c>
      <c r="D131" s="208" t="s">
        <v>165</v>
      </c>
      <c r="E131" s="209" t="s">
        <v>393</v>
      </c>
      <c r="F131" s="210" t="s">
        <v>394</v>
      </c>
      <c r="G131" s="211" t="s">
        <v>381</v>
      </c>
      <c r="H131" s="212">
        <v>80</v>
      </c>
      <c r="I131" s="213"/>
      <c r="J131" s="214">
        <f>ROUND(I131*H131,2)</f>
        <v>0</v>
      </c>
      <c r="K131" s="210" t="s">
        <v>382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383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383</v>
      </c>
      <c r="BM131" s="219" t="s">
        <v>482</v>
      </c>
    </row>
    <row r="132" spans="1:65" s="12" customFormat="1" ht="22.9" customHeight="1">
      <c r="B132" s="192"/>
      <c r="C132" s="193"/>
      <c r="D132" s="194" t="s">
        <v>76</v>
      </c>
      <c r="E132" s="206" t="s">
        <v>396</v>
      </c>
      <c r="F132" s="206" t="s">
        <v>397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SUM(P133:P134)</f>
        <v>0</v>
      </c>
      <c r="Q132" s="200"/>
      <c r="R132" s="201">
        <f>SUM(R133:R134)</f>
        <v>0</v>
      </c>
      <c r="S132" s="200"/>
      <c r="T132" s="202">
        <f>SUM(T133:T134)</f>
        <v>0</v>
      </c>
      <c r="AR132" s="203" t="s">
        <v>193</v>
      </c>
      <c r="AT132" s="204" t="s">
        <v>76</v>
      </c>
      <c r="AU132" s="204" t="s">
        <v>84</v>
      </c>
      <c r="AY132" s="203" t="s">
        <v>163</v>
      </c>
      <c r="BK132" s="205">
        <f>SUM(BK133:BK134)</f>
        <v>0</v>
      </c>
    </row>
    <row r="133" spans="1:65" s="2" customFormat="1" ht="16.5" customHeight="1">
      <c r="A133" s="34"/>
      <c r="B133" s="35"/>
      <c r="C133" s="208" t="s">
        <v>193</v>
      </c>
      <c r="D133" s="208" t="s">
        <v>165</v>
      </c>
      <c r="E133" s="209" t="s">
        <v>398</v>
      </c>
      <c r="F133" s="210" t="s">
        <v>399</v>
      </c>
      <c r="G133" s="211" t="s">
        <v>381</v>
      </c>
      <c r="H133" s="212">
        <v>1</v>
      </c>
      <c r="I133" s="213"/>
      <c r="J133" s="214">
        <f>ROUND(I133*H133,2)</f>
        <v>0</v>
      </c>
      <c r="K133" s="210" t="s">
        <v>382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383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383</v>
      </c>
      <c r="BM133" s="219" t="s">
        <v>483</v>
      </c>
    </row>
    <row r="134" spans="1:65" s="2" customFormat="1" ht="16.5" customHeight="1">
      <c r="A134" s="34"/>
      <c r="B134" s="35"/>
      <c r="C134" s="208" t="s">
        <v>201</v>
      </c>
      <c r="D134" s="208" t="s">
        <v>165</v>
      </c>
      <c r="E134" s="209" t="s">
        <v>484</v>
      </c>
      <c r="F134" s="210" t="s">
        <v>485</v>
      </c>
      <c r="G134" s="211" t="s">
        <v>381</v>
      </c>
      <c r="H134" s="212">
        <v>1</v>
      </c>
      <c r="I134" s="213"/>
      <c r="J134" s="214">
        <f>ROUND(I134*H134,2)</f>
        <v>0</v>
      </c>
      <c r="K134" s="210" t="s">
        <v>382</v>
      </c>
      <c r="L134" s="39"/>
      <c r="M134" s="257" t="s">
        <v>1</v>
      </c>
      <c r="N134" s="258" t="s">
        <v>42</v>
      </c>
      <c r="O134" s="259"/>
      <c r="P134" s="260">
        <f>O134*H134</f>
        <v>0</v>
      </c>
      <c r="Q134" s="260">
        <v>0</v>
      </c>
      <c r="R134" s="260">
        <f>Q134*H134</f>
        <v>0</v>
      </c>
      <c r="S134" s="260">
        <v>0</v>
      </c>
      <c r="T134" s="26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383</v>
      </c>
      <c r="AT134" s="219" t="s">
        <v>165</v>
      </c>
      <c r="AU134" s="219" t="s">
        <v>86</v>
      </c>
      <c r="AY134" s="16" t="s">
        <v>163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84</v>
      </c>
      <c r="BK134" s="220">
        <f>ROUND(I134*H134,2)</f>
        <v>0</v>
      </c>
      <c r="BL134" s="16" t="s">
        <v>383</v>
      </c>
      <c r="BM134" s="219" t="s">
        <v>486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158"/>
      <c r="J135" s="55"/>
      <c r="K135" s="55"/>
      <c r="L135" s="39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YG7oe6YeDo7GAz2VBXKTW1zc6o+ObMWTwvNhZNH/LVoMuGnSWe/Pr6Pz+WjItWFjckZBqjRS5oNNOTFEY9OYZQ==" saltValue="oBa96y8lChhzrbYPjdhJThy8kp1qAkj45oOsvzWtpXWmkFMyqpbdOEkaJ2PYPxydiQLqha930/kZIbCERy+xQw==" spinCount="100000" sheet="1" objects="1" scenarios="1" formatColumns="0" formatRows="0" autoFilter="0"/>
  <autoFilter ref="C123:K134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487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488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ROUND((SUM(BE127:BE163)),  2)</f>
        <v>0</v>
      </c>
      <c r="G35" s="34"/>
      <c r="H35" s="34"/>
      <c r="I35" s="137">
        <v>0.21</v>
      </c>
      <c r="J35" s="136">
        <f>ROUND(((SUM(BE127:BE163))*I35),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ROUND((SUM(BF127:BF163)),  2)</f>
        <v>0</v>
      </c>
      <c r="G36" s="34"/>
      <c r="H36" s="34"/>
      <c r="I36" s="137">
        <v>0.15</v>
      </c>
      <c r="J36" s="136">
        <f>ROUND(((SUM(BF127:BF163))*I36),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ROUND((SUM(BG127:BG163)),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ROUND((SUM(BH127:BH163)),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ROUND((SUM(BI127:BI163)),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487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2019/07/3.1/SO 03 - propustek v km 51,640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141</v>
      </c>
      <c r="E99" s="170"/>
      <c r="F99" s="170"/>
      <c r="G99" s="170"/>
      <c r="H99" s="170"/>
      <c r="I99" s="171"/>
      <c r="J99" s="172">
        <f>J128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142</v>
      </c>
      <c r="E100" s="176"/>
      <c r="F100" s="176"/>
      <c r="G100" s="176"/>
      <c r="H100" s="176"/>
      <c r="I100" s="177"/>
      <c r="J100" s="178">
        <f>J129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489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144</v>
      </c>
      <c r="E102" s="176"/>
      <c r="F102" s="176"/>
      <c r="G102" s="176"/>
      <c r="H102" s="176"/>
      <c r="I102" s="177"/>
      <c r="J102" s="178">
        <f>J139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145</v>
      </c>
      <c r="E103" s="176"/>
      <c r="F103" s="176"/>
      <c r="G103" s="176"/>
      <c r="H103" s="176"/>
      <c r="I103" s="177"/>
      <c r="J103" s="178">
        <f>J142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146</v>
      </c>
      <c r="E104" s="176"/>
      <c r="F104" s="176"/>
      <c r="G104" s="176"/>
      <c r="H104" s="176"/>
      <c r="I104" s="177"/>
      <c r="J104" s="178">
        <f>J152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147</v>
      </c>
      <c r="E105" s="176"/>
      <c r="F105" s="176"/>
      <c r="G105" s="176"/>
      <c r="H105" s="176"/>
      <c r="I105" s="177"/>
      <c r="J105" s="178">
        <f>J160</f>
        <v>0</v>
      </c>
      <c r="K105" s="104"/>
      <c r="L105" s="179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2" t="s">
        <v>148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14" t="str">
        <f>E7</f>
        <v>Oprava mostních objektů v úseku Opočno - Teplice nad M.</v>
      </c>
      <c r="F115" s="315"/>
      <c r="G115" s="315"/>
      <c r="H115" s="315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0"/>
      <c r="C116" s="28" t="s">
        <v>132</v>
      </c>
      <c r="D116" s="21"/>
      <c r="E116" s="21"/>
      <c r="F116" s="21"/>
      <c r="G116" s="21"/>
      <c r="H116" s="21"/>
      <c r="I116" s="115"/>
      <c r="J116" s="21"/>
      <c r="K116" s="21"/>
      <c r="L116" s="19"/>
    </row>
    <row r="117" spans="1:63" s="2" customFormat="1" ht="16.5" customHeight="1">
      <c r="A117" s="34"/>
      <c r="B117" s="35"/>
      <c r="C117" s="36"/>
      <c r="D117" s="36"/>
      <c r="E117" s="314" t="s">
        <v>487</v>
      </c>
      <c r="F117" s="316"/>
      <c r="G117" s="316"/>
      <c r="H117" s="31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8" t="s">
        <v>134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7" t="str">
        <f>E11</f>
        <v>2019/07/3.1/SO 03 - propustek v km 51,640</v>
      </c>
      <c r="F119" s="316"/>
      <c r="G119" s="316"/>
      <c r="H119" s="31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8" t="s">
        <v>22</v>
      </c>
      <c r="D121" s="36"/>
      <c r="E121" s="36"/>
      <c r="F121" s="26" t="str">
        <f>F14</f>
        <v xml:space="preserve"> </v>
      </c>
      <c r="G121" s="36"/>
      <c r="H121" s="36"/>
      <c r="I121" s="123" t="s">
        <v>24</v>
      </c>
      <c r="J121" s="66" t="str">
        <f>IF(J14="","",J14)</f>
        <v>31. 1. 2020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28</v>
      </c>
      <c r="D123" s="36"/>
      <c r="E123" s="36"/>
      <c r="F123" s="26" t="str">
        <f>E17</f>
        <v xml:space="preserve"> </v>
      </c>
      <c r="G123" s="36"/>
      <c r="H123" s="36"/>
      <c r="I123" s="123" t="s">
        <v>33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8" t="s">
        <v>31</v>
      </c>
      <c r="D124" s="36"/>
      <c r="E124" s="36"/>
      <c r="F124" s="26" t="str">
        <f>IF(E20="","",E20)</f>
        <v>Vyplň údaj</v>
      </c>
      <c r="G124" s="36"/>
      <c r="H124" s="36"/>
      <c r="I124" s="123" t="s">
        <v>35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149</v>
      </c>
      <c r="D126" s="183" t="s">
        <v>62</v>
      </c>
      <c r="E126" s="183" t="s">
        <v>58</v>
      </c>
      <c r="F126" s="183" t="s">
        <v>59</v>
      </c>
      <c r="G126" s="183" t="s">
        <v>150</v>
      </c>
      <c r="H126" s="183" t="s">
        <v>151</v>
      </c>
      <c r="I126" s="184" t="s">
        <v>152</v>
      </c>
      <c r="J126" s="183" t="s">
        <v>138</v>
      </c>
      <c r="K126" s="185" t="s">
        <v>153</v>
      </c>
      <c r="L126" s="186"/>
      <c r="M126" s="75" t="s">
        <v>1</v>
      </c>
      <c r="N126" s="76" t="s">
        <v>41</v>
      </c>
      <c r="O126" s="76" t="s">
        <v>154</v>
      </c>
      <c r="P126" s="76" t="s">
        <v>155</v>
      </c>
      <c r="Q126" s="76" t="s">
        <v>156</v>
      </c>
      <c r="R126" s="76" t="s">
        <v>157</v>
      </c>
      <c r="S126" s="76" t="s">
        <v>158</v>
      </c>
      <c r="T126" s="77" t="s">
        <v>159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160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14.186630399999999</v>
      </c>
      <c r="S127" s="79"/>
      <c r="T127" s="190">
        <f>T128</f>
        <v>6.4824000000000002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76</v>
      </c>
      <c r="AU127" s="16" t="s">
        <v>140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76</v>
      </c>
      <c r="E128" s="195" t="s">
        <v>161</v>
      </c>
      <c r="F128" s="195" t="s">
        <v>162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P129+P132+P139+P142+P152+P160</f>
        <v>0</v>
      </c>
      <c r="Q128" s="200"/>
      <c r="R128" s="201">
        <f>R129+R132+R139+R142+R152+R160</f>
        <v>14.186630399999999</v>
      </c>
      <c r="S128" s="200"/>
      <c r="T128" s="202">
        <f>T129+T132+T139+T142+T152+T160</f>
        <v>6.4824000000000002</v>
      </c>
      <c r="AR128" s="203" t="s">
        <v>84</v>
      </c>
      <c r="AT128" s="204" t="s">
        <v>76</v>
      </c>
      <c r="AU128" s="204" t="s">
        <v>77</v>
      </c>
      <c r="AY128" s="203" t="s">
        <v>163</v>
      </c>
      <c r="BK128" s="205">
        <f>BK129+BK132+BK139+BK142+BK152+BK160</f>
        <v>0</v>
      </c>
    </row>
    <row r="129" spans="1:65" s="12" customFormat="1" ht="22.9" customHeight="1">
      <c r="B129" s="192"/>
      <c r="C129" s="193"/>
      <c r="D129" s="194" t="s">
        <v>76</v>
      </c>
      <c r="E129" s="206" t="s">
        <v>84</v>
      </c>
      <c r="F129" s="206" t="s">
        <v>164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SUM(P130:P131)</f>
        <v>0</v>
      </c>
      <c r="Q129" s="200"/>
      <c r="R129" s="201">
        <f>SUM(R130:R131)</f>
        <v>9.0000000000000011E-3</v>
      </c>
      <c r="S129" s="200"/>
      <c r="T129" s="202">
        <f>SUM(T130:T131)</f>
        <v>0</v>
      </c>
      <c r="AR129" s="203" t="s">
        <v>84</v>
      </c>
      <c r="AT129" s="204" t="s">
        <v>76</v>
      </c>
      <c r="AU129" s="204" t="s">
        <v>84</v>
      </c>
      <c r="AY129" s="203" t="s">
        <v>163</v>
      </c>
      <c r="BK129" s="205">
        <f>SUM(BK130:BK131)</f>
        <v>0</v>
      </c>
    </row>
    <row r="130" spans="1:65" s="2" customFormat="1" ht="21.75" customHeight="1">
      <c r="A130" s="34"/>
      <c r="B130" s="35"/>
      <c r="C130" s="208" t="s">
        <v>84</v>
      </c>
      <c r="D130" s="208" t="s">
        <v>165</v>
      </c>
      <c r="E130" s="209" t="s">
        <v>166</v>
      </c>
      <c r="F130" s="210" t="s">
        <v>167</v>
      </c>
      <c r="G130" s="211" t="s">
        <v>168</v>
      </c>
      <c r="H130" s="212">
        <v>50</v>
      </c>
      <c r="I130" s="213"/>
      <c r="J130" s="214">
        <f>ROUND(I130*H130,2)</f>
        <v>0</v>
      </c>
      <c r="K130" s="210" t="s">
        <v>169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170</v>
      </c>
      <c r="AT130" s="219" t="s">
        <v>165</v>
      </c>
      <c r="AU130" s="219" t="s">
        <v>86</v>
      </c>
      <c r="AY130" s="16" t="s">
        <v>163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6" t="s">
        <v>84</v>
      </c>
      <c r="BK130" s="220">
        <f>ROUND(I130*H130,2)</f>
        <v>0</v>
      </c>
      <c r="BL130" s="16" t="s">
        <v>170</v>
      </c>
      <c r="BM130" s="219" t="s">
        <v>490</v>
      </c>
    </row>
    <row r="131" spans="1:65" s="2" customFormat="1" ht="16.5" customHeight="1">
      <c r="A131" s="34"/>
      <c r="B131" s="35"/>
      <c r="C131" s="208" t="s">
        <v>86</v>
      </c>
      <c r="D131" s="208" t="s">
        <v>165</v>
      </c>
      <c r="E131" s="209" t="s">
        <v>172</v>
      </c>
      <c r="F131" s="210" t="s">
        <v>173</v>
      </c>
      <c r="G131" s="211" t="s">
        <v>168</v>
      </c>
      <c r="H131" s="212">
        <v>50</v>
      </c>
      <c r="I131" s="213"/>
      <c r="J131" s="214">
        <f>ROUND(I131*H131,2)</f>
        <v>0</v>
      </c>
      <c r="K131" s="210" t="s">
        <v>169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1.8000000000000001E-4</v>
      </c>
      <c r="R131" s="217">
        <f>Q131*H131</f>
        <v>9.0000000000000011E-3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170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170</v>
      </c>
      <c r="BM131" s="219" t="s">
        <v>491</v>
      </c>
    </row>
    <row r="132" spans="1:65" s="12" customFormat="1" ht="22.9" customHeight="1">
      <c r="B132" s="192"/>
      <c r="C132" s="193"/>
      <c r="D132" s="194" t="s">
        <v>76</v>
      </c>
      <c r="E132" s="206" t="s">
        <v>170</v>
      </c>
      <c r="F132" s="206" t="s">
        <v>492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SUM(P133:P138)</f>
        <v>0</v>
      </c>
      <c r="Q132" s="200"/>
      <c r="R132" s="201">
        <f>SUM(R133:R138)</f>
        <v>11.424806399999998</v>
      </c>
      <c r="S132" s="200"/>
      <c r="T132" s="202">
        <f>SUM(T133:T138)</f>
        <v>0</v>
      </c>
      <c r="AR132" s="203" t="s">
        <v>84</v>
      </c>
      <c r="AT132" s="204" t="s">
        <v>76</v>
      </c>
      <c r="AU132" s="204" t="s">
        <v>84</v>
      </c>
      <c r="AY132" s="203" t="s">
        <v>163</v>
      </c>
      <c r="BK132" s="205">
        <f>SUM(BK133:BK138)</f>
        <v>0</v>
      </c>
    </row>
    <row r="133" spans="1:65" s="2" customFormat="1" ht="21.75" customHeight="1">
      <c r="A133" s="34"/>
      <c r="B133" s="35"/>
      <c r="C133" s="208" t="s">
        <v>176</v>
      </c>
      <c r="D133" s="208" t="s">
        <v>165</v>
      </c>
      <c r="E133" s="209" t="s">
        <v>493</v>
      </c>
      <c r="F133" s="210" t="s">
        <v>494</v>
      </c>
      <c r="G133" s="211" t="s">
        <v>168</v>
      </c>
      <c r="H133" s="212">
        <v>11.2</v>
      </c>
      <c r="I133" s="213"/>
      <c r="J133" s="214">
        <f>ROUND(I133*H133,2)</f>
        <v>0</v>
      </c>
      <c r="K133" s="210" t="s">
        <v>180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170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170</v>
      </c>
      <c r="BM133" s="219" t="s">
        <v>495</v>
      </c>
    </row>
    <row r="134" spans="1:65" s="2" customFormat="1" ht="16.5" customHeight="1">
      <c r="A134" s="34"/>
      <c r="B134" s="35"/>
      <c r="C134" s="208" t="s">
        <v>170</v>
      </c>
      <c r="D134" s="208" t="s">
        <v>165</v>
      </c>
      <c r="E134" s="209" t="s">
        <v>496</v>
      </c>
      <c r="F134" s="210" t="s">
        <v>497</v>
      </c>
      <c r="G134" s="211" t="s">
        <v>168</v>
      </c>
      <c r="H134" s="212">
        <v>11.2</v>
      </c>
      <c r="I134" s="213"/>
      <c r="J134" s="214">
        <f>ROUND(I134*H134,2)</f>
        <v>0</v>
      </c>
      <c r="K134" s="210" t="s">
        <v>180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0.501</v>
      </c>
      <c r="R134" s="217">
        <f>Q134*H134</f>
        <v>5.6111999999999993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170</v>
      </c>
      <c r="AT134" s="219" t="s">
        <v>165</v>
      </c>
      <c r="AU134" s="219" t="s">
        <v>86</v>
      </c>
      <c r="AY134" s="16" t="s">
        <v>163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84</v>
      </c>
      <c r="BK134" s="220">
        <f>ROUND(I134*H134,2)</f>
        <v>0</v>
      </c>
      <c r="BL134" s="16" t="s">
        <v>170</v>
      </c>
      <c r="BM134" s="219" t="s">
        <v>498</v>
      </c>
    </row>
    <row r="135" spans="1:65" s="2" customFormat="1" ht="21.75" customHeight="1">
      <c r="A135" s="34"/>
      <c r="B135" s="35"/>
      <c r="C135" s="208" t="s">
        <v>193</v>
      </c>
      <c r="D135" s="208" t="s">
        <v>165</v>
      </c>
      <c r="E135" s="209" t="s">
        <v>499</v>
      </c>
      <c r="F135" s="210" t="s">
        <v>500</v>
      </c>
      <c r="G135" s="211" t="s">
        <v>168</v>
      </c>
      <c r="H135" s="212">
        <v>11.2</v>
      </c>
      <c r="I135" s="213"/>
      <c r="J135" s="214">
        <f>ROUND(I135*H135,2)</f>
        <v>0</v>
      </c>
      <c r="K135" s="210" t="s">
        <v>180</v>
      </c>
      <c r="L135" s="39"/>
      <c r="M135" s="215" t="s">
        <v>1</v>
      </c>
      <c r="N135" s="216" t="s">
        <v>42</v>
      </c>
      <c r="O135" s="71"/>
      <c r="P135" s="217">
        <f>O135*H135</f>
        <v>0</v>
      </c>
      <c r="Q135" s="217">
        <v>0.51907199999999998</v>
      </c>
      <c r="R135" s="217">
        <f>Q135*H135</f>
        <v>5.8136063999999994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170</v>
      </c>
      <c r="AT135" s="219" t="s">
        <v>165</v>
      </c>
      <c r="AU135" s="219" t="s">
        <v>86</v>
      </c>
      <c r="AY135" s="16" t="s">
        <v>163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6" t="s">
        <v>84</v>
      </c>
      <c r="BK135" s="220">
        <f>ROUND(I135*H135,2)</f>
        <v>0</v>
      </c>
      <c r="BL135" s="16" t="s">
        <v>170</v>
      </c>
      <c r="BM135" s="219" t="s">
        <v>501</v>
      </c>
    </row>
    <row r="136" spans="1:65" s="13" customFormat="1" ht="11.25">
      <c r="B136" s="225"/>
      <c r="C136" s="226"/>
      <c r="D136" s="221" t="s">
        <v>184</v>
      </c>
      <c r="E136" s="227" t="s">
        <v>1</v>
      </c>
      <c r="F136" s="228" t="s">
        <v>502</v>
      </c>
      <c r="G136" s="226"/>
      <c r="H136" s="229">
        <v>4.2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184</v>
      </c>
      <c r="AU136" s="235" t="s">
        <v>86</v>
      </c>
      <c r="AV136" s="13" t="s">
        <v>86</v>
      </c>
      <c r="AW136" s="13" t="s">
        <v>34</v>
      </c>
      <c r="AX136" s="13" t="s">
        <v>77</v>
      </c>
      <c r="AY136" s="235" t="s">
        <v>163</v>
      </c>
    </row>
    <row r="137" spans="1:65" s="13" customFormat="1" ht="11.25">
      <c r="B137" s="225"/>
      <c r="C137" s="226"/>
      <c r="D137" s="221" t="s">
        <v>184</v>
      </c>
      <c r="E137" s="227" t="s">
        <v>1</v>
      </c>
      <c r="F137" s="228" t="s">
        <v>503</v>
      </c>
      <c r="G137" s="226"/>
      <c r="H137" s="229">
        <v>7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184</v>
      </c>
      <c r="AU137" s="235" t="s">
        <v>86</v>
      </c>
      <c r="AV137" s="13" t="s">
        <v>86</v>
      </c>
      <c r="AW137" s="13" t="s">
        <v>34</v>
      </c>
      <c r="AX137" s="13" t="s">
        <v>77</v>
      </c>
      <c r="AY137" s="235" t="s">
        <v>163</v>
      </c>
    </row>
    <row r="138" spans="1:65" s="14" customFormat="1" ht="11.25">
      <c r="B138" s="236"/>
      <c r="C138" s="237"/>
      <c r="D138" s="221" t="s">
        <v>184</v>
      </c>
      <c r="E138" s="238" t="s">
        <v>1</v>
      </c>
      <c r="F138" s="239" t="s">
        <v>187</v>
      </c>
      <c r="G138" s="237"/>
      <c r="H138" s="240">
        <v>11.2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AT138" s="246" t="s">
        <v>184</v>
      </c>
      <c r="AU138" s="246" t="s">
        <v>86</v>
      </c>
      <c r="AV138" s="14" t="s">
        <v>170</v>
      </c>
      <c r="AW138" s="14" t="s">
        <v>34</v>
      </c>
      <c r="AX138" s="14" t="s">
        <v>84</v>
      </c>
      <c r="AY138" s="246" t="s">
        <v>163</v>
      </c>
    </row>
    <row r="139" spans="1:65" s="12" customFormat="1" ht="22.9" customHeight="1">
      <c r="B139" s="192"/>
      <c r="C139" s="193"/>
      <c r="D139" s="194" t="s">
        <v>76</v>
      </c>
      <c r="E139" s="206" t="s">
        <v>201</v>
      </c>
      <c r="F139" s="206" t="s">
        <v>207</v>
      </c>
      <c r="G139" s="193"/>
      <c r="H139" s="193"/>
      <c r="I139" s="196"/>
      <c r="J139" s="207">
        <f>BK139</f>
        <v>0</v>
      </c>
      <c r="K139" s="193"/>
      <c r="L139" s="198"/>
      <c r="M139" s="199"/>
      <c r="N139" s="200"/>
      <c r="O139" s="200"/>
      <c r="P139" s="201">
        <f>SUM(P140:P141)</f>
        <v>0</v>
      </c>
      <c r="Q139" s="200"/>
      <c r="R139" s="201">
        <f>SUM(R140:R141)</f>
        <v>3.0911999999999999E-2</v>
      </c>
      <c r="S139" s="200"/>
      <c r="T139" s="202">
        <f>SUM(T140:T141)</f>
        <v>0</v>
      </c>
      <c r="AR139" s="203" t="s">
        <v>84</v>
      </c>
      <c r="AT139" s="204" t="s">
        <v>76</v>
      </c>
      <c r="AU139" s="204" t="s">
        <v>84</v>
      </c>
      <c r="AY139" s="203" t="s">
        <v>163</v>
      </c>
      <c r="BK139" s="205">
        <f>SUM(BK140:BK141)</f>
        <v>0</v>
      </c>
    </row>
    <row r="140" spans="1:65" s="2" customFormat="1" ht="21.75" customHeight="1">
      <c r="A140" s="34"/>
      <c r="B140" s="35"/>
      <c r="C140" s="208" t="s">
        <v>201</v>
      </c>
      <c r="D140" s="208" t="s">
        <v>165</v>
      </c>
      <c r="E140" s="209" t="s">
        <v>504</v>
      </c>
      <c r="F140" s="210" t="s">
        <v>505</v>
      </c>
      <c r="G140" s="211" t="s">
        <v>168</v>
      </c>
      <c r="H140" s="212">
        <v>22.08</v>
      </c>
      <c r="I140" s="213"/>
      <c r="J140" s="214">
        <f>ROUND(I140*H140,2)</f>
        <v>0</v>
      </c>
      <c r="K140" s="210" t="s">
        <v>180</v>
      </c>
      <c r="L140" s="39"/>
      <c r="M140" s="215" t="s">
        <v>1</v>
      </c>
      <c r="N140" s="216" t="s">
        <v>42</v>
      </c>
      <c r="O140" s="71"/>
      <c r="P140" s="217">
        <f>O140*H140</f>
        <v>0</v>
      </c>
      <c r="Q140" s="217">
        <v>1.4E-3</v>
      </c>
      <c r="R140" s="217">
        <f>Q140*H140</f>
        <v>3.0911999999999999E-2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170</v>
      </c>
      <c r="AT140" s="219" t="s">
        <v>165</v>
      </c>
      <c r="AU140" s="219" t="s">
        <v>86</v>
      </c>
      <c r="AY140" s="16" t="s">
        <v>163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6" t="s">
        <v>84</v>
      </c>
      <c r="BK140" s="220">
        <f>ROUND(I140*H140,2)</f>
        <v>0</v>
      </c>
      <c r="BL140" s="16" t="s">
        <v>170</v>
      </c>
      <c r="BM140" s="219" t="s">
        <v>506</v>
      </c>
    </row>
    <row r="141" spans="1:65" s="13" customFormat="1" ht="11.25">
      <c r="B141" s="225"/>
      <c r="C141" s="226"/>
      <c r="D141" s="221" t="s">
        <v>184</v>
      </c>
      <c r="E141" s="227" t="s">
        <v>1</v>
      </c>
      <c r="F141" s="228" t="s">
        <v>507</v>
      </c>
      <c r="G141" s="226"/>
      <c r="H141" s="229">
        <v>22.08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86</v>
      </c>
      <c r="AV141" s="13" t="s">
        <v>86</v>
      </c>
      <c r="AW141" s="13" t="s">
        <v>34</v>
      </c>
      <c r="AX141" s="13" t="s">
        <v>84</v>
      </c>
      <c r="AY141" s="235" t="s">
        <v>163</v>
      </c>
    </row>
    <row r="142" spans="1:65" s="12" customFormat="1" ht="22.9" customHeight="1">
      <c r="B142" s="192"/>
      <c r="C142" s="193"/>
      <c r="D142" s="194" t="s">
        <v>76</v>
      </c>
      <c r="E142" s="206" t="s">
        <v>220</v>
      </c>
      <c r="F142" s="206" t="s">
        <v>221</v>
      </c>
      <c r="G142" s="193"/>
      <c r="H142" s="193"/>
      <c r="I142" s="196"/>
      <c r="J142" s="207">
        <f>BK142</f>
        <v>0</v>
      </c>
      <c r="K142" s="193"/>
      <c r="L142" s="198"/>
      <c r="M142" s="199"/>
      <c r="N142" s="200"/>
      <c r="O142" s="200"/>
      <c r="P142" s="201">
        <f>SUM(P143:P151)</f>
        <v>0</v>
      </c>
      <c r="Q142" s="200"/>
      <c r="R142" s="201">
        <f>SUM(R143:R151)</f>
        <v>2.7219119999999997</v>
      </c>
      <c r="S142" s="200"/>
      <c r="T142" s="202">
        <f>SUM(T143:T151)</f>
        <v>6.4824000000000002</v>
      </c>
      <c r="AR142" s="203" t="s">
        <v>84</v>
      </c>
      <c r="AT142" s="204" t="s">
        <v>76</v>
      </c>
      <c r="AU142" s="204" t="s">
        <v>84</v>
      </c>
      <c r="AY142" s="203" t="s">
        <v>163</v>
      </c>
      <c r="BK142" s="205">
        <f>SUM(BK143:BK151)</f>
        <v>0</v>
      </c>
    </row>
    <row r="143" spans="1:65" s="2" customFormat="1" ht="21.75" customHeight="1">
      <c r="A143" s="34"/>
      <c r="B143" s="35"/>
      <c r="C143" s="208" t="s">
        <v>208</v>
      </c>
      <c r="D143" s="208" t="s">
        <v>165</v>
      </c>
      <c r="E143" s="209" t="s">
        <v>508</v>
      </c>
      <c r="F143" s="210" t="s">
        <v>509</v>
      </c>
      <c r="G143" s="211" t="s">
        <v>179</v>
      </c>
      <c r="H143" s="212">
        <v>14</v>
      </c>
      <c r="I143" s="213"/>
      <c r="J143" s="214">
        <f>ROUND(I143*H143,2)</f>
        <v>0</v>
      </c>
      <c r="K143" s="210" t="s">
        <v>180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0.25800000000000001</v>
      </c>
      <c r="T143" s="218">
        <f>S143*H143</f>
        <v>3.6120000000000001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170</v>
      </c>
      <c r="AT143" s="219" t="s">
        <v>165</v>
      </c>
      <c r="AU143" s="219" t="s">
        <v>86</v>
      </c>
      <c r="AY143" s="16" t="s">
        <v>163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6" t="s">
        <v>84</v>
      </c>
      <c r="BK143" s="220">
        <f>ROUND(I143*H143,2)</f>
        <v>0</v>
      </c>
      <c r="BL143" s="16" t="s">
        <v>170</v>
      </c>
      <c r="BM143" s="219" t="s">
        <v>510</v>
      </c>
    </row>
    <row r="144" spans="1:65" s="2" customFormat="1" ht="21.75" customHeight="1">
      <c r="A144" s="34"/>
      <c r="B144" s="35"/>
      <c r="C144" s="208" t="s">
        <v>198</v>
      </c>
      <c r="D144" s="208" t="s">
        <v>165</v>
      </c>
      <c r="E144" s="209" t="s">
        <v>255</v>
      </c>
      <c r="F144" s="210" t="s">
        <v>256</v>
      </c>
      <c r="G144" s="211" t="s">
        <v>168</v>
      </c>
      <c r="H144" s="212">
        <v>22.08</v>
      </c>
      <c r="I144" s="213"/>
      <c r="J144" s="214">
        <f>ROUND(I144*H144,2)</f>
        <v>0</v>
      </c>
      <c r="K144" s="210" t="s">
        <v>180</v>
      </c>
      <c r="L144" s="39"/>
      <c r="M144" s="215" t="s">
        <v>1</v>
      </c>
      <c r="N144" s="216" t="s">
        <v>42</v>
      </c>
      <c r="O144" s="71"/>
      <c r="P144" s="217">
        <f>O144*H144</f>
        <v>0</v>
      </c>
      <c r="Q144" s="217">
        <v>6.5000000000000002E-2</v>
      </c>
      <c r="R144" s="217">
        <f>Q144*H144</f>
        <v>1.4352</v>
      </c>
      <c r="S144" s="217">
        <v>0.13</v>
      </c>
      <c r="T144" s="218">
        <f>S144*H144</f>
        <v>2.8704000000000001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170</v>
      </c>
      <c r="AT144" s="219" t="s">
        <v>165</v>
      </c>
      <c r="AU144" s="219" t="s">
        <v>86</v>
      </c>
      <c r="AY144" s="16" t="s">
        <v>163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6" t="s">
        <v>84</v>
      </c>
      <c r="BK144" s="220">
        <f>ROUND(I144*H144,2)</f>
        <v>0</v>
      </c>
      <c r="BL144" s="16" t="s">
        <v>170</v>
      </c>
      <c r="BM144" s="219" t="s">
        <v>511</v>
      </c>
    </row>
    <row r="145" spans="1:65" s="13" customFormat="1" ht="11.25">
      <c r="B145" s="225"/>
      <c r="C145" s="226"/>
      <c r="D145" s="221" t="s">
        <v>184</v>
      </c>
      <c r="E145" s="227" t="s">
        <v>1</v>
      </c>
      <c r="F145" s="228" t="s">
        <v>512</v>
      </c>
      <c r="G145" s="226"/>
      <c r="H145" s="229">
        <v>14.4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184</v>
      </c>
      <c r="AU145" s="235" t="s">
        <v>86</v>
      </c>
      <c r="AV145" s="13" t="s">
        <v>86</v>
      </c>
      <c r="AW145" s="13" t="s">
        <v>34</v>
      </c>
      <c r="AX145" s="13" t="s">
        <v>77</v>
      </c>
      <c r="AY145" s="235" t="s">
        <v>163</v>
      </c>
    </row>
    <row r="146" spans="1:65" s="13" customFormat="1" ht="11.25">
      <c r="B146" s="225"/>
      <c r="C146" s="226"/>
      <c r="D146" s="221" t="s">
        <v>184</v>
      </c>
      <c r="E146" s="227" t="s">
        <v>1</v>
      </c>
      <c r="F146" s="228" t="s">
        <v>513</v>
      </c>
      <c r="G146" s="226"/>
      <c r="H146" s="229">
        <v>7.68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184</v>
      </c>
      <c r="AU146" s="235" t="s">
        <v>86</v>
      </c>
      <c r="AV146" s="13" t="s">
        <v>86</v>
      </c>
      <c r="AW146" s="13" t="s">
        <v>34</v>
      </c>
      <c r="AX146" s="13" t="s">
        <v>77</v>
      </c>
      <c r="AY146" s="235" t="s">
        <v>163</v>
      </c>
    </row>
    <row r="147" spans="1:65" s="14" customFormat="1" ht="11.25">
      <c r="B147" s="236"/>
      <c r="C147" s="237"/>
      <c r="D147" s="221" t="s">
        <v>184</v>
      </c>
      <c r="E147" s="238" t="s">
        <v>1</v>
      </c>
      <c r="F147" s="239" t="s">
        <v>187</v>
      </c>
      <c r="G147" s="237"/>
      <c r="H147" s="240">
        <v>22.08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AT147" s="246" t="s">
        <v>184</v>
      </c>
      <c r="AU147" s="246" t="s">
        <v>86</v>
      </c>
      <c r="AV147" s="14" t="s">
        <v>170</v>
      </c>
      <c r="AW147" s="14" t="s">
        <v>34</v>
      </c>
      <c r="AX147" s="14" t="s">
        <v>84</v>
      </c>
      <c r="AY147" s="246" t="s">
        <v>163</v>
      </c>
    </row>
    <row r="148" spans="1:65" s="2" customFormat="1" ht="21.75" customHeight="1">
      <c r="A148" s="34"/>
      <c r="B148" s="35"/>
      <c r="C148" s="208" t="s">
        <v>220</v>
      </c>
      <c r="D148" s="208" t="s">
        <v>165</v>
      </c>
      <c r="E148" s="209" t="s">
        <v>514</v>
      </c>
      <c r="F148" s="210" t="s">
        <v>515</v>
      </c>
      <c r="G148" s="211" t="s">
        <v>168</v>
      </c>
      <c r="H148" s="212">
        <v>22.08</v>
      </c>
      <c r="I148" s="213"/>
      <c r="J148" s="214">
        <f>ROUND(I148*H148,2)</f>
        <v>0</v>
      </c>
      <c r="K148" s="210" t="s">
        <v>180</v>
      </c>
      <c r="L148" s="39"/>
      <c r="M148" s="215" t="s">
        <v>1</v>
      </c>
      <c r="N148" s="216" t="s">
        <v>42</v>
      </c>
      <c r="O148" s="71"/>
      <c r="P148" s="217">
        <f>O148*H148</f>
        <v>0</v>
      </c>
      <c r="Q148" s="217">
        <v>5.8275E-2</v>
      </c>
      <c r="R148" s="217">
        <f>Q148*H148</f>
        <v>1.2867119999999999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170</v>
      </c>
      <c r="AT148" s="219" t="s">
        <v>165</v>
      </c>
      <c r="AU148" s="219" t="s">
        <v>86</v>
      </c>
      <c r="AY148" s="16" t="s">
        <v>163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6" t="s">
        <v>84</v>
      </c>
      <c r="BK148" s="220">
        <f>ROUND(I148*H148,2)</f>
        <v>0</v>
      </c>
      <c r="BL148" s="16" t="s">
        <v>170</v>
      </c>
      <c r="BM148" s="219" t="s">
        <v>516</v>
      </c>
    </row>
    <row r="149" spans="1:65" s="13" customFormat="1" ht="11.25">
      <c r="B149" s="225"/>
      <c r="C149" s="226"/>
      <c r="D149" s="221" t="s">
        <v>184</v>
      </c>
      <c r="E149" s="227" t="s">
        <v>1</v>
      </c>
      <c r="F149" s="228" t="s">
        <v>517</v>
      </c>
      <c r="G149" s="226"/>
      <c r="H149" s="229">
        <v>14.4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184</v>
      </c>
      <c r="AU149" s="235" t="s">
        <v>86</v>
      </c>
      <c r="AV149" s="13" t="s">
        <v>86</v>
      </c>
      <c r="AW149" s="13" t="s">
        <v>34</v>
      </c>
      <c r="AX149" s="13" t="s">
        <v>77</v>
      </c>
      <c r="AY149" s="235" t="s">
        <v>163</v>
      </c>
    </row>
    <row r="150" spans="1:65" s="13" customFormat="1" ht="11.25">
      <c r="B150" s="225"/>
      <c r="C150" s="226"/>
      <c r="D150" s="221" t="s">
        <v>184</v>
      </c>
      <c r="E150" s="227" t="s">
        <v>1</v>
      </c>
      <c r="F150" s="228" t="s">
        <v>518</v>
      </c>
      <c r="G150" s="226"/>
      <c r="H150" s="229">
        <v>7.68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184</v>
      </c>
      <c r="AU150" s="235" t="s">
        <v>86</v>
      </c>
      <c r="AV150" s="13" t="s">
        <v>86</v>
      </c>
      <c r="AW150" s="13" t="s">
        <v>34</v>
      </c>
      <c r="AX150" s="13" t="s">
        <v>77</v>
      </c>
      <c r="AY150" s="235" t="s">
        <v>163</v>
      </c>
    </row>
    <row r="151" spans="1:65" s="14" customFormat="1" ht="11.25">
      <c r="B151" s="236"/>
      <c r="C151" s="237"/>
      <c r="D151" s="221" t="s">
        <v>184</v>
      </c>
      <c r="E151" s="238" t="s">
        <v>1</v>
      </c>
      <c r="F151" s="239" t="s">
        <v>187</v>
      </c>
      <c r="G151" s="237"/>
      <c r="H151" s="240">
        <v>22.08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184</v>
      </c>
      <c r="AU151" s="246" t="s">
        <v>86</v>
      </c>
      <c r="AV151" s="14" t="s">
        <v>170</v>
      </c>
      <c r="AW151" s="14" t="s">
        <v>34</v>
      </c>
      <c r="AX151" s="14" t="s">
        <v>84</v>
      </c>
      <c r="AY151" s="246" t="s">
        <v>163</v>
      </c>
    </row>
    <row r="152" spans="1:65" s="12" customFormat="1" ht="22.9" customHeight="1">
      <c r="B152" s="192"/>
      <c r="C152" s="193"/>
      <c r="D152" s="194" t="s">
        <v>76</v>
      </c>
      <c r="E152" s="206" t="s">
        <v>327</v>
      </c>
      <c r="F152" s="206" t="s">
        <v>328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SUM(P153:P159)</f>
        <v>0</v>
      </c>
      <c r="Q152" s="200"/>
      <c r="R152" s="201">
        <f>SUM(R153:R159)</f>
        <v>0</v>
      </c>
      <c r="S152" s="200"/>
      <c r="T152" s="202">
        <f>SUM(T153:T159)</f>
        <v>0</v>
      </c>
      <c r="AR152" s="203" t="s">
        <v>84</v>
      </c>
      <c r="AT152" s="204" t="s">
        <v>76</v>
      </c>
      <c r="AU152" s="204" t="s">
        <v>84</v>
      </c>
      <c r="AY152" s="203" t="s">
        <v>163</v>
      </c>
      <c r="BK152" s="205">
        <f>SUM(BK153:BK159)</f>
        <v>0</v>
      </c>
    </row>
    <row r="153" spans="1:65" s="2" customFormat="1" ht="21.75" customHeight="1">
      <c r="A153" s="34"/>
      <c r="B153" s="35"/>
      <c r="C153" s="208" t="s">
        <v>225</v>
      </c>
      <c r="D153" s="208" t="s">
        <v>165</v>
      </c>
      <c r="E153" s="209" t="s">
        <v>330</v>
      </c>
      <c r="F153" s="210" t="s">
        <v>331</v>
      </c>
      <c r="G153" s="211" t="s">
        <v>197</v>
      </c>
      <c r="H153" s="212">
        <v>33.25</v>
      </c>
      <c r="I153" s="213"/>
      <c r="J153" s="214">
        <f>ROUND(I153*H153,2)</f>
        <v>0</v>
      </c>
      <c r="K153" s="210" t="s">
        <v>180</v>
      </c>
      <c r="L153" s="39"/>
      <c r="M153" s="215" t="s">
        <v>1</v>
      </c>
      <c r="N153" s="216" t="s">
        <v>42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170</v>
      </c>
      <c r="AT153" s="219" t="s">
        <v>165</v>
      </c>
      <c r="AU153" s="219" t="s">
        <v>86</v>
      </c>
      <c r="AY153" s="16" t="s">
        <v>163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6" t="s">
        <v>84</v>
      </c>
      <c r="BK153" s="220">
        <f>ROUND(I153*H153,2)</f>
        <v>0</v>
      </c>
      <c r="BL153" s="16" t="s">
        <v>170</v>
      </c>
      <c r="BM153" s="219" t="s">
        <v>519</v>
      </c>
    </row>
    <row r="154" spans="1:65" s="2" customFormat="1" ht="21.75" customHeight="1">
      <c r="A154" s="34"/>
      <c r="B154" s="35"/>
      <c r="C154" s="208" t="s">
        <v>230</v>
      </c>
      <c r="D154" s="208" t="s">
        <v>165</v>
      </c>
      <c r="E154" s="209" t="s">
        <v>334</v>
      </c>
      <c r="F154" s="210" t="s">
        <v>335</v>
      </c>
      <c r="G154" s="211" t="s">
        <v>197</v>
      </c>
      <c r="H154" s="212">
        <v>864.5</v>
      </c>
      <c r="I154" s="213"/>
      <c r="J154" s="214">
        <f>ROUND(I154*H154,2)</f>
        <v>0</v>
      </c>
      <c r="K154" s="210" t="s">
        <v>180</v>
      </c>
      <c r="L154" s="39"/>
      <c r="M154" s="215" t="s">
        <v>1</v>
      </c>
      <c r="N154" s="216" t="s">
        <v>42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170</v>
      </c>
      <c r="AT154" s="219" t="s">
        <v>165</v>
      </c>
      <c r="AU154" s="219" t="s">
        <v>86</v>
      </c>
      <c r="AY154" s="16" t="s">
        <v>163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6" t="s">
        <v>84</v>
      </c>
      <c r="BK154" s="220">
        <f>ROUND(I154*H154,2)</f>
        <v>0</v>
      </c>
      <c r="BL154" s="16" t="s">
        <v>170</v>
      </c>
      <c r="BM154" s="219" t="s">
        <v>520</v>
      </c>
    </row>
    <row r="155" spans="1:65" s="13" customFormat="1" ht="11.25">
      <c r="B155" s="225"/>
      <c r="C155" s="226"/>
      <c r="D155" s="221" t="s">
        <v>184</v>
      </c>
      <c r="E155" s="226"/>
      <c r="F155" s="228" t="s">
        <v>521</v>
      </c>
      <c r="G155" s="226"/>
      <c r="H155" s="229">
        <v>864.5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184</v>
      </c>
      <c r="AU155" s="235" t="s">
        <v>86</v>
      </c>
      <c r="AV155" s="13" t="s">
        <v>86</v>
      </c>
      <c r="AW155" s="13" t="s">
        <v>4</v>
      </c>
      <c r="AX155" s="13" t="s">
        <v>84</v>
      </c>
      <c r="AY155" s="235" t="s">
        <v>163</v>
      </c>
    </row>
    <row r="156" spans="1:65" s="2" customFormat="1" ht="16.5" customHeight="1">
      <c r="A156" s="34"/>
      <c r="B156" s="35"/>
      <c r="C156" s="208" t="s">
        <v>235</v>
      </c>
      <c r="D156" s="208" t="s">
        <v>165</v>
      </c>
      <c r="E156" s="209" t="s">
        <v>348</v>
      </c>
      <c r="F156" s="210" t="s">
        <v>349</v>
      </c>
      <c r="G156" s="211" t="s">
        <v>197</v>
      </c>
      <c r="H156" s="212">
        <v>33.25</v>
      </c>
      <c r="I156" s="213"/>
      <c r="J156" s="214">
        <f>ROUND(I156*H156,2)</f>
        <v>0</v>
      </c>
      <c r="K156" s="210" t="s">
        <v>180</v>
      </c>
      <c r="L156" s="39"/>
      <c r="M156" s="215" t="s">
        <v>1</v>
      </c>
      <c r="N156" s="216" t="s">
        <v>42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170</v>
      </c>
      <c r="AT156" s="219" t="s">
        <v>165</v>
      </c>
      <c r="AU156" s="219" t="s">
        <v>86</v>
      </c>
      <c r="AY156" s="16" t="s">
        <v>163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6" t="s">
        <v>84</v>
      </c>
      <c r="BK156" s="220">
        <f>ROUND(I156*H156,2)</f>
        <v>0</v>
      </c>
      <c r="BL156" s="16" t="s">
        <v>170</v>
      </c>
      <c r="BM156" s="219" t="s">
        <v>522</v>
      </c>
    </row>
    <row r="157" spans="1:65" s="2" customFormat="1" ht="21.75" customHeight="1">
      <c r="A157" s="34"/>
      <c r="B157" s="35"/>
      <c r="C157" s="208" t="s">
        <v>239</v>
      </c>
      <c r="D157" s="208" t="s">
        <v>165</v>
      </c>
      <c r="E157" s="209" t="s">
        <v>352</v>
      </c>
      <c r="F157" s="210" t="s">
        <v>353</v>
      </c>
      <c r="G157" s="211" t="s">
        <v>197</v>
      </c>
      <c r="H157" s="212">
        <v>33.25</v>
      </c>
      <c r="I157" s="213"/>
      <c r="J157" s="214">
        <f>ROUND(I157*H157,2)</f>
        <v>0</v>
      </c>
      <c r="K157" s="210" t="s">
        <v>180</v>
      </c>
      <c r="L157" s="39"/>
      <c r="M157" s="215" t="s">
        <v>1</v>
      </c>
      <c r="N157" s="216" t="s">
        <v>42</v>
      </c>
      <c r="O157" s="71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170</v>
      </c>
      <c r="AT157" s="219" t="s">
        <v>165</v>
      </c>
      <c r="AU157" s="219" t="s">
        <v>86</v>
      </c>
      <c r="AY157" s="16" t="s">
        <v>163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6" t="s">
        <v>84</v>
      </c>
      <c r="BK157" s="220">
        <f>ROUND(I157*H157,2)</f>
        <v>0</v>
      </c>
      <c r="BL157" s="16" t="s">
        <v>170</v>
      </c>
      <c r="BM157" s="219" t="s">
        <v>523</v>
      </c>
    </row>
    <row r="158" spans="1:65" s="13" customFormat="1" ht="11.25">
      <c r="B158" s="225"/>
      <c r="C158" s="226"/>
      <c r="D158" s="221" t="s">
        <v>184</v>
      </c>
      <c r="E158" s="227" t="s">
        <v>1</v>
      </c>
      <c r="F158" s="228" t="s">
        <v>524</v>
      </c>
      <c r="G158" s="226"/>
      <c r="H158" s="229">
        <v>33.25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184</v>
      </c>
      <c r="AU158" s="235" t="s">
        <v>86</v>
      </c>
      <c r="AV158" s="13" t="s">
        <v>86</v>
      </c>
      <c r="AW158" s="13" t="s">
        <v>34</v>
      </c>
      <c r="AX158" s="13" t="s">
        <v>84</v>
      </c>
      <c r="AY158" s="235" t="s">
        <v>163</v>
      </c>
    </row>
    <row r="159" spans="1:65" s="2" customFormat="1" ht="21.75" customHeight="1">
      <c r="A159" s="34"/>
      <c r="B159" s="35"/>
      <c r="C159" s="208" t="s">
        <v>244</v>
      </c>
      <c r="D159" s="208" t="s">
        <v>165</v>
      </c>
      <c r="E159" s="209" t="s">
        <v>357</v>
      </c>
      <c r="F159" s="210" t="s">
        <v>358</v>
      </c>
      <c r="G159" s="211" t="s">
        <v>197</v>
      </c>
      <c r="H159" s="212">
        <v>1.2</v>
      </c>
      <c r="I159" s="213"/>
      <c r="J159" s="214">
        <f>ROUND(I159*H159,2)</f>
        <v>0</v>
      </c>
      <c r="K159" s="210" t="s">
        <v>169</v>
      </c>
      <c r="L159" s="39"/>
      <c r="M159" s="215" t="s">
        <v>1</v>
      </c>
      <c r="N159" s="216" t="s">
        <v>42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170</v>
      </c>
      <c r="AT159" s="219" t="s">
        <v>165</v>
      </c>
      <c r="AU159" s="219" t="s">
        <v>86</v>
      </c>
      <c r="AY159" s="16" t="s">
        <v>163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6" t="s">
        <v>84</v>
      </c>
      <c r="BK159" s="220">
        <f>ROUND(I159*H159,2)</f>
        <v>0</v>
      </c>
      <c r="BL159" s="16" t="s">
        <v>170</v>
      </c>
      <c r="BM159" s="219" t="s">
        <v>525</v>
      </c>
    </row>
    <row r="160" spans="1:65" s="12" customFormat="1" ht="22.9" customHeight="1">
      <c r="B160" s="192"/>
      <c r="C160" s="193"/>
      <c r="D160" s="194" t="s">
        <v>76</v>
      </c>
      <c r="E160" s="206" t="s">
        <v>360</v>
      </c>
      <c r="F160" s="206" t="s">
        <v>361</v>
      </c>
      <c r="G160" s="193"/>
      <c r="H160" s="193"/>
      <c r="I160" s="196"/>
      <c r="J160" s="207">
        <f>BK160</f>
        <v>0</v>
      </c>
      <c r="K160" s="193"/>
      <c r="L160" s="198"/>
      <c r="M160" s="199"/>
      <c r="N160" s="200"/>
      <c r="O160" s="200"/>
      <c r="P160" s="201">
        <f>SUM(P161:P163)</f>
        <v>0</v>
      </c>
      <c r="Q160" s="200"/>
      <c r="R160" s="201">
        <f>SUM(R161:R163)</f>
        <v>0</v>
      </c>
      <c r="S160" s="200"/>
      <c r="T160" s="202">
        <f>SUM(T161:T163)</f>
        <v>0</v>
      </c>
      <c r="AR160" s="203" t="s">
        <v>84</v>
      </c>
      <c r="AT160" s="204" t="s">
        <v>76</v>
      </c>
      <c r="AU160" s="204" t="s">
        <v>84</v>
      </c>
      <c r="AY160" s="203" t="s">
        <v>163</v>
      </c>
      <c r="BK160" s="205">
        <f>SUM(BK161:BK163)</f>
        <v>0</v>
      </c>
    </row>
    <row r="161" spans="1:65" s="2" customFormat="1" ht="21.75" customHeight="1">
      <c r="A161" s="34"/>
      <c r="B161" s="35"/>
      <c r="C161" s="208" t="s">
        <v>8</v>
      </c>
      <c r="D161" s="208" t="s">
        <v>165</v>
      </c>
      <c r="E161" s="209" t="s">
        <v>363</v>
      </c>
      <c r="F161" s="210" t="s">
        <v>364</v>
      </c>
      <c r="G161" s="211" t="s">
        <v>197</v>
      </c>
      <c r="H161" s="212">
        <v>28.373999999999999</v>
      </c>
      <c r="I161" s="213"/>
      <c r="J161" s="214">
        <f>ROUND(I161*H161,2)</f>
        <v>0</v>
      </c>
      <c r="K161" s="210" t="s">
        <v>180</v>
      </c>
      <c r="L161" s="39"/>
      <c r="M161" s="215" t="s">
        <v>1</v>
      </c>
      <c r="N161" s="216" t="s">
        <v>42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170</v>
      </c>
      <c r="AT161" s="219" t="s">
        <v>165</v>
      </c>
      <c r="AU161" s="219" t="s">
        <v>86</v>
      </c>
      <c r="AY161" s="16" t="s">
        <v>163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6" t="s">
        <v>84</v>
      </c>
      <c r="BK161" s="220">
        <f>ROUND(I161*H161,2)</f>
        <v>0</v>
      </c>
      <c r="BL161" s="16" t="s">
        <v>170</v>
      </c>
      <c r="BM161" s="219" t="s">
        <v>526</v>
      </c>
    </row>
    <row r="162" spans="1:65" s="13" customFormat="1" ht="11.25">
      <c r="B162" s="225"/>
      <c r="C162" s="226"/>
      <c r="D162" s="221" t="s">
        <v>184</v>
      </c>
      <c r="E162" s="226"/>
      <c r="F162" s="228" t="s">
        <v>527</v>
      </c>
      <c r="G162" s="226"/>
      <c r="H162" s="229">
        <v>28.373999999999999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184</v>
      </c>
      <c r="AU162" s="235" t="s">
        <v>86</v>
      </c>
      <c r="AV162" s="13" t="s">
        <v>86</v>
      </c>
      <c r="AW162" s="13" t="s">
        <v>4</v>
      </c>
      <c r="AX162" s="13" t="s">
        <v>84</v>
      </c>
      <c r="AY162" s="235" t="s">
        <v>163</v>
      </c>
    </row>
    <row r="163" spans="1:65" s="2" customFormat="1" ht="21.75" customHeight="1">
      <c r="A163" s="34"/>
      <c r="B163" s="35"/>
      <c r="C163" s="208" t="s">
        <v>259</v>
      </c>
      <c r="D163" s="208" t="s">
        <v>165</v>
      </c>
      <c r="E163" s="209" t="s">
        <v>368</v>
      </c>
      <c r="F163" s="210" t="s">
        <v>369</v>
      </c>
      <c r="G163" s="211" t="s">
        <v>197</v>
      </c>
      <c r="H163" s="212">
        <v>14.186999999999999</v>
      </c>
      <c r="I163" s="213"/>
      <c r="J163" s="214">
        <f>ROUND(I163*H163,2)</f>
        <v>0</v>
      </c>
      <c r="K163" s="210" t="s">
        <v>180</v>
      </c>
      <c r="L163" s="39"/>
      <c r="M163" s="257" t="s">
        <v>1</v>
      </c>
      <c r="N163" s="258" t="s">
        <v>42</v>
      </c>
      <c r="O163" s="259"/>
      <c r="P163" s="260">
        <f>O163*H163</f>
        <v>0</v>
      </c>
      <c r="Q163" s="260">
        <v>0</v>
      </c>
      <c r="R163" s="260">
        <f>Q163*H163</f>
        <v>0</v>
      </c>
      <c r="S163" s="260">
        <v>0</v>
      </c>
      <c r="T163" s="26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170</v>
      </c>
      <c r="AT163" s="219" t="s">
        <v>165</v>
      </c>
      <c r="AU163" s="219" t="s">
        <v>86</v>
      </c>
      <c r="AY163" s="16" t="s">
        <v>163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6" t="s">
        <v>84</v>
      </c>
      <c r="BK163" s="220">
        <f>ROUND(I163*H163,2)</f>
        <v>0</v>
      </c>
      <c r="BL163" s="16" t="s">
        <v>170</v>
      </c>
      <c r="BM163" s="219" t="s">
        <v>528</v>
      </c>
    </row>
    <row r="164" spans="1:65" s="2" customFormat="1" ht="6.95" customHeight="1">
      <c r="A164" s="34"/>
      <c r="B164" s="54"/>
      <c r="C164" s="55"/>
      <c r="D164" s="55"/>
      <c r="E164" s="55"/>
      <c r="F164" s="55"/>
      <c r="G164" s="55"/>
      <c r="H164" s="55"/>
      <c r="I164" s="158"/>
      <c r="J164" s="55"/>
      <c r="K164" s="55"/>
      <c r="L164" s="39"/>
      <c r="M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</row>
  </sheetData>
  <sheetProtection algorithmName="SHA-512" hashValue="ZOfqOt+lu+j58YQn43LtVYJwG2uWtY5q6eKUX2e1ursnZmcjSEW42u0XTPGGaVsgtf38IftBaq7zCbSZ8BehaA==" saltValue="LXeb2o1fVyo59I894BHTAc7UPRf71CO2vc8SBaEt68p3yF/bBV738cbcvd4agF7C+ls0Px5j1/Teyb6t9rnhmw==" spinCount="100000" sheet="1" objects="1" scenarios="1" formatColumns="0" formatRows="0" autoFilter="0"/>
  <autoFilter ref="C126:K163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487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529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ROUND((SUM(BE124:BE133)),  2)</f>
        <v>0</v>
      </c>
      <c r="G35" s="34"/>
      <c r="H35" s="34"/>
      <c r="I35" s="137">
        <v>0.21</v>
      </c>
      <c r="J35" s="136">
        <f>ROUND(((SUM(BE124:BE133))*I35),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ROUND((SUM(BF124:BF133)),  2)</f>
        <v>0</v>
      </c>
      <c r="G36" s="34"/>
      <c r="H36" s="34"/>
      <c r="I36" s="137">
        <v>0.15</v>
      </c>
      <c r="J36" s="136">
        <f>ROUND(((SUM(BF124:BF133))*I36),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ROUND((SUM(BG124:BG133)),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ROUND((SUM(BH124:BH133)),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ROUND((SUM(BI124:BI133)),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487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2019/07/3.2/SO 03 - VRN - propustek v km 51,640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372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373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374</v>
      </c>
      <c r="E101" s="176"/>
      <c r="F101" s="176"/>
      <c r="G101" s="176"/>
      <c r="H101" s="176"/>
      <c r="I101" s="177"/>
      <c r="J101" s="178">
        <f>J130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375</v>
      </c>
      <c r="E102" s="176"/>
      <c r="F102" s="176"/>
      <c r="G102" s="176"/>
      <c r="H102" s="176"/>
      <c r="I102" s="177"/>
      <c r="J102" s="178">
        <f>J132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148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4" t="str">
        <f>E7</f>
        <v>Oprava mostních objektů v úseku Opočno - Teplice nad M.</v>
      </c>
      <c r="F112" s="315"/>
      <c r="G112" s="315"/>
      <c r="H112" s="315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132</v>
      </c>
      <c r="D113" s="21"/>
      <c r="E113" s="21"/>
      <c r="F113" s="21"/>
      <c r="G113" s="21"/>
      <c r="H113" s="21"/>
      <c r="I113" s="115"/>
      <c r="J113" s="21"/>
      <c r="K113" s="21"/>
      <c r="L113" s="19"/>
    </row>
    <row r="114" spans="1:65" s="2" customFormat="1" ht="16.5" customHeight="1">
      <c r="A114" s="34"/>
      <c r="B114" s="35"/>
      <c r="C114" s="36"/>
      <c r="D114" s="36"/>
      <c r="E114" s="314" t="s">
        <v>487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134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7" t="str">
        <f>E11</f>
        <v>2019/07/3.2/SO 03 - VRN - propustek v km 51,640</v>
      </c>
      <c r="F116" s="316"/>
      <c r="G116" s="316"/>
      <c r="H116" s="31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22</v>
      </c>
      <c r="D118" s="36"/>
      <c r="E118" s="36"/>
      <c r="F118" s="26" t="str">
        <f>F14</f>
        <v xml:space="preserve"> </v>
      </c>
      <c r="G118" s="36"/>
      <c r="H118" s="36"/>
      <c r="I118" s="123" t="s">
        <v>24</v>
      </c>
      <c r="J118" s="66" t="str">
        <f>IF(J14="","",J14)</f>
        <v>31. 1. 2020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8" t="s">
        <v>28</v>
      </c>
      <c r="D120" s="36"/>
      <c r="E120" s="36"/>
      <c r="F120" s="26" t="str">
        <f>E17</f>
        <v xml:space="preserve"> </v>
      </c>
      <c r="G120" s="36"/>
      <c r="H120" s="36"/>
      <c r="I120" s="123" t="s">
        <v>33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31</v>
      </c>
      <c r="D121" s="36"/>
      <c r="E121" s="36"/>
      <c r="F121" s="26" t="str">
        <f>IF(E20="","",E20)</f>
        <v>Vyplň údaj</v>
      </c>
      <c r="G121" s="36"/>
      <c r="H121" s="36"/>
      <c r="I121" s="123" t="s">
        <v>35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149</v>
      </c>
      <c r="D123" s="183" t="s">
        <v>62</v>
      </c>
      <c r="E123" s="183" t="s">
        <v>58</v>
      </c>
      <c r="F123" s="183" t="s">
        <v>59</v>
      </c>
      <c r="G123" s="183" t="s">
        <v>150</v>
      </c>
      <c r="H123" s="183" t="s">
        <v>151</v>
      </c>
      <c r="I123" s="184" t="s">
        <v>152</v>
      </c>
      <c r="J123" s="183" t="s">
        <v>138</v>
      </c>
      <c r="K123" s="185" t="s">
        <v>153</v>
      </c>
      <c r="L123" s="186"/>
      <c r="M123" s="75" t="s">
        <v>1</v>
      </c>
      <c r="N123" s="76" t="s">
        <v>41</v>
      </c>
      <c r="O123" s="76" t="s">
        <v>154</v>
      </c>
      <c r="P123" s="76" t="s">
        <v>155</v>
      </c>
      <c r="Q123" s="76" t="s">
        <v>156</v>
      </c>
      <c r="R123" s="76" t="s">
        <v>157</v>
      </c>
      <c r="S123" s="76" t="s">
        <v>158</v>
      </c>
      <c r="T123" s="77" t="s">
        <v>159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160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76</v>
      </c>
      <c r="AU124" s="16" t="s">
        <v>140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76</v>
      </c>
      <c r="E125" s="195" t="s">
        <v>376</v>
      </c>
      <c r="F125" s="195" t="s">
        <v>377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P126+P130+P132</f>
        <v>0</v>
      </c>
      <c r="Q125" s="200"/>
      <c r="R125" s="201">
        <f>R126+R130+R132</f>
        <v>0</v>
      </c>
      <c r="S125" s="200"/>
      <c r="T125" s="202">
        <f>T126+T130+T132</f>
        <v>0</v>
      </c>
      <c r="AR125" s="203" t="s">
        <v>193</v>
      </c>
      <c r="AT125" s="204" t="s">
        <v>76</v>
      </c>
      <c r="AU125" s="204" t="s">
        <v>77</v>
      </c>
      <c r="AY125" s="203" t="s">
        <v>163</v>
      </c>
      <c r="BK125" s="205">
        <f>BK126+BK130+BK132</f>
        <v>0</v>
      </c>
    </row>
    <row r="126" spans="1:65" s="12" customFormat="1" ht="22.9" customHeight="1">
      <c r="B126" s="192"/>
      <c r="C126" s="193"/>
      <c r="D126" s="194" t="s">
        <v>76</v>
      </c>
      <c r="E126" s="206" t="s">
        <v>378</v>
      </c>
      <c r="F126" s="206" t="s">
        <v>379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SUM(P127:P129)</f>
        <v>0</v>
      </c>
      <c r="Q126" s="200"/>
      <c r="R126" s="201">
        <f>SUM(R127:R129)</f>
        <v>0</v>
      </c>
      <c r="S126" s="200"/>
      <c r="T126" s="202">
        <f>SUM(T127:T129)</f>
        <v>0</v>
      </c>
      <c r="AR126" s="203" t="s">
        <v>193</v>
      </c>
      <c r="AT126" s="204" t="s">
        <v>76</v>
      </c>
      <c r="AU126" s="204" t="s">
        <v>84</v>
      </c>
      <c r="AY126" s="203" t="s">
        <v>163</v>
      </c>
      <c r="BK126" s="205">
        <f>SUM(BK127:BK129)</f>
        <v>0</v>
      </c>
    </row>
    <row r="127" spans="1:65" s="2" customFormat="1" ht="16.5" customHeight="1">
      <c r="A127" s="34"/>
      <c r="B127" s="35"/>
      <c r="C127" s="208" t="s">
        <v>84</v>
      </c>
      <c r="D127" s="208" t="s">
        <v>165</v>
      </c>
      <c r="E127" s="209" t="s">
        <v>380</v>
      </c>
      <c r="F127" s="210" t="s">
        <v>379</v>
      </c>
      <c r="G127" s="211" t="s">
        <v>381</v>
      </c>
      <c r="H127" s="212">
        <v>1</v>
      </c>
      <c r="I127" s="213"/>
      <c r="J127" s="214">
        <f>ROUND(I127*H127,2)</f>
        <v>0</v>
      </c>
      <c r="K127" s="210" t="s">
        <v>382</v>
      </c>
      <c r="L127" s="39"/>
      <c r="M127" s="215" t="s">
        <v>1</v>
      </c>
      <c r="N127" s="216" t="s">
        <v>42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383</v>
      </c>
      <c r="AT127" s="219" t="s">
        <v>165</v>
      </c>
      <c r="AU127" s="219" t="s">
        <v>86</v>
      </c>
      <c r="AY127" s="16" t="s">
        <v>163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84</v>
      </c>
      <c r="BK127" s="220">
        <f>ROUND(I127*H127,2)</f>
        <v>0</v>
      </c>
      <c r="BL127" s="16" t="s">
        <v>383</v>
      </c>
      <c r="BM127" s="219" t="s">
        <v>530</v>
      </c>
    </row>
    <row r="128" spans="1:65" s="2" customFormat="1" ht="16.5" customHeight="1">
      <c r="A128" s="34"/>
      <c r="B128" s="35"/>
      <c r="C128" s="208" t="s">
        <v>86</v>
      </c>
      <c r="D128" s="208" t="s">
        <v>165</v>
      </c>
      <c r="E128" s="209" t="s">
        <v>388</v>
      </c>
      <c r="F128" s="210" t="s">
        <v>389</v>
      </c>
      <c r="G128" s="211" t="s">
        <v>381</v>
      </c>
      <c r="H128" s="212">
        <v>1</v>
      </c>
      <c r="I128" s="213"/>
      <c r="J128" s="214">
        <f>ROUND(I128*H128,2)</f>
        <v>0</v>
      </c>
      <c r="K128" s="210" t="s">
        <v>382</v>
      </c>
      <c r="L128" s="39"/>
      <c r="M128" s="215" t="s">
        <v>1</v>
      </c>
      <c r="N128" s="216" t="s">
        <v>42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383</v>
      </c>
      <c r="AT128" s="219" t="s">
        <v>165</v>
      </c>
      <c r="AU128" s="219" t="s">
        <v>86</v>
      </c>
      <c r="AY128" s="16" t="s">
        <v>163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6" t="s">
        <v>84</v>
      </c>
      <c r="BK128" s="220">
        <f>ROUND(I128*H128,2)</f>
        <v>0</v>
      </c>
      <c r="BL128" s="16" t="s">
        <v>383</v>
      </c>
      <c r="BM128" s="219" t="s">
        <v>531</v>
      </c>
    </row>
    <row r="129" spans="1:65" s="2" customFormat="1" ht="16.5" customHeight="1">
      <c r="A129" s="34"/>
      <c r="B129" s="35"/>
      <c r="C129" s="208" t="s">
        <v>176</v>
      </c>
      <c r="D129" s="208" t="s">
        <v>165</v>
      </c>
      <c r="E129" s="209" t="s">
        <v>532</v>
      </c>
      <c r="F129" s="210" t="s">
        <v>533</v>
      </c>
      <c r="G129" s="211" t="s">
        <v>381</v>
      </c>
      <c r="H129" s="212">
        <v>1</v>
      </c>
      <c r="I129" s="213"/>
      <c r="J129" s="214">
        <f>ROUND(I129*H129,2)</f>
        <v>0</v>
      </c>
      <c r="K129" s="210" t="s">
        <v>382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383</v>
      </c>
      <c r="AT129" s="219" t="s">
        <v>165</v>
      </c>
      <c r="AU129" s="219" t="s">
        <v>86</v>
      </c>
      <c r="AY129" s="16" t="s">
        <v>163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84</v>
      </c>
      <c r="BK129" s="220">
        <f>ROUND(I129*H129,2)</f>
        <v>0</v>
      </c>
      <c r="BL129" s="16" t="s">
        <v>383</v>
      </c>
      <c r="BM129" s="219" t="s">
        <v>534</v>
      </c>
    </row>
    <row r="130" spans="1:65" s="12" customFormat="1" ht="22.9" customHeight="1">
      <c r="B130" s="192"/>
      <c r="C130" s="193"/>
      <c r="D130" s="194" t="s">
        <v>76</v>
      </c>
      <c r="E130" s="206" t="s">
        <v>391</v>
      </c>
      <c r="F130" s="206" t="s">
        <v>392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P131</f>
        <v>0</v>
      </c>
      <c r="Q130" s="200"/>
      <c r="R130" s="201">
        <f>R131</f>
        <v>0</v>
      </c>
      <c r="S130" s="200"/>
      <c r="T130" s="202">
        <f>T131</f>
        <v>0</v>
      </c>
      <c r="AR130" s="203" t="s">
        <v>193</v>
      </c>
      <c r="AT130" s="204" t="s">
        <v>76</v>
      </c>
      <c r="AU130" s="204" t="s">
        <v>84</v>
      </c>
      <c r="AY130" s="203" t="s">
        <v>163</v>
      </c>
      <c r="BK130" s="205">
        <f>BK131</f>
        <v>0</v>
      </c>
    </row>
    <row r="131" spans="1:65" s="2" customFormat="1" ht="16.5" customHeight="1">
      <c r="A131" s="34"/>
      <c r="B131" s="35"/>
      <c r="C131" s="208" t="s">
        <v>170</v>
      </c>
      <c r="D131" s="208" t="s">
        <v>165</v>
      </c>
      <c r="E131" s="209" t="s">
        <v>393</v>
      </c>
      <c r="F131" s="210" t="s">
        <v>394</v>
      </c>
      <c r="G131" s="211" t="s">
        <v>381</v>
      </c>
      <c r="H131" s="212">
        <v>80</v>
      </c>
      <c r="I131" s="213"/>
      <c r="J131" s="214">
        <f>ROUND(I131*H131,2)</f>
        <v>0</v>
      </c>
      <c r="K131" s="210" t="s">
        <v>382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383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383</v>
      </c>
      <c r="BM131" s="219" t="s">
        <v>535</v>
      </c>
    </row>
    <row r="132" spans="1:65" s="12" customFormat="1" ht="22.9" customHeight="1">
      <c r="B132" s="192"/>
      <c r="C132" s="193"/>
      <c r="D132" s="194" t="s">
        <v>76</v>
      </c>
      <c r="E132" s="206" t="s">
        <v>396</v>
      </c>
      <c r="F132" s="206" t="s">
        <v>397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P133</f>
        <v>0</v>
      </c>
      <c r="Q132" s="200"/>
      <c r="R132" s="201">
        <f>R133</f>
        <v>0</v>
      </c>
      <c r="S132" s="200"/>
      <c r="T132" s="202">
        <f>T133</f>
        <v>0</v>
      </c>
      <c r="AR132" s="203" t="s">
        <v>193</v>
      </c>
      <c r="AT132" s="204" t="s">
        <v>76</v>
      </c>
      <c r="AU132" s="204" t="s">
        <v>84</v>
      </c>
      <c r="AY132" s="203" t="s">
        <v>163</v>
      </c>
      <c r="BK132" s="205">
        <f>BK133</f>
        <v>0</v>
      </c>
    </row>
    <row r="133" spans="1:65" s="2" customFormat="1" ht="16.5" customHeight="1">
      <c r="A133" s="34"/>
      <c r="B133" s="35"/>
      <c r="C133" s="208" t="s">
        <v>193</v>
      </c>
      <c r="D133" s="208" t="s">
        <v>165</v>
      </c>
      <c r="E133" s="209" t="s">
        <v>398</v>
      </c>
      <c r="F133" s="210" t="s">
        <v>399</v>
      </c>
      <c r="G133" s="211" t="s">
        <v>381</v>
      </c>
      <c r="H133" s="212">
        <v>1</v>
      </c>
      <c r="I133" s="213"/>
      <c r="J133" s="214">
        <f>ROUND(I133*H133,2)</f>
        <v>0</v>
      </c>
      <c r="K133" s="210" t="s">
        <v>382</v>
      </c>
      <c r="L133" s="39"/>
      <c r="M133" s="257" t="s">
        <v>1</v>
      </c>
      <c r="N133" s="258" t="s">
        <v>42</v>
      </c>
      <c r="O133" s="259"/>
      <c r="P133" s="260">
        <f>O133*H133</f>
        <v>0</v>
      </c>
      <c r="Q133" s="260">
        <v>0</v>
      </c>
      <c r="R133" s="260">
        <f>Q133*H133</f>
        <v>0</v>
      </c>
      <c r="S133" s="260">
        <v>0</v>
      </c>
      <c r="T133" s="26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383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383</v>
      </c>
      <c r="BM133" s="219" t="s">
        <v>536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158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qMq2Sol2c2XGWu5YN4uYgjYO2YOdprlc+Z2b4DNWRApGBYoZrForSfQXhb4ISr9KhRFfEGvd2nY5ZuiKT1YPQA==" saltValue="Y+iy53PQ8ENrXpoLWApIeOZcnLYfCEkSJDpokhsdAUUZOLWgnHr/sEdgUqY1L2h0j+77Cbjk6anJ5uKa6rqqOA==" spinCount="100000" sheet="1" objects="1" scenarios="1" formatColumns="0" formatRows="0" autoFilter="0"/>
  <autoFilter ref="C123:K13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118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537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538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ROUND((SUM(BE127:BE249)),  2)</f>
        <v>0</v>
      </c>
      <c r="G35" s="34"/>
      <c r="H35" s="34"/>
      <c r="I35" s="137">
        <v>0.21</v>
      </c>
      <c r="J35" s="136">
        <f>ROUND(((SUM(BE127:BE249))*I35),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ROUND((SUM(BF127:BF249)),  2)</f>
        <v>0</v>
      </c>
      <c r="G36" s="34"/>
      <c r="H36" s="34"/>
      <c r="I36" s="137">
        <v>0.15</v>
      </c>
      <c r="J36" s="136">
        <f>ROUND(((SUM(BF127:BF249))*I36),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ROUND((SUM(BG127:BG249)),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ROUND((SUM(BH127:BH249)),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ROUND((SUM(BI127:BI249)),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537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2019/07/4.1/SO 04 - most v km 54,333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141</v>
      </c>
      <c r="E99" s="170"/>
      <c r="F99" s="170"/>
      <c r="G99" s="170"/>
      <c r="H99" s="170"/>
      <c r="I99" s="171"/>
      <c r="J99" s="172">
        <f>J128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142</v>
      </c>
      <c r="E100" s="176"/>
      <c r="F100" s="176"/>
      <c r="G100" s="176"/>
      <c r="H100" s="176"/>
      <c r="I100" s="177"/>
      <c r="J100" s="178">
        <f>J129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143</v>
      </c>
      <c r="E101" s="176"/>
      <c r="F101" s="176"/>
      <c r="G101" s="176"/>
      <c r="H101" s="176"/>
      <c r="I101" s="177"/>
      <c r="J101" s="178">
        <f>J132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144</v>
      </c>
      <c r="E102" s="176"/>
      <c r="F102" s="176"/>
      <c r="G102" s="176"/>
      <c r="H102" s="176"/>
      <c r="I102" s="177"/>
      <c r="J102" s="178">
        <f>J142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145</v>
      </c>
      <c r="E103" s="176"/>
      <c r="F103" s="176"/>
      <c r="G103" s="176"/>
      <c r="H103" s="176"/>
      <c r="I103" s="177"/>
      <c r="J103" s="178">
        <f>J145</f>
        <v>0</v>
      </c>
      <c r="K103" s="104"/>
      <c r="L103" s="179"/>
    </row>
    <row r="104" spans="1:47" s="10" customFormat="1" ht="19.899999999999999" customHeight="1">
      <c r="B104" s="174"/>
      <c r="C104" s="104"/>
      <c r="D104" s="175" t="s">
        <v>146</v>
      </c>
      <c r="E104" s="176"/>
      <c r="F104" s="176"/>
      <c r="G104" s="176"/>
      <c r="H104" s="176"/>
      <c r="I104" s="177"/>
      <c r="J104" s="178">
        <f>J235</f>
        <v>0</v>
      </c>
      <c r="K104" s="104"/>
      <c r="L104" s="179"/>
    </row>
    <row r="105" spans="1:47" s="10" customFormat="1" ht="19.899999999999999" customHeight="1">
      <c r="B105" s="174"/>
      <c r="C105" s="104"/>
      <c r="D105" s="175" t="s">
        <v>147</v>
      </c>
      <c r="E105" s="176"/>
      <c r="F105" s="176"/>
      <c r="G105" s="176"/>
      <c r="H105" s="176"/>
      <c r="I105" s="177"/>
      <c r="J105" s="178">
        <f>J246</f>
        <v>0</v>
      </c>
      <c r="K105" s="104"/>
      <c r="L105" s="179"/>
    </row>
    <row r="106" spans="1:47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158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161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2" t="s">
        <v>148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14" t="str">
        <f>E7</f>
        <v>Oprava mostních objektů v úseku Opočno - Teplice nad M.</v>
      </c>
      <c r="F115" s="315"/>
      <c r="G115" s="315"/>
      <c r="H115" s="315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0"/>
      <c r="C116" s="28" t="s">
        <v>132</v>
      </c>
      <c r="D116" s="21"/>
      <c r="E116" s="21"/>
      <c r="F116" s="21"/>
      <c r="G116" s="21"/>
      <c r="H116" s="21"/>
      <c r="I116" s="115"/>
      <c r="J116" s="21"/>
      <c r="K116" s="21"/>
      <c r="L116" s="19"/>
    </row>
    <row r="117" spans="1:63" s="2" customFormat="1" ht="16.5" customHeight="1">
      <c r="A117" s="34"/>
      <c r="B117" s="35"/>
      <c r="C117" s="36"/>
      <c r="D117" s="36"/>
      <c r="E117" s="314" t="s">
        <v>537</v>
      </c>
      <c r="F117" s="316"/>
      <c r="G117" s="316"/>
      <c r="H117" s="31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8" t="s">
        <v>134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7" t="str">
        <f>E11</f>
        <v>2019/07/4.1/SO 04 - most v km 54,333</v>
      </c>
      <c r="F119" s="316"/>
      <c r="G119" s="316"/>
      <c r="H119" s="31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8" t="s">
        <v>22</v>
      </c>
      <c r="D121" s="36"/>
      <c r="E121" s="36"/>
      <c r="F121" s="26" t="str">
        <f>F14</f>
        <v xml:space="preserve"> </v>
      </c>
      <c r="G121" s="36"/>
      <c r="H121" s="36"/>
      <c r="I121" s="123" t="s">
        <v>24</v>
      </c>
      <c r="J121" s="66" t="str">
        <f>IF(J14="","",J14)</f>
        <v>31. 1. 2020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28</v>
      </c>
      <c r="D123" s="36"/>
      <c r="E123" s="36"/>
      <c r="F123" s="26" t="str">
        <f>E17</f>
        <v xml:space="preserve"> </v>
      </c>
      <c r="G123" s="36"/>
      <c r="H123" s="36"/>
      <c r="I123" s="123" t="s">
        <v>33</v>
      </c>
      <c r="J123" s="32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8" t="s">
        <v>31</v>
      </c>
      <c r="D124" s="36"/>
      <c r="E124" s="36"/>
      <c r="F124" s="26" t="str">
        <f>IF(E20="","",E20)</f>
        <v>Vyplň údaj</v>
      </c>
      <c r="G124" s="36"/>
      <c r="H124" s="36"/>
      <c r="I124" s="123" t="s">
        <v>35</v>
      </c>
      <c r="J124" s="32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149</v>
      </c>
      <c r="D126" s="183" t="s">
        <v>62</v>
      </c>
      <c r="E126" s="183" t="s">
        <v>58</v>
      </c>
      <c r="F126" s="183" t="s">
        <v>59</v>
      </c>
      <c r="G126" s="183" t="s">
        <v>150</v>
      </c>
      <c r="H126" s="183" t="s">
        <v>151</v>
      </c>
      <c r="I126" s="184" t="s">
        <v>152</v>
      </c>
      <c r="J126" s="183" t="s">
        <v>138</v>
      </c>
      <c r="K126" s="185" t="s">
        <v>153</v>
      </c>
      <c r="L126" s="186"/>
      <c r="M126" s="75" t="s">
        <v>1</v>
      </c>
      <c r="N126" s="76" t="s">
        <v>41</v>
      </c>
      <c r="O126" s="76" t="s">
        <v>154</v>
      </c>
      <c r="P126" s="76" t="s">
        <v>155</v>
      </c>
      <c r="Q126" s="76" t="s">
        <v>156</v>
      </c>
      <c r="R126" s="76" t="s">
        <v>157</v>
      </c>
      <c r="S126" s="76" t="s">
        <v>158</v>
      </c>
      <c r="T126" s="77" t="s">
        <v>159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160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70.399627539600004</v>
      </c>
      <c r="S127" s="79"/>
      <c r="T127" s="190">
        <f>T128</f>
        <v>107.83621959999999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76</v>
      </c>
      <c r="AU127" s="16" t="s">
        <v>140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76</v>
      </c>
      <c r="E128" s="195" t="s">
        <v>161</v>
      </c>
      <c r="F128" s="195" t="s">
        <v>162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P129+P132+P142+P145+P235+P246</f>
        <v>0</v>
      </c>
      <c r="Q128" s="200"/>
      <c r="R128" s="201">
        <f>R129+R132+R142+R145+R235+R246</f>
        <v>70.399627539600004</v>
      </c>
      <c r="S128" s="200"/>
      <c r="T128" s="202">
        <f>T129+T132+T142+T145+T235+T246</f>
        <v>107.83621959999999</v>
      </c>
      <c r="AR128" s="203" t="s">
        <v>84</v>
      </c>
      <c r="AT128" s="204" t="s">
        <v>76</v>
      </c>
      <c r="AU128" s="204" t="s">
        <v>77</v>
      </c>
      <c r="AY128" s="203" t="s">
        <v>163</v>
      </c>
      <c r="BK128" s="205">
        <f>BK129+BK132+BK142+BK145+BK235+BK246</f>
        <v>0</v>
      </c>
    </row>
    <row r="129" spans="1:65" s="12" customFormat="1" ht="22.9" customHeight="1">
      <c r="B129" s="192"/>
      <c r="C129" s="193"/>
      <c r="D129" s="194" t="s">
        <v>76</v>
      </c>
      <c r="E129" s="206" t="s">
        <v>84</v>
      </c>
      <c r="F129" s="206" t="s">
        <v>164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SUM(P130:P131)</f>
        <v>0</v>
      </c>
      <c r="Q129" s="200"/>
      <c r="R129" s="201">
        <f>SUM(R130:R131)</f>
        <v>2.7000000000000003E-2</v>
      </c>
      <c r="S129" s="200"/>
      <c r="T129" s="202">
        <f>SUM(T130:T131)</f>
        <v>0</v>
      </c>
      <c r="AR129" s="203" t="s">
        <v>84</v>
      </c>
      <c r="AT129" s="204" t="s">
        <v>76</v>
      </c>
      <c r="AU129" s="204" t="s">
        <v>84</v>
      </c>
      <c r="AY129" s="203" t="s">
        <v>163</v>
      </c>
      <c r="BK129" s="205">
        <f>SUM(BK130:BK131)</f>
        <v>0</v>
      </c>
    </row>
    <row r="130" spans="1:65" s="2" customFormat="1" ht="21.75" customHeight="1">
      <c r="A130" s="34"/>
      <c r="B130" s="35"/>
      <c r="C130" s="208" t="s">
        <v>84</v>
      </c>
      <c r="D130" s="208" t="s">
        <v>165</v>
      </c>
      <c r="E130" s="209" t="s">
        <v>166</v>
      </c>
      <c r="F130" s="210" t="s">
        <v>167</v>
      </c>
      <c r="G130" s="211" t="s">
        <v>168</v>
      </c>
      <c r="H130" s="212">
        <v>150</v>
      </c>
      <c r="I130" s="213"/>
      <c r="J130" s="214">
        <f>ROUND(I130*H130,2)</f>
        <v>0</v>
      </c>
      <c r="K130" s="210" t="s">
        <v>382</v>
      </c>
      <c r="L130" s="39"/>
      <c r="M130" s="215" t="s">
        <v>1</v>
      </c>
      <c r="N130" s="216" t="s">
        <v>42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170</v>
      </c>
      <c r="AT130" s="219" t="s">
        <v>165</v>
      </c>
      <c r="AU130" s="219" t="s">
        <v>86</v>
      </c>
      <c r="AY130" s="16" t="s">
        <v>163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6" t="s">
        <v>84</v>
      </c>
      <c r="BK130" s="220">
        <f>ROUND(I130*H130,2)</f>
        <v>0</v>
      </c>
      <c r="BL130" s="16" t="s">
        <v>170</v>
      </c>
      <c r="BM130" s="219" t="s">
        <v>539</v>
      </c>
    </row>
    <row r="131" spans="1:65" s="2" customFormat="1" ht="16.5" customHeight="1">
      <c r="A131" s="34"/>
      <c r="B131" s="35"/>
      <c r="C131" s="208" t="s">
        <v>86</v>
      </c>
      <c r="D131" s="208" t="s">
        <v>165</v>
      </c>
      <c r="E131" s="209" t="s">
        <v>172</v>
      </c>
      <c r="F131" s="210" t="s">
        <v>173</v>
      </c>
      <c r="G131" s="211" t="s">
        <v>168</v>
      </c>
      <c r="H131" s="212">
        <v>150</v>
      </c>
      <c r="I131" s="213"/>
      <c r="J131" s="214">
        <f>ROUND(I131*H131,2)</f>
        <v>0</v>
      </c>
      <c r="K131" s="210" t="s">
        <v>382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1.8000000000000001E-4</v>
      </c>
      <c r="R131" s="217">
        <f>Q131*H131</f>
        <v>2.7000000000000003E-2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170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170</v>
      </c>
      <c r="BM131" s="219" t="s">
        <v>540</v>
      </c>
    </row>
    <row r="132" spans="1:65" s="12" customFormat="1" ht="22.9" customHeight="1">
      <c r="B132" s="192"/>
      <c r="C132" s="193"/>
      <c r="D132" s="194" t="s">
        <v>76</v>
      </c>
      <c r="E132" s="206" t="s">
        <v>86</v>
      </c>
      <c r="F132" s="206" t="s">
        <v>175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SUM(P133:P141)</f>
        <v>0</v>
      </c>
      <c r="Q132" s="200"/>
      <c r="R132" s="201">
        <f>SUM(R133:R141)</f>
        <v>23.310451953600001</v>
      </c>
      <c r="S132" s="200"/>
      <c r="T132" s="202">
        <f>SUM(T133:T141)</f>
        <v>0.69300000000000006</v>
      </c>
      <c r="AR132" s="203" t="s">
        <v>84</v>
      </c>
      <c r="AT132" s="204" t="s">
        <v>76</v>
      </c>
      <c r="AU132" s="204" t="s">
        <v>84</v>
      </c>
      <c r="AY132" s="203" t="s">
        <v>163</v>
      </c>
      <c r="BK132" s="205">
        <f>SUM(BK133:BK141)</f>
        <v>0</v>
      </c>
    </row>
    <row r="133" spans="1:65" s="2" customFormat="1" ht="21.75" customHeight="1">
      <c r="A133" s="34"/>
      <c r="B133" s="35"/>
      <c r="C133" s="208" t="s">
        <v>176</v>
      </c>
      <c r="D133" s="208" t="s">
        <v>165</v>
      </c>
      <c r="E133" s="209" t="s">
        <v>177</v>
      </c>
      <c r="F133" s="210" t="s">
        <v>178</v>
      </c>
      <c r="G133" s="211" t="s">
        <v>179</v>
      </c>
      <c r="H133" s="212">
        <v>231</v>
      </c>
      <c r="I133" s="213"/>
      <c r="J133" s="214">
        <f>ROUND(I133*H133,2)</f>
        <v>0</v>
      </c>
      <c r="K133" s="210" t="s">
        <v>180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8.6000000000000003E-5</v>
      </c>
      <c r="R133" s="217">
        <f>Q133*H133</f>
        <v>1.9866000000000002E-2</v>
      </c>
      <c r="S133" s="217">
        <v>3.0000000000000001E-3</v>
      </c>
      <c r="T133" s="218">
        <f>S133*H133</f>
        <v>0.69300000000000006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170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170</v>
      </c>
      <c r="BM133" s="219" t="s">
        <v>541</v>
      </c>
    </row>
    <row r="134" spans="1:65" s="2" customFormat="1" ht="19.5">
      <c r="A134" s="34"/>
      <c r="B134" s="35"/>
      <c r="C134" s="36"/>
      <c r="D134" s="221" t="s">
        <v>182</v>
      </c>
      <c r="E134" s="36"/>
      <c r="F134" s="222" t="s">
        <v>183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182</v>
      </c>
      <c r="AU134" s="16" t="s">
        <v>86</v>
      </c>
    </row>
    <row r="135" spans="1:65" s="13" customFormat="1" ht="11.25">
      <c r="B135" s="225"/>
      <c r="C135" s="226"/>
      <c r="D135" s="221" t="s">
        <v>184</v>
      </c>
      <c r="E135" s="227" t="s">
        <v>1</v>
      </c>
      <c r="F135" s="228" t="s">
        <v>542</v>
      </c>
      <c r="G135" s="226"/>
      <c r="H135" s="229">
        <v>231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184</v>
      </c>
      <c r="AU135" s="235" t="s">
        <v>86</v>
      </c>
      <c r="AV135" s="13" t="s">
        <v>86</v>
      </c>
      <c r="AW135" s="13" t="s">
        <v>34</v>
      </c>
      <c r="AX135" s="13" t="s">
        <v>84</v>
      </c>
      <c r="AY135" s="235" t="s">
        <v>163</v>
      </c>
    </row>
    <row r="136" spans="1:65" s="2" customFormat="1" ht="21.75" customHeight="1">
      <c r="A136" s="34"/>
      <c r="B136" s="35"/>
      <c r="C136" s="208" t="s">
        <v>170</v>
      </c>
      <c r="D136" s="208" t="s">
        <v>165</v>
      </c>
      <c r="E136" s="209" t="s">
        <v>188</v>
      </c>
      <c r="F136" s="210" t="s">
        <v>189</v>
      </c>
      <c r="G136" s="211" t="s">
        <v>190</v>
      </c>
      <c r="H136" s="212">
        <v>92</v>
      </c>
      <c r="I136" s="213"/>
      <c r="J136" s="214">
        <f>ROUND(I136*H136,2)</f>
        <v>0</v>
      </c>
      <c r="K136" s="210" t="s">
        <v>180</v>
      </c>
      <c r="L136" s="39"/>
      <c r="M136" s="215" t="s">
        <v>1</v>
      </c>
      <c r="N136" s="216" t="s">
        <v>42</v>
      </c>
      <c r="O136" s="71"/>
      <c r="P136" s="217">
        <f>O136*H136</f>
        <v>0</v>
      </c>
      <c r="Q136" s="217">
        <v>6.2890800000000004E-5</v>
      </c>
      <c r="R136" s="217">
        <f>Q136*H136</f>
        <v>5.7859536000000001E-3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170</v>
      </c>
      <c r="AT136" s="219" t="s">
        <v>165</v>
      </c>
      <c r="AU136" s="219" t="s">
        <v>86</v>
      </c>
      <c r="AY136" s="16" t="s">
        <v>163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6" t="s">
        <v>84</v>
      </c>
      <c r="BK136" s="220">
        <f>ROUND(I136*H136,2)</f>
        <v>0</v>
      </c>
      <c r="BL136" s="16" t="s">
        <v>170</v>
      </c>
      <c r="BM136" s="219" t="s">
        <v>543</v>
      </c>
    </row>
    <row r="137" spans="1:65" s="13" customFormat="1" ht="11.25">
      <c r="B137" s="225"/>
      <c r="C137" s="226"/>
      <c r="D137" s="221" t="s">
        <v>184</v>
      </c>
      <c r="E137" s="227" t="s">
        <v>1</v>
      </c>
      <c r="F137" s="228" t="s">
        <v>544</v>
      </c>
      <c r="G137" s="226"/>
      <c r="H137" s="229">
        <v>92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184</v>
      </c>
      <c r="AU137" s="235" t="s">
        <v>86</v>
      </c>
      <c r="AV137" s="13" t="s">
        <v>86</v>
      </c>
      <c r="AW137" s="13" t="s">
        <v>34</v>
      </c>
      <c r="AX137" s="13" t="s">
        <v>84</v>
      </c>
      <c r="AY137" s="235" t="s">
        <v>163</v>
      </c>
    </row>
    <row r="138" spans="1:65" s="2" customFormat="1" ht="16.5" customHeight="1">
      <c r="A138" s="34"/>
      <c r="B138" s="35"/>
      <c r="C138" s="247" t="s">
        <v>193</v>
      </c>
      <c r="D138" s="247" t="s">
        <v>194</v>
      </c>
      <c r="E138" s="248" t="s">
        <v>195</v>
      </c>
      <c r="F138" s="249" t="s">
        <v>196</v>
      </c>
      <c r="G138" s="250" t="s">
        <v>197</v>
      </c>
      <c r="H138" s="251">
        <v>23.1</v>
      </c>
      <c r="I138" s="252"/>
      <c r="J138" s="253">
        <f>ROUND(I138*H138,2)</f>
        <v>0</v>
      </c>
      <c r="K138" s="249" t="s">
        <v>180</v>
      </c>
      <c r="L138" s="254"/>
      <c r="M138" s="255" t="s">
        <v>1</v>
      </c>
      <c r="N138" s="256" t="s">
        <v>42</v>
      </c>
      <c r="O138" s="71"/>
      <c r="P138" s="217">
        <f>O138*H138</f>
        <v>0</v>
      </c>
      <c r="Q138" s="217">
        <v>1</v>
      </c>
      <c r="R138" s="217">
        <f>Q138*H138</f>
        <v>23.1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198</v>
      </c>
      <c r="AT138" s="219" t="s">
        <v>194</v>
      </c>
      <c r="AU138" s="219" t="s">
        <v>86</v>
      </c>
      <c r="AY138" s="16" t="s">
        <v>163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6" t="s">
        <v>84</v>
      </c>
      <c r="BK138" s="220">
        <f>ROUND(I138*H138,2)</f>
        <v>0</v>
      </c>
      <c r="BL138" s="16" t="s">
        <v>170</v>
      </c>
      <c r="BM138" s="219" t="s">
        <v>545</v>
      </c>
    </row>
    <row r="139" spans="1:65" s="13" customFormat="1" ht="11.25">
      <c r="B139" s="225"/>
      <c r="C139" s="226"/>
      <c r="D139" s="221" t="s">
        <v>184</v>
      </c>
      <c r="E139" s="227" t="s">
        <v>1</v>
      </c>
      <c r="F139" s="228" t="s">
        <v>546</v>
      </c>
      <c r="G139" s="226"/>
      <c r="H139" s="229">
        <v>23.1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184</v>
      </c>
      <c r="AU139" s="235" t="s">
        <v>86</v>
      </c>
      <c r="AV139" s="13" t="s">
        <v>86</v>
      </c>
      <c r="AW139" s="13" t="s">
        <v>34</v>
      </c>
      <c r="AX139" s="13" t="s">
        <v>84</v>
      </c>
      <c r="AY139" s="235" t="s">
        <v>163</v>
      </c>
    </row>
    <row r="140" spans="1:65" s="2" customFormat="1" ht="16.5" customHeight="1">
      <c r="A140" s="34"/>
      <c r="B140" s="35"/>
      <c r="C140" s="247" t="s">
        <v>201</v>
      </c>
      <c r="D140" s="247" t="s">
        <v>194</v>
      </c>
      <c r="E140" s="248" t="s">
        <v>202</v>
      </c>
      <c r="F140" s="249" t="s">
        <v>203</v>
      </c>
      <c r="G140" s="250" t="s">
        <v>204</v>
      </c>
      <c r="H140" s="251">
        <v>184.8</v>
      </c>
      <c r="I140" s="252"/>
      <c r="J140" s="253">
        <f>ROUND(I140*H140,2)</f>
        <v>0</v>
      </c>
      <c r="K140" s="249" t="s">
        <v>180</v>
      </c>
      <c r="L140" s="254"/>
      <c r="M140" s="255" t="s">
        <v>1</v>
      </c>
      <c r="N140" s="256" t="s">
        <v>42</v>
      </c>
      <c r="O140" s="71"/>
      <c r="P140" s="217">
        <f>O140*H140</f>
        <v>0</v>
      </c>
      <c r="Q140" s="217">
        <v>1E-3</v>
      </c>
      <c r="R140" s="217">
        <f>Q140*H140</f>
        <v>0.18480000000000002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198</v>
      </c>
      <c r="AT140" s="219" t="s">
        <v>194</v>
      </c>
      <c r="AU140" s="219" t="s">
        <v>86</v>
      </c>
      <c r="AY140" s="16" t="s">
        <v>163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6" t="s">
        <v>84</v>
      </c>
      <c r="BK140" s="220">
        <f>ROUND(I140*H140,2)</f>
        <v>0</v>
      </c>
      <c r="BL140" s="16" t="s">
        <v>170</v>
      </c>
      <c r="BM140" s="219" t="s">
        <v>547</v>
      </c>
    </row>
    <row r="141" spans="1:65" s="13" customFormat="1" ht="11.25">
      <c r="B141" s="225"/>
      <c r="C141" s="226"/>
      <c r="D141" s="221" t="s">
        <v>184</v>
      </c>
      <c r="E141" s="227" t="s">
        <v>1</v>
      </c>
      <c r="F141" s="228" t="s">
        <v>548</v>
      </c>
      <c r="G141" s="226"/>
      <c r="H141" s="229">
        <v>184.8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184</v>
      </c>
      <c r="AU141" s="235" t="s">
        <v>86</v>
      </c>
      <c r="AV141" s="13" t="s">
        <v>86</v>
      </c>
      <c r="AW141" s="13" t="s">
        <v>34</v>
      </c>
      <c r="AX141" s="13" t="s">
        <v>84</v>
      </c>
      <c r="AY141" s="235" t="s">
        <v>163</v>
      </c>
    </row>
    <row r="142" spans="1:65" s="12" customFormat="1" ht="22.9" customHeight="1">
      <c r="B142" s="192"/>
      <c r="C142" s="193"/>
      <c r="D142" s="194" t="s">
        <v>76</v>
      </c>
      <c r="E142" s="206" t="s">
        <v>201</v>
      </c>
      <c r="F142" s="206" t="s">
        <v>207</v>
      </c>
      <c r="G142" s="193"/>
      <c r="H142" s="193"/>
      <c r="I142" s="196"/>
      <c r="J142" s="207">
        <f>BK142</f>
        <v>0</v>
      </c>
      <c r="K142" s="193"/>
      <c r="L142" s="198"/>
      <c r="M142" s="199"/>
      <c r="N142" s="200"/>
      <c r="O142" s="200"/>
      <c r="P142" s="201">
        <f>SUM(P143:P144)</f>
        <v>0</v>
      </c>
      <c r="Q142" s="200"/>
      <c r="R142" s="201">
        <f>SUM(R143:R144)</f>
        <v>0.15929199999999999</v>
      </c>
      <c r="S142" s="200"/>
      <c r="T142" s="202">
        <f>SUM(T143:T144)</f>
        <v>0</v>
      </c>
      <c r="AR142" s="203" t="s">
        <v>84</v>
      </c>
      <c r="AT142" s="204" t="s">
        <v>76</v>
      </c>
      <c r="AU142" s="204" t="s">
        <v>84</v>
      </c>
      <c r="AY142" s="203" t="s">
        <v>163</v>
      </c>
      <c r="BK142" s="205">
        <f>SUM(BK143:BK144)</f>
        <v>0</v>
      </c>
    </row>
    <row r="143" spans="1:65" s="2" customFormat="1" ht="21.75" customHeight="1">
      <c r="A143" s="34"/>
      <c r="B143" s="35"/>
      <c r="C143" s="208" t="s">
        <v>208</v>
      </c>
      <c r="D143" s="208" t="s">
        <v>165</v>
      </c>
      <c r="E143" s="209" t="s">
        <v>209</v>
      </c>
      <c r="F143" s="210" t="s">
        <v>210</v>
      </c>
      <c r="G143" s="211" t="s">
        <v>168</v>
      </c>
      <c r="H143" s="212">
        <v>113.78</v>
      </c>
      <c r="I143" s="213"/>
      <c r="J143" s="214">
        <f>ROUND(I143*H143,2)</f>
        <v>0</v>
      </c>
      <c r="K143" s="210" t="s">
        <v>180</v>
      </c>
      <c r="L143" s="39"/>
      <c r="M143" s="215" t="s">
        <v>1</v>
      </c>
      <c r="N143" s="216" t="s">
        <v>42</v>
      </c>
      <c r="O143" s="71"/>
      <c r="P143" s="217">
        <f>O143*H143</f>
        <v>0</v>
      </c>
      <c r="Q143" s="217">
        <v>1.4E-3</v>
      </c>
      <c r="R143" s="217">
        <f>Q143*H143</f>
        <v>0.15929199999999999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170</v>
      </c>
      <c r="AT143" s="219" t="s">
        <v>165</v>
      </c>
      <c r="AU143" s="219" t="s">
        <v>86</v>
      </c>
      <c r="AY143" s="16" t="s">
        <v>163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6" t="s">
        <v>84</v>
      </c>
      <c r="BK143" s="220">
        <f>ROUND(I143*H143,2)</f>
        <v>0</v>
      </c>
      <c r="BL143" s="16" t="s">
        <v>170</v>
      </c>
      <c r="BM143" s="219" t="s">
        <v>549</v>
      </c>
    </row>
    <row r="144" spans="1:65" s="13" customFormat="1" ht="11.25">
      <c r="B144" s="225"/>
      <c r="C144" s="226"/>
      <c r="D144" s="221" t="s">
        <v>184</v>
      </c>
      <c r="E144" s="227" t="s">
        <v>1</v>
      </c>
      <c r="F144" s="228" t="s">
        <v>550</v>
      </c>
      <c r="G144" s="226"/>
      <c r="H144" s="229">
        <v>113.78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184</v>
      </c>
      <c r="AU144" s="235" t="s">
        <v>86</v>
      </c>
      <c r="AV144" s="13" t="s">
        <v>86</v>
      </c>
      <c r="AW144" s="13" t="s">
        <v>34</v>
      </c>
      <c r="AX144" s="13" t="s">
        <v>84</v>
      </c>
      <c r="AY144" s="235" t="s">
        <v>163</v>
      </c>
    </row>
    <row r="145" spans="1:65" s="12" customFormat="1" ht="22.9" customHeight="1">
      <c r="B145" s="192"/>
      <c r="C145" s="193"/>
      <c r="D145" s="194" t="s">
        <v>76</v>
      </c>
      <c r="E145" s="206" t="s">
        <v>220</v>
      </c>
      <c r="F145" s="206" t="s">
        <v>221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SUM(P146:P234)</f>
        <v>0</v>
      </c>
      <c r="Q145" s="200"/>
      <c r="R145" s="201">
        <f>SUM(R146:R234)</f>
        <v>46.902883586000002</v>
      </c>
      <c r="S145" s="200"/>
      <c r="T145" s="202">
        <f>SUM(T146:T234)</f>
        <v>107.14321959999999</v>
      </c>
      <c r="AR145" s="203" t="s">
        <v>84</v>
      </c>
      <c r="AT145" s="204" t="s">
        <v>76</v>
      </c>
      <c r="AU145" s="204" t="s">
        <v>84</v>
      </c>
      <c r="AY145" s="203" t="s">
        <v>163</v>
      </c>
      <c r="BK145" s="205">
        <f>SUM(BK146:BK234)</f>
        <v>0</v>
      </c>
    </row>
    <row r="146" spans="1:65" s="2" customFormat="1" ht="16.5" customHeight="1">
      <c r="A146" s="34"/>
      <c r="B146" s="35"/>
      <c r="C146" s="208" t="s">
        <v>198</v>
      </c>
      <c r="D146" s="208" t="s">
        <v>165</v>
      </c>
      <c r="E146" s="209" t="s">
        <v>222</v>
      </c>
      <c r="F146" s="210" t="s">
        <v>223</v>
      </c>
      <c r="G146" s="211" t="s">
        <v>168</v>
      </c>
      <c r="H146" s="212">
        <v>10</v>
      </c>
      <c r="I146" s="213"/>
      <c r="J146" s="214">
        <f>ROUND(I146*H146,2)</f>
        <v>0</v>
      </c>
      <c r="K146" s="210" t="s">
        <v>180</v>
      </c>
      <c r="L146" s="39"/>
      <c r="M146" s="215" t="s">
        <v>1</v>
      </c>
      <c r="N146" s="216" t="s">
        <v>42</v>
      </c>
      <c r="O146" s="71"/>
      <c r="P146" s="217">
        <f>O146*H146</f>
        <v>0</v>
      </c>
      <c r="Q146" s="217">
        <v>0</v>
      </c>
      <c r="R146" s="217">
        <f>Q146*H146</f>
        <v>0</v>
      </c>
      <c r="S146" s="217">
        <v>6.9999999999999999E-4</v>
      </c>
      <c r="T146" s="218">
        <f>S146*H146</f>
        <v>7.0000000000000001E-3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170</v>
      </c>
      <c r="AT146" s="219" t="s">
        <v>165</v>
      </c>
      <c r="AU146" s="219" t="s">
        <v>86</v>
      </c>
      <c r="AY146" s="16" t="s">
        <v>163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6" t="s">
        <v>84</v>
      </c>
      <c r="BK146" s="220">
        <f>ROUND(I146*H146,2)</f>
        <v>0</v>
      </c>
      <c r="BL146" s="16" t="s">
        <v>170</v>
      </c>
      <c r="BM146" s="219" t="s">
        <v>551</v>
      </c>
    </row>
    <row r="147" spans="1:65" s="13" customFormat="1" ht="11.25">
      <c r="B147" s="225"/>
      <c r="C147" s="226"/>
      <c r="D147" s="221" t="s">
        <v>184</v>
      </c>
      <c r="E147" s="227" t="s">
        <v>1</v>
      </c>
      <c r="F147" s="228" t="s">
        <v>225</v>
      </c>
      <c r="G147" s="226"/>
      <c r="H147" s="229">
        <v>10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184</v>
      </c>
      <c r="AU147" s="235" t="s">
        <v>86</v>
      </c>
      <c r="AV147" s="13" t="s">
        <v>86</v>
      </c>
      <c r="AW147" s="13" t="s">
        <v>34</v>
      </c>
      <c r="AX147" s="13" t="s">
        <v>84</v>
      </c>
      <c r="AY147" s="235" t="s">
        <v>163</v>
      </c>
    </row>
    <row r="148" spans="1:65" s="2" customFormat="1" ht="21.75" customHeight="1">
      <c r="A148" s="34"/>
      <c r="B148" s="35"/>
      <c r="C148" s="208" t="s">
        <v>220</v>
      </c>
      <c r="D148" s="208" t="s">
        <v>165</v>
      </c>
      <c r="E148" s="209" t="s">
        <v>226</v>
      </c>
      <c r="F148" s="210" t="s">
        <v>227</v>
      </c>
      <c r="G148" s="211" t="s">
        <v>168</v>
      </c>
      <c r="H148" s="212">
        <v>250</v>
      </c>
      <c r="I148" s="213"/>
      <c r="J148" s="214">
        <f>ROUND(I148*H148,2)</f>
        <v>0</v>
      </c>
      <c r="K148" s="210" t="s">
        <v>180</v>
      </c>
      <c r="L148" s="39"/>
      <c r="M148" s="215" t="s">
        <v>1</v>
      </c>
      <c r="N148" s="216" t="s">
        <v>42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170</v>
      </c>
      <c r="AT148" s="219" t="s">
        <v>165</v>
      </c>
      <c r="AU148" s="219" t="s">
        <v>86</v>
      </c>
      <c r="AY148" s="16" t="s">
        <v>163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6" t="s">
        <v>84</v>
      </c>
      <c r="BK148" s="220">
        <f>ROUND(I148*H148,2)</f>
        <v>0</v>
      </c>
      <c r="BL148" s="16" t="s">
        <v>170</v>
      </c>
      <c r="BM148" s="219" t="s">
        <v>552</v>
      </c>
    </row>
    <row r="149" spans="1:65" s="13" customFormat="1" ht="11.25">
      <c r="B149" s="225"/>
      <c r="C149" s="226"/>
      <c r="D149" s="221" t="s">
        <v>184</v>
      </c>
      <c r="E149" s="227" t="s">
        <v>1</v>
      </c>
      <c r="F149" s="228" t="s">
        <v>553</v>
      </c>
      <c r="G149" s="226"/>
      <c r="H149" s="229">
        <v>250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184</v>
      </c>
      <c r="AU149" s="235" t="s">
        <v>86</v>
      </c>
      <c r="AV149" s="13" t="s">
        <v>86</v>
      </c>
      <c r="AW149" s="13" t="s">
        <v>34</v>
      </c>
      <c r="AX149" s="13" t="s">
        <v>84</v>
      </c>
      <c r="AY149" s="235" t="s">
        <v>163</v>
      </c>
    </row>
    <row r="150" spans="1:65" s="2" customFormat="1" ht="21.75" customHeight="1">
      <c r="A150" s="34"/>
      <c r="B150" s="35"/>
      <c r="C150" s="208" t="s">
        <v>225</v>
      </c>
      <c r="D150" s="208" t="s">
        <v>165</v>
      </c>
      <c r="E150" s="209" t="s">
        <v>231</v>
      </c>
      <c r="F150" s="210" t="s">
        <v>232</v>
      </c>
      <c r="G150" s="211" t="s">
        <v>168</v>
      </c>
      <c r="H150" s="212">
        <v>7500</v>
      </c>
      <c r="I150" s="213"/>
      <c r="J150" s="214">
        <f>ROUND(I150*H150,2)</f>
        <v>0</v>
      </c>
      <c r="K150" s="210" t="s">
        <v>180</v>
      </c>
      <c r="L150" s="39"/>
      <c r="M150" s="215" t="s">
        <v>1</v>
      </c>
      <c r="N150" s="216" t="s">
        <v>42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170</v>
      </c>
      <c r="AT150" s="219" t="s">
        <v>165</v>
      </c>
      <c r="AU150" s="219" t="s">
        <v>86</v>
      </c>
      <c r="AY150" s="16" t="s">
        <v>163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6" t="s">
        <v>84</v>
      </c>
      <c r="BK150" s="220">
        <f>ROUND(I150*H150,2)</f>
        <v>0</v>
      </c>
      <c r="BL150" s="16" t="s">
        <v>170</v>
      </c>
      <c r="BM150" s="219" t="s">
        <v>554</v>
      </c>
    </row>
    <row r="151" spans="1:65" s="13" customFormat="1" ht="11.25">
      <c r="B151" s="225"/>
      <c r="C151" s="226"/>
      <c r="D151" s="221" t="s">
        <v>184</v>
      </c>
      <c r="E151" s="227" t="s">
        <v>1</v>
      </c>
      <c r="F151" s="228" t="s">
        <v>555</v>
      </c>
      <c r="G151" s="226"/>
      <c r="H151" s="229">
        <v>7500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184</v>
      </c>
      <c r="AU151" s="235" t="s">
        <v>86</v>
      </c>
      <c r="AV151" s="13" t="s">
        <v>86</v>
      </c>
      <c r="AW151" s="13" t="s">
        <v>34</v>
      </c>
      <c r="AX151" s="13" t="s">
        <v>84</v>
      </c>
      <c r="AY151" s="235" t="s">
        <v>163</v>
      </c>
    </row>
    <row r="152" spans="1:65" s="2" customFormat="1" ht="21.75" customHeight="1">
      <c r="A152" s="34"/>
      <c r="B152" s="35"/>
      <c r="C152" s="208" t="s">
        <v>230</v>
      </c>
      <c r="D152" s="208" t="s">
        <v>165</v>
      </c>
      <c r="E152" s="209" t="s">
        <v>236</v>
      </c>
      <c r="F152" s="210" t="s">
        <v>237</v>
      </c>
      <c r="G152" s="211" t="s">
        <v>168</v>
      </c>
      <c r="H152" s="212">
        <v>250</v>
      </c>
      <c r="I152" s="213"/>
      <c r="J152" s="214">
        <f>ROUND(I152*H152,2)</f>
        <v>0</v>
      </c>
      <c r="K152" s="210" t="s">
        <v>180</v>
      </c>
      <c r="L152" s="39"/>
      <c r="M152" s="215" t="s">
        <v>1</v>
      </c>
      <c r="N152" s="216" t="s">
        <v>42</v>
      </c>
      <c r="O152" s="71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170</v>
      </c>
      <c r="AT152" s="219" t="s">
        <v>165</v>
      </c>
      <c r="AU152" s="219" t="s">
        <v>86</v>
      </c>
      <c r="AY152" s="16" t="s">
        <v>163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6" t="s">
        <v>84</v>
      </c>
      <c r="BK152" s="220">
        <f>ROUND(I152*H152,2)</f>
        <v>0</v>
      </c>
      <c r="BL152" s="16" t="s">
        <v>170</v>
      </c>
      <c r="BM152" s="219" t="s">
        <v>556</v>
      </c>
    </row>
    <row r="153" spans="1:65" s="2" customFormat="1" ht="21.75" customHeight="1">
      <c r="A153" s="34"/>
      <c r="B153" s="35"/>
      <c r="C153" s="208" t="s">
        <v>235</v>
      </c>
      <c r="D153" s="208" t="s">
        <v>165</v>
      </c>
      <c r="E153" s="209" t="s">
        <v>255</v>
      </c>
      <c r="F153" s="210" t="s">
        <v>256</v>
      </c>
      <c r="G153" s="211" t="s">
        <v>168</v>
      </c>
      <c r="H153" s="212">
        <v>246.02</v>
      </c>
      <c r="I153" s="213"/>
      <c r="J153" s="214">
        <f>ROUND(I153*H153,2)</f>
        <v>0</v>
      </c>
      <c r="K153" s="210" t="s">
        <v>180</v>
      </c>
      <c r="L153" s="39"/>
      <c r="M153" s="215" t="s">
        <v>1</v>
      </c>
      <c r="N153" s="216" t="s">
        <v>42</v>
      </c>
      <c r="O153" s="71"/>
      <c r="P153" s="217">
        <f>O153*H153</f>
        <v>0</v>
      </c>
      <c r="Q153" s="217">
        <v>6.5000000000000002E-2</v>
      </c>
      <c r="R153" s="217">
        <f>Q153*H153</f>
        <v>15.991300000000001</v>
      </c>
      <c r="S153" s="217">
        <v>0.13</v>
      </c>
      <c r="T153" s="218">
        <f>S153*H153</f>
        <v>31.982600000000001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170</v>
      </c>
      <c r="AT153" s="219" t="s">
        <v>165</v>
      </c>
      <c r="AU153" s="219" t="s">
        <v>86</v>
      </c>
      <c r="AY153" s="16" t="s">
        <v>163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6" t="s">
        <v>84</v>
      </c>
      <c r="BK153" s="220">
        <f>ROUND(I153*H153,2)</f>
        <v>0</v>
      </c>
      <c r="BL153" s="16" t="s">
        <v>170</v>
      </c>
      <c r="BM153" s="219" t="s">
        <v>557</v>
      </c>
    </row>
    <row r="154" spans="1:65" s="13" customFormat="1" ht="11.25">
      <c r="B154" s="225"/>
      <c r="C154" s="226"/>
      <c r="D154" s="221" t="s">
        <v>184</v>
      </c>
      <c r="E154" s="227" t="s">
        <v>1</v>
      </c>
      <c r="F154" s="228" t="s">
        <v>558</v>
      </c>
      <c r="G154" s="226"/>
      <c r="H154" s="229">
        <v>82.5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184</v>
      </c>
      <c r="AU154" s="235" t="s">
        <v>86</v>
      </c>
      <c r="AV154" s="13" t="s">
        <v>86</v>
      </c>
      <c r="AW154" s="13" t="s">
        <v>34</v>
      </c>
      <c r="AX154" s="13" t="s">
        <v>77</v>
      </c>
      <c r="AY154" s="235" t="s">
        <v>163</v>
      </c>
    </row>
    <row r="155" spans="1:65" s="13" customFormat="1" ht="11.25">
      <c r="B155" s="225"/>
      <c r="C155" s="226"/>
      <c r="D155" s="221" t="s">
        <v>184</v>
      </c>
      <c r="E155" s="227" t="s">
        <v>1</v>
      </c>
      <c r="F155" s="228" t="s">
        <v>559</v>
      </c>
      <c r="G155" s="226"/>
      <c r="H155" s="229">
        <v>22.2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184</v>
      </c>
      <c r="AU155" s="235" t="s">
        <v>86</v>
      </c>
      <c r="AV155" s="13" t="s">
        <v>86</v>
      </c>
      <c r="AW155" s="13" t="s">
        <v>34</v>
      </c>
      <c r="AX155" s="13" t="s">
        <v>77</v>
      </c>
      <c r="AY155" s="235" t="s">
        <v>163</v>
      </c>
    </row>
    <row r="156" spans="1:65" s="13" customFormat="1" ht="11.25">
      <c r="B156" s="225"/>
      <c r="C156" s="226"/>
      <c r="D156" s="221" t="s">
        <v>184</v>
      </c>
      <c r="E156" s="227" t="s">
        <v>1</v>
      </c>
      <c r="F156" s="228" t="s">
        <v>560</v>
      </c>
      <c r="G156" s="226"/>
      <c r="H156" s="229">
        <v>29.92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184</v>
      </c>
      <c r="AU156" s="235" t="s">
        <v>86</v>
      </c>
      <c r="AV156" s="13" t="s">
        <v>86</v>
      </c>
      <c r="AW156" s="13" t="s">
        <v>34</v>
      </c>
      <c r="AX156" s="13" t="s">
        <v>77</v>
      </c>
      <c r="AY156" s="235" t="s">
        <v>163</v>
      </c>
    </row>
    <row r="157" spans="1:65" s="13" customFormat="1" ht="11.25">
      <c r="B157" s="225"/>
      <c r="C157" s="226"/>
      <c r="D157" s="221" t="s">
        <v>184</v>
      </c>
      <c r="E157" s="227" t="s">
        <v>1</v>
      </c>
      <c r="F157" s="228" t="s">
        <v>561</v>
      </c>
      <c r="G157" s="226"/>
      <c r="H157" s="229">
        <v>15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184</v>
      </c>
      <c r="AU157" s="235" t="s">
        <v>86</v>
      </c>
      <c r="AV157" s="13" t="s">
        <v>86</v>
      </c>
      <c r="AW157" s="13" t="s">
        <v>34</v>
      </c>
      <c r="AX157" s="13" t="s">
        <v>77</v>
      </c>
      <c r="AY157" s="235" t="s">
        <v>163</v>
      </c>
    </row>
    <row r="158" spans="1:65" s="13" customFormat="1" ht="11.25">
      <c r="B158" s="225"/>
      <c r="C158" s="226"/>
      <c r="D158" s="221" t="s">
        <v>184</v>
      </c>
      <c r="E158" s="227" t="s">
        <v>1</v>
      </c>
      <c r="F158" s="228" t="s">
        <v>562</v>
      </c>
      <c r="G158" s="226"/>
      <c r="H158" s="229">
        <v>6.8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184</v>
      </c>
      <c r="AU158" s="235" t="s">
        <v>86</v>
      </c>
      <c r="AV158" s="13" t="s">
        <v>86</v>
      </c>
      <c r="AW158" s="13" t="s">
        <v>34</v>
      </c>
      <c r="AX158" s="13" t="s">
        <v>77</v>
      </c>
      <c r="AY158" s="235" t="s">
        <v>163</v>
      </c>
    </row>
    <row r="159" spans="1:65" s="13" customFormat="1" ht="11.25">
      <c r="B159" s="225"/>
      <c r="C159" s="226"/>
      <c r="D159" s="221" t="s">
        <v>184</v>
      </c>
      <c r="E159" s="227" t="s">
        <v>1</v>
      </c>
      <c r="F159" s="228" t="s">
        <v>563</v>
      </c>
      <c r="G159" s="226"/>
      <c r="H159" s="229">
        <v>61.6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184</v>
      </c>
      <c r="AU159" s="235" t="s">
        <v>86</v>
      </c>
      <c r="AV159" s="13" t="s">
        <v>86</v>
      </c>
      <c r="AW159" s="13" t="s">
        <v>34</v>
      </c>
      <c r="AX159" s="13" t="s">
        <v>77</v>
      </c>
      <c r="AY159" s="235" t="s">
        <v>163</v>
      </c>
    </row>
    <row r="160" spans="1:65" s="13" customFormat="1" ht="11.25">
      <c r="B160" s="225"/>
      <c r="C160" s="226"/>
      <c r="D160" s="221" t="s">
        <v>184</v>
      </c>
      <c r="E160" s="227" t="s">
        <v>1</v>
      </c>
      <c r="F160" s="228" t="s">
        <v>564</v>
      </c>
      <c r="G160" s="226"/>
      <c r="H160" s="229">
        <v>28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184</v>
      </c>
      <c r="AU160" s="235" t="s">
        <v>86</v>
      </c>
      <c r="AV160" s="13" t="s">
        <v>86</v>
      </c>
      <c r="AW160" s="13" t="s">
        <v>34</v>
      </c>
      <c r="AX160" s="13" t="s">
        <v>77</v>
      </c>
      <c r="AY160" s="235" t="s">
        <v>163</v>
      </c>
    </row>
    <row r="161" spans="1:65" s="14" customFormat="1" ht="11.25">
      <c r="B161" s="236"/>
      <c r="C161" s="237"/>
      <c r="D161" s="221" t="s">
        <v>184</v>
      </c>
      <c r="E161" s="238" t="s">
        <v>1</v>
      </c>
      <c r="F161" s="239" t="s">
        <v>187</v>
      </c>
      <c r="G161" s="237"/>
      <c r="H161" s="240">
        <v>246.02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AT161" s="246" t="s">
        <v>184</v>
      </c>
      <c r="AU161" s="246" t="s">
        <v>86</v>
      </c>
      <c r="AV161" s="14" t="s">
        <v>170</v>
      </c>
      <c r="AW161" s="14" t="s">
        <v>34</v>
      </c>
      <c r="AX161" s="14" t="s">
        <v>84</v>
      </c>
      <c r="AY161" s="246" t="s">
        <v>163</v>
      </c>
    </row>
    <row r="162" spans="1:65" s="2" customFormat="1" ht="16.5" customHeight="1">
      <c r="A162" s="34"/>
      <c r="B162" s="35"/>
      <c r="C162" s="208" t="s">
        <v>239</v>
      </c>
      <c r="D162" s="208" t="s">
        <v>165</v>
      </c>
      <c r="E162" s="209" t="s">
        <v>245</v>
      </c>
      <c r="F162" s="210" t="s">
        <v>246</v>
      </c>
      <c r="G162" s="211" t="s">
        <v>168</v>
      </c>
      <c r="H162" s="212">
        <v>231.02</v>
      </c>
      <c r="I162" s="213"/>
      <c r="J162" s="214">
        <f>ROUND(I162*H162,2)</f>
        <v>0</v>
      </c>
      <c r="K162" s="210" t="s">
        <v>180</v>
      </c>
      <c r="L162" s="39"/>
      <c r="M162" s="215" t="s">
        <v>1</v>
      </c>
      <c r="N162" s="216" t="s">
        <v>42</v>
      </c>
      <c r="O162" s="71"/>
      <c r="P162" s="217">
        <f>O162*H162</f>
        <v>0</v>
      </c>
      <c r="Q162" s="217">
        <v>0</v>
      </c>
      <c r="R162" s="217">
        <f>Q162*H162</f>
        <v>0</v>
      </c>
      <c r="S162" s="217">
        <v>0.188</v>
      </c>
      <c r="T162" s="218">
        <f>S162*H162</f>
        <v>43.431760000000004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170</v>
      </c>
      <c r="AT162" s="219" t="s">
        <v>165</v>
      </c>
      <c r="AU162" s="219" t="s">
        <v>86</v>
      </c>
      <c r="AY162" s="16" t="s">
        <v>163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6" t="s">
        <v>84</v>
      </c>
      <c r="BK162" s="220">
        <f>ROUND(I162*H162,2)</f>
        <v>0</v>
      </c>
      <c r="BL162" s="16" t="s">
        <v>170</v>
      </c>
      <c r="BM162" s="219" t="s">
        <v>565</v>
      </c>
    </row>
    <row r="163" spans="1:65" s="13" customFormat="1" ht="11.25">
      <c r="B163" s="225"/>
      <c r="C163" s="226"/>
      <c r="D163" s="221" t="s">
        <v>184</v>
      </c>
      <c r="E163" s="227" t="s">
        <v>1</v>
      </c>
      <c r="F163" s="228" t="s">
        <v>558</v>
      </c>
      <c r="G163" s="226"/>
      <c r="H163" s="229">
        <v>82.5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184</v>
      </c>
      <c r="AU163" s="235" t="s">
        <v>86</v>
      </c>
      <c r="AV163" s="13" t="s">
        <v>86</v>
      </c>
      <c r="AW163" s="13" t="s">
        <v>34</v>
      </c>
      <c r="AX163" s="13" t="s">
        <v>77</v>
      </c>
      <c r="AY163" s="235" t="s">
        <v>163</v>
      </c>
    </row>
    <row r="164" spans="1:65" s="13" customFormat="1" ht="11.25">
      <c r="B164" s="225"/>
      <c r="C164" s="226"/>
      <c r="D164" s="221" t="s">
        <v>184</v>
      </c>
      <c r="E164" s="227" t="s">
        <v>1</v>
      </c>
      <c r="F164" s="228" t="s">
        <v>559</v>
      </c>
      <c r="G164" s="226"/>
      <c r="H164" s="229">
        <v>22.2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184</v>
      </c>
      <c r="AU164" s="235" t="s">
        <v>86</v>
      </c>
      <c r="AV164" s="13" t="s">
        <v>86</v>
      </c>
      <c r="AW164" s="13" t="s">
        <v>34</v>
      </c>
      <c r="AX164" s="13" t="s">
        <v>77</v>
      </c>
      <c r="AY164" s="235" t="s">
        <v>163</v>
      </c>
    </row>
    <row r="165" spans="1:65" s="13" customFormat="1" ht="11.25">
      <c r="B165" s="225"/>
      <c r="C165" s="226"/>
      <c r="D165" s="221" t="s">
        <v>184</v>
      </c>
      <c r="E165" s="227" t="s">
        <v>1</v>
      </c>
      <c r="F165" s="228" t="s">
        <v>560</v>
      </c>
      <c r="G165" s="226"/>
      <c r="H165" s="229">
        <v>29.92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184</v>
      </c>
      <c r="AU165" s="235" t="s">
        <v>86</v>
      </c>
      <c r="AV165" s="13" t="s">
        <v>86</v>
      </c>
      <c r="AW165" s="13" t="s">
        <v>34</v>
      </c>
      <c r="AX165" s="13" t="s">
        <v>77</v>
      </c>
      <c r="AY165" s="235" t="s">
        <v>163</v>
      </c>
    </row>
    <row r="166" spans="1:65" s="13" customFormat="1" ht="11.25">
      <c r="B166" s="225"/>
      <c r="C166" s="226"/>
      <c r="D166" s="221" t="s">
        <v>184</v>
      </c>
      <c r="E166" s="227" t="s">
        <v>1</v>
      </c>
      <c r="F166" s="228" t="s">
        <v>562</v>
      </c>
      <c r="G166" s="226"/>
      <c r="H166" s="229">
        <v>6.8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184</v>
      </c>
      <c r="AU166" s="235" t="s">
        <v>86</v>
      </c>
      <c r="AV166" s="13" t="s">
        <v>86</v>
      </c>
      <c r="AW166" s="13" t="s">
        <v>34</v>
      </c>
      <c r="AX166" s="13" t="s">
        <v>77</v>
      </c>
      <c r="AY166" s="235" t="s">
        <v>163</v>
      </c>
    </row>
    <row r="167" spans="1:65" s="13" customFormat="1" ht="11.25">
      <c r="B167" s="225"/>
      <c r="C167" s="226"/>
      <c r="D167" s="221" t="s">
        <v>184</v>
      </c>
      <c r="E167" s="227" t="s">
        <v>1</v>
      </c>
      <c r="F167" s="228" t="s">
        <v>563</v>
      </c>
      <c r="G167" s="226"/>
      <c r="H167" s="229">
        <v>61.6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184</v>
      </c>
      <c r="AU167" s="235" t="s">
        <v>86</v>
      </c>
      <c r="AV167" s="13" t="s">
        <v>86</v>
      </c>
      <c r="AW167" s="13" t="s">
        <v>34</v>
      </c>
      <c r="AX167" s="13" t="s">
        <v>77</v>
      </c>
      <c r="AY167" s="235" t="s">
        <v>163</v>
      </c>
    </row>
    <row r="168" spans="1:65" s="13" customFormat="1" ht="11.25">
      <c r="B168" s="225"/>
      <c r="C168" s="226"/>
      <c r="D168" s="221" t="s">
        <v>184</v>
      </c>
      <c r="E168" s="227" t="s">
        <v>1</v>
      </c>
      <c r="F168" s="228" t="s">
        <v>564</v>
      </c>
      <c r="G168" s="226"/>
      <c r="H168" s="229">
        <v>28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184</v>
      </c>
      <c r="AU168" s="235" t="s">
        <v>86</v>
      </c>
      <c r="AV168" s="13" t="s">
        <v>86</v>
      </c>
      <c r="AW168" s="13" t="s">
        <v>34</v>
      </c>
      <c r="AX168" s="13" t="s">
        <v>77</v>
      </c>
      <c r="AY168" s="235" t="s">
        <v>163</v>
      </c>
    </row>
    <row r="169" spans="1:65" s="14" customFormat="1" ht="11.25">
      <c r="B169" s="236"/>
      <c r="C169" s="237"/>
      <c r="D169" s="221" t="s">
        <v>184</v>
      </c>
      <c r="E169" s="238" t="s">
        <v>1</v>
      </c>
      <c r="F169" s="239" t="s">
        <v>187</v>
      </c>
      <c r="G169" s="237"/>
      <c r="H169" s="240">
        <v>231.02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AT169" s="246" t="s">
        <v>184</v>
      </c>
      <c r="AU169" s="246" t="s">
        <v>86</v>
      </c>
      <c r="AV169" s="14" t="s">
        <v>170</v>
      </c>
      <c r="AW169" s="14" t="s">
        <v>34</v>
      </c>
      <c r="AX169" s="14" t="s">
        <v>84</v>
      </c>
      <c r="AY169" s="246" t="s">
        <v>163</v>
      </c>
    </row>
    <row r="170" spans="1:65" s="2" customFormat="1" ht="21.75" customHeight="1">
      <c r="A170" s="34"/>
      <c r="B170" s="35"/>
      <c r="C170" s="208" t="s">
        <v>244</v>
      </c>
      <c r="D170" s="208" t="s">
        <v>165</v>
      </c>
      <c r="E170" s="209" t="s">
        <v>260</v>
      </c>
      <c r="F170" s="210" t="s">
        <v>261</v>
      </c>
      <c r="G170" s="211" t="s">
        <v>168</v>
      </c>
      <c r="H170" s="212">
        <v>171</v>
      </c>
      <c r="I170" s="213"/>
      <c r="J170" s="214">
        <f>ROUND(I170*H170,2)</f>
        <v>0</v>
      </c>
      <c r="K170" s="210" t="s">
        <v>180</v>
      </c>
      <c r="L170" s="39"/>
      <c r="M170" s="215" t="s">
        <v>1</v>
      </c>
      <c r="N170" s="216" t="s">
        <v>42</v>
      </c>
      <c r="O170" s="71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170</v>
      </c>
      <c r="AT170" s="219" t="s">
        <v>165</v>
      </c>
      <c r="AU170" s="219" t="s">
        <v>86</v>
      </c>
      <c r="AY170" s="16" t="s">
        <v>163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6" t="s">
        <v>84</v>
      </c>
      <c r="BK170" s="220">
        <f>ROUND(I170*H170,2)</f>
        <v>0</v>
      </c>
      <c r="BL170" s="16" t="s">
        <v>170</v>
      </c>
      <c r="BM170" s="219" t="s">
        <v>566</v>
      </c>
    </row>
    <row r="171" spans="1:65" s="2" customFormat="1" ht="19.5">
      <c r="A171" s="34"/>
      <c r="B171" s="35"/>
      <c r="C171" s="36"/>
      <c r="D171" s="221" t="s">
        <v>182</v>
      </c>
      <c r="E171" s="36"/>
      <c r="F171" s="222" t="s">
        <v>263</v>
      </c>
      <c r="G171" s="36"/>
      <c r="H171" s="36"/>
      <c r="I171" s="122"/>
      <c r="J171" s="36"/>
      <c r="K171" s="36"/>
      <c r="L171" s="39"/>
      <c r="M171" s="223"/>
      <c r="N171" s="224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6" t="s">
        <v>182</v>
      </c>
      <c r="AU171" s="16" t="s">
        <v>86</v>
      </c>
    </row>
    <row r="172" spans="1:65" s="13" customFormat="1" ht="11.25">
      <c r="B172" s="225"/>
      <c r="C172" s="226"/>
      <c r="D172" s="221" t="s">
        <v>184</v>
      </c>
      <c r="E172" s="227" t="s">
        <v>1</v>
      </c>
      <c r="F172" s="228" t="s">
        <v>567</v>
      </c>
      <c r="G172" s="226"/>
      <c r="H172" s="229">
        <v>171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184</v>
      </c>
      <c r="AU172" s="235" t="s">
        <v>86</v>
      </c>
      <c r="AV172" s="13" t="s">
        <v>86</v>
      </c>
      <c r="AW172" s="13" t="s">
        <v>34</v>
      </c>
      <c r="AX172" s="13" t="s">
        <v>84</v>
      </c>
      <c r="AY172" s="235" t="s">
        <v>163</v>
      </c>
    </row>
    <row r="173" spans="1:65" s="2" customFormat="1" ht="21.75" customHeight="1">
      <c r="A173" s="34"/>
      <c r="B173" s="35"/>
      <c r="C173" s="208" t="s">
        <v>8</v>
      </c>
      <c r="D173" s="208" t="s">
        <v>165</v>
      </c>
      <c r="E173" s="209" t="s">
        <v>265</v>
      </c>
      <c r="F173" s="210" t="s">
        <v>266</v>
      </c>
      <c r="G173" s="211" t="s">
        <v>168</v>
      </c>
      <c r="H173" s="212">
        <v>173.124</v>
      </c>
      <c r="I173" s="213"/>
      <c r="J173" s="214">
        <f>ROUND(I173*H173,2)</f>
        <v>0</v>
      </c>
      <c r="K173" s="210" t="s">
        <v>180</v>
      </c>
      <c r="L173" s="39"/>
      <c r="M173" s="215" t="s">
        <v>1</v>
      </c>
      <c r="N173" s="216" t="s">
        <v>42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7.7899999999999997E-2</v>
      </c>
      <c r="T173" s="218">
        <f>S173*H173</f>
        <v>13.486359599999998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170</v>
      </c>
      <c r="AT173" s="219" t="s">
        <v>165</v>
      </c>
      <c r="AU173" s="219" t="s">
        <v>86</v>
      </c>
      <c r="AY173" s="16" t="s">
        <v>163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6" t="s">
        <v>84</v>
      </c>
      <c r="BK173" s="220">
        <f>ROUND(I173*H173,2)</f>
        <v>0</v>
      </c>
      <c r="BL173" s="16" t="s">
        <v>170</v>
      </c>
      <c r="BM173" s="219" t="s">
        <v>568</v>
      </c>
    </row>
    <row r="174" spans="1:65" s="13" customFormat="1" ht="11.25">
      <c r="B174" s="225"/>
      <c r="C174" s="226"/>
      <c r="D174" s="221" t="s">
        <v>184</v>
      </c>
      <c r="E174" s="227" t="s">
        <v>1</v>
      </c>
      <c r="F174" s="228" t="s">
        <v>248</v>
      </c>
      <c r="G174" s="226"/>
      <c r="H174" s="229">
        <v>60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184</v>
      </c>
      <c r="AU174" s="235" t="s">
        <v>86</v>
      </c>
      <c r="AV174" s="13" t="s">
        <v>86</v>
      </c>
      <c r="AW174" s="13" t="s">
        <v>34</v>
      </c>
      <c r="AX174" s="13" t="s">
        <v>77</v>
      </c>
      <c r="AY174" s="235" t="s">
        <v>163</v>
      </c>
    </row>
    <row r="175" spans="1:65" s="13" customFormat="1" ht="11.25">
      <c r="B175" s="225"/>
      <c r="C175" s="226"/>
      <c r="D175" s="221" t="s">
        <v>184</v>
      </c>
      <c r="E175" s="227" t="s">
        <v>1</v>
      </c>
      <c r="F175" s="228" t="s">
        <v>249</v>
      </c>
      <c r="G175" s="226"/>
      <c r="H175" s="229">
        <v>18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184</v>
      </c>
      <c r="AU175" s="235" t="s">
        <v>86</v>
      </c>
      <c r="AV175" s="13" t="s">
        <v>86</v>
      </c>
      <c r="AW175" s="13" t="s">
        <v>34</v>
      </c>
      <c r="AX175" s="13" t="s">
        <v>77</v>
      </c>
      <c r="AY175" s="235" t="s">
        <v>163</v>
      </c>
    </row>
    <row r="176" spans="1:65" s="13" customFormat="1" ht="11.25">
      <c r="B176" s="225"/>
      <c r="C176" s="226"/>
      <c r="D176" s="221" t="s">
        <v>184</v>
      </c>
      <c r="E176" s="227" t="s">
        <v>1</v>
      </c>
      <c r="F176" s="228" t="s">
        <v>250</v>
      </c>
      <c r="G176" s="226"/>
      <c r="H176" s="229">
        <v>19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184</v>
      </c>
      <c r="AU176" s="235" t="s">
        <v>86</v>
      </c>
      <c r="AV176" s="13" t="s">
        <v>86</v>
      </c>
      <c r="AW176" s="13" t="s">
        <v>34</v>
      </c>
      <c r="AX176" s="13" t="s">
        <v>77</v>
      </c>
      <c r="AY176" s="235" t="s">
        <v>163</v>
      </c>
    </row>
    <row r="177" spans="1:65" s="13" customFormat="1" ht="11.25">
      <c r="B177" s="225"/>
      <c r="C177" s="226"/>
      <c r="D177" s="221" t="s">
        <v>184</v>
      </c>
      <c r="E177" s="227" t="s">
        <v>1</v>
      </c>
      <c r="F177" s="228" t="s">
        <v>251</v>
      </c>
      <c r="G177" s="226"/>
      <c r="H177" s="229">
        <v>13.68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184</v>
      </c>
      <c r="AU177" s="235" t="s">
        <v>86</v>
      </c>
      <c r="AV177" s="13" t="s">
        <v>86</v>
      </c>
      <c r="AW177" s="13" t="s">
        <v>34</v>
      </c>
      <c r="AX177" s="13" t="s">
        <v>77</v>
      </c>
      <c r="AY177" s="235" t="s">
        <v>163</v>
      </c>
    </row>
    <row r="178" spans="1:65" s="13" customFormat="1" ht="11.25">
      <c r="B178" s="225"/>
      <c r="C178" s="226"/>
      <c r="D178" s="221" t="s">
        <v>184</v>
      </c>
      <c r="E178" s="227" t="s">
        <v>1</v>
      </c>
      <c r="F178" s="228" t="s">
        <v>252</v>
      </c>
      <c r="G178" s="226"/>
      <c r="H178" s="229">
        <v>11.4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184</v>
      </c>
      <c r="AU178" s="235" t="s">
        <v>86</v>
      </c>
      <c r="AV178" s="13" t="s">
        <v>86</v>
      </c>
      <c r="AW178" s="13" t="s">
        <v>34</v>
      </c>
      <c r="AX178" s="13" t="s">
        <v>77</v>
      </c>
      <c r="AY178" s="235" t="s">
        <v>163</v>
      </c>
    </row>
    <row r="179" spans="1:65" s="13" customFormat="1" ht="11.25">
      <c r="B179" s="225"/>
      <c r="C179" s="226"/>
      <c r="D179" s="221" t="s">
        <v>184</v>
      </c>
      <c r="E179" s="227" t="s">
        <v>1</v>
      </c>
      <c r="F179" s="228" t="s">
        <v>254</v>
      </c>
      <c r="G179" s="226"/>
      <c r="H179" s="229">
        <v>14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184</v>
      </c>
      <c r="AU179" s="235" t="s">
        <v>86</v>
      </c>
      <c r="AV179" s="13" t="s">
        <v>86</v>
      </c>
      <c r="AW179" s="13" t="s">
        <v>34</v>
      </c>
      <c r="AX179" s="13" t="s">
        <v>77</v>
      </c>
      <c r="AY179" s="235" t="s">
        <v>163</v>
      </c>
    </row>
    <row r="180" spans="1:65" s="13" customFormat="1" ht="11.25">
      <c r="B180" s="225"/>
      <c r="C180" s="226"/>
      <c r="D180" s="221" t="s">
        <v>184</v>
      </c>
      <c r="E180" s="227" t="s">
        <v>1</v>
      </c>
      <c r="F180" s="228" t="s">
        <v>253</v>
      </c>
      <c r="G180" s="226"/>
      <c r="H180" s="229">
        <v>37.043999999999997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184</v>
      </c>
      <c r="AU180" s="235" t="s">
        <v>86</v>
      </c>
      <c r="AV180" s="13" t="s">
        <v>86</v>
      </c>
      <c r="AW180" s="13" t="s">
        <v>34</v>
      </c>
      <c r="AX180" s="13" t="s">
        <v>77</v>
      </c>
      <c r="AY180" s="235" t="s">
        <v>163</v>
      </c>
    </row>
    <row r="181" spans="1:65" s="14" customFormat="1" ht="11.25">
      <c r="B181" s="236"/>
      <c r="C181" s="237"/>
      <c r="D181" s="221" t="s">
        <v>184</v>
      </c>
      <c r="E181" s="238" t="s">
        <v>1</v>
      </c>
      <c r="F181" s="239" t="s">
        <v>187</v>
      </c>
      <c r="G181" s="237"/>
      <c r="H181" s="240">
        <v>173.124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184</v>
      </c>
      <c r="AU181" s="246" t="s">
        <v>86</v>
      </c>
      <c r="AV181" s="14" t="s">
        <v>170</v>
      </c>
      <c r="AW181" s="14" t="s">
        <v>34</v>
      </c>
      <c r="AX181" s="14" t="s">
        <v>84</v>
      </c>
      <c r="AY181" s="246" t="s">
        <v>163</v>
      </c>
    </row>
    <row r="182" spans="1:65" s="2" customFormat="1" ht="21.75" customHeight="1">
      <c r="A182" s="34"/>
      <c r="B182" s="35"/>
      <c r="C182" s="208" t="s">
        <v>259</v>
      </c>
      <c r="D182" s="208" t="s">
        <v>165</v>
      </c>
      <c r="E182" s="209" t="s">
        <v>273</v>
      </c>
      <c r="F182" s="210" t="s">
        <v>274</v>
      </c>
      <c r="G182" s="211" t="s">
        <v>275</v>
      </c>
      <c r="H182" s="212">
        <v>0.21</v>
      </c>
      <c r="I182" s="213"/>
      <c r="J182" s="214">
        <f>ROUND(I182*H182,2)</f>
        <v>0</v>
      </c>
      <c r="K182" s="210" t="s">
        <v>180</v>
      </c>
      <c r="L182" s="39"/>
      <c r="M182" s="215" t="s">
        <v>1</v>
      </c>
      <c r="N182" s="216" t="s">
        <v>42</v>
      </c>
      <c r="O182" s="71"/>
      <c r="P182" s="217">
        <f>O182*H182</f>
        <v>0</v>
      </c>
      <c r="Q182" s="217">
        <v>0.50375000000000003</v>
      </c>
      <c r="R182" s="217">
        <f>Q182*H182</f>
        <v>0.10578750000000001</v>
      </c>
      <c r="S182" s="217">
        <v>1.95</v>
      </c>
      <c r="T182" s="218">
        <f>S182*H182</f>
        <v>0.40949999999999998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170</v>
      </c>
      <c r="AT182" s="219" t="s">
        <v>165</v>
      </c>
      <c r="AU182" s="219" t="s">
        <v>86</v>
      </c>
      <c r="AY182" s="16" t="s">
        <v>163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6" t="s">
        <v>84</v>
      </c>
      <c r="BK182" s="220">
        <f>ROUND(I182*H182,2)</f>
        <v>0</v>
      </c>
      <c r="BL182" s="16" t="s">
        <v>170</v>
      </c>
      <c r="BM182" s="219" t="s">
        <v>569</v>
      </c>
    </row>
    <row r="183" spans="1:65" s="13" customFormat="1" ht="11.25">
      <c r="B183" s="225"/>
      <c r="C183" s="226"/>
      <c r="D183" s="221" t="s">
        <v>184</v>
      </c>
      <c r="E183" s="227" t="s">
        <v>1</v>
      </c>
      <c r="F183" s="228" t="s">
        <v>277</v>
      </c>
      <c r="G183" s="226"/>
      <c r="H183" s="229">
        <v>0.21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184</v>
      </c>
      <c r="AU183" s="235" t="s">
        <v>86</v>
      </c>
      <c r="AV183" s="13" t="s">
        <v>86</v>
      </c>
      <c r="AW183" s="13" t="s">
        <v>34</v>
      </c>
      <c r="AX183" s="13" t="s">
        <v>84</v>
      </c>
      <c r="AY183" s="235" t="s">
        <v>163</v>
      </c>
    </row>
    <row r="184" spans="1:65" s="2" customFormat="1" ht="16.5" customHeight="1">
      <c r="A184" s="34"/>
      <c r="B184" s="35"/>
      <c r="C184" s="247" t="s">
        <v>264</v>
      </c>
      <c r="D184" s="247" t="s">
        <v>194</v>
      </c>
      <c r="E184" s="248" t="s">
        <v>279</v>
      </c>
      <c r="F184" s="249" t="s">
        <v>280</v>
      </c>
      <c r="G184" s="250" t="s">
        <v>281</v>
      </c>
      <c r="H184" s="251">
        <v>79</v>
      </c>
      <c r="I184" s="252"/>
      <c r="J184" s="253">
        <f>ROUND(I184*H184,2)</f>
        <v>0</v>
      </c>
      <c r="K184" s="249" t="s">
        <v>180</v>
      </c>
      <c r="L184" s="254"/>
      <c r="M184" s="255" t="s">
        <v>1</v>
      </c>
      <c r="N184" s="256" t="s">
        <v>42</v>
      </c>
      <c r="O184" s="71"/>
      <c r="P184" s="217">
        <f>O184*H184</f>
        <v>0</v>
      </c>
      <c r="Q184" s="217">
        <v>4.1000000000000003E-3</v>
      </c>
      <c r="R184" s="217">
        <f>Q184*H184</f>
        <v>0.32390000000000002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198</v>
      </c>
      <c r="AT184" s="219" t="s">
        <v>194</v>
      </c>
      <c r="AU184" s="219" t="s">
        <v>86</v>
      </c>
      <c r="AY184" s="16" t="s">
        <v>163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6" t="s">
        <v>84</v>
      </c>
      <c r="BK184" s="220">
        <f>ROUND(I184*H184,2)</f>
        <v>0</v>
      </c>
      <c r="BL184" s="16" t="s">
        <v>170</v>
      </c>
      <c r="BM184" s="219" t="s">
        <v>570</v>
      </c>
    </row>
    <row r="185" spans="1:65" s="2" customFormat="1" ht="19.5">
      <c r="A185" s="34"/>
      <c r="B185" s="35"/>
      <c r="C185" s="36"/>
      <c r="D185" s="221" t="s">
        <v>182</v>
      </c>
      <c r="E185" s="36"/>
      <c r="F185" s="222" t="s">
        <v>283</v>
      </c>
      <c r="G185" s="36"/>
      <c r="H185" s="36"/>
      <c r="I185" s="122"/>
      <c r="J185" s="36"/>
      <c r="K185" s="36"/>
      <c r="L185" s="39"/>
      <c r="M185" s="223"/>
      <c r="N185" s="224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6" t="s">
        <v>182</v>
      </c>
      <c r="AU185" s="16" t="s">
        <v>86</v>
      </c>
    </row>
    <row r="186" spans="1:65" s="13" customFormat="1" ht="11.25">
      <c r="B186" s="225"/>
      <c r="C186" s="226"/>
      <c r="D186" s="221" t="s">
        <v>184</v>
      </c>
      <c r="E186" s="227" t="s">
        <v>1</v>
      </c>
      <c r="F186" s="228" t="s">
        <v>284</v>
      </c>
      <c r="G186" s="226"/>
      <c r="H186" s="229">
        <v>79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184</v>
      </c>
      <c r="AU186" s="235" t="s">
        <v>86</v>
      </c>
      <c r="AV186" s="13" t="s">
        <v>86</v>
      </c>
      <c r="AW186" s="13" t="s">
        <v>34</v>
      </c>
      <c r="AX186" s="13" t="s">
        <v>84</v>
      </c>
      <c r="AY186" s="235" t="s">
        <v>163</v>
      </c>
    </row>
    <row r="187" spans="1:65" s="2" customFormat="1" ht="21.75" customHeight="1">
      <c r="A187" s="34"/>
      <c r="B187" s="35"/>
      <c r="C187" s="208" t="s">
        <v>268</v>
      </c>
      <c r="D187" s="208" t="s">
        <v>165</v>
      </c>
      <c r="E187" s="209" t="s">
        <v>316</v>
      </c>
      <c r="F187" s="210" t="s">
        <v>317</v>
      </c>
      <c r="G187" s="211" t="s">
        <v>275</v>
      </c>
      <c r="H187" s="212">
        <v>7.0709999999999997</v>
      </c>
      <c r="I187" s="213"/>
      <c r="J187" s="214">
        <f>ROUND(I187*H187,2)</f>
        <v>0</v>
      </c>
      <c r="K187" s="210" t="s">
        <v>180</v>
      </c>
      <c r="L187" s="39"/>
      <c r="M187" s="215" t="s">
        <v>1</v>
      </c>
      <c r="N187" s="216" t="s">
        <v>42</v>
      </c>
      <c r="O187" s="71"/>
      <c r="P187" s="217">
        <f>O187*H187</f>
        <v>0</v>
      </c>
      <c r="Q187" s="217">
        <v>0.50375000000000003</v>
      </c>
      <c r="R187" s="217">
        <f>Q187*H187</f>
        <v>3.5620162500000001</v>
      </c>
      <c r="S187" s="217">
        <v>2.5</v>
      </c>
      <c r="T187" s="218">
        <f>S187*H187</f>
        <v>17.677499999999998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9" t="s">
        <v>170</v>
      </c>
      <c r="AT187" s="219" t="s">
        <v>165</v>
      </c>
      <c r="AU187" s="219" t="s">
        <v>86</v>
      </c>
      <c r="AY187" s="16" t="s">
        <v>163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6" t="s">
        <v>84</v>
      </c>
      <c r="BK187" s="220">
        <f>ROUND(I187*H187,2)</f>
        <v>0</v>
      </c>
      <c r="BL187" s="16" t="s">
        <v>170</v>
      </c>
      <c r="BM187" s="219" t="s">
        <v>571</v>
      </c>
    </row>
    <row r="188" spans="1:65" s="2" customFormat="1" ht="19.5">
      <c r="A188" s="34"/>
      <c r="B188" s="35"/>
      <c r="C188" s="36"/>
      <c r="D188" s="221" t="s">
        <v>182</v>
      </c>
      <c r="E188" s="36"/>
      <c r="F188" s="222" t="s">
        <v>319</v>
      </c>
      <c r="G188" s="36"/>
      <c r="H188" s="36"/>
      <c r="I188" s="122"/>
      <c r="J188" s="36"/>
      <c r="K188" s="36"/>
      <c r="L188" s="39"/>
      <c r="M188" s="223"/>
      <c r="N188" s="224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6" t="s">
        <v>182</v>
      </c>
      <c r="AU188" s="16" t="s">
        <v>86</v>
      </c>
    </row>
    <row r="189" spans="1:65" s="13" customFormat="1" ht="11.25">
      <c r="B189" s="225"/>
      <c r="C189" s="226"/>
      <c r="D189" s="221" t="s">
        <v>184</v>
      </c>
      <c r="E189" s="227" t="s">
        <v>1</v>
      </c>
      <c r="F189" s="228" t="s">
        <v>558</v>
      </c>
      <c r="G189" s="226"/>
      <c r="H189" s="229">
        <v>82.5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184</v>
      </c>
      <c r="AU189" s="235" t="s">
        <v>86</v>
      </c>
      <c r="AV189" s="13" t="s">
        <v>86</v>
      </c>
      <c r="AW189" s="13" t="s">
        <v>34</v>
      </c>
      <c r="AX189" s="13" t="s">
        <v>77</v>
      </c>
      <c r="AY189" s="235" t="s">
        <v>163</v>
      </c>
    </row>
    <row r="190" spans="1:65" s="13" customFormat="1" ht="11.25">
      <c r="B190" s="225"/>
      <c r="C190" s="226"/>
      <c r="D190" s="221" t="s">
        <v>184</v>
      </c>
      <c r="E190" s="227" t="s">
        <v>1</v>
      </c>
      <c r="F190" s="228" t="s">
        <v>559</v>
      </c>
      <c r="G190" s="226"/>
      <c r="H190" s="229">
        <v>22.2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184</v>
      </c>
      <c r="AU190" s="235" t="s">
        <v>86</v>
      </c>
      <c r="AV190" s="13" t="s">
        <v>86</v>
      </c>
      <c r="AW190" s="13" t="s">
        <v>34</v>
      </c>
      <c r="AX190" s="13" t="s">
        <v>77</v>
      </c>
      <c r="AY190" s="235" t="s">
        <v>163</v>
      </c>
    </row>
    <row r="191" spans="1:65" s="13" customFormat="1" ht="11.25">
      <c r="B191" s="225"/>
      <c r="C191" s="226"/>
      <c r="D191" s="221" t="s">
        <v>184</v>
      </c>
      <c r="E191" s="227" t="s">
        <v>1</v>
      </c>
      <c r="F191" s="228" t="s">
        <v>560</v>
      </c>
      <c r="G191" s="226"/>
      <c r="H191" s="229">
        <v>29.92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184</v>
      </c>
      <c r="AU191" s="235" t="s">
        <v>86</v>
      </c>
      <c r="AV191" s="13" t="s">
        <v>86</v>
      </c>
      <c r="AW191" s="13" t="s">
        <v>34</v>
      </c>
      <c r="AX191" s="13" t="s">
        <v>77</v>
      </c>
      <c r="AY191" s="235" t="s">
        <v>163</v>
      </c>
    </row>
    <row r="192" spans="1:65" s="13" customFormat="1" ht="11.25">
      <c r="B192" s="225"/>
      <c r="C192" s="226"/>
      <c r="D192" s="221" t="s">
        <v>184</v>
      </c>
      <c r="E192" s="227" t="s">
        <v>1</v>
      </c>
      <c r="F192" s="228" t="s">
        <v>562</v>
      </c>
      <c r="G192" s="226"/>
      <c r="H192" s="229">
        <v>6.8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184</v>
      </c>
      <c r="AU192" s="235" t="s">
        <v>86</v>
      </c>
      <c r="AV192" s="13" t="s">
        <v>86</v>
      </c>
      <c r="AW192" s="13" t="s">
        <v>34</v>
      </c>
      <c r="AX192" s="13" t="s">
        <v>77</v>
      </c>
      <c r="AY192" s="235" t="s">
        <v>163</v>
      </c>
    </row>
    <row r="193" spans="1:65" s="14" customFormat="1" ht="11.25">
      <c r="B193" s="236"/>
      <c r="C193" s="237"/>
      <c r="D193" s="221" t="s">
        <v>184</v>
      </c>
      <c r="E193" s="238" t="s">
        <v>1</v>
      </c>
      <c r="F193" s="239" t="s">
        <v>187</v>
      </c>
      <c r="G193" s="237"/>
      <c r="H193" s="240">
        <v>141.42000000000002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AT193" s="246" t="s">
        <v>184</v>
      </c>
      <c r="AU193" s="246" t="s">
        <v>86</v>
      </c>
      <c r="AV193" s="14" t="s">
        <v>170</v>
      </c>
      <c r="AW193" s="14" t="s">
        <v>34</v>
      </c>
      <c r="AX193" s="14" t="s">
        <v>84</v>
      </c>
      <c r="AY193" s="246" t="s">
        <v>163</v>
      </c>
    </row>
    <row r="194" spans="1:65" s="13" customFormat="1" ht="11.25">
      <c r="B194" s="225"/>
      <c r="C194" s="226"/>
      <c r="D194" s="221" t="s">
        <v>184</v>
      </c>
      <c r="E194" s="226"/>
      <c r="F194" s="228" t="s">
        <v>572</v>
      </c>
      <c r="G194" s="226"/>
      <c r="H194" s="229">
        <v>7.0709999999999997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184</v>
      </c>
      <c r="AU194" s="235" t="s">
        <v>86</v>
      </c>
      <c r="AV194" s="13" t="s">
        <v>86</v>
      </c>
      <c r="AW194" s="13" t="s">
        <v>4</v>
      </c>
      <c r="AX194" s="13" t="s">
        <v>84</v>
      </c>
      <c r="AY194" s="235" t="s">
        <v>163</v>
      </c>
    </row>
    <row r="195" spans="1:65" s="2" customFormat="1" ht="21.75" customHeight="1">
      <c r="A195" s="34"/>
      <c r="B195" s="35"/>
      <c r="C195" s="247" t="s">
        <v>272</v>
      </c>
      <c r="D195" s="247" t="s">
        <v>194</v>
      </c>
      <c r="E195" s="248" t="s">
        <v>322</v>
      </c>
      <c r="F195" s="249" t="s">
        <v>323</v>
      </c>
      <c r="G195" s="250" t="s">
        <v>197</v>
      </c>
      <c r="H195" s="251">
        <v>0.70099999999999996</v>
      </c>
      <c r="I195" s="252"/>
      <c r="J195" s="253">
        <f>ROUND(I195*H195,2)</f>
        <v>0</v>
      </c>
      <c r="K195" s="249" t="s">
        <v>180</v>
      </c>
      <c r="L195" s="254"/>
      <c r="M195" s="255" t="s">
        <v>1</v>
      </c>
      <c r="N195" s="256" t="s">
        <v>42</v>
      </c>
      <c r="O195" s="71"/>
      <c r="P195" s="217">
        <f>O195*H195</f>
        <v>0</v>
      </c>
      <c r="Q195" s="217">
        <v>1</v>
      </c>
      <c r="R195" s="217">
        <f>Q195*H195</f>
        <v>0.70099999999999996</v>
      </c>
      <c r="S195" s="217">
        <v>0</v>
      </c>
      <c r="T195" s="21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9" t="s">
        <v>198</v>
      </c>
      <c r="AT195" s="219" t="s">
        <v>194</v>
      </c>
      <c r="AU195" s="219" t="s">
        <v>86</v>
      </c>
      <c r="AY195" s="16" t="s">
        <v>163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6" t="s">
        <v>84</v>
      </c>
      <c r="BK195" s="220">
        <f>ROUND(I195*H195,2)</f>
        <v>0</v>
      </c>
      <c r="BL195" s="16" t="s">
        <v>170</v>
      </c>
      <c r="BM195" s="219" t="s">
        <v>573</v>
      </c>
    </row>
    <row r="196" spans="1:65" s="13" customFormat="1" ht="11.25">
      <c r="B196" s="225"/>
      <c r="C196" s="226"/>
      <c r="D196" s="221" t="s">
        <v>184</v>
      </c>
      <c r="E196" s="227" t="s">
        <v>1</v>
      </c>
      <c r="F196" s="228" t="s">
        <v>574</v>
      </c>
      <c r="G196" s="226"/>
      <c r="H196" s="229">
        <v>0.70099999999999996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184</v>
      </c>
      <c r="AU196" s="235" t="s">
        <v>86</v>
      </c>
      <c r="AV196" s="13" t="s">
        <v>86</v>
      </c>
      <c r="AW196" s="13" t="s">
        <v>34</v>
      </c>
      <c r="AX196" s="13" t="s">
        <v>84</v>
      </c>
      <c r="AY196" s="235" t="s">
        <v>163</v>
      </c>
    </row>
    <row r="197" spans="1:65" s="2" customFormat="1" ht="21.75" customHeight="1">
      <c r="A197" s="34"/>
      <c r="B197" s="35"/>
      <c r="C197" s="208" t="s">
        <v>278</v>
      </c>
      <c r="D197" s="208" t="s">
        <v>165</v>
      </c>
      <c r="E197" s="209" t="s">
        <v>575</v>
      </c>
      <c r="F197" s="210" t="s">
        <v>576</v>
      </c>
      <c r="G197" s="211" t="s">
        <v>168</v>
      </c>
      <c r="H197" s="212">
        <v>173.124</v>
      </c>
      <c r="I197" s="213"/>
      <c r="J197" s="214">
        <f>ROUND(I197*H197,2)</f>
        <v>0</v>
      </c>
      <c r="K197" s="210" t="s">
        <v>180</v>
      </c>
      <c r="L197" s="39"/>
      <c r="M197" s="215" t="s">
        <v>1</v>
      </c>
      <c r="N197" s="216" t="s">
        <v>42</v>
      </c>
      <c r="O197" s="71"/>
      <c r="P197" s="217">
        <f>O197*H197</f>
        <v>0</v>
      </c>
      <c r="Q197" s="217">
        <v>7.8163999999999997E-2</v>
      </c>
      <c r="R197" s="217">
        <f>Q197*H197</f>
        <v>13.532064335999999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170</v>
      </c>
      <c r="AT197" s="219" t="s">
        <v>165</v>
      </c>
      <c r="AU197" s="219" t="s">
        <v>86</v>
      </c>
      <c r="AY197" s="16" t="s">
        <v>163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6" t="s">
        <v>84</v>
      </c>
      <c r="BK197" s="220">
        <f>ROUND(I197*H197,2)</f>
        <v>0</v>
      </c>
      <c r="BL197" s="16" t="s">
        <v>170</v>
      </c>
      <c r="BM197" s="219" t="s">
        <v>577</v>
      </c>
    </row>
    <row r="198" spans="1:65" s="13" customFormat="1" ht="11.25">
      <c r="B198" s="225"/>
      <c r="C198" s="226"/>
      <c r="D198" s="221" t="s">
        <v>184</v>
      </c>
      <c r="E198" s="227" t="s">
        <v>1</v>
      </c>
      <c r="F198" s="228" t="s">
        <v>248</v>
      </c>
      <c r="G198" s="226"/>
      <c r="H198" s="229">
        <v>60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184</v>
      </c>
      <c r="AU198" s="235" t="s">
        <v>86</v>
      </c>
      <c r="AV198" s="13" t="s">
        <v>86</v>
      </c>
      <c r="AW198" s="13" t="s">
        <v>34</v>
      </c>
      <c r="AX198" s="13" t="s">
        <v>77</v>
      </c>
      <c r="AY198" s="235" t="s">
        <v>163</v>
      </c>
    </row>
    <row r="199" spans="1:65" s="13" customFormat="1" ht="11.25">
      <c r="B199" s="225"/>
      <c r="C199" s="226"/>
      <c r="D199" s="221" t="s">
        <v>184</v>
      </c>
      <c r="E199" s="227" t="s">
        <v>1</v>
      </c>
      <c r="F199" s="228" t="s">
        <v>249</v>
      </c>
      <c r="G199" s="226"/>
      <c r="H199" s="229">
        <v>18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184</v>
      </c>
      <c r="AU199" s="235" t="s">
        <v>86</v>
      </c>
      <c r="AV199" s="13" t="s">
        <v>86</v>
      </c>
      <c r="AW199" s="13" t="s">
        <v>34</v>
      </c>
      <c r="AX199" s="13" t="s">
        <v>77</v>
      </c>
      <c r="AY199" s="235" t="s">
        <v>163</v>
      </c>
    </row>
    <row r="200" spans="1:65" s="13" customFormat="1" ht="11.25">
      <c r="B200" s="225"/>
      <c r="C200" s="226"/>
      <c r="D200" s="221" t="s">
        <v>184</v>
      </c>
      <c r="E200" s="227" t="s">
        <v>1</v>
      </c>
      <c r="F200" s="228" t="s">
        <v>250</v>
      </c>
      <c r="G200" s="226"/>
      <c r="H200" s="229">
        <v>19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184</v>
      </c>
      <c r="AU200" s="235" t="s">
        <v>86</v>
      </c>
      <c r="AV200" s="13" t="s">
        <v>86</v>
      </c>
      <c r="AW200" s="13" t="s">
        <v>34</v>
      </c>
      <c r="AX200" s="13" t="s">
        <v>77</v>
      </c>
      <c r="AY200" s="235" t="s">
        <v>163</v>
      </c>
    </row>
    <row r="201" spans="1:65" s="13" customFormat="1" ht="11.25">
      <c r="B201" s="225"/>
      <c r="C201" s="226"/>
      <c r="D201" s="221" t="s">
        <v>184</v>
      </c>
      <c r="E201" s="227" t="s">
        <v>1</v>
      </c>
      <c r="F201" s="228" t="s">
        <v>251</v>
      </c>
      <c r="G201" s="226"/>
      <c r="H201" s="229">
        <v>13.68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184</v>
      </c>
      <c r="AU201" s="235" t="s">
        <v>86</v>
      </c>
      <c r="AV201" s="13" t="s">
        <v>86</v>
      </c>
      <c r="AW201" s="13" t="s">
        <v>34</v>
      </c>
      <c r="AX201" s="13" t="s">
        <v>77</v>
      </c>
      <c r="AY201" s="235" t="s">
        <v>163</v>
      </c>
    </row>
    <row r="202" spans="1:65" s="13" customFormat="1" ht="11.25">
      <c r="B202" s="225"/>
      <c r="C202" s="226"/>
      <c r="D202" s="221" t="s">
        <v>184</v>
      </c>
      <c r="E202" s="227" t="s">
        <v>1</v>
      </c>
      <c r="F202" s="228" t="s">
        <v>252</v>
      </c>
      <c r="G202" s="226"/>
      <c r="H202" s="229">
        <v>11.4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184</v>
      </c>
      <c r="AU202" s="235" t="s">
        <v>86</v>
      </c>
      <c r="AV202" s="13" t="s">
        <v>86</v>
      </c>
      <c r="AW202" s="13" t="s">
        <v>34</v>
      </c>
      <c r="AX202" s="13" t="s">
        <v>77</v>
      </c>
      <c r="AY202" s="235" t="s">
        <v>163</v>
      </c>
    </row>
    <row r="203" spans="1:65" s="13" customFormat="1" ht="11.25">
      <c r="B203" s="225"/>
      <c r="C203" s="226"/>
      <c r="D203" s="221" t="s">
        <v>184</v>
      </c>
      <c r="E203" s="227" t="s">
        <v>1</v>
      </c>
      <c r="F203" s="228" t="s">
        <v>254</v>
      </c>
      <c r="G203" s="226"/>
      <c r="H203" s="229">
        <v>14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AT203" s="235" t="s">
        <v>184</v>
      </c>
      <c r="AU203" s="235" t="s">
        <v>86</v>
      </c>
      <c r="AV203" s="13" t="s">
        <v>86</v>
      </c>
      <c r="AW203" s="13" t="s">
        <v>34</v>
      </c>
      <c r="AX203" s="13" t="s">
        <v>77</v>
      </c>
      <c r="AY203" s="235" t="s">
        <v>163</v>
      </c>
    </row>
    <row r="204" spans="1:65" s="13" customFormat="1" ht="11.25">
      <c r="B204" s="225"/>
      <c r="C204" s="226"/>
      <c r="D204" s="221" t="s">
        <v>184</v>
      </c>
      <c r="E204" s="227" t="s">
        <v>1</v>
      </c>
      <c r="F204" s="228" t="s">
        <v>253</v>
      </c>
      <c r="G204" s="226"/>
      <c r="H204" s="229">
        <v>37.043999999999997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184</v>
      </c>
      <c r="AU204" s="235" t="s">
        <v>86</v>
      </c>
      <c r="AV204" s="13" t="s">
        <v>86</v>
      </c>
      <c r="AW204" s="13" t="s">
        <v>34</v>
      </c>
      <c r="AX204" s="13" t="s">
        <v>77</v>
      </c>
      <c r="AY204" s="235" t="s">
        <v>163</v>
      </c>
    </row>
    <row r="205" spans="1:65" s="14" customFormat="1" ht="11.25">
      <c r="B205" s="236"/>
      <c r="C205" s="237"/>
      <c r="D205" s="221" t="s">
        <v>184</v>
      </c>
      <c r="E205" s="238" t="s">
        <v>1</v>
      </c>
      <c r="F205" s="239" t="s">
        <v>187</v>
      </c>
      <c r="G205" s="237"/>
      <c r="H205" s="240">
        <v>173.124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AT205" s="246" t="s">
        <v>184</v>
      </c>
      <c r="AU205" s="246" t="s">
        <v>86</v>
      </c>
      <c r="AV205" s="14" t="s">
        <v>170</v>
      </c>
      <c r="AW205" s="14" t="s">
        <v>34</v>
      </c>
      <c r="AX205" s="14" t="s">
        <v>84</v>
      </c>
      <c r="AY205" s="246" t="s">
        <v>163</v>
      </c>
    </row>
    <row r="206" spans="1:65" s="2" customFormat="1" ht="21.75" customHeight="1">
      <c r="A206" s="34"/>
      <c r="B206" s="35"/>
      <c r="C206" s="208" t="s">
        <v>7</v>
      </c>
      <c r="D206" s="208" t="s">
        <v>165</v>
      </c>
      <c r="E206" s="209" t="s">
        <v>578</v>
      </c>
      <c r="F206" s="210" t="s">
        <v>579</v>
      </c>
      <c r="G206" s="211" t="s">
        <v>168</v>
      </c>
      <c r="H206" s="212">
        <v>6.3</v>
      </c>
      <c r="I206" s="213"/>
      <c r="J206" s="214">
        <f>ROUND(I206*H206,2)</f>
        <v>0</v>
      </c>
      <c r="K206" s="210" t="s">
        <v>180</v>
      </c>
      <c r="L206" s="39"/>
      <c r="M206" s="215" t="s">
        <v>1</v>
      </c>
      <c r="N206" s="216" t="s">
        <v>42</v>
      </c>
      <c r="O206" s="71"/>
      <c r="P206" s="217">
        <f>O206*H206</f>
        <v>0</v>
      </c>
      <c r="Q206" s="217">
        <v>3.8850000000000003E-2</v>
      </c>
      <c r="R206" s="217">
        <f>Q206*H206</f>
        <v>0.244755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170</v>
      </c>
      <c r="AT206" s="219" t="s">
        <v>165</v>
      </c>
      <c r="AU206" s="219" t="s">
        <v>86</v>
      </c>
      <c r="AY206" s="16" t="s">
        <v>163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6" t="s">
        <v>84</v>
      </c>
      <c r="BK206" s="220">
        <f>ROUND(I206*H206,2)</f>
        <v>0</v>
      </c>
      <c r="BL206" s="16" t="s">
        <v>170</v>
      </c>
      <c r="BM206" s="219" t="s">
        <v>580</v>
      </c>
    </row>
    <row r="207" spans="1:65" s="2" customFormat="1" ht="19.5">
      <c r="A207" s="34"/>
      <c r="B207" s="35"/>
      <c r="C207" s="36"/>
      <c r="D207" s="221" t="s">
        <v>182</v>
      </c>
      <c r="E207" s="36"/>
      <c r="F207" s="222" t="s">
        <v>581</v>
      </c>
      <c r="G207" s="36"/>
      <c r="H207" s="36"/>
      <c r="I207" s="122"/>
      <c r="J207" s="36"/>
      <c r="K207" s="36"/>
      <c r="L207" s="39"/>
      <c r="M207" s="223"/>
      <c r="N207" s="224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6" t="s">
        <v>182</v>
      </c>
      <c r="AU207" s="16" t="s">
        <v>86</v>
      </c>
    </row>
    <row r="208" spans="1:65" s="13" customFormat="1" ht="11.25">
      <c r="B208" s="225"/>
      <c r="C208" s="226"/>
      <c r="D208" s="221" t="s">
        <v>184</v>
      </c>
      <c r="E208" s="227" t="s">
        <v>1</v>
      </c>
      <c r="F208" s="228" t="s">
        <v>582</v>
      </c>
      <c r="G208" s="226"/>
      <c r="H208" s="229">
        <v>6.3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184</v>
      </c>
      <c r="AU208" s="235" t="s">
        <v>86</v>
      </c>
      <c r="AV208" s="13" t="s">
        <v>86</v>
      </c>
      <c r="AW208" s="13" t="s">
        <v>34</v>
      </c>
      <c r="AX208" s="13" t="s">
        <v>84</v>
      </c>
      <c r="AY208" s="235" t="s">
        <v>163</v>
      </c>
    </row>
    <row r="209" spans="1:65" s="2" customFormat="1" ht="21.75" customHeight="1">
      <c r="A209" s="34"/>
      <c r="B209" s="35"/>
      <c r="C209" s="208" t="s">
        <v>291</v>
      </c>
      <c r="D209" s="208" t="s">
        <v>165</v>
      </c>
      <c r="E209" s="209" t="s">
        <v>311</v>
      </c>
      <c r="F209" s="210" t="s">
        <v>312</v>
      </c>
      <c r="G209" s="211" t="s">
        <v>179</v>
      </c>
      <c r="H209" s="212">
        <v>49.5</v>
      </c>
      <c r="I209" s="213"/>
      <c r="J209" s="214">
        <f>ROUND(I209*H209,2)</f>
        <v>0</v>
      </c>
      <c r="K209" s="210" t="s">
        <v>180</v>
      </c>
      <c r="L209" s="39"/>
      <c r="M209" s="215" t="s">
        <v>1</v>
      </c>
      <c r="N209" s="216" t="s">
        <v>42</v>
      </c>
      <c r="O209" s="71"/>
      <c r="P209" s="217">
        <f>O209*H209</f>
        <v>0</v>
      </c>
      <c r="Q209" s="217">
        <v>2.2878E-3</v>
      </c>
      <c r="R209" s="217">
        <f>Q209*H209</f>
        <v>0.1132461</v>
      </c>
      <c r="S209" s="217">
        <v>3.0000000000000001E-3</v>
      </c>
      <c r="T209" s="218">
        <f>S209*H209</f>
        <v>0.14849999999999999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170</v>
      </c>
      <c r="AT209" s="219" t="s">
        <v>165</v>
      </c>
      <c r="AU209" s="219" t="s">
        <v>86</v>
      </c>
      <c r="AY209" s="16" t="s">
        <v>163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6" t="s">
        <v>84</v>
      </c>
      <c r="BK209" s="220">
        <f>ROUND(I209*H209,2)</f>
        <v>0</v>
      </c>
      <c r="BL209" s="16" t="s">
        <v>170</v>
      </c>
      <c r="BM209" s="219" t="s">
        <v>583</v>
      </c>
    </row>
    <row r="210" spans="1:65" s="13" customFormat="1" ht="11.25">
      <c r="B210" s="225"/>
      <c r="C210" s="226"/>
      <c r="D210" s="221" t="s">
        <v>184</v>
      </c>
      <c r="E210" s="227" t="s">
        <v>1</v>
      </c>
      <c r="F210" s="228" t="s">
        <v>314</v>
      </c>
      <c r="G210" s="226"/>
      <c r="H210" s="229">
        <v>49.5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184</v>
      </c>
      <c r="AU210" s="235" t="s">
        <v>86</v>
      </c>
      <c r="AV210" s="13" t="s">
        <v>86</v>
      </c>
      <c r="AW210" s="13" t="s">
        <v>34</v>
      </c>
      <c r="AX210" s="13" t="s">
        <v>84</v>
      </c>
      <c r="AY210" s="235" t="s">
        <v>163</v>
      </c>
    </row>
    <row r="211" spans="1:65" s="2" customFormat="1" ht="21.75" customHeight="1">
      <c r="A211" s="34"/>
      <c r="B211" s="35"/>
      <c r="C211" s="208" t="s">
        <v>296</v>
      </c>
      <c r="D211" s="208" t="s">
        <v>165</v>
      </c>
      <c r="E211" s="209" t="s">
        <v>514</v>
      </c>
      <c r="F211" s="210" t="s">
        <v>515</v>
      </c>
      <c r="G211" s="211" t="s">
        <v>168</v>
      </c>
      <c r="H211" s="212">
        <v>38.18</v>
      </c>
      <c r="I211" s="213"/>
      <c r="J211" s="214">
        <f>ROUND(I211*H211,2)</f>
        <v>0</v>
      </c>
      <c r="K211" s="210" t="s">
        <v>180</v>
      </c>
      <c r="L211" s="39"/>
      <c r="M211" s="215" t="s">
        <v>1</v>
      </c>
      <c r="N211" s="216" t="s">
        <v>42</v>
      </c>
      <c r="O211" s="71"/>
      <c r="P211" s="217">
        <f>O211*H211</f>
        <v>0</v>
      </c>
      <c r="Q211" s="217">
        <v>5.8275E-2</v>
      </c>
      <c r="R211" s="217">
        <f>Q211*H211</f>
        <v>2.2249395000000001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170</v>
      </c>
      <c r="AT211" s="219" t="s">
        <v>165</v>
      </c>
      <c r="AU211" s="219" t="s">
        <v>86</v>
      </c>
      <c r="AY211" s="16" t="s">
        <v>163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6" t="s">
        <v>84</v>
      </c>
      <c r="BK211" s="220">
        <f>ROUND(I211*H211,2)</f>
        <v>0</v>
      </c>
      <c r="BL211" s="16" t="s">
        <v>170</v>
      </c>
      <c r="BM211" s="219" t="s">
        <v>584</v>
      </c>
    </row>
    <row r="212" spans="1:65" s="13" customFormat="1" ht="11.25">
      <c r="B212" s="225"/>
      <c r="C212" s="226"/>
      <c r="D212" s="221" t="s">
        <v>184</v>
      </c>
      <c r="E212" s="227" t="s">
        <v>1</v>
      </c>
      <c r="F212" s="228" t="s">
        <v>258</v>
      </c>
      <c r="G212" s="226"/>
      <c r="H212" s="229">
        <v>12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184</v>
      </c>
      <c r="AU212" s="235" t="s">
        <v>86</v>
      </c>
      <c r="AV212" s="13" t="s">
        <v>86</v>
      </c>
      <c r="AW212" s="13" t="s">
        <v>34</v>
      </c>
      <c r="AX212" s="13" t="s">
        <v>77</v>
      </c>
      <c r="AY212" s="235" t="s">
        <v>163</v>
      </c>
    </row>
    <row r="213" spans="1:65" s="13" customFormat="1" ht="11.25">
      <c r="B213" s="225"/>
      <c r="C213" s="226"/>
      <c r="D213" s="221" t="s">
        <v>184</v>
      </c>
      <c r="E213" s="227" t="s">
        <v>1</v>
      </c>
      <c r="F213" s="228" t="s">
        <v>585</v>
      </c>
      <c r="G213" s="226"/>
      <c r="H213" s="229">
        <v>13.68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184</v>
      </c>
      <c r="AU213" s="235" t="s">
        <v>86</v>
      </c>
      <c r="AV213" s="13" t="s">
        <v>86</v>
      </c>
      <c r="AW213" s="13" t="s">
        <v>34</v>
      </c>
      <c r="AX213" s="13" t="s">
        <v>77</v>
      </c>
      <c r="AY213" s="235" t="s">
        <v>163</v>
      </c>
    </row>
    <row r="214" spans="1:65" s="13" customFormat="1" ht="11.25">
      <c r="B214" s="225"/>
      <c r="C214" s="226"/>
      <c r="D214" s="221" t="s">
        <v>184</v>
      </c>
      <c r="E214" s="227" t="s">
        <v>1</v>
      </c>
      <c r="F214" s="228" t="s">
        <v>586</v>
      </c>
      <c r="G214" s="226"/>
      <c r="H214" s="229">
        <v>4.5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184</v>
      </c>
      <c r="AU214" s="235" t="s">
        <v>86</v>
      </c>
      <c r="AV214" s="13" t="s">
        <v>86</v>
      </c>
      <c r="AW214" s="13" t="s">
        <v>34</v>
      </c>
      <c r="AX214" s="13" t="s">
        <v>77</v>
      </c>
      <c r="AY214" s="235" t="s">
        <v>163</v>
      </c>
    </row>
    <row r="215" spans="1:65" s="13" customFormat="1" ht="11.25">
      <c r="B215" s="225"/>
      <c r="C215" s="226"/>
      <c r="D215" s="221" t="s">
        <v>184</v>
      </c>
      <c r="E215" s="227" t="s">
        <v>1</v>
      </c>
      <c r="F215" s="228" t="s">
        <v>587</v>
      </c>
      <c r="G215" s="226"/>
      <c r="H215" s="229">
        <v>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AT215" s="235" t="s">
        <v>184</v>
      </c>
      <c r="AU215" s="235" t="s">
        <v>86</v>
      </c>
      <c r="AV215" s="13" t="s">
        <v>86</v>
      </c>
      <c r="AW215" s="13" t="s">
        <v>34</v>
      </c>
      <c r="AX215" s="13" t="s">
        <v>77</v>
      </c>
      <c r="AY215" s="235" t="s">
        <v>163</v>
      </c>
    </row>
    <row r="216" spans="1:65" s="14" customFormat="1" ht="11.25">
      <c r="B216" s="236"/>
      <c r="C216" s="237"/>
      <c r="D216" s="221" t="s">
        <v>184</v>
      </c>
      <c r="E216" s="238" t="s">
        <v>1</v>
      </c>
      <c r="F216" s="239" t="s">
        <v>187</v>
      </c>
      <c r="G216" s="237"/>
      <c r="H216" s="240">
        <v>38.18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AT216" s="246" t="s">
        <v>184</v>
      </c>
      <c r="AU216" s="246" t="s">
        <v>86</v>
      </c>
      <c r="AV216" s="14" t="s">
        <v>170</v>
      </c>
      <c r="AW216" s="14" t="s">
        <v>34</v>
      </c>
      <c r="AX216" s="14" t="s">
        <v>84</v>
      </c>
      <c r="AY216" s="246" t="s">
        <v>163</v>
      </c>
    </row>
    <row r="217" spans="1:65" s="2" customFormat="1" ht="21.75" customHeight="1">
      <c r="A217" s="34"/>
      <c r="B217" s="35"/>
      <c r="C217" s="208" t="s">
        <v>301</v>
      </c>
      <c r="D217" s="208" t="s">
        <v>165</v>
      </c>
      <c r="E217" s="209" t="s">
        <v>292</v>
      </c>
      <c r="F217" s="210" t="s">
        <v>293</v>
      </c>
      <c r="G217" s="211" t="s">
        <v>168</v>
      </c>
      <c r="H217" s="212">
        <v>75.599999999999994</v>
      </c>
      <c r="I217" s="213"/>
      <c r="J217" s="214">
        <f>ROUND(I217*H217,2)</f>
        <v>0</v>
      </c>
      <c r="K217" s="210" t="s">
        <v>180</v>
      </c>
      <c r="L217" s="39"/>
      <c r="M217" s="215" t="s">
        <v>1</v>
      </c>
      <c r="N217" s="216" t="s">
        <v>42</v>
      </c>
      <c r="O217" s="71"/>
      <c r="P217" s="217">
        <f>O217*H217</f>
        <v>0</v>
      </c>
      <c r="Q217" s="217">
        <v>9.9750000000000005E-2</v>
      </c>
      <c r="R217" s="217">
        <f>Q217*H217</f>
        <v>7.5411000000000001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170</v>
      </c>
      <c r="AT217" s="219" t="s">
        <v>165</v>
      </c>
      <c r="AU217" s="219" t="s">
        <v>86</v>
      </c>
      <c r="AY217" s="16" t="s">
        <v>163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6" t="s">
        <v>84</v>
      </c>
      <c r="BK217" s="220">
        <f>ROUND(I217*H217,2)</f>
        <v>0</v>
      </c>
      <c r="BL217" s="16" t="s">
        <v>170</v>
      </c>
      <c r="BM217" s="219" t="s">
        <v>588</v>
      </c>
    </row>
    <row r="218" spans="1:65" s="13" customFormat="1" ht="11.25">
      <c r="B218" s="225"/>
      <c r="C218" s="226"/>
      <c r="D218" s="221" t="s">
        <v>184</v>
      </c>
      <c r="E218" s="227" t="s">
        <v>1</v>
      </c>
      <c r="F218" s="228" t="s">
        <v>563</v>
      </c>
      <c r="G218" s="226"/>
      <c r="H218" s="229">
        <v>61.6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AT218" s="235" t="s">
        <v>184</v>
      </c>
      <c r="AU218" s="235" t="s">
        <v>86</v>
      </c>
      <c r="AV218" s="13" t="s">
        <v>86</v>
      </c>
      <c r="AW218" s="13" t="s">
        <v>34</v>
      </c>
      <c r="AX218" s="13" t="s">
        <v>77</v>
      </c>
      <c r="AY218" s="235" t="s">
        <v>163</v>
      </c>
    </row>
    <row r="219" spans="1:65" s="13" customFormat="1" ht="11.25">
      <c r="B219" s="225"/>
      <c r="C219" s="226"/>
      <c r="D219" s="221" t="s">
        <v>184</v>
      </c>
      <c r="E219" s="227" t="s">
        <v>1</v>
      </c>
      <c r="F219" s="228" t="s">
        <v>589</v>
      </c>
      <c r="G219" s="226"/>
      <c r="H219" s="229">
        <v>14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184</v>
      </c>
      <c r="AU219" s="235" t="s">
        <v>86</v>
      </c>
      <c r="AV219" s="13" t="s">
        <v>86</v>
      </c>
      <c r="AW219" s="13" t="s">
        <v>34</v>
      </c>
      <c r="AX219" s="13" t="s">
        <v>77</v>
      </c>
      <c r="AY219" s="235" t="s">
        <v>163</v>
      </c>
    </row>
    <row r="220" spans="1:65" s="14" customFormat="1" ht="11.25">
      <c r="B220" s="236"/>
      <c r="C220" s="237"/>
      <c r="D220" s="221" t="s">
        <v>184</v>
      </c>
      <c r="E220" s="238" t="s">
        <v>1</v>
      </c>
      <c r="F220" s="239" t="s">
        <v>187</v>
      </c>
      <c r="G220" s="237"/>
      <c r="H220" s="240">
        <v>75.599999999999994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184</v>
      </c>
      <c r="AU220" s="246" t="s">
        <v>86</v>
      </c>
      <c r="AV220" s="14" t="s">
        <v>170</v>
      </c>
      <c r="AW220" s="14" t="s">
        <v>34</v>
      </c>
      <c r="AX220" s="14" t="s">
        <v>84</v>
      </c>
      <c r="AY220" s="246" t="s">
        <v>163</v>
      </c>
    </row>
    <row r="221" spans="1:65" s="2" customFormat="1" ht="21.75" customHeight="1">
      <c r="A221" s="34"/>
      <c r="B221" s="35"/>
      <c r="C221" s="208" t="s">
        <v>306</v>
      </c>
      <c r="D221" s="208" t="s">
        <v>165</v>
      </c>
      <c r="E221" s="209" t="s">
        <v>590</v>
      </c>
      <c r="F221" s="210" t="s">
        <v>298</v>
      </c>
      <c r="G221" s="211" t="s">
        <v>168</v>
      </c>
      <c r="H221" s="212">
        <v>113.78</v>
      </c>
      <c r="I221" s="213"/>
      <c r="J221" s="214">
        <f>ROUND(I221*H221,2)</f>
        <v>0</v>
      </c>
      <c r="K221" s="210" t="s">
        <v>180</v>
      </c>
      <c r="L221" s="39"/>
      <c r="M221" s="215" t="s">
        <v>1</v>
      </c>
      <c r="N221" s="216" t="s">
        <v>42</v>
      </c>
      <c r="O221" s="71"/>
      <c r="P221" s="217">
        <f>O221*H221</f>
        <v>0</v>
      </c>
      <c r="Q221" s="217">
        <v>1.9425000000000001E-2</v>
      </c>
      <c r="R221" s="217">
        <f>Q221*H221</f>
        <v>2.2101765000000002</v>
      </c>
      <c r="S221" s="217">
        <v>0</v>
      </c>
      <c r="T221" s="21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9" t="s">
        <v>170</v>
      </c>
      <c r="AT221" s="219" t="s">
        <v>165</v>
      </c>
      <c r="AU221" s="219" t="s">
        <v>86</v>
      </c>
      <c r="AY221" s="16" t="s">
        <v>163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6" t="s">
        <v>84</v>
      </c>
      <c r="BK221" s="220">
        <f>ROUND(I221*H221,2)</f>
        <v>0</v>
      </c>
      <c r="BL221" s="16" t="s">
        <v>170</v>
      </c>
      <c r="BM221" s="219" t="s">
        <v>591</v>
      </c>
    </row>
    <row r="222" spans="1:65" s="2" customFormat="1" ht="19.5">
      <c r="A222" s="34"/>
      <c r="B222" s="35"/>
      <c r="C222" s="36"/>
      <c r="D222" s="221" t="s">
        <v>182</v>
      </c>
      <c r="E222" s="36"/>
      <c r="F222" s="222" t="s">
        <v>300</v>
      </c>
      <c r="G222" s="36"/>
      <c r="H222" s="36"/>
      <c r="I222" s="122"/>
      <c r="J222" s="36"/>
      <c r="K222" s="36"/>
      <c r="L222" s="39"/>
      <c r="M222" s="223"/>
      <c r="N222" s="224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182</v>
      </c>
      <c r="AU222" s="16" t="s">
        <v>86</v>
      </c>
    </row>
    <row r="223" spans="1:65" s="13" customFormat="1" ht="11.25">
      <c r="B223" s="225"/>
      <c r="C223" s="226"/>
      <c r="D223" s="221" t="s">
        <v>184</v>
      </c>
      <c r="E223" s="227" t="s">
        <v>1</v>
      </c>
      <c r="F223" s="228" t="s">
        <v>258</v>
      </c>
      <c r="G223" s="226"/>
      <c r="H223" s="229">
        <v>12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184</v>
      </c>
      <c r="AU223" s="235" t="s">
        <v>86</v>
      </c>
      <c r="AV223" s="13" t="s">
        <v>86</v>
      </c>
      <c r="AW223" s="13" t="s">
        <v>34</v>
      </c>
      <c r="AX223" s="13" t="s">
        <v>77</v>
      </c>
      <c r="AY223" s="235" t="s">
        <v>163</v>
      </c>
    </row>
    <row r="224" spans="1:65" s="13" customFormat="1" ht="11.25">
      <c r="B224" s="225"/>
      <c r="C224" s="226"/>
      <c r="D224" s="221" t="s">
        <v>184</v>
      </c>
      <c r="E224" s="227" t="s">
        <v>1</v>
      </c>
      <c r="F224" s="228" t="s">
        <v>585</v>
      </c>
      <c r="G224" s="226"/>
      <c r="H224" s="229">
        <v>13.68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184</v>
      </c>
      <c r="AU224" s="235" t="s">
        <v>86</v>
      </c>
      <c r="AV224" s="13" t="s">
        <v>86</v>
      </c>
      <c r="AW224" s="13" t="s">
        <v>34</v>
      </c>
      <c r="AX224" s="13" t="s">
        <v>77</v>
      </c>
      <c r="AY224" s="235" t="s">
        <v>163</v>
      </c>
    </row>
    <row r="225" spans="1:65" s="13" customFormat="1" ht="11.25">
      <c r="B225" s="225"/>
      <c r="C225" s="226"/>
      <c r="D225" s="221" t="s">
        <v>184</v>
      </c>
      <c r="E225" s="227" t="s">
        <v>1</v>
      </c>
      <c r="F225" s="228" t="s">
        <v>586</v>
      </c>
      <c r="G225" s="226"/>
      <c r="H225" s="229">
        <v>4.5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184</v>
      </c>
      <c r="AU225" s="235" t="s">
        <v>86</v>
      </c>
      <c r="AV225" s="13" t="s">
        <v>86</v>
      </c>
      <c r="AW225" s="13" t="s">
        <v>34</v>
      </c>
      <c r="AX225" s="13" t="s">
        <v>77</v>
      </c>
      <c r="AY225" s="235" t="s">
        <v>163</v>
      </c>
    </row>
    <row r="226" spans="1:65" s="13" customFormat="1" ht="11.25">
      <c r="B226" s="225"/>
      <c r="C226" s="226"/>
      <c r="D226" s="221" t="s">
        <v>184</v>
      </c>
      <c r="E226" s="227" t="s">
        <v>1</v>
      </c>
      <c r="F226" s="228" t="s">
        <v>587</v>
      </c>
      <c r="G226" s="226"/>
      <c r="H226" s="229">
        <v>8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184</v>
      </c>
      <c r="AU226" s="235" t="s">
        <v>86</v>
      </c>
      <c r="AV226" s="13" t="s">
        <v>86</v>
      </c>
      <c r="AW226" s="13" t="s">
        <v>34</v>
      </c>
      <c r="AX226" s="13" t="s">
        <v>77</v>
      </c>
      <c r="AY226" s="235" t="s">
        <v>163</v>
      </c>
    </row>
    <row r="227" spans="1:65" s="13" customFormat="1" ht="11.25">
      <c r="B227" s="225"/>
      <c r="C227" s="226"/>
      <c r="D227" s="221" t="s">
        <v>184</v>
      </c>
      <c r="E227" s="227" t="s">
        <v>1</v>
      </c>
      <c r="F227" s="228" t="s">
        <v>563</v>
      </c>
      <c r="G227" s="226"/>
      <c r="H227" s="229">
        <v>61.6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AT227" s="235" t="s">
        <v>184</v>
      </c>
      <c r="AU227" s="235" t="s">
        <v>86</v>
      </c>
      <c r="AV227" s="13" t="s">
        <v>86</v>
      </c>
      <c r="AW227" s="13" t="s">
        <v>34</v>
      </c>
      <c r="AX227" s="13" t="s">
        <v>77</v>
      </c>
      <c r="AY227" s="235" t="s">
        <v>163</v>
      </c>
    </row>
    <row r="228" spans="1:65" s="13" customFormat="1" ht="11.25">
      <c r="B228" s="225"/>
      <c r="C228" s="226"/>
      <c r="D228" s="221" t="s">
        <v>184</v>
      </c>
      <c r="E228" s="227" t="s">
        <v>1</v>
      </c>
      <c r="F228" s="228" t="s">
        <v>589</v>
      </c>
      <c r="G228" s="226"/>
      <c r="H228" s="229">
        <v>14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AT228" s="235" t="s">
        <v>184</v>
      </c>
      <c r="AU228" s="235" t="s">
        <v>86</v>
      </c>
      <c r="AV228" s="13" t="s">
        <v>86</v>
      </c>
      <c r="AW228" s="13" t="s">
        <v>34</v>
      </c>
      <c r="AX228" s="13" t="s">
        <v>77</v>
      </c>
      <c r="AY228" s="235" t="s">
        <v>163</v>
      </c>
    </row>
    <row r="229" spans="1:65" s="14" customFormat="1" ht="11.25">
      <c r="B229" s="236"/>
      <c r="C229" s="237"/>
      <c r="D229" s="221" t="s">
        <v>184</v>
      </c>
      <c r="E229" s="238" t="s">
        <v>1</v>
      </c>
      <c r="F229" s="239" t="s">
        <v>187</v>
      </c>
      <c r="G229" s="237"/>
      <c r="H229" s="240">
        <v>113.78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AT229" s="246" t="s">
        <v>184</v>
      </c>
      <c r="AU229" s="246" t="s">
        <v>86</v>
      </c>
      <c r="AV229" s="14" t="s">
        <v>170</v>
      </c>
      <c r="AW229" s="14" t="s">
        <v>34</v>
      </c>
      <c r="AX229" s="14" t="s">
        <v>84</v>
      </c>
      <c r="AY229" s="246" t="s">
        <v>163</v>
      </c>
    </row>
    <row r="230" spans="1:65" s="2" customFormat="1" ht="21.75" customHeight="1">
      <c r="A230" s="34"/>
      <c r="B230" s="35"/>
      <c r="C230" s="208" t="s">
        <v>310</v>
      </c>
      <c r="D230" s="208" t="s">
        <v>165</v>
      </c>
      <c r="E230" s="209" t="s">
        <v>302</v>
      </c>
      <c r="F230" s="210" t="s">
        <v>303</v>
      </c>
      <c r="G230" s="211" t="s">
        <v>168</v>
      </c>
      <c r="H230" s="212">
        <v>75.599999999999994</v>
      </c>
      <c r="I230" s="213"/>
      <c r="J230" s="214">
        <f>ROUND(I230*H230,2)</f>
        <v>0</v>
      </c>
      <c r="K230" s="210" t="s">
        <v>180</v>
      </c>
      <c r="L230" s="39"/>
      <c r="M230" s="215" t="s">
        <v>1</v>
      </c>
      <c r="N230" s="216" t="s">
        <v>42</v>
      </c>
      <c r="O230" s="71"/>
      <c r="P230" s="217">
        <f>O230*H230</f>
        <v>0</v>
      </c>
      <c r="Q230" s="217">
        <v>4.3839999999999999E-3</v>
      </c>
      <c r="R230" s="217">
        <f>Q230*H230</f>
        <v>0.33143039999999996</v>
      </c>
      <c r="S230" s="217">
        <v>0</v>
      </c>
      <c r="T230" s="21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9" t="s">
        <v>170</v>
      </c>
      <c r="AT230" s="219" t="s">
        <v>165</v>
      </c>
      <c r="AU230" s="219" t="s">
        <v>86</v>
      </c>
      <c r="AY230" s="16" t="s">
        <v>163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6" t="s">
        <v>84</v>
      </c>
      <c r="BK230" s="220">
        <f>ROUND(I230*H230,2)</f>
        <v>0</v>
      </c>
      <c r="BL230" s="16" t="s">
        <v>170</v>
      </c>
      <c r="BM230" s="219" t="s">
        <v>592</v>
      </c>
    </row>
    <row r="231" spans="1:65" s="13" customFormat="1" ht="11.25">
      <c r="B231" s="225"/>
      <c r="C231" s="226"/>
      <c r="D231" s="221" t="s">
        <v>184</v>
      </c>
      <c r="E231" s="227" t="s">
        <v>1</v>
      </c>
      <c r="F231" s="228" t="s">
        <v>563</v>
      </c>
      <c r="G231" s="226"/>
      <c r="H231" s="229">
        <v>61.6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184</v>
      </c>
      <c r="AU231" s="235" t="s">
        <v>86</v>
      </c>
      <c r="AV231" s="13" t="s">
        <v>86</v>
      </c>
      <c r="AW231" s="13" t="s">
        <v>34</v>
      </c>
      <c r="AX231" s="13" t="s">
        <v>77</v>
      </c>
      <c r="AY231" s="235" t="s">
        <v>163</v>
      </c>
    </row>
    <row r="232" spans="1:65" s="13" customFormat="1" ht="11.25">
      <c r="B232" s="225"/>
      <c r="C232" s="226"/>
      <c r="D232" s="221" t="s">
        <v>184</v>
      </c>
      <c r="E232" s="227" t="s">
        <v>1</v>
      </c>
      <c r="F232" s="228" t="s">
        <v>589</v>
      </c>
      <c r="G232" s="226"/>
      <c r="H232" s="229">
        <v>14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AT232" s="235" t="s">
        <v>184</v>
      </c>
      <c r="AU232" s="235" t="s">
        <v>86</v>
      </c>
      <c r="AV232" s="13" t="s">
        <v>86</v>
      </c>
      <c r="AW232" s="13" t="s">
        <v>34</v>
      </c>
      <c r="AX232" s="13" t="s">
        <v>77</v>
      </c>
      <c r="AY232" s="235" t="s">
        <v>163</v>
      </c>
    </row>
    <row r="233" spans="1:65" s="14" customFormat="1" ht="11.25">
      <c r="B233" s="236"/>
      <c r="C233" s="237"/>
      <c r="D233" s="221" t="s">
        <v>184</v>
      </c>
      <c r="E233" s="238" t="s">
        <v>1</v>
      </c>
      <c r="F233" s="239" t="s">
        <v>187</v>
      </c>
      <c r="G233" s="237"/>
      <c r="H233" s="240">
        <v>75.599999999999994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184</v>
      </c>
      <c r="AU233" s="246" t="s">
        <v>86</v>
      </c>
      <c r="AV233" s="14" t="s">
        <v>170</v>
      </c>
      <c r="AW233" s="14" t="s">
        <v>34</v>
      </c>
      <c r="AX233" s="14" t="s">
        <v>84</v>
      </c>
      <c r="AY233" s="246" t="s">
        <v>163</v>
      </c>
    </row>
    <row r="234" spans="1:65" s="2" customFormat="1" ht="16.5" customHeight="1">
      <c r="A234" s="34"/>
      <c r="B234" s="35"/>
      <c r="C234" s="247" t="s">
        <v>315</v>
      </c>
      <c r="D234" s="247" t="s">
        <v>194</v>
      </c>
      <c r="E234" s="248" t="s">
        <v>307</v>
      </c>
      <c r="F234" s="249" t="s">
        <v>308</v>
      </c>
      <c r="G234" s="250" t="s">
        <v>168</v>
      </c>
      <c r="H234" s="251">
        <v>75.599999999999994</v>
      </c>
      <c r="I234" s="252"/>
      <c r="J234" s="253">
        <f>ROUND(I234*H234,2)</f>
        <v>0</v>
      </c>
      <c r="K234" s="249" t="s">
        <v>180</v>
      </c>
      <c r="L234" s="254"/>
      <c r="M234" s="255" t="s">
        <v>1</v>
      </c>
      <c r="N234" s="256" t="s">
        <v>42</v>
      </c>
      <c r="O234" s="71"/>
      <c r="P234" s="217">
        <f>O234*H234</f>
        <v>0</v>
      </c>
      <c r="Q234" s="217">
        <v>2.7999999999999998E-4</v>
      </c>
      <c r="R234" s="217">
        <f>Q234*H234</f>
        <v>2.1167999999999996E-2</v>
      </c>
      <c r="S234" s="217">
        <v>0</v>
      </c>
      <c r="T234" s="21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9" t="s">
        <v>198</v>
      </c>
      <c r="AT234" s="219" t="s">
        <v>194</v>
      </c>
      <c r="AU234" s="219" t="s">
        <v>86</v>
      </c>
      <c r="AY234" s="16" t="s">
        <v>163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6" t="s">
        <v>84</v>
      </c>
      <c r="BK234" s="220">
        <f>ROUND(I234*H234,2)</f>
        <v>0</v>
      </c>
      <c r="BL234" s="16" t="s">
        <v>170</v>
      </c>
      <c r="BM234" s="219" t="s">
        <v>593</v>
      </c>
    </row>
    <row r="235" spans="1:65" s="12" customFormat="1" ht="22.9" customHeight="1">
      <c r="B235" s="192"/>
      <c r="C235" s="193"/>
      <c r="D235" s="194" t="s">
        <v>76</v>
      </c>
      <c r="E235" s="206" t="s">
        <v>327</v>
      </c>
      <c r="F235" s="206" t="s">
        <v>328</v>
      </c>
      <c r="G235" s="193"/>
      <c r="H235" s="193"/>
      <c r="I235" s="196"/>
      <c r="J235" s="207">
        <f>BK235</f>
        <v>0</v>
      </c>
      <c r="K235" s="193"/>
      <c r="L235" s="198"/>
      <c r="M235" s="199"/>
      <c r="N235" s="200"/>
      <c r="O235" s="200"/>
      <c r="P235" s="201">
        <f>SUM(P236:P245)</f>
        <v>0</v>
      </c>
      <c r="Q235" s="200"/>
      <c r="R235" s="201">
        <f>SUM(R236:R245)</f>
        <v>0</v>
      </c>
      <c r="S235" s="200"/>
      <c r="T235" s="202">
        <f>SUM(T236:T245)</f>
        <v>0</v>
      </c>
      <c r="AR235" s="203" t="s">
        <v>84</v>
      </c>
      <c r="AT235" s="204" t="s">
        <v>76</v>
      </c>
      <c r="AU235" s="204" t="s">
        <v>84</v>
      </c>
      <c r="AY235" s="203" t="s">
        <v>163</v>
      </c>
      <c r="BK235" s="205">
        <f>SUM(BK236:BK245)</f>
        <v>0</v>
      </c>
    </row>
    <row r="236" spans="1:65" s="2" customFormat="1" ht="21.75" customHeight="1">
      <c r="A236" s="34"/>
      <c r="B236" s="35"/>
      <c r="C236" s="208" t="s">
        <v>321</v>
      </c>
      <c r="D236" s="208" t="s">
        <v>165</v>
      </c>
      <c r="E236" s="209" t="s">
        <v>330</v>
      </c>
      <c r="F236" s="210" t="s">
        <v>331</v>
      </c>
      <c r="G236" s="211" t="s">
        <v>197</v>
      </c>
      <c r="H236" s="212">
        <v>95.146000000000001</v>
      </c>
      <c r="I236" s="213"/>
      <c r="J236" s="214">
        <f>ROUND(I236*H236,2)</f>
        <v>0</v>
      </c>
      <c r="K236" s="210" t="s">
        <v>180</v>
      </c>
      <c r="L236" s="39"/>
      <c r="M236" s="215" t="s">
        <v>1</v>
      </c>
      <c r="N236" s="216" t="s">
        <v>42</v>
      </c>
      <c r="O236" s="71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9" t="s">
        <v>170</v>
      </c>
      <c r="AT236" s="219" t="s">
        <v>165</v>
      </c>
      <c r="AU236" s="219" t="s">
        <v>86</v>
      </c>
      <c r="AY236" s="16" t="s">
        <v>163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6" t="s">
        <v>84</v>
      </c>
      <c r="BK236" s="220">
        <f>ROUND(I236*H236,2)</f>
        <v>0</v>
      </c>
      <c r="BL236" s="16" t="s">
        <v>170</v>
      </c>
      <c r="BM236" s="219" t="s">
        <v>594</v>
      </c>
    </row>
    <row r="237" spans="1:65" s="2" customFormat="1" ht="21.75" customHeight="1">
      <c r="A237" s="34"/>
      <c r="B237" s="35"/>
      <c r="C237" s="208" t="s">
        <v>329</v>
      </c>
      <c r="D237" s="208" t="s">
        <v>165</v>
      </c>
      <c r="E237" s="209" t="s">
        <v>334</v>
      </c>
      <c r="F237" s="210" t="s">
        <v>335</v>
      </c>
      <c r="G237" s="211" t="s">
        <v>197</v>
      </c>
      <c r="H237" s="212">
        <v>2473.7959999999998</v>
      </c>
      <c r="I237" s="213"/>
      <c r="J237" s="214">
        <f>ROUND(I237*H237,2)</f>
        <v>0</v>
      </c>
      <c r="K237" s="210" t="s">
        <v>180</v>
      </c>
      <c r="L237" s="39"/>
      <c r="M237" s="215" t="s">
        <v>1</v>
      </c>
      <c r="N237" s="216" t="s">
        <v>42</v>
      </c>
      <c r="O237" s="71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9" t="s">
        <v>170</v>
      </c>
      <c r="AT237" s="219" t="s">
        <v>165</v>
      </c>
      <c r="AU237" s="219" t="s">
        <v>86</v>
      </c>
      <c r="AY237" s="16" t="s">
        <v>163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6" t="s">
        <v>84</v>
      </c>
      <c r="BK237" s="220">
        <f>ROUND(I237*H237,2)</f>
        <v>0</v>
      </c>
      <c r="BL237" s="16" t="s">
        <v>170</v>
      </c>
      <c r="BM237" s="219" t="s">
        <v>595</v>
      </c>
    </row>
    <row r="238" spans="1:65" s="13" customFormat="1" ht="11.25">
      <c r="B238" s="225"/>
      <c r="C238" s="226"/>
      <c r="D238" s="221" t="s">
        <v>184</v>
      </c>
      <c r="E238" s="226"/>
      <c r="F238" s="228" t="s">
        <v>337</v>
      </c>
      <c r="G238" s="226"/>
      <c r="H238" s="229">
        <v>2473.7959999999998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AT238" s="235" t="s">
        <v>184</v>
      </c>
      <c r="AU238" s="235" t="s">
        <v>86</v>
      </c>
      <c r="AV238" s="13" t="s">
        <v>86</v>
      </c>
      <c r="AW238" s="13" t="s">
        <v>4</v>
      </c>
      <c r="AX238" s="13" t="s">
        <v>84</v>
      </c>
      <c r="AY238" s="235" t="s">
        <v>163</v>
      </c>
    </row>
    <row r="239" spans="1:65" s="2" customFormat="1" ht="21.75" customHeight="1">
      <c r="A239" s="34"/>
      <c r="B239" s="35"/>
      <c r="C239" s="208" t="s">
        <v>333</v>
      </c>
      <c r="D239" s="208" t="s">
        <v>165</v>
      </c>
      <c r="E239" s="209" t="s">
        <v>339</v>
      </c>
      <c r="F239" s="210" t="s">
        <v>340</v>
      </c>
      <c r="G239" s="211" t="s">
        <v>197</v>
      </c>
      <c r="H239" s="212">
        <v>70.400000000000006</v>
      </c>
      <c r="I239" s="213"/>
      <c r="J239" s="214">
        <f>ROUND(I239*H239,2)</f>
        <v>0</v>
      </c>
      <c r="K239" s="210" t="s">
        <v>382</v>
      </c>
      <c r="L239" s="39"/>
      <c r="M239" s="215" t="s">
        <v>1</v>
      </c>
      <c r="N239" s="216" t="s">
        <v>42</v>
      </c>
      <c r="O239" s="71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170</v>
      </c>
      <c r="AT239" s="219" t="s">
        <v>165</v>
      </c>
      <c r="AU239" s="219" t="s">
        <v>86</v>
      </c>
      <c r="AY239" s="16" t="s">
        <v>163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6" t="s">
        <v>84</v>
      </c>
      <c r="BK239" s="220">
        <f>ROUND(I239*H239,2)</f>
        <v>0</v>
      </c>
      <c r="BL239" s="16" t="s">
        <v>170</v>
      </c>
      <c r="BM239" s="219" t="s">
        <v>596</v>
      </c>
    </row>
    <row r="240" spans="1:65" s="2" customFormat="1" ht="21.75" customHeight="1">
      <c r="A240" s="34"/>
      <c r="B240" s="35"/>
      <c r="C240" s="208" t="s">
        <v>338</v>
      </c>
      <c r="D240" s="208" t="s">
        <v>165</v>
      </c>
      <c r="E240" s="209" t="s">
        <v>343</v>
      </c>
      <c r="F240" s="210" t="s">
        <v>344</v>
      </c>
      <c r="G240" s="211" t="s">
        <v>197</v>
      </c>
      <c r="H240" s="212">
        <v>1.0189999999999999</v>
      </c>
      <c r="I240" s="213"/>
      <c r="J240" s="214">
        <f>ROUND(I240*H240,2)</f>
        <v>0</v>
      </c>
      <c r="K240" s="210" t="s">
        <v>180</v>
      </c>
      <c r="L240" s="39"/>
      <c r="M240" s="215" t="s">
        <v>1</v>
      </c>
      <c r="N240" s="216" t="s">
        <v>42</v>
      </c>
      <c r="O240" s="71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9" t="s">
        <v>170</v>
      </c>
      <c r="AT240" s="219" t="s">
        <v>165</v>
      </c>
      <c r="AU240" s="219" t="s">
        <v>86</v>
      </c>
      <c r="AY240" s="16" t="s">
        <v>163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6" t="s">
        <v>84</v>
      </c>
      <c r="BK240" s="220">
        <f>ROUND(I240*H240,2)</f>
        <v>0</v>
      </c>
      <c r="BL240" s="16" t="s">
        <v>170</v>
      </c>
      <c r="BM240" s="219" t="s">
        <v>597</v>
      </c>
    </row>
    <row r="241" spans="1:65" s="13" customFormat="1" ht="11.25">
      <c r="B241" s="225"/>
      <c r="C241" s="226"/>
      <c r="D241" s="221" t="s">
        <v>184</v>
      </c>
      <c r="E241" s="227" t="s">
        <v>1</v>
      </c>
      <c r="F241" s="228" t="s">
        <v>346</v>
      </c>
      <c r="G241" s="226"/>
      <c r="H241" s="229">
        <v>1.0189999999999999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184</v>
      </c>
      <c r="AU241" s="235" t="s">
        <v>86</v>
      </c>
      <c r="AV241" s="13" t="s">
        <v>86</v>
      </c>
      <c r="AW241" s="13" t="s">
        <v>34</v>
      </c>
      <c r="AX241" s="13" t="s">
        <v>84</v>
      </c>
      <c r="AY241" s="235" t="s">
        <v>163</v>
      </c>
    </row>
    <row r="242" spans="1:65" s="2" customFormat="1" ht="16.5" customHeight="1">
      <c r="A242" s="34"/>
      <c r="B242" s="35"/>
      <c r="C242" s="208" t="s">
        <v>342</v>
      </c>
      <c r="D242" s="208" t="s">
        <v>165</v>
      </c>
      <c r="E242" s="209" t="s">
        <v>348</v>
      </c>
      <c r="F242" s="210" t="s">
        <v>349</v>
      </c>
      <c r="G242" s="211" t="s">
        <v>197</v>
      </c>
      <c r="H242" s="212">
        <v>95.146000000000001</v>
      </c>
      <c r="I242" s="213"/>
      <c r="J242" s="214">
        <f>ROUND(I242*H242,2)</f>
        <v>0</v>
      </c>
      <c r="K242" s="210" t="s">
        <v>180</v>
      </c>
      <c r="L242" s="39"/>
      <c r="M242" s="215" t="s">
        <v>1</v>
      </c>
      <c r="N242" s="216" t="s">
        <v>42</v>
      </c>
      <c r="O242" s="71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170</v>
      </c>
      <c r="AT242" s="219" t="s">
        <v>165</v>
      </c>
      <c r="AU242" s="219" t="s">
        <v>86</v>
      </c>
      <c r="AY242" s="16" t="s">
        <v>163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6" t="s">
        <v>84</v>
      </c>
      <c r="BK242" s="220">
        <f>ROUND(I242*H242,2)</f>
        <v>0</v>
      </c>
      <c r="BL242" s="16" t="s">
        <v>170</v>
      </c>
      <c r="BM242" s="219" t="s">
        <v>598</v>
      </c>
    </row>
    <row r="243" spans="1:65" s="2" customFormat="1" ht="21.75" customHeight="1">
      <c r="A243" s="34"/>
      <c r="B243" s="35"/>
      <c r="C243" s="208" t="s">
        <v>347</v>
      </c>
      <c r="D243" s="208" t="s">
        <v>165</v>
      </c>
      <c r="E243" s="209" t="s">
        <v>352</v>
      </c>
      <c r="F243" s="210" t="s">
        <v>353</v>
      </c>
      <c r="G243" s="211" t="s">
        <v>197</v>
      </c>
      <c r="H243" s="212">
        <v>95.146000000000001</v>
      </c>
      <c r="I243" s="213"/>
      <c r="J243" s="214">
        <f>ROUND(I243*H243,2)</f>
        <v>0</v>
      </c>
      <c r="K243" s="210" t="s">
        <v>180</v>
      </c>
      <c r="L243" s="39"/>
      <c r="M243" s="215" t="s">
        <v>1</v>
      </c>
      <c r="N243" s="216" t="s">
        <v>42</v>
      </c>
      <c r="O243" s="71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9" t="s">
        <v>170</v>
      </c>
      <c r="AT243" s="219" t="s">
        <v>165</v>
      </c>
      <c r="AU243" s="219" t="s">
        <v>86</v>
      </c>
      <c r="AY243" s="16" t="s">
        <v>163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6" t="s">
        <v>84</v>
      </c>
      <c r="BK243" s="220">
        <f>ROUND(I243*H243,2)</f>
        <v>0</v>
      </c>
      <c r="BL243" s="16" t="s">
        <v>170</v>
      </c>
      <c r="BM243" s="219" t="s">
        <v>599</v>
      </c>
    </row>
    <row r="244" spans="1:65" s="13" customFormat="1" ht="11.25">
      <c r="B244" s="225"/>
      <c r="C244" s="226"/>
      <c r="D244" s="221" t="s">
        <v>184</v>
      </c>
      <c r="E244" s="227" t="s">
        <v>1</v>
      </c>
      <c r="F244" s="228" t="s">
        <v>355</v>
      </c>
      <c r="G244" s="226"/>
      <c r="H244" s="229">
        <v>95.146000000000001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184</v>
      </c>
      <c r="AU244" s="235" t="s">
        <v>86</v>
      </c>
      <c r="AV244" s="13" t="s">
        <v>86</v>
      </c>
      <c r="AW244" s="13" t="s">
        <v>34</v>
      </c>
      <c r="AX244" s="13" t="s">
        <v>84</v>
      </c>
      <c r="AY244" s="235" t="s">
        <v>163</v>
      </c>
    </row>
    <row r="245" spans="1:65" s="2" customFormat="1" ht="21.75" customHeight="1">
      <c r="A245" s="34"/>
      <c r="B245" s="35"/>
      <c r="C245" s="208" t="s">
        <v>351</v>
      </c>
      <c r="D245" s="208" t="s">
        <v>165</v>
      </c>
      <c r="E245" s="209" t="s">
        <v>357</v>
      </c>
      <c r="F245" s="210" t="s">
        <v>358</v>
      </c>
      <c r="G245" s="211" t="s">
        <v>197</v>
      </c>
      <c r="H245" s="212">
        <v>34.482999999999997</v>
      </c>
      <c r="I245" s="213"/>
      <c r="J245" s="214">
        <f>ROUND(I245*H245,2)</f>
        <v>0</v>
      </c>
      <c r="K245" s="210" t="s">
        <v>382</v>
      </c>
      <c r="L245" s="39"/>
      <c r="M245" s="215" t="s">
        <v>1</v>
      </c>
      <c r="N245" s="216" t="s">
        <v>42</v>
      </c>
      <c r="O245" s="71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170</v>
      </c>
      <c r="AT245" s="219" t="s">
        <v>165</v>
      </c>
      <c r="AU245" s="219" t="s">
        <v>86</v>
      </c>
      <c r="AY245" s="16" t="s">
        <v>163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6" t="s">
        <v>84</v>
      </c>
      <c r="BK245" s="220">
        <f>ROUND(I245*H245,2)</f>
        <v>0</v>
      </c>
      <c r="BL245" s="16" t="s">
        <v>170</v>
      </c>
      <c r="BM245" s="219" t="s">
        <v>600</v>
      </c>
    </row>
    <row r="246" spans="1:65" s="12" customFormat="1" ht="22.9" customHeight="1">
      <c r="B246" s="192"/>
      <c r="C246" s="193"/>
      <c r="D246" s="194" t="s">
        <v>76</v>
      </c>
      <c r="E246" s="206" t="s">
        <v>360</v>
      </c>
      <c r="F246" s="206" t="s">
        <v>361</v>
      </c>
      <c r="G246" s="193"/>
      <c r="H246" s="193"/>
      <c r="I246" s="196"/>
      <c r="J246" s="207">
        <f>BK246</f>
        <v>0</v>
      </c>
      <c r="K246" s="193"/>
      <c r="L246" s="198"/>
      <c r="M246" s="199"/>
      <c r="N246" s="200"/>
      <c r="O246" s="200"/>
      <c r="P246" s="201">
        <f>SUM(P247:P249)</f>
        <v>0</v>
      </c>
      <c r="Q246" s="200"/>
      <c r="R246" s="201">
        <f>SUM(R247:R249)</f>
        <v>0</v>
      </c>
      <c r="S246" s="200"/>
      <c r="T246" s="202">
        <f>SUM(T247:T249)</f>
        <v>0</v>
      </c>
      <c r="AR246" s="203" t="s">
        <v>84</v>
      </c>
      <c r="AT246" s="204" t="s">
        <v>76</v>
      </c>
      <c r="AU246" s="204" t="s">
        <v>84</v>
      </c>
      <c r="AY246" s="203" t="s">
        <v>163</v>
      </c>
      <c r="BK246" s="205">
        <f>SUM(BK247:BK249)</f>
        <v>0</v>
      </c>
    </row>
    <row r="247" spans="1:65" s="2" customFormat="1" ht="21.75" customHeight="1">
      <c r="A247" s="34"/>
      <c r="B247" s="35"/>
      <c r="C247" s="208" t="s">
        <v>356</v>
      </c>
      <c r="D247" s="208" t="s">
        <v>165</v>
      </c>
      <c r="E247" s="209" t="s">
        <v>363</v>
      </c>
      <c r="F247" s="210" t="s">
        <v>364</v>
      </c>
      <c r="G247" s="211" t="s">
        <v>197</v>
      </c>
      <c r="H247" s="212">
        <v>140.80000000000001</v>
      </c>
      <c r="I247" s="213"/>
      <c r="J247" s="214">
        <f>ROUND(I247*H247,2)</f>
        <v>0</v>
      </c>
      <c r="K247" s="210" t="s">
        <v>180</v>
      </c>
      <c r="L247" s="39"/>
      <c r="M247" s="215" t="s">
        <v>1</v>
      </c>
      <c r="N247" s="216" t="s">
        <v>42</v>
      </c>
      <c r="O247" s="71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170</v>
      </c>
      <c r="AT247" s="219" t="s">
        <v>165</v>
      </c>
      <c r="AU247" s="219" t="s">
        <v>86</v>
      </c>
      <c r="AY247" s="16" t="s">
        <v>163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6" t="s">
        <v>84</v>
      </c>
      <c r="BK247" s="220">
        <f>ROUND(I247*H247,2)</f>
        <v>0</v>
      </c>
      <c r="BL247" s="16" t="s">
        <v>170</v>
      </c>
      <c r="BM247" s="219" t="s">
        <v>601</v>
      </c>
    </row>
    <row r="248" spans="1:65" s="13" customFormat="1" ht="11.25">
      <c r="B248" s="225"/>
      <c r="C248" s="226"/>
      <c r="D248" s="221" t="s">
        <v>184</v>
      </c>
      <c r="E248" s="226"/>
      <c r="F248" s="228" t="s">
        <v>602</v>
      </c>
      <c r="G248" s="226"/>
      <c r="H248" s="229">
        <v>140.80000000000001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184</v>
      </c>
      <c r="AU248" s="235" t="s">
        <v>86</v>
      </c>
      <c r="AV248" s="13" t="s">
        <v>86</v>
      </c>
      <c r="AW248" s="13" t="s">
        <v>4</v>
      </c>
      <c r="AX248" s="13" t="s">
        <v>84</v>
      </c>
      <c r="AY248" s="235" t="s">
        <v>163</v>
      </c>
    </row>
    <row r="249" spans="1:65" s="2" customFormat="1" ht="21.75" customHeight="1">
      <c r="A249" s="34"/>
      <c r="B249" s="35"/>
      <c r="C249" s="208" t="s">
        <v>362</v>
      </c>
      <c r="D249" s="208" t="s">
        <v>165</v>
      </c>
      <c r="E249" s="209" t="s">
        <v>368</v>
      </c>
      <c r="F249" s="210" t="s">
        <v>369</v>
      </c>
      <c r="G249" s="211" t="s">
        <v>197</v>
      </c>
      <c r="H249" s="212">
        <v>70.400000000000006</v>
      </c>
      <c r="I249" s="213"/>
      <c r="J249" s="214">
        <f>ROUND(I249*H249,2)</f>
        <v>0</v>
      </c>
      <c r="K249" s="210" t="s">
        <v>180</v>
      </c>
      <c r="L249" s="39"/>
      <c r="M249" s="257" t="s">
        <v>1</v>
      </c>
      <c r="N249" s="258" t="s">
        <v>42</v>
      </c>
      <c r="O249" s="259"/>
      <c r="P249" s="260">
        <f>O249*H249</f>
        <v>0</v>
      </c>
      <c r="Q249" s="260">
        <v>0</v>
      </c>
      <c r="R249" s="260">
        <f>Q249*H249</f>
        <v>0</v>
      </c>
      <c r="S249" s="260">
        <v>0</v>
      </c>
      <c r="T249" s="261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170</v>
      </c>
      <c r="AT249" s="219" t="s">
        <v>165</v>
      </c>
      <c r="AU249" s="219" t="s">
        <v>86</v>
      </c>
      <c r="AY249" s="16" t="s">
        <v>163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6" t="s">
        <v>84</v>
      </c>
      <c r="BK249" s="220">
        <f>ROUND(I249*H249,2)</f>
        <v>0</v>
      </c>
      <c r="BL249" s="16" t="s">
        <v>170</v>
      </c>
      <c r="BM249" s="219" t="s">
        <v>603</v>
      </c>
    </row>
    <row r="250" spans="1:65" s="2" customFormat="1" ht="6.95" customHeight="1">
      <c r="A250" s="34"/>
      <c r="B250" s="54"/>
      <c r="C250" s="55"/>
      <c r="D250" s="55"/>
      <c r="E250" s="55"/>
      <c r="F250" s="55"/>
      <c r="G250" s="55"/>
      <c r="H250" s="55"/>
      <c r="I250" s="158"/>
      <c r="J250" s="55"/>
      <c r="K250" s="55"/>
      <c r="L250" s="39"/>
      <c r="M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</row>
  </sheetData>
  <sheetProtection algorithmName="SHA-512" hashValue="3xEAIsPlXIkdVwM7VjQiCc9dPc58zHB6fMz8GDhNAXCB+vWUnvWWX02AcOZJkoHYzZJL0DOFzUeE1F5LQDP/6g==" saltValue="ic/0DiD0zELGkaYfDN/87VMDd7Ihxq+WOIZ6xDOVfEBwK+Lzf9m77km/vDvGQIalxV+6F4XvOh9N2xQppwO+pg==" spinCount="100000" sheet="1" objects="1" scenarios="1" formatColumns="0" formatRows="0" autoFilter="0"/>
  <autoFilter ref="C126:K249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121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9"/>
      <c r="AT3" s="16" t="s">
        <v>86</v>
      </c>
    </row>
    <row r="4" spans="1:46" s="1" customFormat="1" ht="24.95" customHeight="1">
      <c r="B4" s="19"/>
      <c r="D4" s="119" t="s">
        <v>131</v>
      </c>
      <c r="I4" s="115"/>
      <c r="L4" s="19"/>
      <c r="M4" s="120" t="s">
        <v>10</v>
      </c>
      <c r="AT4" s="16" t="s">
        <v>4</v>
      </c>
    </row>
    <row r="5" spans="1:46" s="1" customFormat="1" ht="6.95" customHeight="1">
      <c r="B5" s="19"/>
      <c r="I5" s="115"/>
      <c r="L5" s="19"/>
    </row>
    <row r="6" spans="1:46" s="1" customFormat="1" ht="12" customHeight="1">
      <c r="B6" s="19"/>
      <c r="D6" s="121" t="s">
        <v>16</v>
      </c>
      <c r="I6" s="115"/>
      <c r="L6" s="19"/>
    </row>
    <row r="7" spans="1:46" s="1" customFormat="1" ht="16.5" customHeight="1">
      <c r="B7" s="19"/>
      <c r="E7" s="307" t="str">
        <f>'Rekapitulace zakázky'!K6</f>
        <v>Oprava mostních objektů v úseku Opočno - Teplice nad M.</v>
      </c>
      <c r="F7" s="308"/>
      <c r="G7" s="308"/>
      <c r="H7" s="308"/>
      <c r="I7" s="115"/>
      <c r="L7" s="19"/>
    </row>
    <row r="8" spans="1:46" s="1" customFormat="1" ht="12" customHeight="1">
      <c r="B8" s="19"/>
      <c r="D8" s="121" t="s">
        <v>132</v>
      </c>
      <c r="I8" s="115"/>
      <c r="L8" s="19"/>
    </row>
    <row r="9" spans="1:46" s="2" customFormat="1" ht="16.5" customHeight="1">
      <c r="A9" s="34"/>
      <c r="B9" s="39"/>
      <c r="C9" s="34"/>
      <c r="D9" s="34"/>
      <c r="E9" s="307" t="s">
        <v>537</v>
      </c>
      <c r="F9" s="309"/>
      <c r="G9" s="309"/>
      <c r="H9" s="309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134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0" t="s">
        <v>604</v>
      </c>
      <c r="F11" s="309"/>
      <c r="G11" s="309"/>
      <c r="H11" s="309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zakázky'!AN8</f>
        <v>31. 1. 2020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tr">
        <f>IF('Rekapitulace zakázky'!AN10="","",'Rekapitulace zakázky'!AN10)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zakázky'!E11="","",'Rekapitulace zakázky'!E11)</f>
        <v xml:space="preserve"> </v>
      </c>
      <c r="F17" s="34"/>
      <c r="G17" s="34"/>
      <c r="H17" s="34"/>
      <c r="I17" s="123" t="s">
        <v>30</v>
      </c>
      <c r="J17" s="110" t="str">
        <f>IF('Rekapitulace zakázky'!AN11="","",'Rekapitulace zakázky'!AN11)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31</v>
      </c>
      <c r="E19" s="34"/>
      <c r="F19" s="34"/>
      <c r="G19" s="34"/>
      <c r="H19" s="34"/>
      <c r="I19" s="123" t="s">
        <v>29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1" t="str">
        <f>'Rekapitulace zakázky'!E14</f>
        <v>Vyplň údaj</v>
      </c>
      <c r="F20" s="312"/>
      <c r="G20" s="312"/>
      <c r="H20" s="312"/>
      <c r="I20" s="123" t="s">
        <v>30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33</v>
      </c>
      <c r="E22" s="34"/>
      <c r="F22" s="34"/>
      <c r="G22" s="34"/>
      <c r="H22" s="34"/>
      <c r="I22" s="123" t="s">
        <v>29</v>
      </c>
      <c r="J22" s="110" t="str">
        <f>IF('Rekapitulace zakázky'!AN16="","",'Rekapitulace zakázky'!AN16)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zakázky'!E17="","",'Rekapitulace zakázky'!E17)</f>
        <v xml:space="preserve"> </v>
      </c>
      <c r="F23" s="34"/>
      <c r="G23" s="34"/>
      <c r="H23" s="34"/>
      <c r="I23" s="123" t="s">
        <v>30</v>
      </c>
      <c r="J23" s="110" t="str">
        <f>IF('Rekapitulace zakázky'!AN17="","",'Rekapitulace zakázky'!AN17)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29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23" t="s">
        <v>30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36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13" t="s">
        <v>1</v>
      </c>
      <c r="F29" s="313"/>
      <c r="G29" s="313"/>
      <c r="H29" s="313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37</v>
      </c>
      <c r="E32" s="34"/>
      <c r="F32" s="34"/>
      <c r="G32" s="34"/>
      <c r="H32" s="34"/>
      <c r="I32" s="122"/>
      <c r="J32" s="13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39</v>
      </c>
      <c r="G34" s="34"/>
      <c r="H34" s="34"/>
      <c r="I34" s="134" t="s">
        <v>38</v>
      </c>
      <c r="J34" s="133" t="s">
        <v>40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41</v>
      </c>
      <c r="E35" s="121" t="s">
        <v>42</v>
      </c>
      <c r="F35" s="136">
        <f>ROUND((SUM(BE124:BE135)),  2)</f>
        <v>0</v>
      </c>
      <c r="G35" s="34"/>
      <c r="H35" s="34"/>
      <c r="I35" s="137">
        <v>0.21</v>
      </c>
      <c r="J35" s="136">
        <f>ROUND(((SUM(BE124:BE135))*I35),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43</v>
      </c>
      <c r="F36" s="136">
        <f>ROUND((SUM(BF124:BF135)),  2)</f>
        <v>0</v>
      </c>
      <c r="G36" s="34"/>
      <c r="H36" s="34"/>
      <c r="I36" s="137">
        <v>0.15</v>
      </c>
      <c r="J36" s="136">
        <f>ROUND(((SUM(BF124:BF135))*I36),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44</v>
      </c>
      <c r="F37" s="136">
        <f>ROUND((SUM(BG124:BG135)),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45</v>
      </c>
      <c r="F38" s="136">
        <f>ROUND((SUM(BH124:BH135)),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ROUND((SUM(BI124:BI135)),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47</v>
      </c>
      <c r="E41" s="140"/>
      <c r="F41" s="140"/>
      <c r="G41" s="141" t="s">
        <v>48</v>
      </c>
      <c r="H41" s="142" t="s">
        <v>49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I43" s="115"/>
      <c r="L43" s="19"/>
    </row>
    <row r="44" spans="1:31" s="1" customFormat="1" ht="14.45" customHeight="1">
      <c r="B44" s="19"/>
      <c r="I44" s="115"/>
      <c r="L44" s="19"/>
    </row>
    <row r="45" spans="1:31" s="1" customFormat="1" ht="14.45" customHeight="1">
      <c r="B45" s="19"/>
      <c r="I45" s="115"/>
      <c r="L45" s="19"/>
    </row>
    <row r="46" spans="1:31" s="1" customFormat="1" ht="14.45" customHeight="1">
      <c r="B46" s="19"/>
      <c r="I46" s="115"/>
      <c r="L46" s="19"/>
    </row>
    <row r="47" spans="1:31" s="1" customFormat="1" ht="14.45" customHeight="1">
      <c r="B47" s="19"/>
      <c r="I47" s="115"/>
      <c r="L47" s="19"/>
    </row>
    <row r="48" spans="1:31" s="1" customFormat="1" ht="14.45" customHeight="1">
      <c r="B48" s="19"/>
      <c r="I48" s="115"/>
      <c r="L48" s="19"/>
    </row>
    <row r="49" spans="1:31" s="1" customFormat="1" ht="14.45" customHeight="1">
      <c r="B49" s="19"/>
      <c r="I49" s="115"/>
      <c r="L49" s="19"/>
    </row>
    <row r="50" spans="1:31" s="2" customFormat="1" ht="14.45" customHeight="1">
      <c r="B50" s="51"/>
      <c r="D50" s="146" t="s">
        <v>50</v>
      </c>
      <c r="E50" s="147"/>
      <c r="F50" s="147"/>
      <c r="G50" s="146" t="s">
        <v>51</v>
      </c>
      <c r="H50" s="147"/>
      <c r="I50" s="148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9"/>
      <c r="C61" s="34"/>
      <c r="D61" s="149" t="s">
        <v>52</v>
      </c>
      <c r="E61" s="150"/>
      <c r="F61" s="151" t="s">
        <v>53</v>
      </c>
      <c r="G61" s="149" t="s">
        <v>52</v>
      </c>
      <c r="H61" s="150"/>
      <c r="I61" s="152"/>
      <c r="J61" s="153" t="s">
        <v>53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9"/>
      <c r="C65" s="34"/>
      <c r="D65" s="146" t="s">
        <v>54</v>
      </c>
      <c r="E65" s="154"/>
      <c r="F65" s="154"/>
      <c r="G65" s="146" t="s">
        <v>55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9"/>
      <c r="C76" s="34"/>
      <c r="D76" s="149" t="s">
        <v>52</v>
      </c>
      <c r="E76" s="150"/>
      <c r="F76" s="151" t="s">
        <v>53</v>
      </c>
      <c r="G76" s="149" t="s">
        <v>52</v>
      </c>
      <c r="H76" s="150"/>
      <c r="I76" s="152"/>
      <c r="J76" s="153" t="s">
        <v>53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136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14" t="str">
        <f>E7</f>
        <v>Oprava mostních objektů v úseku Opočno - Teplice nad M.</v>
      </c>
      <c r="F85" s="315"/>
      <c r="G85" s="315"/>
      <c r="H85" s="315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132</v>
      </c>
      <c r="D86" s="21"/>
      <c r="E86" s="21"/>
      <c r="F86" s="21"/>
      <c r="G86" s="21"/>
      <c r="H86" s="21"/>
      <c r="I86" s="115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14" t="s">
        <v>537</v>
      </c>
      <c r="F87" s="316"/>
      <c r="G87" s="316"/>
      <c r="H87" s="316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134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7" t="str">
        <f>E11</f>
        <v>2019/07/4.2/SO 04 - VRN - most v km 54,333</v>
      </c>
      <c r="F89" s="316"/>
      <c r="G89" s="316"/>
      <c r="H89" s="316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 xml:space="preserve"> </v>
      </c>
      <c r="G91" s="36"/>
      <c r="H91" s="36"/>
      <c r="I91" s="123" t="s">
        <v>24</v>
      </c>
      <c r="J91" s="66" t="str">
        <f>IF(J14="","",J14)</f>
        <v>31. 1. 2020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28</v>
      </c>
      <c r="D93" s="36"/>
      <c r="E93" s="36"/>
      <c r="F93" s="26" t="str">
        <f>E17</f>
        <v xml:space="preserve"> </v>
      </c>
      <c r="G93" s="36"/>
      <c r="H93" s="36"/>
      <c r="I93" s="123" t="s">
        <v>33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8" t="s">
        <v>31</v>
      </c>
      <c r="D94" s="36"/>
      <c r="E94" s="36"/>
      <c r="F94" s="26" t="str">
        <f>IF(E20="","",E20)</f>
        <v>Vyplň údaj</v>
      </c>
      <c r="G94" s="36"/>
      <c r="H94" s="36"/>
      <c r="I94" s="123" t="s">
        <v>35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137</v>
      </c>
      <c r="D96" s="163"/>
      <c r="E96" s="163"/>
      <c r="F96" s="163"/>
      <c r="G96" s="163"/>
      <c r="H96" s="163"/>
      <c r="I96" s="164"/>
      <c r="J96" s="165" t="s">
        <v>138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139</v>
      </c>
      <c r="D98" s="36"/>
      <c r="E98" s="36"/>
      <c r="F98" s="36"/>
      <c r="G98" s="36"/>
      <c r="H98" s="36"/>
      <c r="I98" s="122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140</v>
      </c>
    </row>
    <row r="99" spans="1:47" s="9" customFormat="1" ht="24.95" customHeight="1">
      <c r="B99" s="167"/>
      <c r="C99" s="168"/>
      <c r="D99" s="169" t="s">
        <v>372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373</v>
      </c>
      <c r="E100" s="176"/>
      <c r="F100" s="176"/>
      <c r="G100" s="176"/>
      <c r="H100" s="176"/>
      <c r="I100" s="177"/>
      <c r="J100" s="178">
        <f>J126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374</v>
      </c>
      <c r="E101" s="176"/>
      <c r="F101" s="176"/>
      <c r="G101" s="176"/>
      <c r="H101" s="176"/>
      <c r="I101" s="177"/>
      <c r="J101" s="178">
        <f>J130</f>
        <v>0</v>
      </c>
      <c r="K101" s="104"/>
      <c r="L101" s="179"/>
    </row>
    <row r="102" spans="1:47" s="10" customFormat="1" ht="19.899999999999999" customHeight="1">
      <c r="B102" s="174"/>
      <c r="C102" s="104"/>
      <c r="D102" s="175" t="s">
        <v>375</v>
      </c>
      <c r="E102" s="176"/>
      <c r="F102" s="176"/>
      <c r="G102" s="176"/>
      <c r="H102" s="176"/>
      <c r="I102" s="177"/>
      <c r="J102" s="178">
        <f>J132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148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4" t="str">
        <f>E7</f>
        <v>Oprava mostních objektů v úseku Opočno - Teplice nad M.</v>
      </c>
      <c r="F112" s="315"/>
      <c r="G112" s="315"/>
      <c r="H112" s="315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132</v>
      </c>
      <c r="D113" s="21"/>
      <c r="E113" s="21"/>
      <c r="F113" s="21"/>
      <c r="G113" s="21"/>
      <c r="H113" s="21"/>
      <c r="I113" s="115"/>
      <c r="J113" s="21"/>
      <c r="K113" s="21"/>
      <c r="L113" s="19"/>
    </row>
    <row r="114" spans="1:65" s="2" customFormat="1" ht="16.5" customHeight="1">
      <c r="A114" s="34"/>
      <c r="B114" s="35"/>
      <c r="C114" s="36"/>
      <c r="D114" s="36"/>
      <c r="E114" s="314" t="s">
        <v>537</v>
      </c>
      <c r="F114" s="316"/>
      <c r="G114" s="316"/>
      <c r="H114" s="31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134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7" t="str">
        <f>E11</f>
        <v>2019/07/4.2/SO 04 - VRN - most v km 54,333</v>
      </c>
      <c r="F116" s="316"/>
      <c r="G116" s="316"/>
      <c r="H116" s="31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22</v>
      </c>
      <c r="D118" s="36"/>
      <c r="E118" s="36"/>
      <c r="F118" s="26" t="str">
        <f>F14</f>
        <v xml:space="preserve"> </v>
      </c>
      <c r="G118" s="36"/>
      <c r="H118" s="36"/>
      <c r="I118" s="123" t="s">
        <v>24</v>
      </c>
      <c r="J118" s="66" t="str">
        <f>IF(J14="","",J14)</f>
        <v>31. 1. 2020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8" t="s">
        <v>28</v>
      </c>
      <c r="D120" s="36"/>
      <c r="E120" s="36"/>
      <c r="F120" s="26" t="str">
        <f>E17</f>
        <v xml:space="preserve"> </v>
      </c>
      <c r="G120" s="36"/>
      <c r="H120" s="36"/>
      <c r="I120" s="123" t="s">
        <v>33</v>
      </c>
      <c r="J120" s="32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31</v>
      </c>
      <c r="D121" s="36"/>
      <c r="E121" s="36"/>
      <c r="F121" s="26" t="str">
        <f>IF(E20="","",E20)</f>
        <v>Vyplň údaj</v>
      </c>
      <c r="G121" s="36"/>
      <c r="H121" s="36"/>
      <c r="I121" s="123" t="s">
        <v>35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149</v>
      </c>
      <c r="D123" s="183" t="s">
        <v>62</v>
      </c>
      <c r="E123" s="183" t="s">
        <v>58</v>
      </c>
      <c r="F123" s="183" t="s">
        <v>59</v>
      </c>
      <c r="G123" s="183" t="s">
        <v>150</v>
      </c>
      <c r="H123" s="183" t="s">
        <v>151</v>
      </c>
      <c r="I123" s="184" t="s">
        <v>152</v>
      </c>
      <c r="J123" s="183" t="s">
        <v>138</v>
      </c>
      <c r="K123" s="185" t="s">
        <v>153</v>
      </c>
      <c r="L123" s="186"/>
      <c r="M123" s="75" t="s">
        <v>1</v>
      </c>
      <c r="N123" s="76" t="s">
        <v>41</v>
      </c>
      <c r="O123" s="76" t="s">
        <v>154</v>
      </c>
      <c r="P123" s="76" t="s">
        <v>155</v>
      </c>
      <c r="Q123" s="76" t="s">
        <v>156</v>
      </c>
      <c r="R123" s="76" t="s">
        <v>157</v>
      </c>
      <c r="S123" s="76" t="s">
        <v>158</v>
      </c>
      <c r="T123" s="77" t="s">
        <v>159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160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0</v>
      </c>
      <c r="S124" s="79"/>
      <c r="T124" s="19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76</v>
      </c>
      <c r="AU124" s="16" t="s">
        <v>140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76</v>
      </c>
      <c r="E125" s="195" t="s">
        <v>376</v>
      </c>
      <c r="F125" s="195" t="s">
        <v>377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P126+P130+P132</f>
        <v>0</v>
      </c>
      <c r="Q125" s="200"/>
      <c r="R125" s="201">
        <f>R126+R130+R132</f>
        <v>0</v>
      </c>
      <c r="S125" s="200"/>
      <c r="T125" s="202">
        <f>T126+T130+T132</f>
        <v>0</v>
      </c>
      <c r="AR125" s="203" t="s">
        <v>193</v>
      </c>
      <c r="AT125" s="204" t="s">
        <v>76</v>
      </c>
      <c r="AU125" s="204" t="s">
        <v>77</v>
      </c>
      <c r="AY125" s="203" t="s">
        <v>163</v>
      </c>
      <c r="BK125" s="205">
        <f>BK126+BK130+BK132</f>
        <v>0</v>
      </c>
    </row>
    <row r="126" spans="1:65" s="12" customFormat="1" ht="22.9" customHeight="1">
      <c r="B126" s="192"/>
      <c r="C126" s="193"/>
      <c r="D126" s="194" t="s">
        <v>76</v>
      </c>
      <c r="E126" s="206" t="s">
        <v>378</v>
      </c>
      <c r="F126" s="206" t="s">
        <v>379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SUM(P127:P129)</f>
        <v>0</v>
      </c>
      <c r="Q126" s="200"/>
      <c r="R126" s="201">
        <f>SUM(R127:R129)</f>
        <v>0</v>
      </c>
      <c r="S126" s="200"/>
      <c r="T126" s="202">
        <f>SUM(T127:T129)</f>
        <v>0</v>
      </c>
      <c r="AR126" s="203" t="s">
        <v>193</v>
      </c>
      <c r="AT126" s="204" t="s">
        <v>76</v>
      </c>
      <c r="AU126" s="204" t="s">
        <v>84</v>
      </c>
      <c r="AY126" s="203" t="s">
        <v>163</v>
      </c>
      <c r="BK126" s="205">
        <f>SUM(BK127:BK129)</f>
        <v>0</v>
      </c>
    </row>
    <row r="127" spans="1:65" s="2" customFormat="1" ht="16.5" customHeight="1">
      <c r="A127" s="34"/>
      <c r="B127" s="35"/>
      <c r="C127" s="208" t="s">
        <v>86</v>
      </c>
      <c r="D127" s="208" t="s">
        <v>165</v>
      </c>
      <c r="E127" s="209" t="s">
        <v>380</v>
      </c>
      <c r="F127" s="210" t="s">
        <v>379</v>
      </c>
      <c r="G127" s="211" t="s">
        <v>381</v>
      </c>
      <c r="H127" s="212">
        <v>1</v>
      </c>
      <c r="I127" s="213"/>
      <c r="J127" s="214">
        <f>ROUND(I127*H127,2)</f>
        <v>0</v>
      </c>
      <c r="K127" s="210" t="s">
        <v>382</v>
      </c>
      <c r="L127" s="39"/>
      <c r="M127" s="215" t="s">
        <v>1</v>
      </c>
      <c r="N127" s="216" t="s">
        <v>42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383</v>
      </c>
      <c r="AT127" s="219" t="s">
        <v>165</v>
      </c>
      <c r="AU127" s="219" t="s">
        <v>86</v>
      </c>
      <c r="AY127" s="16" t="s">
        <v>163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6" t="s">
        <v>84</v>
      </c>
      <c r="BK127" s="220">
        <f>ROUND(I127*H127,2)</f>
        <v>0</v>
      </c>
      <c r="BL127" s="16" t="s">
        <v>383</v>
      </c>
      <c r="BM127" s="219" t="s">
        <v>605</v>
      </c>
    </row>
    <row r="128" spans="1:65" s="2" customFormat="1" ht="16.5" customHeight="1">
      <c r="A128" s="34"/>
      <c r="B128" s="35"/>
      <c r="C128" s="208" t="s">
        <v>176</v>
      </c>
      <c r="D128" s="208" t="s">
        <v>165</v>
      </c>
      <c r="E128" s="209" t="s">
        <v>385</v>
      </c>
      <c r="F128" s="210" t="s">
        <v>386</v>
      </c>
      <c r="G128" s="211" t="s">
        <v>381</v>
      </c>
      <c r="H128" s="212">
        <v>1</v>
      </c>
      <c r="I128" s="213"/>
      <c r="J128" s="214">
        <f>ROUND(I128*H128,2)</f>
        <v>0</v>
      </c>
      <c r="K128" s="210" t="s">
        <v>382</v>
      </c>
      <c r="L128" s="39"/>
      <c r="M128" s="215" t="s">
        <v>1</v>
      </c>
      <c r="N128" s="216" t="s">
        <v>42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383</v>
      </c>
      <c r="AT128" s="219" t="s">
        <v>165</v>
      </c>
      <c r="AU128" s="219" t="s">
        <v>86</v>
      </c>
      <c r="AY128" s="16" t="s">
        <v>163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6" t="s">
        <v>84</v>
      </c>
      <c r="BK128" s="220">
        <f>ROUND(I128*H128,2)</f>
        <v>0</v>
      </c>
      <c r="BL128" s="16" t="s">
        <v>383</v>
      </c>
      <c r="BM128" s="219" t="s">
        <v>606</v>
      </c>
    </row>
    <row r="129" spans="1:65" s="2" customFormat="1" ht="16.5" customHeight="1">
      <c r="A129" s="34"/>
      <c r="B129" s="35"/>
      <c r="C129" s="208" t="s">
        <v>170</v>
      </c>
      <c r="D129" s="208" t="s">
        <v>165</v>
      </c>
      <c r="E129" s="209" t="s">
        <v>388</v>
      </c>
      <c r="F129" s="210" t="s">
        <v>389</v>
      </c>
      <c r="G129" s="211" t="s">
        <v>381</v>
      </c>
      <c r="H129" s="212">
        <v>1</v>
      </c>
      <c r="I129" s="213"/>
      <c r="J129" s="214">
        <f>ROUND(I129*H129,2)</f>
        <v>0</v>
      </c>
      <c r="K129" s="210" t="s">
        <v>382</v>
      </c>
      <c r="L129" s="39"/>
      <c r="M129" s="215" t="s">
        <v>1</v>
      </c>
      <c r="N129" s="216" t="s">
        <v>42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383</v>
      </c>
      <c r="AT129" s="219" t="s">
        <v>165</v>
      </c>
      <c r="AU129" s="219" t="s">
        <v>86</v>
      </c>
      <c r="AY129" s="16" t="s">
        <v>163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6" t="s">
        <v>84</v>
      </c>
      <c r="BK129" s="220">
        <f>ROUND(I129*H129,2)</f>
        <v>0</v>
      </c>
      <c r="BL129" s="16" t="s">
        <v>383</v>
      </c>
      <c r="BM129" s="219" t="s">
        <v>607</v>
      </c>
    </row>
    <row r="130" spans="1:65" s="12" customFormat="1" ht="22.9" customHeight="1">
      <c r="B130" s="192"/>
      <c r="C130" s="193"/>
      <c r="D130" s="194" t="s">
        <v>76</v>
      </c>
      <c r="E130" s="206" t="s">
        <v>391</v>
      </c>
      <c r="F130" s="206" t="s">
        <v>392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P131</f>
        <v>0</v>
      </c>
      <c r="Q130" s="200"/>
      <c r="R130" s="201">
        <f>R131</f>
        <v>0</v>
      </c>
      <c r="S130" s="200"/>
      <c r="T130" s="202">
        <f>T131</f>
        <v>0</v>
      </c>
      <c r="AR130" s="203" t="s">
        <v>193</v>
      </c>
      <c r="AT130" s="204" t="s">
        <v>76</v>
      </c>
      <c r="AU130" s="204" t="s">
        <v>84</v>
      </c>
      <c r="AY130" s="203" t="s">
        <v>163</v>
      </c>
      <c r="BK130" s="205">
        <f>BK131</f>
        <v>0</v>
      </c>
    </row>
    <row r="131" spans="1:65" s="2" customFormat="1" ht="16.5" customHeight="1">
      <c r="A131" s="34"/>
      <c r="B131" s="35"/>
      <c r="C131" s="208" t="s">
        <v>193</v>
      </c>
      <c r="D131" s="208" t="s">
        <v>165</v>
      </c>
      <c r="E131" s="209" t="s">
        <v>393</v>
      </c>
      <c r="F131" s="210" t="s">
        <v>394</v>
      </c>
      <c r="G131" s="211" t="s">
        <v>381</v>
      </c>
      <c r="H131" s="212">
        <v>80</v>
      </c>
      <c r="I131" s="213"/>
      <c r="J131" s="214">
        <f>ROUND(I131*H131,2)</f>
        <v>0</v>
      </c>
      <c r="K131" s="210" t="s">
        <v>382</v>
      </c>
      <c r="L131" s="39"/>
      <c r="M131" s="215" t="s">
        <v>1</v>
      </c>
      <c r="N131" s="216" t="s">
        <v>42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383</v>
      </c>
      <c r="AT131" s="219" t="s">
        <v>165</v>
      </c>
      <c r="AU131" s="219" t="s">
        <v>86</v>
      </c>
      <c r="AY131" s="16" t="s">
        <v>163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6" t="s">
        <v>84</v>
      </c>
      <c r="BK131" s="220">
        <f>ROUND(I131*H131,2)</f>
        <v>0</v>
      </c>
      <c r="BL131" s="16" t="s">
        <v>383</v>
      </c>
      <c r="BM131" s="219" t="s">
        <v>608</v>
      </c>
    </row>
    <row r="132" spans="1:65" s="12" customFormat="1" ht="22.9" customHeight="1">
      <c r="B132" s="192"/>
      <c r="C132" s="193"/>
      <c r="D132" s="194" t="s">
        <v>76</v>
      </c>
      <c r="E132" s="206" t="s">
        <v>396</v>
      </c>
      <c r="F132" s="206" t="s">
        <v>397</v>
      </c>
      <c r="G132" s="193"/>
      <c r="H132" s="193"/>
      <c r="I132" s="196"/>
      <c r="J132" s="207">
        <f>BK132</f>
        <v>0</v>
      </c>
      <c r="K132" s="193"/>
      <c r="L132" s="198"/>
      <c r="M132" s="199"/>
      <c r="N132" s="200"/>
      <c r="O132" s="200"/>
      <c r="P132" s="201">
        <f>SUM(P133:P135)</f>
        <v>0</v>
      </c>
      <c r="Q132" s="200"/>
      <c r="R132" s="201">
        <f>SUM(R133:R135)</f>
        <v>0</v>
      </c>
      <c r="S132" s="200"/>
      <c r="T132" s="202">
        <f>SUM(T133:T135)</f>
        <v>0</v>
      </c>
      <c r="AR132" s="203" t="s">
        <v>193</v>
      </c>
      <c r="AT132" s="204" t="s">
        <v>76</v>
      </c>
      <c r="AU132" s="204" t="s">
        <v>84</v>
      </c>
      <c r="AY132" s="203" t="s">
        <v>163</v>
      </c>
      <c r="BK132" s="205">
        <f>SUM(BK133:BK135)</f>
        <v>0</v>
      </c>
    </row>
    <row r="133" spans="1:65" s="2" customFormat="1" ht="16.5" customHeight="1">
      <c r="A133" s="34"/>
      <c r="B133" s="35"/>
      <c r="C133" s="208" t="s">
        <v>201</v>
      </c>
      <c r="D133" s="208" t="s">
        <v>165</v>
      </c>
      <c r="E133" s="209" t="s">
        <v>398</v>
      </c>
      <c r="F133" s="210" t="s">
        <v>399</v>
      </c>
      <c r="G133" s="211" t="s">
        <v>381</v>
      </c>
      <c r="H133" s="212">
        <v>1</v>
      </c>
      <c r="I133" s="213"/>
      <c r="J133" s="214">
        <f>ROUND(I133*H133,2)</f>
        <v>0</v>
      </c>
      <c r="K133" s="210" t="s">
        <v>382</v>
      </c>
      <c r="L133" s="39"/>
      <c r="M133" s="215" t="s">
        <v>1</v>
      </c>
      <c r="N133" s="216" t="s">
        <v>42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383</v>
      </c>
      <c r="AT133" s="219" t="s">
        <v>165</v>
      </c>
      <c r="AU133" s="219" t="s">
        <v>86</v>
      </c>
      <c r="AY133" s="16" t="s">
        <v>163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84</v>
      </c>
      <c r="BK133" s="220">
        <f>ROUND(I133*H133,2)</f>
        <v>0</v>
      </c>
      <c r="BL133" s="16" t="s">
        <v>383</v>
      </c>
      <c r="BM133" s="219" t="s">
        <v>609</v>
      </c>
    </row>
    <row r="134" spans="1:65" s="2" customFormat="1" ht="16.5" customHeight="1">
      <c r="A134" s="34"/>
      <c r="B134" s="35"/>
      <c r="C134" s="208" t="s">
        <v>198</v>
      </c>
      <c r="D134" s="208" t="s">
        <v>165</v>
      </c>
      <c r="E134" s="209" t="s">
        <v>610</v>
      </c>
      <c r="F134" s="210" t="s">
        <v>611</v>
      </c>
      <c r="G134" s="211" t="s">
        <v>381</v>
      </c>
      <c r="H134" s="212">
        <v>1</v>
      </c>
      <c r="I134" s="213"/>
      <c r="J134" s="214">
        <f>ROUND(I134*H134,2)</f>
        <v>0</v>
      </c>
      <c r="K134" s="210" t="s">
        <v>169</v>
      </c>
      <c r="L134" s="39"/>
      <c r="M134" s="215" t="s">
        <v>1</v>
      </c>
      <c r="N134" s="216" t="s">
        <v>42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383</v>
      </c>
      <c r="AT134" s="219" t="s">
        <v>165</v>
      </c>
      <c r="AU134" s="219" t="s">
        <v>86</v>
      </c>
      <c r="AY134" s="16" t="s">
        <v>163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6" t="s">
        <v>84</v>
      </c>
      <c r="BK134" s="220">
        <f>ROUND(I134*H134,2)</f>
        <v>0</v>
      </c>
      <c r="BL134" s="16" t="s">
        <v>383</v>
      </c>
      <c r="BM134" s="219" t="s">
        <v>612</v>
      </c>
    </row>
    <row r="135" spans="1:65" s="2" customFormat="1" ht="16.5" customHeight="1">
      <c r="A135" s="34"/>
      <c r="B135" s="35"/>
      <c r="C135" s="208" t="s">
        <v>208</v>
      </c>
      <c r="D135" s="208" t="s">
        <v>165</v>
      </c>
      <c r="E135" s="209" t="s">
        <v>484</v>
      </c>
      <c r="F135" s="210" t="s">
        <v>485</v>
      </c>
      <c r="G135" s="211" t="s">
        <v>381</v>
      </c>
      <c r="H135" s="212">
        <v>1</v>
      </c>
      <c r="I135" s="213"/>
      <c r="J135" s="214">
        <f>ROUND(I135*H135,2)</f>
        <v>0</v>
      </c>
      <c r="K135" s="210" t="s">
        <v>180</v>
      </c>
      <c r="L135" s="39"/>
      <c r="M135" s="257" t="s">
        <v>1</v>
      </c>
      <c r="N135" s="258" t="s">
        <v>42</v>
      </c>
      <c r="O135" s="259"/>
      <c r="P135" s="260">
        <f>O135*H135</f>
        <v>0</v>
      </c>
      <c r="Q135" s="260">
        <v>0</v>
      </c>
      <c r="R135" s="260">
        <f>Q135*H135</f>
        <v>0</v>
      </c>
      <c r="S135" s="260">
        <v>0</v>
      </c>
      <c r="T135" s="26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383</v>
      </c>
      <c r="AT135" s="219" t="s">
        <v>165</v>
      </c>
      <c r="AU135" s="219" t="s">
        <v>86</v>
      </c>
      <c r="AY135" s="16" t="s">
        <v>163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6" t="s">
        <v>84</v>
      </c>
      <c r="BK135" s="220">
        <f>ROUND(I135*H135,2)</f>
        <v>0</v>
      </c>
      <c r="BL135" s="16" t="s">
        <v>383</v>
      </c>
      <c r="BM135" s="219" t="s">
        <v>613</v>
      </c>
    </row>
    <row r="136" spans="1:65" s="2" customFormat="1" ht="6.95" customHeight="1">
      <c r="A136" s="34"/>
      <c r="B136" s="54"/>
      <c r="C136" s="55"/>
      <c r="D136" s="55"/>
      <c r="E136" s="55"/>
      <c r="F136" s="55"/>
      <c r="G136" s="55"/>
      <c r="H136" s="55"/>
      <c r="I136" s="158"/>
      <c r="J136" s="55"/>
      <c r="K136" s="55"/>
      <c r="L136" s="39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algorithmName="SHA-512" hashValue="82wLzWf1OTeP7bx1kuHro/aaPdqrKGWP6Vnqo0lZa+oGfYyarPvNdndDQl9tDHaNUxS9t3wWyx9+kqqZNsMwNg==" saltValue="A++Qy2XlLV/2nd2v14IHpcNQMmDLKl84fmgDRVSa+YQ9UjFbPd3pPD82tWGkqgjXa8el53syTJaeKcPfz5zNLg==" spinCount="100000" sheet="1" objects="1" scenarios="1" formatColumns="0" formatRows="0" autoFilter="0"/>
  <autoFilter ref="C123:K135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zakázky</vt:lpstr>
      <vt:lpstr>2019-07-1.1-SO 01 - most ...</vt:lpstr>
      <vt:lpstr>2019-07-1.2-SO 01 - VRN -...</vt:lpstr>
      <vt:lpstr>2019-07-2.1-SO 02 - most ...</vt:lpstr>
      <vt:lpstr>2019-07-2.2-SO 02 - VRN -...</vt:lpstr>
      <vt:lpstr>2019-07-3.1-SO 03 - propu...</vt:lpstr>
      <vt:lpstr>2019-07-3.2-SO 03 - VRN -...</vt:lpstr>
      <vt:lpstr>2019-07-4.1-SO 04 - most ...</vt:lpstr>
      <vt:lpstr>2019-07-4.2-SO 04 - VRN -...</vt:lpstr>
      <vt:lpstr>2019-07-5.1-SO 05 - most ...</vt:lpstr>
      <vt:lpstr>2019-07-5.2-SO 05 - VRN -...</vt:lpstr>
      <vt:lpstr>'2019-07-1.1-SO 01 - most ...'!Názvy_tisku</vt:lpstr>
      <vt:lpstr>'2019-07-1.2-SO 01 - VRN -...'!Názvy_tisku</vt:lpstr>
      <vt:lpstr>'2019-07-2.1-SO 02 - most ...'!Názvy_tisku</vt:lpstr>
      <vt:lpstr>'2019-07-2.2-SO 02 - VRN -...'!Názvy_tisku</vt:lpstr>
      <vt:lpstr>'2019-07-3.1-SO 03 - propu...'!Názvy_tisku</vt:lpstr>
      <vt:lpstr>'2019-07-3.2-SO 03 - VRN -...'!Názvy_tisku</vt:lpstr>
      <vt:lpstr>'2019-07-4.1-SO 04 - most ...'!Názvy_tisku</vt:lpstr>
      <vt:lpstr>'2019-07-4.2-SO 04 - VRN -...'!Názvy_tisku</vt:lpstr>
      <vt:lpstr>'2019-07-5.1-SO 05 - most ...'!Názvy_tisku</vt:lpstr>
      <vt:lpstr>'2019-07-5.2-SO 05 - VRN -...'!Názvy_tisku</vt:lpstr>
      <vt:lpstr>'Rekapitulace zakázky'!Názvy_tisku</vt:lpstr>
      <vt:lpstr>'2019-07-1.1-SO 01 - most ...'!Oblast_tisku</vt:lpstr>
      <vt:lpstr>'2019-07-1.2-SO 01 - VRN -...'!Oblast_tisku</vt:lpstr>
      <vt:lpstr>'2019-07-2.1-SO 02 - most ...'!Oblast_tisku</vt:lpstr>
      <vt:lpstr>'2019-07-2.2-SO 02 - VRN -...'!Oblast_tisku</vt:lpstr>
      <vt:lpstr>'2019-07-3.1-SO 03 - propu...'!Oblast_tisku</vt:lpstr>
      <vt:lpstr>'2019-07-3.2-SO 03 - VRN -...'!Oblast_tisku</vt:lpstr>
      <vt:lpstr>'2019-07-4.1-SO 04 - most ...'!Oblast_tisku</vt:lpstr>
      <vt:lpstr>'2019-07-4.2-SO 04 - VRN -...'!Oblast_tisku</vt:lpstr>
      <vt:lpstr>'2019-07-5.1-SO 05 - most ...'!Oblast_tisku</vt:lpstr>
      <vt:lpstr>'2019-07-5.2-SO 05 - VRN -...'!Oblast_tisku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2020-02-26T08:54:21Z</dcterms:created>
  <dcterms:modified xsi:type="dcterms:W3CDTF">2020-02-27T11:16:00Z</dcterms:modified>
</cp:coreProperties>
</file>