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outěže_dokumentace_2020\65420117\01_VÝZVA\na E-ZAK\"/>
    </mc:Choice>
  </mc:AlternateContent>
  <bookViews>
    <workbookView xWindow="0" yWindow="0" windowWidth="28800" windowHeight="12300"/>
  </bookViews>
  <sheets>
    <sheet name="Rekapitulace stavby" sheetId="1" r:id="rId1"/>
    <sheet name="01 - Elektromotáže" sheetId="2" r:id="rId2"/>
    <sheet name="02 - zemní práce" sheetId="3" r:id="rId3"/>
    <sheet name="03 - VON" sheetId="4" r:id="rId4"/>
  </sheets>
  <definedNames>
    <definedName name="_xlnm._FilterDatabase" localSheetId="1" hidden="1">'01 - Elektromotáže'!$C$115:$K$173</definedName>
    <definedName name="_xlnm._FilterDatabase" localSheetId="2" hidden="1">'02 - zemní práce'!$C$122:$K$147</definedName>
    <definedName name="_xlnm._FilterDatabase" localSheetId="3" hidden="1">'03 - VON'!$C$117:$K$126</definedName>
    <definedName name="_xlnm.Print_Titles" localSheetId="1">'01 - Elektromotáže'!$115:$115</definedName>
    <definedName name="_xlnm.Print_Titles" localSheetId="2">'02 - zemní práce'!$122:$122</definedName>
    <definedName name="_xlnm.Print_Titles" localSheetId="3">'03 - VON'!$117:$117</definedName>
    <definedName name="_xlnm.Print_Titles" localSheetId="0">'Rekapitulace stavby'!$92:$92</definedName>
    <definedName name="_xlnm.Print_Area" localSheetId="1">'01 - Elektromotáže'!$C$4:$J$76,'01 - Elektromotáže'!$C$82:$J$97,'01 - Elektromotáže'!$C$103:$K$173</definedName>
    <definedName name="_xlnm.Print_Area" localSheetId="2">'02 - zemní práce'!$C$4:$J$76,'02 - zemní práce'!$C$82:$J$104,'02 - zemní práce'!$C$110:$K$147</definedName>
    <definedName name="_xlnm.Print_Area" localSheetId="3">'03 - VON'!$C$4:$J$76,'03 - VON'!$C$82:$J$99,'03 - VON'!$C$105:$K$126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26" i="4"/>
  <c r="BH126" i="4"/>
  <c r="BG126" i="4"/>
  <c r="BF126" i="4"/>
  <c r="T126" i="4"/>
  <c r="R126" i="4"/>
  <c r="P126" i="4"/>
  <c r="BK126" i="4"/>
  <c r="J126" i="4"/>
  <c r="BE126" i="4"/>
  <c r="BI125" i="4"/>
  <c r="BH125" i="4"/>
  <c r="BG125" i="4"/>
  <c r="BF125" i="4"/>
  <c r="T125" i="4"/>
  <c r="R125" i="4"/>
  <c r="P125" i="4"/>
  <c r="BK125" i="4"/>
  <c r="J125" i="4"/>
  <c r="BE125" i="4" s="1"/>
  <c r="BI124" i="4"/>
  <c r="BH124" i="4"/>
  <c r="BG124" i="4"/>
  <c r="BF124" i="4"/>
  <c r="T124" i="4"/>
  <c r="R124" i="4"/>
  <c r="P124" i="4"/>
  <c r="BK124" i="4"/>
  <c r="J124" i="4"/>
  <c r="BE124" i="4"/>
  <c r="BI123" i="4"/>
  <c r="BH123" i="4"/>
  <c r="BG123" i="4"/>
  <c r="BF123" i="4"/>
  <c r="T123" i="4"/>
  <c r="T120" i="4" s="1"/>
  <c r="T119" i="4" s="1"/>
  <c r="T118" i="4" s="1"/>
  <c r="R123" i="4"/>
  <c r="P123" i="4"/>
  <c r="BK123" i="4"/>
  <c r="J123" i="4"/>
  <c r="BE123" i="4" s="1"/>
  <c r="BI122" i="4"/>
  <c r="BH122" i="4"/>
  <c r="BG122" i="4"/>
  <c r="F35" i="4" s="1"/>
  <c r="BB97" i="1" s="1"/>
  <c r="BF122" i="4"/>
  <c r="T122" i="4"/>
  <c r="R122" i="4"/>
  <c r="P122" i="4"/>
  <c r="P120" i="4" s="1"/>
  <c r="P119" i="4" s="1"/>
  <c r="P118" i="4" s="1"/>
  <c r="AU97" i="1" s="1"/>
  <c r="BK122" i="4"/>
  <c r="J122" i="4"/>
  <c r="BE122" i="4"/>
  <c r="BI121" i="4"/>
  <c r="F37" i="4" s="1"/>
  <c r="BD97" i="1" s="1"/>
  <c r="BH121" i="4"/>
  <c r="F36" i="4"/>
  <c r="BC97" i="1" s="1"/>
  <c r="BG121" i="4"/>
  <c r="BF121" i="4"/>
  <c r="J34" i="4"/>
  <c r="AW97" i="1"/>
  <c r="F34" i="4"/>
  <c r="BA97" i="1" s="1"/>
  <c r="T121" i="4"/>
  <c r="R121" i="4"/>
  <c r="R120" i="4"/>
  <c r="R119" i="4"/>
  <c r="R118" i="4" s="1"/>
  <c r="P121" i="4"/>
  <c r="BK121" i="4"/>
  <c r="BK120" i="4"/>
  <c r="J120" i="4" s="1"/>
  <c r="J98" i="4" s="1"/>
  <c r="J121" i="4"/>
  <c r="BE121" i="4"/>
  <c r="F112" i="4"/>
  <c r="E110" i="4"/>
  <c r="F89" i="4"/>
  <c r="E87" i="4"/>
  <c r="J24" i="4"/>
  <c r="E24" i="4"/>
  <c r="J92" i="4" s="1"/>
  <c r="J115" i="4"/>
  <c r="J23" i="4"/>
  <c r="J21" i="4"/>
  <c r="E21" i="4"/>
  <c r="J114" i="4" s="1"/>
  <c r="J20" i="4"/>
  <c r="J18" i="4"/>
  <c r="E18" i="4"/>
  <c r="F115" i="4"/>
  <c r="F92" i="4"/>
  <c r="J17" i="4"/>
  <c r="J15" i="4"/>
  <c r="E15" i="4"/>
  <c r="F114" i="4"/>
  <c r="F91" i="4"/>
  <c r="J14" i="4"/>
  <c r="J12" i="4"/>
  <c r="J112" i="4"/>
  <c r="J89" i="4"/>
  <c r="E7" i="4"/>
  <c r="E108" i="4" s="1"/>
  <c r="E85" i="4"/>
  <c r="J37" i="3"/>
  <c r="J36" i="3"/>
  <c r="AY96" i="1"/>
  <c r="J35" i="3"/>
  <c r="AX96" i="1"/>
  <c r="BI147" i="3"/>
  <c r="BH147" i="3"/>
  <c r="BG147" i="3"/>
  <c r="BF147" i="3"/>
  <c r="T147" i="3"/>
  <c r="T146" i="3"/>
  <c r="R147" i="3"/>
  <c r="R146" i="3"/>
  <c r="P147" i="3"/>
  <c r="P146" i="3"/>
  <c r="BK147" i="3"/>
  <c r="BK146" i="3"/>
  <c r="J146" i="3" s="1"/>
  <c r="J103" i="3" s="1"/>
  <c r="J147" i="3"/>
  <c r="BE147" i="3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R141" i="3" s="1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BK141" i="3" s="1"/>
  <c r="J141" i="3" s="1"/>
  <c r="J102" i="3" s="1"/>
  <c r="J143" i="3"/>
  <c r="BE143" i="3"/>
  <c r="BI142" i="3"/>
  <c r="BH142" i="3"/>
  <c r="BG142" i="3"/>
  <c r="BF142" i="3"/>
  <c r="T142" i="3"/>
  <c r="T141" i="3"/>
  <c r="R142" i="3"/>
  <c r="P142" i="3"/>
  <c r="P141" i="3"/>
  <c r="BK142" i="3"/>
  <c r="J142" i="3"/>
  <c r="BE142" i="3" s="1"/>
  <c r="BI140" i="3"/>
  <c r="BH140" i="3"/>
  <c r="BG140" i="3"/>
  <c r="BF140" i="3"/>
  <c r="T140" i="3"/>
  <c r="T139" i="3"/>
  <c r="R140" i="3"/>
  <c r="R139" i="3"/>
  <c r="P140" i="3"/>
  <c r="P139" i="3"/>
  <c r="BK140" i="3"/>
  <c r="BK139" i="3"/>
  <c r="J139" i="3"/>
  <c r="J101" i="3" s="1"/>
  <c r="J140" i="3"/>
  <c r="BE140" i="3" s="1"/>
  <c r="BI138" i="3"/>
  <c r="BH138" i="3"/>
  <c r="BG138" i="3"/>
  <c r="BF138" i="3"/>
  <c r="T138" i="3"/>
  <c r="T136" i="3" s="1"/>
  <c r="T135" i="3" s="1"/>
  <c r="R138" i="3"/>
  <c r="P138" i="3"/>
  <c r="BK138" i="3"/>
  <c r="J138" i="3"/>
  <c r="BE138" i="3"/>
  <c r="BI137" i="3"/>
  <c r="BH137" i="3"/>
  <c r="BG137" i="3"/>
  <c r="BF137" i="3"/>
  <c r="T137" i="3"/>
  <c r="R137" i="3"/>
  <c r="R136" i="3" s="1"/>
  <c r="P137" i="3"/>
  <c r="P136" i="3"/>
  <c r="P135" i="3" s="1"/>
  <c r="P123" i="3" s="1"/>
  <c r="AU96" i="1" s="1"/>
  <c r="BK137" i="3"/>
  <c r="BK136" i="3"/>
  <c r="J136" i="3"/>
  <c r="J100" i="3" s="1"/>
  <c r="J137" i="3"/>
  <c r="BE137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T130" i="3" s="1"/>
  <c r="R132" i="3"/>
  <c r="P132" i="3"/>
  <c r="BK132" i="3"/>
  <c r="J132" i="3"/>
  <c r="BE132" i="3"/>
  <c r="BI131" i="3"/>
  <c r="BH131" i="3"/>
  <c r="BG131" i="3"/>
  <c r="BF131" i="3"/>
  <c r="T131" i="3"/>
  <c r="R131" i="3"/>
  <c r="R130" i="3"/>
  <c r="P131" i="3"/>
  <c r="P130" i="3"/>
  <c r="BK131" i="3"/>
  <c r="BK130" i="3"/>
  <c r="J130" i="3" s="1"/>
  <c r="J98" i="3" s="1"/>
  <c r="J131" i="3"/>
  <c r="BE131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J34" i="3" s="1"/>
  <c r="AW96" i="1" s="1"/>
  <c r="T127" i="3"/>
  <c r="R127" i="3"/>
  <c r="P127" i="3"/>
  <c r="BK127" i="3"/>
  <c r="J127" i="3"/>
  <c r="BE127" i="3"/>
  <c r="BI126" i="3"/>
  <c r="F37" i="3" s="1"/>
  <c r="BD96" i="1" s="1"/>
  <c r="BH126" i="3"/>
  <c r="BG126" i="3"/>
  <c r="BF126" i="3"/>
  <c r="T126" i="3"/>
  <c r="R126" i="3"/>
  <c r="R124" i="3" s="1"/>
  <c r="P126" i="3"/>
  <c r="BK126" i="3"/>
  <c r="J126" i="3"/>
  <c r="BE126" i="3"/>
  <c r="J33" i="3" s="1"/>
  <c r="AV96" i="1" s="1"/>
  <c r="AT96" i="1" s="1"/>
  <c r="BI125" i="3"/>
  <c r="BH125" i="3"/>
  <c r="F36" i="3" s="1"/>
  <c r="BC96" i="1" s="1"/>
  <c r="BG125" i="3"/>
  <c r="F35" i="3"/>
  <c r="BB96" i="1" s="1"/>
  <c r="BF125" i="3"/>
  <c r="F34" i="3" s="1"/>
  <c r="BA96" i="1" s="1"/>
  <c r="T125" i="3"/>
  <c r="T124" i="3"/>
  <c r="T123" i="3" s="1"/>
  <c r="R125" i="3"/>
  <c r="P125" i="3"/>
  <c r="P124" i="3"/>
  <c r="BK125" i="3"/>
  <c r="BK124" i="3" s="1"/>
  <c r="J125" i="3"/>
  <c r="BE125" i="3"/>
  <c r="F117" i="3"/>
  <c r="E115" i="3"/>
  <c r="F89" i="3"/>
  <c r="E87" i="3"/>
  <c r="J24" i="3"/>
  <c r="E24" i="3"/>
  <c r="J120" i="3"/>
  <c r="J92" i="3"/>
  <c r="J23" i="3"/>
  <c r="J21" i="3"/>
  <c r="E21" i="3"/>
  <c r="J91" i="3" s="1"/>
  <c r="J119" i="3"/>
  <c r="J20" i="3"/>
  <c r="J18" i="3"/>
  <c r="E18" i="3"/>
  <c r="F120" i="3" s="1"/>
  <c r="J17" i="3"/>
  <c r="J15" i="3"/>
  <c r="E15" i="3"/>
  <c r="F119" i="3" s="1"/>
  <c r="F91" i="3"/>
  <c r="J14" i="3"/>
  <c r="J12" i="3"/>
  <c r="J117" i="3" s="1"/>
  <c r="J89" i="3"/>
  <c r="E7" i="3"/>
  <c r="E113" i="3" s="1"/>
  <c r="J37" i="2"/>
  <c r="J36" i="2"/>
  <c r="AY95" i="1" s="1"/>
  <c r="J35" i="2"/>
  <c r="AX95" i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T116" i="2" s="1"/>
  <c r="R120" i="2"/>
  <c r="P120" i="2"/>
  <c r="BK120" i="2"/>
  <c r="J120" i="2"/>
  <c r="BE120" i="2" s="1"/>
  <c r="BI118" i="2"/>
  <c r="BH118" i="2"/>
  <c r="BG118" i="2"/>
  <c r="F35" i="2" s="1"/>
  <c r="BB95" i="1" s="1"/>
  <c r="BF118" i="2"/>
  <c r="T118" i="2"/>
  <c r="R118" i="2"/>
  <c r="P118" i="2"/>
  <c r="P116" i="2" s="1"/>
  <c r="AU95" i="1" s="1"/>
  <c r="BK118" i="2"/>
  <c r="J118" i="2"/>
  <c r="BE118" i="2"/>
  <c r="BI117" i="2"/>
  <c r="F37" i="2" s="1"/>
  <c r="BD95" i="1" s="1"/>
  <c r="BD94" i="1" s="1"/>
  <c r="W33" i="1" s="1"/>
  <c r="BH117" i="2"/>
  <c r="F36" i="2"/>
  <c r="BC95" i="1" s="1"/>
  <c r="BG117" i="2"/>
  <c r="BF117" i="2"/>
  <c r="J34" i="2" s="1"/>
  <c r="AW95" i="1" s="1"/>
  <c r="F34" i="2"/>
  <c r="BA95" i="1" s="1"/>
  <c r="BA94" i="1" s="1"/>
  <c r="T117" i="2"/>
  <c r="R117" i="2"/>
  <c r="R116" i="2" s="1"/>
  <c r="P117" i="2"/>
  <c r="BK117" i="2"/>
  <c r="BK116" i="2" s="1"/>
  <c r="J116" i="2" s="1"/>
  <c r="J117" i="2"/>
  <c r="BE117" i="2"/>
  <c r="F110" i="2"/>
  <c r="E108" i="2"/>
  <c r="F89" i="2"/>
  <c r="E87" i="2"/>
  <c r="J24" i="2"/>
  <c r="E24" i="2"/>
  <c r="J92" i="2" s="1"/>
  <c r="J113" i="2"/>
  <c r="J23" i="2"/>
  <c r="J21" i="2"/>
  <c r="E21" i="2"/>
  <c r="J112" i="2" s="1"/>
  <c r="J20" i="2"/>
  <c r="J18" i="2"/>
  <c r="E18" i="2"/>
  <c r="F113" i="2"/>
  <c r="F92" i="2"/>
  <c r="J17" i="2"/>
  <c r="J15" i="2"/>
  <c r="E15" i="2"/>
  <c r="F112" i="2"/>
  <c r="F91" i="2"/>
  <c r="J14" i="2"/>
  <c r="J12" i="2"/>
  <c r="J110" i="2"/>
  <c r="J89" i="2"/>
  <c r="E7" i="2"/>
  <c r="E85" i="2" s="1"/>
  <c r="E106" i="2"/>
  <c r="AS94" i="1"/>
  <c r="L90" i="1"/>
  <c r="AM90" i="1"/>
  <c r="AM89" i="1"/>
  <c r="L89" i="1"/>
  <c r="AM87" i="1"/>
  <c r="L87" i="1"/>
  <c r="L85" i="1"/>
  <c r="L84" i="1"/>
  <c r="J30" i="2" l="1"/>
  <c r="J96" i="2"/>
  <c r="AW94" i="1"/>
  <c r="AK30" i="1" s="1"/>
  <c r="W30" i="1"/>
  <c r="AU94" i="1"/>
  <c r="J124" i="3"/>
  <c r="J97" i="3" s="1"/>
  <c r="BK135" i="3"/>
  <c r="J135" i="3" s="1"/>
  <c r="J99" i="3" s="1"/>
  <c r="R135" i="3"/>
  <c r="J33" i="4"/>
  <c r="AV97" i="1" s="1"/>
  <c r="AT97" i="1" s="1"/>
  <c r="R123" i="3"/>
  <c r="BB94" i="1"/>
  <c r="J33" i="2"/>
  <c r="AV95" i="1" s="1"/>
  <c r="AT95" i="1" s="1"/>
  <c r="BC94" i="1"/>
  <c r="F33" i="3"/>
  <c r="AZ96" i="1" s="1"/>
  <c r="F33" i="4"/>
  <c r="AZ97" i="1" s="1"/>
  <c r="F33" i="2"/>
  <c r="AZ95" i="1" s="1"/>
  <c r="J91" i="2"/>
  <c r="E85" i="3"/>
  <c r="F92" i="3"/>
  <c r="J91" i="4"/>
  <c r="BK119" i="4"/>
  <c r="BK123" i="3" l="1"/>
  <c r="J123" i="3" s="1"/>
  <c r="W31" i="1"/>
  <c r="AX94" i="1"/>
  <c r="BK118" i="4"/>
  <c r="J118" i="4" s="1"/>
  <c r="J119" i="4"/>
  <c r="J97" i="4" s="1"/>
  <c r="AY94" i="1"/>
  <c r="W32" i="1"/>
  <c r="AZ94" i="1"/>
  <c r="J39" i="2"/>
  <c r="AG95" i="1"/>
  <c r="J96" i="4" l="1"/>
  <c r="J30" i="4"/>
  <c r="W29" i="1"/>
  <c r="AV94" i="1"/>
  <c r="AN95" i="1"/>
  <c r="J96" i="3"/>
  <c r="J30" i="3"/>
  <c r="AT94" i="1" l="1"/>
  <c r="AK29" i="1"/>
  <c r="J39" i="4"/>
  <c r="AG97" i="1"/>
  <c r="AN97" i="1" s="1"/>
  <c r="AG96" i="1"/>
  <c r="J39" i="3"/>
  <c r="AN96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<sst xmlns="http://schemas.openxmlformats.org/spreadsheetml/2006/main" count="1605" uniqueCount="382">
  <si>
    <t>Export Komplet</t>
  </si>
  <si>
    <t/>
  </si>
  <si>
    <t>2.0</t>
  </si>
  <si>
    <t>False</t>
  </si>
  <si>
    <t>{ba2f13a3-482e-44c5-81c4-81ceb07f2431}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</si>
  <si>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</si>
  <si>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</si>
  <si>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</si>
  <si>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</si>
  <si>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</si>
  <si>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</si>
  <si>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</si>
  <si>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</si>
  <si>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</si>
  <si>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</si>
  <si>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</si>
  <si>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</si>
  <si>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</si>
  <si>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</si>
  <si>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</si>
  <si>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</si>
  <si>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27. 1. 2020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</si>
  <si>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</si>
  <si>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</si>
  <si>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</si>
  <si>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</si>
  <si>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</si>
  <si>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</si>
  <si>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</si>
  <si>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</si>
  <si>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</si>
  <si>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</si>
  <si>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</si>
  <si>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</si>
  <si>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</si>
  <si>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</si>
  <si>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</si>
  <si>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</si>
  <si>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</si>
  <si>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</si>
  <si>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</si>
  <si>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</si>
  <si>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</si>
  <si>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</si>
  <si>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</si>
  <si>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</si>
  <si>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</si>
  <si>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</si>
  <si>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</si>
  <si>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</si>
  <si>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</si>
  <si>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</si>
  <si>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</si>
  <si>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</si>
  <si>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</si>
  <si>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</si>
  <si>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</si>
  <si>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</si>
  <si>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</si>
  <si>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</si>
  <si>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</si>
  <si>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</si>
  <si>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</si>
  <si>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</si>
  <si>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</si>
  <si>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</si>
  <si>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</si>
  <si>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</si>
  <si>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</si>
  <si>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</si>
  <si>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</si>
  <si>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</si>
  <si>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</si>
  <si>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</si>
  <si>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</si>
  <si>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</si>
  <si>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</si>
  <si>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Elektromotáže</t>
  </si>
  <si>
    <t>STA</t>
  </si>
  <si>
    <t>1</t>
  </si>
  <si>
    <t>{29ed0cdb-6dd7-43a0-aee3-0d809859e98d}</t>
  </si>
  <si>
    <t>2</t>
  </si>
  <si>
    <t>02</t>
  </si>
  <si>
    <t>zemní práce</t>
  </si>
  <si>
    <t>{6e4b553c-e672-4307-a686-7cf17a5a9aa3}</t>
  </si>
  <si>
    <t>03</t>
  </si>
  <si>
    <t>VON</t>
  </si>
  <si>
    <t>{46363f8f-cee5-43af-88b9-30d620c17a87}</t>
  </si>
  <si>
    <t>KRYCÍ LIST SOUPISU PRACÍ</t>
  </si>
  <si>
    <t>Objekt:</t>
  </si>
  <si>
    <t>01 - Elektromotáže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</si>
  <si>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</si>
  <si>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</si>
  <si>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</si>
  <si>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</si>
  <si>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</si>
  <si>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</si>
  <si>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</si>
  <si>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</si>
  <si>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</si>
  <si>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</si>
  <si>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</si>
  <si>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</si>
  <si>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</si>
  <si>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</si>
  <si>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</si>
  <si>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</si>
  <si>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</si>
  <si>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</si>
  <si>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</si>
  <si>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7494271015</t>
  </si>
  <si>
    <t>Demontáž rozvaděčů 1 kusu pole nn</t>
  </si>
  <si>
    <t>kus</t>
  </si>
  <si>
    <t>4</t>
  </si>
  <si>
    <t>ROZPOCET</t>
  </si>
  <si>
    <t>3</t>
  </si>
  <si>
    <t>7494251012</t>
  </si>
  <si>
    <t>Montáž rozvaděčů skříňových oceloplechových IP40, prázdných jednostranného pole výška do 2 250 mm hloubka do 800 mm š 600-800 mm</t>
  </si>
  <si>
    <t>P</t>
  </si>
  <si>
    <t>Poznámka k položce:_x000D_
Poznámka k položce: Montáž rozvaděče pro záskok.</t>
  </si>
  <si>
    <t>M</t>
  </si>
  <si>
    <t>7494007590</t>
  </si>
  <si>
    <t>Záskokové automaty Záskokové automaty pro řízení dvou zdrojů, vestavné provedení vestavné provedení, vlastní napájení z aktivního zdroje, sledování nadpětí, podpětí, sledu fází, např. pro  BD250, BH630</t>
  </si>
  <si>
    <t>8</t>
  </si>
  <si>
    <t>6</t>
  </si>
  <si>
    <t>5</t>
  </si>
  <si>
    <t>7494352020</t>
  </si>
  <si>
    <t>Montáž spínacích bloků kompaktních jističů 250 A (do 65 kA)</t>
  </si>
  <si>
    <t>7494005026</t>
  </si>
  <si>
    <t>Kompaktní jističe Kompaktní jističe Jističe do 250A Spínací bloky 3pól, Iu 250 A, Icu 65 kA, např. pro BD250</t>
  </si>
  <si>
    <t>10</t>
  </si>
  <si>
    <t>7</t>
  </si>
  <si>
    <t>7494353030</t>
  </si>
  <si>
    <t>Montáž příslušenství pro jističe do 630 A motorového pohonu</t>
  </si>
  <si>
    <t>12</t>
  </si>
  <si>
    <t>7494005142</t>
  </si>
  <si>
    <t>Kompaktní jističe Kompaktní jističe Jističe do 250A Motorové pohony AC 230 V / DC 220 V, např. pro BD250</t>
  </si>
  <si>
    <t>14</t>
  </si>
  <si>
    <t>9</t>
  </si>
  <si>
    <t>7494353025</t>
  </si>
  <si>
    <t>Montáž příslušenství pro jističe do 630 A mechanického blokování</t>
  </si>
  <si>
    <t>16</t>
  </si>
  <si>
    <t>7494005134</t>
  </si>
  <si>
    <t>Kompaktní jističe Kompaktní jističe Jističe do 250A Mechanická blokování bovden, např. pro dva jističe BD250</t>
  </si>
  <si>
    <t>18</t>
  </si>
  <si>
    <t>7494353010</t>
  </si>
  <si>
    <t>Montáž příslušenství pro jističe do 630 A odnímatelného zařízení</t>
  </si>
  <si>
    <t>20</t>
  </si>
  <si>
    <t>7494005288</t>
  </si>
  <si>
    <t>Kompaktní jističe Kompaktní jističe Jističe do 630A Pomocné spínače 1x NO, AC/DC 60 - 500 V, např. pro BH630/BD250</t>
  </si>
  <si>
    <t>22</t>
  </si>
  <si>
    <t>11</t>
  </si>
  <si>
    <t>7494005300</t>
  </si>
  <si>
    <t>Kompaktní jističe Kompaktní jističe Jističe do 630A Pomocné spínače 1x NO + 1x NC, AC/DC 60 - 500 V, např. pro BH630/BD250</t>
  </si>
  <si>
    <t>24</t>
  </si>
  <si>
    <t>13</t>
  </si>
  <si>
    <t>7494353045</t>
  </si>
  <si>
    <t>Montáž příslušenství pro jističe do 630 A spouště podpěťové</t>
  </si>
  <si>
    <t>26</t>
  </si>
  <si>
    <t>7494005324</t>
  </si>
  <si>
    <t>Kompaktní jističe Kompaktní jističe Jističe do 630A Podpěťové spouště AC/DC 24, 40, 48 V, např. pro BH630/BD250</t>
  </si>
  <si>
    <t>28</t>
  </si>
  <si>
    <t>35</t>
  </si>
  <si>
    <t>7494351032</t>
  </si>
  <si>
    <t>Montáž jističů (do 10 kA) třípólových přes 20 do 63 A</t>
  </si>
  <si>
    <t>30</t>
  </si>
  <si>
    <t>36</t>
  </si>
  <si>
    <t>7494003388</t>
  </si>
  <si>
    <t>Modulární přístroje Jističe do 80 A; 10 kA 3-pólové In 20 A, Ue AC 230/400 V / DC 216 V, charakteristika B, 3pól, Icn 10 kA</t>
  </si>
  <si>
    <t>32</t>
  </si>
  <si>
    <t>37</t>
  </si>
  <si>
    <t>7494003390</t>
  </si>
  <si>
    <t>Modulární přístroje Jističe do 80 A; 10 kA 3-pólové In 25 A, Ue AC 230/400 V / DC 216 V, charakteristika B, 3pól, Icn 10 kA</t>
  </si>
  <si>
    <t>34</t>
  </si>
  <si>
    <t>47</t>
  </si>
  <si>
    <t>7494355020</t>
  </si>
  <si>
    <t>Montáž retrofitu náhrada J2UX do 630 A, provedení pevné/pevné</t>
  </si>
  <si>
    <t>46</t>
  </si>
  <si>
    <t>7494005628</t>
  </si>
  <si>
    <t>Kompaktní jističe Retrofit jističe náhrada J2UX do 250A, cenová úroveň dílú a příslušenství - varianta C 01</t>
  </si>
  <si>
    <t>38</t>
  </si>
  <si>
    <t>7591920080-R</t>
  </si>
  <si>
    <t>Agreát - 150 KVA</t>
  </si>
  <si>
    <t>40</t>
  </si>
  <si>
    <t>Poznámka k položce:_x000D_
Poznámka k položce: Diesel agregát - 150 KVA cena zahrnuje: -ATS rozvaděč -dvouplášťová nádrž na cca 10 hodin provozu -měření paliva -dobíječ + předehřev -doprava + usazení -instalace, zaškolení a zprovoznění</t>
  </si>
  <si>
    <t>7591910160-R</t>
  </si>
  <si>
    <t>Vzduchotechnika + spalinovod</t>
  </si>
  <si>
    <t>42</t>
  </si>
  <si>
    <t>Poznámka k položce:_x000D_
Poznámka k položce: Vzduchotechnika a spalinovod pro diesel agregát.</t>
  </si>
  <si>
    <t>25</t>
  </si>
  <si>
    <t>7492471010</t>
  </si>
  <si>
    <t>Demontáže kabelových vedení nn</t>
  </si>
  <si>
    <t>m</t>
  </si>
  <si>
    <t>44</t>
  </si>
  <si>
    <t>7494271010</t>
  </si>
  <si>
    <t>Demontáž rozvaděčů rozvodnice nn</t>
  </si>
  <si>
    <t>7492554012</t>
  </si>
  <si>
    <t>Montáž kabelů 4- a 5-žílových Cu do 25 mm2</t>
  </si>
  <si>
    <t>48</t>
  </si>
  <si>
    <t>27</t>
  </si>
  <si>
    <t>7494151010</t>
  </si>
  <si>
    <t>Montáž modulárních rozvodnic min. IP 30, počet modulů do 72</t>
  </si>
  <si>
    <t>50</t>
  </si>
  <si>
    <t>7494000004</t>
  </si>
  <si>
    <t>Rozvodnicové a rozváděčové skříně Distri Rozvodnicové skříně DistriTon Plastové Nástěnné (IP40) pro nástěnnou montáž, neprůhledné dveře, počet řad 1, počet modulů v řadě 14, krytí IP40, PE+N, barva bílá, materiál: plast</t>
  </si>
  <si>
    <t>52</t>
  </si>
  <si>
    <t>56</t>
  </si>
  <si>
    <t>7492151010</t>
  </si>
  <si>
    <t>Montáž spojovacího vedení z Cu nebo Al pasů do 50x10 mm</t>
  </si>
  <si>
    <t>54</t>
  </si>
  <si>
    <t>7492100030</t>
  </si>
  <si>
    <t>Spojovací vedení, podpěrné izolátory Spojovací vedení z Cu pasů 40x 5 mm (1,78 kg/m) bez držáků</t>
  </si>
  <si>
    <t>55</t>
  </si>
  <si>
    <t>7492100920</t>
  </si>
  <si>
    <t>Spojovací vedení, podpěrné izolátory Spojky, ukončení pasu, ostatní Hřebenová spojka pro 4 přístroje</t>
  </si>
  <si>
    <t>58</t>
  </si>
  <si>
    <t>29</t>
  </si>
  <si>
    <t>7494351010</t>
  </si>
  <si>
    <t>Montáž jističů (do 10 kA) jednopólových do 20 A</t>
  </si>
  <si>
    <t>60</t>
  </si>
  <si>
    <t>7494351030</t>
  </si>
  <si>
    <t>Montáž jističů (do 10 kA) třípólových do 20 A</t>
  </si>
  <si>
    <t>62</t>
  </si>
  <si>
    <t>31</t>
  </si>
  <si>
    <t>7494003122</t>
  </si>
  <si>
    <t>Modulární přístroje Jističe do 80 A; 10 kA 1-pólové In 6 A, Ue AC 230 V / DC 72 V, charakteristika B, 1pól, Icn 10 kA</t>
  </si>
  <si>
    <t>64</t>
  </si>
  <si>
    <t>7494003386</t>
  </si>
  <si>
    <t>Modulární přístroje Jističe do 80 A; 10 kA 3-pólové In 16 A, Ue AC 230/400 V / DC 216 V, charakteristika B, 3pól, Icn 10 kA</t>
  </si>
  <si>
    <t>66</t>
  </si>
  <si>
    <t>7591915090</t>
  </si>
  <si>
    <t>Montáž prostorového termostatu</t>
  </si>
  <si>
    <t>68</t>
  </si>
  <si>
    <t>33</t>
  </si>
  <si>
    <t>7491206790</t>
  </si>
  <si>
    <t>Elektroinstalační materiál Elektrické přímotopy Termostat, 0...60°C, 1"Z" + 1"V"</t>
  </si>
  <si>
    <t>70</t>
  </si>
  <si>
    <t>51</t>
  </si>
  <si>
    <t>7494552030</t>
  </si>
  <si>
    <t>Montáž vačkových silových spínačů - přepínačů čtyřpólových do 63 A - přepínač 1-0-1</t>
  </si>
  <si>
    <t>72</t>
  </si>
  <si>
    <t>57</t>
  </si>
  <si>
    <t>7494008094</t>
  </si>
  <si>
    <t>Pojistkové systémy Lištové pojistkové odpínače Příslušenství přepínací kontakt, pro např.  FSD1,2,3</t>
  </si>
  <si>
    <t>687598571</t>
  </si>
  <si>
    <t>Poznámka k položce:_x000D_
Čtyř pólový přepínač (otočný)</t>
  </si>
  <si>
    <t>39</t>
  </si>
  <si>
    <t>7492554018</t>
  </si>
  <si>
    <t>Montáž kabelů 4- a 5-žílových Cu do 150 mm2</t>
  </si>
  <si>
    <t>76</t>
  </si>
  <si>
    <t>7492501800</t>
  </si>
  <si>
    <t>Kabely, vodiče, šňůry Cu - nn Kabel silový 4 a 5-žílový Cu, plastová izolace CYKY 3J150+70 (3Bx150+70)</t>
  </si>
  <si>
    <t>78</t>
  </si>
  <si>
    <t>7492502020</t>
  </si>
  <si>
    <t>Kabely, vodiče, šňůry Cu - nn Kabel silový 4 a 5-žílový Cu, plastová izolace CYKY 5J4 (5Cx4)</t>
  </si>
  <si>
    <t>80</t>
  </si>
  <si>
    <t>7492554010</t>
  </si>
  <si>
    <t>Montáž kabelů 4- a 5-žílových Cu do 16 mm2</t>
  </si>
  <si>
    <t>82</t>
  </si>
  <si>
    <t>19</t>
  </si>
  <si>
    <t>7492502060</t>
  </si>
  <si>
    <t>Kabely, vodiče, šňůry Cu - nn Kabel silový 4 a 5-žílový Cu, plastová izolace CYKY 5J2,5 (5Cx2,5)</t>
  </si>
  <si>
    <t>84</t>
  </si>
  <si>
    <t>7492555012</t>
  </si>
  <si>
    <t>Montáž kabelů vícežílových Cu 12 x 1,5 mm2</t>
  </si>
  <si>
    <t>86</t>
  </si>
  <si>
    <t>7492502140</t>
  </si>
  <si>
    <t>Kabely, vodiče, šňůry Cu - nn Kabel silový více-žílový Cu, plastová izolace CYKY 12J1,5 (12Cx1,5)</t>
  </si>
  <si>
    <t>88</t>
  </si>
  <si>
    <t>23</t>
  </si>
  <si>
    <t>7491251010</t>
  </si>
  <si>
    <t>Montáž lišt elektroinstalačních, kabelových žlabů z PVC-U jednokomorových zaklapávacích rozměru 40/40 mm</t>
  </si>
  <si>
    <t>90</t>
  </si>
  <si>
    <t>7491200040</t>
  </si>
  <si>
    <t>Elektroinstalační materiál Elektroinstalační lišty a kabelové žlaby Lišta LV 40x15 vkládací bílá 3m</t>
  </si>
  <si>
    <t>92</t>
  </si>
  <si>
    <t>41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</si>
  <si>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</si>
  <si>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</si>
  <si>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94</t>
  </si>
  <si>
    <t>53</t>
  </si>
  <si>
    <t>7492751026</t>
  </si>
  <si>
    <t>Montáž ukončení kabelů nn v rozvaděči nebo na přístroji izolovaných s označením 2 - 5-ti žílových do 150 mm2</t>
  </si>
  <si>
    <t>96</t>
  </si>
  <si>
    <t>7492700400</t>
  </si>
  <si>
    <t>Ukončení vodičů a kabelů VN Kabelové spojky pro plastové a pryžové kabely do 6kV Jednožílové kabely s plastovou izolací pro 6kV, 70 - 150 mm2</t>
  </si>
  <si>
    <t>98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</si>
  <si>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</si>
  <si>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</si>
  <si>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100</t>
  </si>
  <si>
    <t>43</t>
  </si>
  <si>
    <t>7498150520</t>
  </si>
  <si>
    <t>Vyhotovení výchozí revizní zprávy pro opravné práce pro objem investičních nákladů přes 500 000 do 1 000 000 Kč</t>
  </si>
  <si>
    <t>102</t>
  </si>
  <si>
    <t>7498150525</t>
  </si>
  <si>
    <t>Vyhotovení výchozí revizní zprávy příplatek za každých dalších i započatých 500 000 Kč přes 1 000 000 Kč</t>
  </si>
  <si>
    <t>104</t>
  </si>
  <si>
    <t>45</t>
  </si>
  <si>
    <t>7498351010</t>
  </si>
  <si>
    <t>Vydání průkazu způsobilosti pro funkční celek, provizorní stav</t>
  </si>
  <si>
    <t>106</t>
  </si>
  <si>
    <t>02 - zemní práce</t>
  </si>
  <si>
    <t>711 - Izolace proti vodě, vlhkosti a plynům</t>
  </si>
  <si>
    <t>777 - Podlahy lité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</si>
  <si>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</si>
  <si>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</si>
  <si>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</si>
  <si>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</si>
  <si>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</si>
  <si>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711</t>
  </si>
  <si>
    <t>Izolace proti vodě, vlhkosti a plynům</t>
  </si>
  <si>
    <t>711141559</t>
  </si>
  <si>
    <t>Provedení izolace proti zemní vlhkosti pásy přitavením vodorovné NAIP</t>
  </si>
  <si>
    <t>m2</t>
  </si>
  <si>
    <t>62833158</t>
  </si>
  <si>
    <t>pás asfaltový natavitelný oxidovaný tl. 4mm typu G200 S40 s vložkou ze skleněné tkaniny, s jemnozrnným minerálním posypem</t>
  </si>
  <si>
    <t>711191001</t>
  </si>
  <si>
    <t>Provedení adhezního můstku na vodorovné ploše</t>
  </si>
  <si>
    <t>58581220</t>
  </si>
  <si>
    <t>můstek adhezní pod izolační a vyrovnávací lepící hmoty</t>
  </si>
  <si>
    <t>kg</t>
  </si>
  <si>
    <t>998711101</t>
  </si>
  <si>
    <t>Přesun hmot tonážní pro izolace proti vodě, vlhkosti a plynům v objektech výšky do 6 m</t>
  </si>
  <si>
    <t>t</t>
  </si>
  <si>
    <t>777</t>
  </si>
  <si>
    <t>Podlahy lité</t>
  </si>
  <si>
    <t>777131101</t>
  </si>
  <si>
    <t>Penetrační epoxidový nátěr podlahy na suchý a vyzrálý podklad</t>
  </si>
  <si>
    <t>777611121</t>
  </si>
  <si>
    <t>Krycí epoxidový průmyslový nátěr podlahy</t>
  </si>
  <si>
    <t>777612109</t>
  </si>
  <si>
    <t>Uzavírací epoxidový protiskluzný nátěr podlahy</t>
  </si>
  <si>
    <t>998777101</t>
  </si>
  <si>
    <t>Přesun hmot tonážní pro podlahy lité v objektech v do 6 m</t>
  </si>
  <si>
    <t>HSV</t>
  </si>
  <si>
    <t>Práce a dodávky HSV</t>
  </si>
  <si>
    <t>Úpravy povrchů, podlahy a osazování výplní</t>
  </si>
  <si>
    <t>631311135</t>
  </si>
  <si>
    <t>Mazanina tl do 240 mm z betonu prostého bez zvýšených nároků na prostředí tř. C 20/25</t>
  </si>
  <si>
    <t>m3</t>
  </si>
  <si>
    <t>631362021</t>
  </si>
  <si>
    <t>Výztuž mazanin svařovanými sítěmi Kari</t>
  </si>
  <si>
    <t>Ostatní konstrukce a práce, bourání</t>
  </si>
  <si>
    <t>965043441</t>
  </si>
  <si>
    <t>Bourání podkladů pod dlažby betonových s potěrem nebo teracem tl do 150 mm pl přes 4 m2</t>
  </si>
  <si>
    <t>997</t>
  </si>
  <si>
    <t>Přesun sutě</t>
  </si>
  <si>
    <t>997013151</t>
  </si>
  <si>
    <t>Vnitrostaveništní doprava suti a vybouraných hmot pro budovy v do 6 m s omezením mechanizace</t>
  </si>
  <si>
    <t>997013509</t>
  </si>
  <si>
    <t>Příplatek k odvozu suti a vybouraných hmot na skládku ZKD 1 km přes 1 km</t>
  </si>
  <si>
    <t>997013511</t>
  </si>
  <si>
    <t>Odvoz suti a vybouraných hmot z meziskládky na skládku do 1 km s naložením a se složením</t>
  </si>
  <si>
    <t>997013831</t>
  </si>
  <si>
    <t>Poplatek za uložení stavebního směsného odpadu na skládce (skládkovné)</t>
  </si>
  <si>
    <t>998</t>
  </si>
  <si>
    <t>Přesun hmot</t>
  </si>
  <si>
    <t>17</t>
  </si>
  <si>
    <t>998011001</t>
  </si>
  <si>
    <t>Přesun hmot pro budovy zděné v do 6 m</t>
  </si>
  <si>
    <t>03 - VON</t>
  </si>
  <si>
    <t>VRN - Vedlejší rozpočtové náklady</t>
  </si>
  <si>
    <t xml:space="preserve">    VRN1 - Průzkumné, geodetické a projektové práce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</si>
  <si>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</si>
  <si>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</si>
  <si>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</si>
  <si>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</si>
  <si>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</si>
  <si>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</si>
  <si>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Ks</t>
  </si>
  <si>
    <t>013244000</t>
  </si>
  <si>
    <t>Dokumentace pro provádění stavby</t>
  </si>
  <si>
    <t>013254000</t>
  </si>
  <si>
    <t>Dokumentace skutečného provedení stavby</t>
  </si>
  <si>
    <t>020001000</t>
  </si>
  <si>
    <t>Příprava staveniště</t>
  </si>
  <si>
    <t>070001000</t>
  </si>
  <si>
    <t>Provozní vlivy</t>
  </si>
  <si>
    <t>090001000</t>
  </si>
  <si>
    <t>Ostatní náklady</t>
  </si>
  <si>
    <t>Oprava NZEE žst. Veselí nad Lužnicí</t>
  </si>
  <si>
    <t>VZ65420117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</si>
</sst>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0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21" t="s">
        <v>381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17"/>
      <c r="BE5" s="227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22" t="s">
        <v>380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17"/>
      <c r="BE6" s="228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28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28"/>
      <c r="BS8" s="14" t="s">
        <v>6</v>
      </c>
    </row>
    <row r="9" spans="1:74" s="1" customFormat="1" ht="14.45" customHeight="1">
      <c r="B9" s="17"/>
      <c r="AR9" s="17"/>
      <c r="BE9" s="228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28"/>
      <c r="BS10" s="14" t="s">
        <v>6</v>
      </c>
    </row>
    <row r="11" spans="1:74" s="1" customFormat="1" ht="18.399999999999999" customHeight="1">
      <c r="B11" s="17"/>
      <c r="E11" s="22" t="s">
        <v>19</v>
      </c>
      <c r="AK11" s="24" t="s">
        <v>24</v>
      </c>
      <c r="AN11" s="22" t="s">
        <v>1</v>
      </c>
      <c r="AR11" s="17"/>
      <c r="BE11" s="228"/>
      <c r="BS11" s="14" t="s">
        <v>6</v>
      </c>
    </row>
    <row r="12" spans="1:74" s="1" customFormat="1" ht="6.95" customHeight="1">
      <c r="B12" s="17"/>
      <c r="AR12" s="17"/>
      <c r="BE12" s="228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23</v>
      </c>
      <c r="AN13" s="26" t="s">
        <v>26</v>
      </c>
      <c r="AR13" s="17"/>
      <c r="BE13" s="228"/>
      <c r="BS13" s="14" t="s">
        <v>6</v>
      </c>
    </row>
    <row r="14" spans="1:74" ht="12.75">
      <c r="B14" s="17"/>
      <c r="E14" s="223" t="s">
        <v>26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4" t="s">
        <v>24</v>
      </c>
      <c r="AN14" s="26" t="s">
        <v>26</v>
      </c>
      <c r="AR14" s="17"/>
      <c r="BE14" s="228"/>
      <c r="BS14" s="14" t="s">
        <v>6</v>
      </c>
    </row>
    <row r="15" spans="1:74" s="1" customFormat="1" ht="6.95" customHeight="1">
      <c r="B15" s="17"/>
      <c r="AR15" s="17"/>
      <c r="BE15" s="228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23</v>
      </c>
      <c r="AN16" s="22" t="s">
        <v>1</v>
      </c>
      <c r="AR16" s="17"/>
      <c r="BE16" s="228"/>
      <c r="BS16" s="14" t="s">
        <v>3</v>
      </c>
    </row>
    <row r="17" spans="1:71" s="1" customFormat="1" ht="18.399999999999999" customHeight="1">
      <c r="B17" s="17"/>
      <c r="E17" s="22" t="s">
        <v>19</v>
      </c>
      <c r="AK17" s="24" t="s">
        <v>24</v>
      </c>
      <c r="AN17" s="22" t="s">
        <v>1</v>
      </c>
      <c r="AR17" s="17"/>
      <c r="BE17" s="228"/>
      <c r="BS17" s="14" t="s">
        <v>28</v>
      </c>
    </row>
    <row r="18" spans="1:71" s="1" customFormat="1" ht="6.95" customHeight="1">
      <c r="B18" s="17"/>
      <c r="AR18" s="17"/>
      <c r="BE18" s="228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23</v>
      </c>
      <c r="AN19" s="22" t="s">
        <v>1</v>
      </c>
      <c r="AR19" s="17"/>
      <c r="BE19" s="228"/>
      <c r="BS19" s="14" t="s">
        <v>6</v>
      </c>
    </row>
    <row r="20" spans="1:71" s="1" customFormat="1" ht="18.399999999999999" customHeight="1">
      <c r="B20" s="17"/>
      <c r="E20" s="22" t="s">
        <v>19</v>
      </c>
      <c r="AK20" s="24" t="s">
        <v>24</v>
      </c>
      <c r="AN20" s="22" t="s">
        <v>1</v>
      </c>
      <c r="AR20" s="17"/>
      <c r="BE20" s="228"/>
      <c r="BS20" s="14" t="s">
        <v>28</v>
      </c>
    </row>
    <row r="21" spans="1:71" s="1" customFormat="1" ht="6.95" customHeight="1">
      <c r="B21" s="17"/>
      <c r="AR21" s="17"/>
      <c r="BE21" s="228"/>
    </row>
    <row r="22" spans="1:71" s="1" customFormat="1" ht="12" customHeight="1">
      <c r="B22" s="17"/>
      <c r="D22" s="24" t="s">
        <v>30</v>
      </c>
      <c r="AR22" s="17"/>
      <c r="BE22" s="228"/>
    </row>
    <row r="23" spans="1:71" s="1" customFormat="1" ht="16.5" customHeight="1">
      <c r="B23" s="17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17"/>
      <c r="BE23" s="228"/>
    </row>
    <row r="24" spans="1:71" s="1" customFormat="1" ht="6.95" customHeight="1">
      <c r="B24" s="17"/>
      <c r="AR24" s="17"/>
      <c r="BE24" s="228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8"/>
    </row>
    <row r="26" spans="1:71" s="2" customFormat="1" ht="25.9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0">
        <f>ROUND(AG94,2)</f>
        <v>0</v>
      </c>
      <c r="AL26" s="231"/>
      <c r="AM26" s="231"/>
      <c r="AN26" s="231"/>
      <c r="AO26" s="231"/>
      <c r="AP26" s="29"/>
      <c r="AQ26" s="29"/>
      <c r="AR26" s="30"/>
      <c r="BE26" s="228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8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6" t="s">
        <v>32</v>
      </c>
      <c r="M28" s="226"/>
      <c r="N28" s="226"/>
      <c r="O28" s="226"/>
      <c r="P28" s="226"/>
      <c r="Q28" s="29"/>
      <c r="R28" s="29"/>
      <c r="S28" s="29"/>
      <c r="T28" s="29"/>
      <c r="U28" s="29"/>
      <c r="V28" s="29"/>
      <c r="W28" s="226" t="s">
        <v>33</v>
      </c>
      <c r="X28" s="226"/>
      <c r="Y28" s="226"/>
      <c r="Z28" s="226"/>
      <c r="AA28" s="226"/>
      <c r="AB28" s="226"/>
      <c r="AC28" s="226"/>
      <c r="AD28" s="226"/>
      <c r="AE28" s="226"/>
      <c r="AF28" s="29"/>
      <c r="AG28" s="29"/>
      <c r="AH28" s="29"/>
      <c r="AI28" s="29"/>
      <c r="AJ28" s="29"/>
      <c r="AK28" s="226" t="s">
        <v>34</v>
      </c>
      <c r="AL28" s="226"/>
      <c r="AM28" s="226"/>
      <c r="AN28" s="226"/>
      <c r="AO28" s="226"/>
      <c r="AP28" s="29"/>
      <c r="AQ28" s="29"/>
      <c r="AR28" s="30"/>
      <c r="BE28" s="228"/>
    </row>
    <row r="29" spans="1:71" s="3" customFormat="1" ht="14.45" customHeight="1">
      <c r="B29" s="34"/>
      <c r="D29" s="24" t="s">
        <v>35</v>
      </c>
      <c r="F29" s="24" t="s">
        <v>36</v>
      </c>
      <c r="L29" s="201">
        <v>0.21</v>
      </c>
      <c r="M29" s="202"/>
      <c r="N29" s="202"/>
      <c r="O29" s="202"/>
      <c r="P29" s="202"/>
      <c r="W29" s="209">
        <f>ROUND(AZ94, 2)</f>
        <v>0</v>
      </c>
      <c r="X29" s="202"/>
      <c r="Y29" s="202"/>
      <c r="Z29" s="202"/>
      <c r="AA29" s="202"/>
      <c r="AB29" s="202"/>
      <c r="AC29" s="202"/>
      <c r="AD29" s="202"/>
      <c r="AE29" s="202"/>
      <c r="AK29" s="209">
        <f>ROUND(AV94, 2)</f>
        <v>0</v>
      </c>
      <c r="AL29" s="202"/>
      <c r="AM29" s="202"/>
      <c r="AN29" s="202"/>
      <c r="AO29" s="202"/>
      <c r="AR29" s="34"/>
      <c r="BE29" s="229"/>
    </row>
    <row r="30" spans="1:71" s="3" customFormat="1" ht="14.45" customHeight="1">
      <c r="B30" s="34"/>
      <c r="F30" s="24" t="s">
        <v>37</v>
      </c>
      <c r="L30" s="201">
        <v>0.15</v>
      </c>
      <c r="M30" s="202"/>
      <c r="N30" s="202"/>
      <c r="O30" s="202"/>
      <c r="P30" s="202"/>
      <c r="W30" s="209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K30" s="209">
        <f>ROUND(AW94, 2)</f>
        <v>0</v>
      </c>
      <c r="AL30" s="202"/>
      <c r="AM30" s="202"/>
      <c r="AN30" s="202"/>
      <c r="AO30" s="202"/>
      <c r="AR30" s="34"/>
      <c r="BE30" s="229"/>
    </row>
    <row r="31" spans="1:71" s="3" customFormat="1" ht="14.45" hidden="1" customHeight="1">
      <c r="B31" s="34"/>
      <c r="F31" s="24" t="s">
        <v>38</v>
      </c>
      <c r="L31" s="201">
        <v>0.21</v>
      </c>
      <c r="M31" s="202"/>
      <c r="N31" s="202"/>
      <c r="O31" s="202"/>
      <c r="P31" s="202"/>
      <c r="W31" s="209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K31" s="209">
        <v>0</v>
      </c>
      <c r="AL31" s="202"/>
      <c r="AM31" s="202"/>
      <c r="AN31" s="202"/>
      <c r="AO31" s="202"/>
      <c r="AR31" s="34"/>
      <c r="BE31" s="229"/>
    </row>
    <row r="32" spans="1:71" s="3" customFormat="1" ht="14.45" hidden="1" customHeight="1">
      <c r="B32" s="34"/>
      <c r="F32" s="24" t="s">
        <v>39</v>
      </c>
      <c r="L32" s="201">
        <v>0.15</v>
      </c>
      <c r="M32" s="202"/>
      <c r="N32" s="202"/>
      <c r="O32" s="202"/>
      <c r="P32" s="202"/>
      <c r="W32" s="209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K32" s="209">
        <v>0</v>
      </c>
      <c r="AL32" s="202"/>
      <c r="AM32" s="202"/>
      <c r="AN32" s="202"/>
      <c r="AO32" s="202"/>
      <c r="AR32" s="34"/>
      <c r="BE32" s="229"/>
    </row>
    <row r="33" spans="1:57" s="3" customFormat="1" ht="14.45" hidden="1" customHeight="1">
      <c r="B33" s="34"/>
      <c r="F33" s="24" t="s">
        <v>40</v>
      </c>
      <c r="L33" s="201">
        <v>0</v>
      </c>
      <c r="M33" s="202"/>
      <c r="N33" s="202"/>
      <c r="O33" s="202"/>
      <c r="P33" s="202"/>
      <c r="W33" s="209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K33" s="209">
        <v>0</v>
      </c>
      <c r="AL33" s="202"/>
      <c r="AM33" s="202"/>
      <c r="AN33" s="202"/>
      <c r="AO33" s="202"/>
      <c r="AR33" s="34"/>
      <c r="BE33" s="229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28"/>
    </row>
    <row r="35" spans="1:57" s="2" customFormat="1" ht="25.9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05" t="s">
        <v>43</v>
      </c>
      <c r="Y35" s="206"/>
      <c r="Z35" s="206"/>
      <c r="AA35" s="206"/>
      <c r="AB35" s="206"/>
      <c r="AC35" s="37"/>
      <c r="AD35" s="37"/>
      <c r="AE35" s="37"/>
      <c r="AF35" s="37"/>
      <c r="AG35" s="37"/>
      <c r="AH35" s="37"/>
      <c r="AI35" s="37"/>
      <c r="AJ35" s="37"/>
      <c r="AK35" s="207">
        <f>SUM(AK26:AK33)</f>
        <v>0</v>
      </c>
      <c r="AL35" s="206"/>
      <c r="AM35" s="206"/>
      <c r="AN35" s="206"/>
      <c r="AO35" s="208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VZ65420117</v>
      </c>
      <c r="AR84" s="48"/>
    </row>
    <row r="85" spans="1:91" s="5" customFormat="1" ht="36.950000000000003" customHeight="1">
      <c r="B85" s="49"/>
      <c r="C85" s="50" t="s">
        <v>15</v>
      </c>
      <c r="L85" s="218" t="str">
        <f>K6</f>
        <v>Oprava NZEE žst. Veselí nad Lužnicí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20" t="str">
        <f>IF(AN8= "","",AN8)</f>
        <v>27. 1. 2020</v>
      </c>
      <c r="AN87" s="220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16" t="str">
        <f>IF(E17="","",E17)</f>
        <v xml:space="preserve"> </v>
      </c>
      <c r="AN89" s="217"/>
      <c r="AO89" s="217"/>
      <c r="AP89" s="217"/>
      <c r="AQ89" s="29"/>
      <c r="AR89" s="30"/>
      <c r="AS89" s="212" t="s">
        <v>51</v>
      </c>
      <c r="AT89" s="21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216" t="str">
        <f>IF(E20="","",E20)</f>
        <v xml:space="preserve"> </v>
      </c>
      <c r="AN90" s="217"/>
      <c r="AO90" s="217"/>
      <c r="AP90" s="217"/>
      <c r="AQ90" s="29"/>
      <c r="AR90" s="30"/>
      <c r="AS90" s="214"/>
      <c r="AT90" s="21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4"/>
      <c r="AT91" s="21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6" t="s">
        <v>52</v>
      </c>
      <c r="D92" s="197"/>
      <c r="E92" s="197"/>
      <c r="F92" s="197"/>
      <c r="G92" s="197"/>
      <c r="H92" s="57"/>
      <c r="I92" s="198" t="s">
        <v>53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204" t="s">
        <v>54</v>
      </c>
      <c r="AH92" s="197"/>
      <c r="AI92" s="197"/>
      <c r="AJ92" s="197"/>
      <c r="AK92" s="197"/>
      <c r="AL92" s="197"/>
      <c r="AM92" s="197"/>
      <c r="AN92" s="198" t="s">
        <v>55</v>
      </c>
      <c r="AO92" s="197"/>
      <c r="AP92" s="203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4">
        <f>ROUND(SUM(AG95:AG97),2)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>
        <f>ROUND(SUM(AU95:AU97),5)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193" t="s">
        <v>76</v>
      </c>
      <c r="E95" s="193"/>
      <c r="F95" s="193"/>
      <c r="G95" s="193"/>
      <c r="H95" s="193"/>
      <c r="I95" s="79"/>
      <c r="J95" s="193" t="s">
        <v>77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9">
        <f>'01 - Elektromotáže'!J30</f>
        <v>0</v>
      </c>
      <c r="AH95" s="200"/>
      <c r="AI95" s="200"/>
      <c r="AJ95" s="200"/>
      <c r="AK95" s="200"/>
      <c r="AL95" s="200"/>
      <c r="AM95" s="200"/>
      <c r="AN95" s="199">
        <f>SUM(AG95,AT95)</f>
        <v>0</v>
      </c>
      <c r="AO95" s="200"/>
      <c r="AP95" s="200"/>
      <c r="AQ95" s="80" t="s">
        <v>78</v>
      </c>
      <c r="AR95" s="77"/>
      <c r="AS95" s="81">
        <v>0</v>
      </c>
      <c r="AT95" s="82">
        <f>ROUND(SUM(AV95:AW95),2)</f>
        <v>0</v>
      </c>
      <c r="AU95" s="83">
        <f>'01 - Elektromotáže'!P116</f>
        <v>0</v>
      </c>
      <c r="AV95" s="82">
        <f>'01 - Elektromotáže'!J33</f>
        <v>0</v>
      </c>
      <c r="AW95" s="82">
        <f>'01 - Elektromotáže'!J34</f>
        <v>0</v>
      </c>
      <c r="AX95" s="82">
        <f>'01 - Elektromotáže'!J35</f>
        <v>0</v>
      </c>
      <c r="AY95" s="82">
        <f>'01 - Elektromotáže'!J36</f>
        <v>0</v>
      </c>
      <c r="AZ95" s="82">
        <f>'01 - Elektromotáže'!F33</f>
        <v>0</v>
      </c>
      <c r="BA95" s="82">
        <f>'01 - Elektromotáže'!F34</f>
        <v>0</v>
      </c>
      <c r="BB95" s="82">
        <f>'01 - Elektromotáže'!F35</f>
        <v>0</v>
      </c>
      <c r="BC95" s="82">
        <f>'01 - Elektromotáže'!F36</f>
        <v>0</v>
      </c>
      <c r="BD95" s="84">
        <f>'01 - Elektromotáže'!F37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81</v>
      </c>
    </row>
    <row r="96" spans="1:91" s="7" customFormat="1" ht="16.5" customHeight="1">
      <c r="A96" s="76" t="s">
        <v>75</v>
      </c>
      <c r="B96" s="77"/>
      <c r="C96" s="78"/>
      <c r="D96" s="193" t="s">
        <v>82</v>
      </c>
      <c r="E96" s="193"/>
      <c r="F96" s="193"/>
      <c r="G96" s="193"/>
      <c r="H96" s="193"/>
      <c r="I96" s="79"/>
      <c r="J96" s="193" t="s">
        <v>83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9">
        <f>'02 - zemní práce'!J30</f>
        <v>0</v>
      </c>
      <c r="AH96" s="200"/>
      <c r="AI96" s="200"/>
      <c r="AJ96" s="200"/>
      <c r="AK96" s="200"/>
      <c r="AL96" s="200"/>
      <c r="AM96" s="200"/>
      <c r="AN96" s="199">
        <f>SUM(AG96,AT96)</f>
        <v>0</v>
      </c>
      <c r="AO96" s="200"/>
      <c r="AP96" s="200"/>
      <c r="AQ96" s="80" t="s">
        <v>78</v>
      </c>
      <c r="AR96" s="77"/>
      <c r="AS96" s="81">
        <v>0</v>
      </c>
      <c r="AT96" s="82">
        <f>ROUND(SUM(AV96:AW96),2)</f>
        <v>0</v>
      </c>
      <c r="AU96" s="83">
        <f>'02 - zemní práce'!P123</f>
        <v>0</v>
      </c>
      <c r="AV96" s="82">
        <f>'02 - zemní práce'!J33</f>
        <v>0</v>
      </c>
      <c r="AW96" s="82">
        <f>'02 - zemní práce'!J34</f>
        <v>0</v>
      </c>
      <c r="AX96" s="82">
        <f>'02 - zemní práce'!J35</f>
        <v>0</v>
      </c>
      <c r="AY96" s="82">
        <f>'02 - zemní práce'!J36</f>
        <v>0</v>
      </c>
      <c r="AZ96" s="82">
        <f>'02 - zemní práce'!F33</f>
        <v>0</v>
      </c>
      <c r="BA96" s="82">
        <f>'02 - zemní práce'!F34</f>
        <v>0</v>
      </c>
      <c r="BB96" s="82">
        <f>'02 - zemní práce'!F35</f>
        <v>0</v>
      </c>
      <c r="BC96" s="82">
        <f>'02 - zemní práce'!F36</f>
        <v>0</v>
      </c>
      <c r="BD96" s="84">
        <f>'02 - zemní práce'!F37</f>
        <v>0</v>
      </c>
      <c r="BT96" s="85" t="s">
        <v>79</v>
      </c>
      <c r="BV96" s="85" t="s">
        <v>73</v>
      </c>
      <c r="BW96" s="85" t="s">
        <v>84</v>
      </c>
      <c r="BX96" s="85" t="s">
        <v>4</v>
      </c>
      <c r="CL96" s="85" t="s">
        <v>1</v>
      </c>
      <c r="CM96" s="85" t="s">
        <v>81</v>
      </c>
    </row>
    <row r="97" spans="1:91" s="7" customFormat="1" ht="16.5" customHeight="1">
      <c r="A97" s="76" t="s">
        <v>75</v>
      </c>
      <c r="B97" s="77"/>
      <c r="C97" s="78"/>
      <c r="D97" s="193" t="s">
        <v>85</v>
      </c>
      <c r="E97" s="193"/>
      <c r="F97" s="193"/>
      <c r="G97" s="193"/>
      <c r="H97" s="193"/>
      <c r="I97" s="79"/>
      <c r="J97" s="193" t="s">
        <v>86</v>
      </c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9">
        <f>'03 - VON'!J30</f>
        <v>0</v>
      </c>
      <c r="AH97" s="200"/>
      <c r="AI97" s="200"/>
      <c r="AJ97" s="200"/>
      <c r="AK97" s="200"/>
      <c r="AL97" s="200"/>
      <c r="AM97" s="200"/>
      <c r="AN97" s="199">
        <f>SUM(AG97,AT97)</f>
        <v>0</v>
      </c>
      <c r="AO97" s="200"/>
      <c r="AP97" s="200"/>
      <c r="AQ97" s="80" t="s">
        <v>78</v>
      </c>
      <c r="AR97" s="77"/>
      <c r="AS97" s="86">
        <v>0</v>
      </c>
      <c r="AT97" s="87">
        <f>ROUND(SUM(AV97:AW97),2)</f>
        <v>0</v>
      </c>
      <c r="AU97" s="88">
        <f>'03 - VON'!P118</f>
        <v>0</v>
      </c>
      <c r="AV97" s="87">
        <f>'03 - VON'!J33</f>
        <v>0</v>
      </c>
      <c r="AW97" s="87">
        <f>'03 - VON'!J34</f>
        <v>0</v>
      </c>
      <c r="AX97" s="87">
        <f>'03 - VON'!J35</f>
        <v>0</v>
      </c>
      <c r="AY97" s="87">
        <f>'03 - VON'!J36</f>
        <v>0</v>
      </c>
      <c r="AZ97" s="87">
        <f>'03 - VON'!F33</f>
        <v>0</v>
      </c>
      <c r="BA97" s="87">
        <f>'03 - VON'!F34</f>
        <v>0</v>
      </c>
      <c r="BB97" s="87">
        <f>'03 - VON'!F35</f>
        <v>0</v>
      </c>
      <c r="BC97" s="87">
        <f>'03 - VON'!F36</f>
        <v>0</v>
      </c>
      <c r="BD97" s="89">
        <f>'03 - VON'!F37</f>
        <v>0</v>
      </c>
      <c r="BT97" s="85" t="s">
        <v>79</v>
      </c>
      <c r="BV97" s="85" t="s">
        <v>73</v>
      </c>
      <c r="BW97" s="85" t="s">
        <v>87</v>
      </c>
      <c r="BX97" s="85" t="s">
        <v>4</v>
      </c>
      <c r="CL97" s="85" t="s">
        <v>1</v>
      </c>
      <c r="CM97" s="85" t="s">
        <v>81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AK33:AO33"/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N94:AP94"/>
    <mergeCell ref="C92:G92"/>
    <mergeCell ref="I92:AF92"/>
    <mergeCell ref="D95:H95"/>
    <mergeCell ref="J95:AF95"/>
    <mergeCell ref="AN95:AP95"/>
    <mergeCell ref="AG95:AM95"/>
    <mergeCell ref="D96:H96"/>
    <mergeCell ref="J96:AF96"/>
    <mergeCell ref="D97:H97"/>
    <mergeCell ref="J97:AF97"/>
    <mergeCell ref="AG94:AM94"/>
  </mergeCells>
  <hyperlinks>
    <hyperlink ref="A95" location="'01 - Elektromotáže'!C2" display="/"/>
    <hyperlink ref="A96" location="'02 - zemní práce'!C2" display="/"/>
    <hyperlink ref="A97" location="'03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3" t="str">
        <f>'Rekapitulace stavby'!K6</f>
        <v>Oprava NZEE žst. Veselí nad Lužnicí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8" t="s">
        <v>90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27. 1. 2020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21"/>
      <c r="G18" s="221"/>
      <c r="H18" s="221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5" t="s">
        <v>1</v>
      </c>
      <c r="F27" s="225"/>
      <c r="G27" s="225"/>
      <c r="H27" s="225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ROUND((SUM(BE116:BE173)),  2)</f>
        <v>0</v>
      </c>
      <c r="G33" s="29"/>
      <c r="H33" s="29"/>
      <c r="I33" s="104">
        <v>0.21</v>
      </c>
      <c r="J33" s="103">
        <f>ROUND(((SUM(BE116:BE173))*I33),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ROUND((SUM(BF116:BF173)),  2)</f>
        <v>0</v>
      </c>
      <c r="G34" s="29"/>
      <c r="H34" s="29"/>
      <c r="I34" s="104">
        <v>0.15</v>
      </c>
      <c r="J34" s="103">
        <f>ROUND(((SUM(BF116:BF173))*I34),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ROUND((SUM(BG116:BG173)),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ROUND((SUM(BH116:BH173)),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ROUND((SUM(BI116:BI173)),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NZEE žst. Veselí nad Lužnicí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8" t="str">
        <f>E9</f>
        <v>01 - Elektromotáže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27. 1. 2020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93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117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118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96</v>
      </c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15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33" t="str">
        <f>E7</f>
        <v>Oprava NZEE žst. Veselí nad Lužnicí</v>
      </c>
      <c r="F106" s="234"/>
      <c r="G106" s="234"/>
      <c r="H106" s="234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89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18" t="str">
        <f>E9</f>
        <v>01 - Elektromotáže</v>
      </c>
      <c r="F108" s="232"/>
      <c r="G108" s="232"/>
      <c r="H108" s="232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18</v>
      </c>
      <c r="D110" s="29"/>
      <c r="E110" s="29"/>
      <c r="F110" s="22" t="str">
        <f>F12</f>
        <v xml:space="preserve"> </v>
      </c>
      <c r="G110" s="29"/>
      <c r="H110" s="29"/>
      <c r="I110" s="94" t="s">
        <v>20</v>
      </c>
      <c r="J110" s="52" t="str">
        <f>IF(J12="","",J12)</f>
        <v>27. 1. 2020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22</v>
      </c>
      <c r="D112" s="29"/>
      <c r="E112" s="29"/>
      <c r="F112" s="22" t="str">
        <f>E15</f>
        <v xml:space="preserve"> </v>
      </c>
      <c r="G112" s="29"/>
      <c r="H112" s="29"/>
      <c r="I112" s="94" t="s">
        <v>27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IF(E18="","",E18)</f>
        <v>Vyplň údaj</v>
      </c>
      <c r="G113" s="29"/>
      <c r="H113" s="29"/>
      <c r="I113" s="94" t="s">
        <v>29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9" customFormat="1" ht="29.25" customHeight="1">
      <c r="A115" s="123"/>
      <c r="B115" s="124"/>
      <c r="C115" s="125" t="s">
        <v>97</v>
      </c>
      <c r="D115" s="126" t="s">
        <v>56</v>
      </c>
      <c r="E115" s="126" t="s">
        <v>52</v>
      </c>
      <c r="F115" s="126" t="s">
        <v>53</v>
      </c>
      <c r="G115" s="126" t="s">
        <v>98</v>
      </c>
      <c r="H115" s="126" t="s">
        <v>99</v>
      </c>
      <c r="I115" s="127" t="s">
        <v>100</v>
      </c>
      <c r="J115" s="128" t="s">
        <v>93</v>
      </c>
      <c r="K115" s="129" t="s">
        <v>101</v>
      </c>
      <c r="L115" s="130"/>
      <c r="M115" s="59" t="s">
        <v>1</v>
      </c>
      <c r="N115" s="60" t="s">
        <v>35</v>
      </c>
      <c r="O115" s="60" t="s">
        <v>102</v>
      </c>
      <c r="P115" s="60" t="s">
        <v>103</v>
      </c>
      <c r="Q115" s="60" t="s">
        <v>104</v>
      </c>
      <c r="R115" s="60" t="s">
        <v>105</v>
      </c>
      <c r="S115" s="60" t="s">
        <v>106</v>
      </c>
      <c r="T115" s="61" t="s">
        <v>107</v>
      </c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</row>
    <row r="116" spans="1:65" s="2" customFormat="1" ht="22.9" customHeight="1">
      <c r="A116" s="29"/>
      <c r="B116" s="30"/>
      <c r="C116" s="66" t="s">
        <v>108</v>
      </c>
      <c r="D116" s="29"/>
      <c r="E116" s="29"/>
      <c r="F116" s="29"/>
      <c r="G116" s="29"/>
      <c r="H116" s="29"/>
      <c r="I116" s="93"/>
      <c r="J116" s="131">
        <f>BK116</f>
        <v>0</v>
      </c>
      <c r="K116" s="29"/>
      <c r="L116" s="30"/>
      <c r="M116" s="62"/>
      <c r="N116" s="53"/>
      <c r="O116" s="63"/>
      <c r="P116" s="132">
        <f>SUM(P117:P173)</f>
        <v>0</v>
      </c>
      <c r="Q116" s="63"/>
      <c r="R116" s="132">
        <f>SUM(R117:R173)</f>
        <v>0</v>
      </c>
      <c r="S116" s="63"/>
      <c r="T116" s="133">
        <f>SUM(T117:T173)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70</v>
      </c>
      <c r="AU116" s="14" t="s">
        <v>95</v>
      </c>
      <c r="BK116" s="134">
        <f>SUM(BK117:BK173)</f>
        <v>0</v>
      </c>
    </row>
    <row r="117" spans="1:65" s="2" customFormat="1" ht="16.5" customHeight="1">
      <c r="A117" s="29"/>
      <c r="B117" s="135"/>
      <c r="C117" s="136" t="s">
        <v>81</v>
      </c>
      <c r="D117" s="136" t="s">
        <v>109</v>
      </c>
      <c r="E117" s="137" t="s">
        <v>110</v>
      </c>
      <c r="F117" s="138" t="s">
        <v>111</v>
      </c>
      <c r="G117" s="139" t="s">
        <v>112</v>
      </c>
      <c r="H117" s="140">
        <v>1</v>
      </c>
      <c r="I117" s="141"/>
      <c r="J117" s="142">
        <f>ROUND(I117*H117,2)</f>
        <v>0</v>
      </c>
      <c r="K117" s="143"/>
      <c r="L117" s="30"/>
      <c r="M117" s="144" t="s">
        <v>1</v>
      </c>
      <c r="N117" s="145" t="s">
        <v>36</v>
      </c>
      <c r="O117" s="55"/>
      <c r="P117" s="146">
        <f>O117*H117</f>
        <v>0</v>
      </c>
      <c r="Q117" s="146">
        <v>0</v>
      </c>
      <c r="R117" s="146">
        <f>Q117*H117</f>
        <v>0</v>
      </c>
      <c r="S117" s="146">
        <v>0</v>
      </c>
      <c r="T117" s="147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48" t="s">
        <v>113</v>
      </c>
      <c r="AT117" s="148" t="s">
        <v>109</v>
      </c>
      <c r="AU117" s="148" t="s">
        <v>71</v>
      </c>
      <c r="AY117" s="14" t="s">
        <v>114</v>
      </c>
      <c r="BE117" s="149">
        <f>IF(N117="základní",J117,0)</f>
        <v>0</v>
      </c>
      <c r="BF117" s="149">
        <f>IF(N117="snížená",J117,0)</f>
        <v>0</v>
      </c>
      <c r="BG117" s="149">
        <f>IF(N117="zákl. přenesená",J117,0)</f>
        <v>0</v>
      </c>
      <c r="BH117" s="149">
        <f>IF(N117="sníž. přenesená",J117,0)</f>
        <v>0</v>
      </c>
      <c r="BI117" s="149">
        <f>IF(N117="nulová",J117,0)</f>
        <v>0</v>
      </c>
      <c r="BJ117" s="14" t="s">
        <v>79</v>
      </c>
      <c r="BK117" s="149">
        <f>ROUND(I117*H117,2)</f>
        <v>0</v>
      </c>
      <c r="BL117" s="14" t="s">
        <v>113</v>
      </c>
      <c r="BM117" s="148" t="s">
        <v>81</v>
      </c>
    </row>
    <row r="118" spans="1:65" s="2" customFormat="1" ht="36" customHeight="1">
      <c r="A118" s="29"/>
      <c r="B118" s="135"/>
      <c r="C118" s="136" t="s">
        <v>115</v>
      </c>
      <c r="D118" s="136" t="s">
        <v>109</v>
      </c>
      <c r="E118" s="137" t="s">
        <v>116</v>
      </c>
      <c r="F118" s="138" t="s">
        <v>117</v>
      </c>
      <c r="G118" s="139" t="s">
        <v>112</v>
      </c>
      <c r="H118" s="140">
        <v>1</v>
      </c>
      <c r="I118" s="141"/>
      <c r="J118" s="142">
        <f>ROUND(I118*H118,2)</f>
        <v>0</v>
      </c>
      <c r="K118" s="143"/>
      <c r="L118" s="30"/>
      <c r="M118" s="144" t="s">
        <v>1</v>
      </c>
      <c r="N118" s="145" t="s">
        <v>36</v>
      </c>
      <c r="O118" s="55"/>
      <c r="P118" s="146">
        <f>O118*H118</f>
        <v>0</v>
      </c>
      <c r="Q118" s="146">
        <v>0</v>
      </c>
      <c r="R118" s="146">
        <f>Q118*H118</f>
        <v>0</v>
      </c>
      <c r="S118" s="146">
        <v>0</v>
      </c>
      <c r="T118" s="147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48" t="s">
        <v>113</v>
      </c>
      <c r="AT118" s="148" t="s">
        <v>109</v>
      </c>
      <c r="AU118" s="148" t="s">
        <v>71</v>
      </c>
      <c r="AY118" s="14" t="s">
        <v>114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4" t="s">
        <v>79</v>
      </c>
      <c r="BK118" s="149">
        <f>ROUND(I118*H118,2)</f>
        <v>0</v>
      </c>
      <c r="BL118" s="14" t="s">
        <v>113</v>
      </c>
      <c r="BM118" s="148" t="s">
        <v>113</v>
      </c>
    </row>
    <row r="119" spans="1:65" s="2" customFormat="1" ht="19.5">
      <c r="A119" s="29"/>
      <c r="B119" s="30"/>
      <c r="C119" s="29"/>
      <c r="D119" s="150" t="s">
        <v>118</v>
      </c>
      <c r="E119" s="29"/>
      <c r="F119" s="151" t="s">
        <v>119</v>
      </c>
      <c r="G119" s="29"/>
      <c r="H119" s="29"/>
      <c r="I119" s="93"/>
      <c r="J119" s="29"/>
      <c r="K119" s="29"/>
      <c r="L119" s="30"/>
      <c r="M119" s="152"/>
      <c r="N119" s="153"/>
      <c r="O119" s="55"/>
      <c r="P119" s="55"/>
      <c r="Q119" s="55"/>
      <c r="R119" s="55"/>
      <c r="S119" s="55"/>
      <c r="T119" s="56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118</v>
      </c>
      <c r="AU119" s="14" t="s">
        <v>71</v>
      </c>
    </row>
    <row r="120" spans="1:65" s="2" customFormat="1" ht="48" customHeight="1">
      <c r="A120" s="29"/>
      <c r="B120" s="135"/>
      <c r="C120" s="154" t="s">
        <v>79</v>
      </c>
      <c r="D120" s="154" t="s">
        <v>120</v>
      </c>
      <c r="E120" s="155" t="s">
        <v>121</v>
      </c>
      <c r="F120" s="156" t="s">
        <v>122</v>
      </c>
      <c r="G120" s="157" t="s">
        <v>112</v>
      </c>
      <c r="H120" s="158">
        <v>1</v>
      </c>
      <c r="I120" s="159"/>
      <c r="J120" s="160">
        <f t="shared" ref="J120:J137" si="0">ROUND(I120*H120,2)</f>
        <v>0</v>
      </c>
      <c r="K120" s="161"/>
      <c r="L120" s="162"/>
      <c r="M120" s="163" t="s">
        <v>1</v>
      </c>
      <c r="N120" s="164" t="s">
        <v>36</v>
      </c>
      <c r="O120" s="55"/>
      <c r="P120" s="146">
        <f t="shared" ref="P120:P137" si="1">O120*H120</f>
        <v>0</v>
      </c>
      <c r="Q120" s="146">
        <v>0</v>
      </c>
      <c r="R120" s="146">
        <f t="shared" ref="R120:R137" si="2">Q120*H120</f>
        <v>0</v>
      </c>
      <c r="S120" s="146">
        <v>0</v>
      </c>
      <c r="T120" s="147">
        <f t="shared" ref="T120:T137" si="3"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48" t="s">
        <v>123</v>
      </c>
      <c r="AT120" s="148" t="s">
        <v>120</v>
      </c>
      <c r="AU120" s="148" t="s">
        <v>71</v>
      </c>
      <c r="AY120" s="14" t="s">
        <v>114</v>
      </c>
      <c r="BE120" s="149">
        <f t="shared" ref="BE120:BE137" si="4">IF(N120="základní",J120,0)</f>
        <v>0</v>
      </c>
      <c r="BF120" s="149">
        <f t="shared" ref="BF120:BF137" si="5">IF(N120="snížená",J120,0)</f>
        <v>0</v>
      </c>
      <c r="BG120" s="149">
        <f t="shared" ref="BG120:BG137" si="6">IF(N120="zákl. přenesená",J120,0)</f>
        <v>0</v>
      </c>
      <c r="BH120" s="149">
        <f t="shared" ref="BH120:BH137" si="7">IF(N120="sníž. přenesená",J120,0)</f>
        <v>0</v>
      </c>
      <c r="BI120" s="149">
        <f t="shared" ref="BI120:BI137" si="8">IF(N120="nulová",J120,0)</f>
        <v>0</v>
      </c>
      <c r="BJ120" s="14" t="s">
        <v>79</v>
      </c>
      <c r="BK120" s="149">
        <f t="shared" ref="BK120:BK137" si="9">ROUND(I120*H120,2)</f>
        <v>0</v>
      </c>
      <c r="BL120" s="14" t="s">
        <v>113</v>
      </c>
      <c r="BM120" s="148" t="s">
        <v>124</v>
      </c>
    </row>
    <row r="121" spans="1:65" s="2" customFormat="1" ht="24" customHeight="1">
      <c r="A121" s="29"/>
      <c r="B121" s="135"/>
      <c r="C121" s="136" t="s">
        <v>125</v>
      </c>
      <c r="D121" s="136" t="s">
        <v>109</v>
      </c>
      <c r="E121" s="137" t="s">
        <v>126</v>
      </c>
      <c r="F121" s="138" t="s">
        <v>127</v>
      </c>
      <c r="G121" s="139" t="s">
        <v>112</v>
      </c>
      <c r="H121" s="140">
        <v>2</v>
      </c>
      <c r="I121" s="141"/>
      <c r="J121" s="142">
        <f t="shared" si="0"/>
        <v>0</v>
      </c>
      <c r="K121" s="143"/>
      <c r="L121" s="30"/>
      <c r="M121" s="144" t="s">
        <v>1</v>
      </c>
      <c r="N121" s="145" t="s">
        <v>36</v>
      </c>
      <c r="O121" s="55"/>
      <c r="P121" s="146">
        <f t="shared" si="1"/>
        <v>0</v>
      </c>
      <c r="Q121" s="146">
        <v>0</v>
      </c>
      <c r="R121" s="146">
        <f t="shared" si="2"/>
        <v>0</v>
      </c>
      <c r="S121" s="146">
        <v>0</v>
      </c>
      <c r="T121" s="147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8" t="s">
        <v>113</v>
      </c>
      <c r="AT121" s="148" t="s">
        <v>109</v>
      </c>
      <c r="AU121" s="148" t="s">
        <v>71</v>
      </c>
      <c r="AY121" s="14" t="s">
        <v>114</v>
      </c>
      <c r="BE121" s="149">
        <f t="shared" si="4"/>
        <v>0</v>
      </c>
      <c r="BF121" s="149">
        <f t="shared" si="5"/>
        <v>0</v>
      </c>
      <c r="BG121" s="149">
        <f t="shared" si="6"/>
        <v>0</v>
      </c>
      <c r="BH121" s="149">
        <f t="shared" si="7"/>
        <v>0</v>
      </c>
      <c r="BI121" s="149">
        <f t="shared" si="8"/>
        <v>0</v>
      </c>
      <c r="BJ121" s="14" t="s">
        <v>79</v>
      </c>
      <c r="BK121" s="149">
        <f t="shared" si="9"/>
        <v>0</v>
      </c>
      <c r="BL121" s="14" t="s">
        <v>113</v>
      </c>
      <c r="BM121" s="148" t="s">
        <v>123</v>
      </c>
    </row>
    <row r="122" spans="1:65" s="2" customFormat="1" ht="36" customHeight="1">
      <c r="A122" s="29"/>
      <c r="B122" s="135"/>
      <c r="C122" s="154" t="s">
        <v>113</v>
      </c>
      <c r="D122" s="154" t="s">
        <v>120</v>
      </c>
      <c r="E122" s="155" t="s">
        <v>128</v>
      </c>
      <c r="F122" s="156" t="s">
        <v>129</v>
      </c>
      <c r="G122" s="157" t="s">
        <v>112</v>
      </c>
      <c r="H122" s="158">
        <v>2</v>
      </c>
      <c r="I122" s="159"/>
      <c r="J122" s="160">
        <f t="shared" si="0"/>
        <v>0</v>
      </c>
      <c r="K122" s="161"/>
      <c r="L122" s="162"/>
      <c r="M122" s="163" t="s">
        <v>1</v>
      </c>
      <c r="N122" s="164" t="s">
        <v>36</v>
      </c>
      <c r="O122" s="55"/>
      <c r="P122" s="146">
        <f t="shared" si="1"/>
        <v>0</v>
      </c>
      <c r="Q122" s="146">
        <v>0</v>
      </c>
      <c r="R122" s="146">
        <f t="shared" si="2"/>
        <v>0</v>
      </c>
      <c r="S122" s="146">
        <v>0</v>
      </c>
      <c r="T122" s="147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48" t="s">
        <v>123</v>
      </c>
      <c r="AT122" s="148" t="s">
        <v>120</v>
      </c>
      <c r="AU122" s="148" t="s">
        <v>71</v>
      </c>
      <c r="AY122" s="14" t="s">
        <v>114</v>
      </c>
      <c r="BE122" s="149">
        <f t="shared" si="4"/>
        <v>0</v>
      </c>
      <c r="BF122" s="149">
        <f t="shared" si="5"/>
        <v>0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14" t="s">
        <v>79</v>
      </c>
      <c r="BK122" s="149">
        <f t="shared" si="9"/>
        <v>0</v>
      </c>
      <c r="BL122" s="14" t="s">
        <v>113</v>
      </c>
      <c r="BM122" s="148" t="s">
        <v>130</v>
      </c>
    </row>
    <row r="123" spans="1:65" s="2" customFormat="1" ht="24" customHeight="1">
      <c r="A123" s="29"/>
      <c r="B123" s="135"/>
      <c r="C123" s="136" t="s">
        <v>131</v>
      </c>
      <c r="D123" s="136" t="s">
        <v>109</v>
      </c>
      <c r="E123" s="137" t="s">
        <v>132</v>
      </c>
      <c r="F123" s="138" t="s">
        <v>133</v>
      </c>
      <c r="G123" s="139" t="s">
        <v>112</v>
      </c>
      <c r="H123" s="140">
        <v>2</v>
      </c>
      <c r="I123" s="141"/>
      <c r="J123" s="142">
        <f t="shared" si="0"/>
        <v>0</v>
      </c>
      <c r="K123" s="143"/>
      <c r="L123" s="30"/>
      <c r="M123" s="144" t="s">
        <v>1</v>
      </c>
      <c r="N123" s="145" t="s">
        <v>36</v>
      </c>
      <c r="O123" s="55"/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8" t="s">
        <v>113</v>
      </c>
      <c r="AT123" s="148" t="s">
        <v>109</v>
      </c>
      <c r="AU123" s="148" t="s">
        <v>71</v>
      </c>
      <c r="AY123" s="14" t="s">
        <v>114</v>
      </c>
      <c r="BE123" s="149">
        <f t="shared" si="4"/>
        <v>0</v>
      </c>
      <c r="BF123" s="149">
        <f t="shared" si="5"/>
        <v>0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14" t="s">
        <v>79</v>
      </c>
      <c r="BK123" s="149">
        <f t="shared" si="9"/>
        <v>0</v>
      </c>
      <c r="BL123" s="14" t="s">
        <v>113</v>
      </c>
      <c r="BM123" s="148" t="s">
        <v>134</v>
      </c>
    </row>
    <row r="124" spans="1:65" s="2" customFormat="1" ht="36" customHeight="1">
      <c r="A124" s="29"/>
      <c r="B124" s="135"/>
      <c r="C124" s="154" t="s">
        <v>124</v>
      </c>
      <c r="D124" s="154" t="s">
        <v>120</v>
      </c>
      <c r="E124" s="155" t="s">
        <v>135</v>
      </c>
      <c r="F124" s="156" t="s">
        <v>136</v>
      </c>
      <c r="G124" s="157" t="s">
        <v>112</v>
      </c>
      <c r="H124" s="158">
        <v>2</v>
      </c>
      <c r="I124" s="159"/>
      <c r="J124" s="160">
        <f t="shared" si="0"/>
        <v>0</v>
      </c>
      <c r="K124" s="161"/>
      <c r="L124" s="162"/>
      <c r="M124" s="163" t="s">
        <v>1</v>
      </c>
      <c r="N124" s="164" t="s">
        <v>36</v>
      </c>
      <c r="O124" s="55"/>
      <c r="P124" s="146">
        <f t="shared" si="1"/>
        <v>0</v>
      </c>
      <c r="Q124" s="146">
        <v>0</v>
      </c>
      <c r="R124" s="146">
        <f t="shared" si="2"/>
        <v>0</v>
      </c>
      <c r="S124" s="146">
        <v>0</v>
      </c>
      <c r="T124" s="147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8" t="s">
        <v>123</v>
      </c>
      <c r="AT124" s="148" t="s">
        <v>120</v>
      </c>
      <c r="AU124" s="148" t="s">
        <v>71</v>
      </c>
      <c r="AY124" s="14" t="s">
        <v>114</v>
      </c>
      <c r="BE124" s="149">
        <f t="shared" si="4"/>
        <v>0</v>
      </c>
      <c r="BF124" s="149">
        <f t="shared" si="5"/>
        <v>0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4" t="s">
        <v>79</v>
      </c>
      <c r="BK124" s="149">
        <f t="shared" si="9"/>
        <v>0</v>
      </c>
      <c r="BL124" s="14" t="s">
        <v>113</v>
      </c>
      <c r="BM124" s="148" t="s">
        <v>137</v>
      </c>
    </row>
    <row r="125" spans="1:65" s="2" customFormat="1" ht="24" customHeight="1">
      <c r="A125" s="29"/>
      <c r="B125" s="135"/>
      <c r="C125" s="136" t="s">
        <v>138</v>
      </c>
      <c r="D125" s="136" t="s">
        <v>109</v>
      </c>
      <c r="E125" s="137" t="s">
        <v>139</v>
      </c>
      <c r="F125" s="138" t="s">
        <v>140</v>
      </c>
      <c r="G125" s="139" t="s">
        <v>112</v>
      </c>
      <c r="H125" s="140">
        <v>1</v>
      </c>
      <c r="I125" s="141"/>
      <c r="J125" s="142">
        <f t="shared" si="0"/>
        <v>0</v>
      </c>
      <c r="K125" s="143"/>
      <c r="L125" s="30"/>
      <c r="M125" s="144" t="s">
        <v>1</v>
      </c>
      <c r="N125" s="145" t="s">
        <v>36</v>
      </c>
      <c r="O125" s="55"/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8" t="s">
        <v>113</v>
      </c>
      <c r="AT125" s="148" t="s">
        <v>109</v>
      </c>
      <c r="AU125" s="148" t="s">
        <v>71</v>
      </c>
      <c r="AY125" s="14" t="s">
        <v>114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4" t="s">
        <v>79</v>
      </c>
      <c r="BK125" s="149">
        <f t="shared" si="9"/>
        <v>0</v>
      </c>
      <c r="BL125" s="14" t="s">
        <v>113</v>
      </c>
      <c r="BM125" s="148" t="s">
        <v>141</v>
      </c>
    </row>
    <row r="126" spans="1:65" s="2" customFormat="1" ht="36" customHeight="1">
      <c r="A126" s="29"/>
      <c r="B126" s="135"/>
      <c r="C126" s="154" t="s">
        <v>123</v>
      </c>
      <c r="D126" s="154" t="s">
        <v>120</v>
      </c>
      <c r="E126" s="155" t="s">
        <v>142</v>
      </c>
      <c r="F126" s="156" t="s">
        <v>143</v>
      </c>
      <c r="G126" s="157" t="s">
        <v>112</v>
      </c>
      <c r="H126" s="158">
        <v>1</v>
      </c>
      <c r="I126" s="159"/>
      <c r="J126" s="160">
        <f t="shared" si="0"/>
        <v>0</v>
      </c>
      <c r="K126" s="161"/>
      <c r="L126" s="162"/>
      <c r="M126" s="163" t="s">
        <v>1</v>
      </c>
      <c r="N126" s="164" t="s">
        <v>36</v>
      </c>
      <c r="O126" s="55"/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8" t="s">
        <v>123</v>
      </c>
      <c r="AT126" s="148" t="s">
        <v>120</v>
      </c>
      <c r="AU126" s="148" t="s">
        <v>71</v>
      </c>
      <c r="AY126" s="14" t="s">
        <v>114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4" t="s">
        <v>79</v>
      </c>
      <c r="BK126" s="149">
        <f t="shared" si="9"/>
        <v>0</v>
      </c>
      <c r="BL126" s="14" t="s">
        <v>113</v>
      </c>
      <c r="BM126" s="148" t="s">
        <v>144</v>
      </c>
    </row>
    <row r="127" spans="1:65" s="2" customFormat="1" ht="24" customHeight="1">
      <c r="A127" s="29"/>
      <c r="B127" s="135"/>
      <c r="C127" s="136" t="s">
        <v>134</v>
      </c>
      <c r="D127" s="136" t="s">
        <v>109</v>
      </c>
      <c r="E127" s="137" t="s">
        <v>145</v>
      </c>
      <c r="F127" s="138" t="s">
        <v>146</v>
      </c>
      <c r="G127" s="139" t="s">
        <v>112</v>
      </c>
      <c r="H127" s="140">
        <v>4</v>
      </c>
      <c r="I127" s="141"/>
      <c r="J127" s="142">
        <f t="shared" si="0"/>
        <v>0</v>
      </c>
      <c r="K127" s="143"/>
      <c r="L127" s="30"/>
      <c r="M127" s="144" t="s">
        <v>1</v>
      </c>
      <c r="N127" s="145" t="s">
        <v>36</v>
      </c>
      <c r="O127" s="55"/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8" t="s">
        <v>113</v>
      </c>
      <c r="AT127" s="148" t="s">
        <v>109</v>
      </c>
      <c r="AU127" s="148" t="s">
        <v>71</v>
      </c>
      <c r="AY127" s="14" t="s">
        <v>114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4" t="s">
        <v>79</v>
      </c>
      <c r="BK127" s="149">
        <f t="shared" si="9"/>
        <v>0</v>
      </c>
      <c r="BL127" s="14" t="s">
        <v>113</v>
      </c>
      <c r="BM127" s="148" t="s">
        <v>147</v>
      </c>
    </row>
    <row r="128" spans="1:65" s="2" customFormat="1" ht="36" customHeight="1">
      <c r="A128" s="29"/>
      <c r="B128" s="135"/>
      <c r="C128" s="154" t="s">
        <v>130</v>
      </c>
      <c r="D128" s="154" t="s">
        <v>120</v>
      </c>
      <c r="E128" s="155" t="s">
        <v>148</v>
      </c>
      <c r="F128" s="156" t="s">
        <v>149</v>
      </c>
      <c r="G128" s="157" t="s">
        <v>112</v>
      </c>
      <c r="H128" s="158">
        <v>2</v>
      </c>
      <c r="I128" s="159"/>
      <c r="J128" s="160">
        <f t="shared" si="0"/>
        <v>0</v>
      </c>
      <c r="K128" s="161"/>
      <c r="L128" s="162"/>
      <c r="M128" s="163" t="s">
        <v>1</v>
      </c>
      <c r="N128" s="164" t="s">
        <v>36</v>
      </c>
      <c r="O128" s="55"/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8" t="s">
        <v>123</v>
      </c>
      <c r="AT128" s="148" t="s">
        <v>120</v>
      </c>
      <c r="AU128" s="148" t="s">
        <v>71</v>
      </c>
      <c r="AY128" s="14" t="s">
        <v>114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4" t="s">
        <v>79</v>
      </c>
      <c r="BK128" s="149">
        <f t="shared" si="9"/>
        <v>0</v>
      </c>
      <c r="BL128" s="14" t="s">
        <v>113</v>
      </c>
      <c r="BM128" s="148" t="s">
        <v>150</v>
      </c>
    </row>
    <row r="129" spans="1:65" s="2" customFormat="1" ht="36" customHeight="1">
      <c r="A129" s="29"/>
      <c r="B129" s="135"/>
      <c r="C129" s="154" t="s">
        <v>151</v>
      </c>
      <c r="D129" s="154" t="s">
        <v>120</v>
      </c>
      <c r="E129" s="155" t="s">
        <v>152</v>
      </c>
      <c r="F129" s="156" t="s">
        <v>153</v>
      </c>
      <c r="G129" s="157" t="s">
        <v>112</v>
      </c>
      <c r="H129" s="158">
        <v>2</v>
      </c>
      <c r="I129" s="159"/>
      <c r="J129" s="160">
        <f t="shared" si="0"/>
        <v>0</v>
      </c>
      <c r="K129" s="161"/>
      <c r="L129" s="162"/>
      <c r="M129" s="163" t="s">
        <v>1</v>
      </c>
      <c r="N129" s="164" t="s">
        <v>36</v>
      </c>
      <c r="O129" s="55"/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8" t="s">
        <v>123</v>
      </c>
      <c r="AT129" s="148" t="s">
        <v>120</v>
      </c>
      <c r="AU129" s="148" t="s">
        <v>71</v>
      </c>
      <c r="AY129" s="14" t="s">
        <v>114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4" t="s">
        <v>79</v>
      </c>
      <c r="BK129" s="149">
        <f t="shared" si="9"/>
        <v>0</v>
      </c>
      <c r="BL129" s="14" t="s">
        <v>113</v>
      </c>
      <c r="BM129" s="148" t="s">
        <v>154</v>
      </c>
    </row>
    <row r="130" spans="1:65" s="2" customFormat="1" ht="24" customHeight="1">
      <c r="A130" s="29"/>
      <c r="B130" s="135"/>
      <c r="C130" s="136" t="s">
        <v>155</v>
      </c>
      <c r="D130" s="136" t="s">
        <v>109</v>
      </c>
      <c r="E130" s="137" t="s">
        <v>156</v>
      </c>
      <c r="F130" s="138" t="s">
        <v>157</v>
      </c>
      <c r="G130" s="139" t="s">
        <v>112</v>
      </c>
      <c r="H130" s="140">
        <v>2</v>
      </c>
      <c r="I130" s="141"/>
      <c r="J130" s="142">
        <f t="shared" si="0"/>
        <v>0</v>
      </c>
      <c r="K130" s="143"/>
      <c r="L130" s="30"/>
      <c r="M130" s="144" t="s">
        <v>1</v>
      </c>
      <c r="N130" s="145" t="s">
        <v>36</v>
      </c>
      <c r="O130" s="55"/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8" t="s">
        <v>113</v>
      </c>
      <c r="AT130" s="148" t="s">
        <v>109</v>
      </c>
      <c r="AU130" s="148" t="s">
        <v>71</v>
      </c>
      <c r="AY130" s="14" t="s">
        <v>114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4" t="s">
        <v>79</v>
      </c>
      <c r="BK130" s="149">
        <f t="shared" si="9"/>
        <v>0</v>
      </c>
      <c r="BL130" s="14" t="s">
        <v>113</v>
      </c>
      <c r="BM130" s="148" t="s">
        <v>158</v>
      </c>
    </row>
    <row r="131" spans="1:65" s="2" customFormat="1" ht="36" customHeight="1">
      <c r="A131" s="29"/>
      <c r="B131" s="135"/>
      <c r="C131" s="154" t="s">
        <v>137</v>
      </c>
      <c r="D131" s="154" t="s">
        <v>120</v>
      </c>
      <c r="E131" s="155" t="s">
        <v>159</v>
      </c>
      <c r="F131" s="156" t="s">
        <v>160</v>
      </c>
      <c r="G131" s="157" t="s">
        <v>112</v>
      </c>
      <c r="H131" s="158">
        <v>2</v>
      </c>
      <c r="I131" s="159"/>
      <c r="J131" s="160">
        <f t="shared" si="0"/>
        <v>0</v>
      </c>
      <c r="K131" s="161"/>
      <c r="L131" s="162"/>
      <c r="M131" s="163" t="s">
        <v>1</v>
      </c>
      <c r="N131" s="164" t="s">
        <v>36</v>
      </c>
      <c r="O131" s="55"/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8" t="s">
        <v>123</v>
      </c>
      <c r="AT131" s="148" t="s">
        <v>120</v>
      </c>
      <c r="AU131" s="148" t="s">
        <v>71</v>
      </c>
      <c r="AY131" s="14" t="s">
        <v>114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4" t="s">
        <v>79</v>
      </c>
      <c r="BK131" s="149">
        <f t="shared" si="9"/>
        <v>0</v>
      </c>
      <c r="BL131" s="14" t="s">
        <v>113</v>
      </c>
      <c r="BM131" s="148" t="s">
        <v>161</v>
      </c>
    </row>
    <row r="132" spans="1:65" s="2" customFormat="1" ht="16.5" customHeight="1">
      <c r="A132" s="29"/>
      <c r="B132" s="135"/>
      <c r="C132" s="136" t="s">
        <v>162</v>
      </c>
      <c r="D132" s="136" t="s">
        <v>109</v>
      </c>
      <c r="E132" s="137" t="s">
        <v>163</v>
      </c>
      <c r="F132" s="138" t="s">
        <v>164</v>
      </c>
      <c r="G132" s="139" t="s">
        <v>112</v>
      </c>
      <c r="H132" s="140">
        <v>2</v>
      </c>
      <c r="I132" s="141"/>
      <c r="J132" s="142">
        <f t="shared" si="0"/>
        <v>0</v>
      </c>
      <c r="K132" s="143"/>
      <c r="L132" s="30"/>
      <c r="M132" s="144" t="s">
        <v>1</v>
      </c>
      <c r="N132" s="145" t="s">
        <v>36</v>
      </c>
      <c r="O132" s="55"/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8" t="s">
        <v>113</v>
      </c>
      <c r="AT132" s="148" t="s">
        <v>109</v>
      </c>
      <c r="AU132" s="148" t="s">
        <v>71</v>
      </c>
      <c r="AY132" s="14" t="s">
        <v>114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4" t="s">
        <v>79</v>
      </c>
      <c r="BK132" s="149">
        <f t="shared" si="9"/>
        <v>0</v>
      </c>
      <c r="BL132" s="14" t="s">
        <v>113</v>
      </c>
      <c r="BM132" s="148" t="s">
        <v>165</v>
      </c>
    </row>
    <row r="133" spans="1:65" s="2" customFormat="1" ht="36" customHeight="1">
      <c r="A133" s="29"/>
      <c r="B133" s="135"/>
      <c r="C133" s="154" t="s">
        <v>166</v>
      </c>
      <c r="D133" s="154" t="s">
        <v>120</v>
      </c>
      <c r="E133" s="155" t="s">
        <v>167</v>
      </c>
      <c r="F133" s="156" t="s">
        <v>168</v>
      </c>
      <c r="G133" s="157" t="s">
        <v>112</v>
      </c>
      <c r="H133" s="158">
        <v>1</v>
      </c>
      <c r="I133" s="159"/>
      <c r="J133" s="160">
        <f t="shared" si="0"/>
        <v>0</v>
      </c>
      <c r="K133" s="161"/>
      <c r="L133" s="162"/>
      <c r="M133" s="163" t="s">
        <v>1</v>
      </c>
      <c r="N133" s="164" t="s">
        <v>36</v>
      </c>
      <c r="O133" s="55"/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8" t="s">
        <v>123</v>
      </c>
      <c r="AT133" s="148" t="s">
        <v>120</v>
      </c>
      <c r="AU133" s="148" t="s">
        <v>71</v>
      </c>
      <c r="AY133" s="14" t="s">
        <v>114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4" t="s">
        <v>79</v>
      </c>
      <c r="BK133" s="149">
        <f t="shared" si="9"/>
        <v>0</v>
      </c>
      <c r="BL133" s="14" t="s">
        <v>113</v>
      </c>
      <c r="BM133" s="148" t="s">
        <v>169</v>
      </c>
    </row>
    <row r="134" spans="1:65" s="2" customFormat="1" ht="36" customHeight="1">
      <c r="A134" s="29"/>
      <c r="B134" s="135"/>
      <c r="C134" s="154" t="s">
        <v>170</v>
      </c>
      <c r="D134" s="154" t="s">
        <v>120</v>
      </c>
      <c r="E134" s="155" t="s">
        <v>171</v>
      </c>
      <c r="F134" s="156" t="s">
        <v>172</v>
      </c>
      <c r="G134" s="157" t="s">
        <v>112</v>
      </c>
      <c r="H134" s="158">
        <v>1</v>
      </c>
      <c r="I134" s="159"/>
      <c r="J134" s="160">
        <f t="shared" si="0"/>
        <v>0</v>
      </c>
      <c r="K134" s="161"/>
      <c r="L134" s="162"/>
      <c r="M134" s="163" t="s">
        <v>1</v>
      </c>
      <c r="N134" s="164" t="s">
        <v>36</v>
      </c>
      <c r="O134" s="55"/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8" t="s">
        <v>123</v>
      </c>
      <c r="AT134" s="148" t="s">
        <v>120</v>
      </c>
      <c r="AU134" s="148" t="s">
        <v>71</v>
      </c>
      <c r="AY134" s="14" t="s">
        <v>114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4" t="s">
        <v>79</v>
      </c>
      <c r="BK134" s="149">
        <f t="shared" si="9"/>
        <v>0</v>
      </c>
      <c r="BL134" s="14" t="s">
        <v>113</v>
      </c>
      <c r="BM134" s="148" t="s">
        <v>173</v>
      </c>
    </row>
    <row r="135" spans="1:65" s="2" customFormat="1" ht="24" customHeight="1">
      <c r="A135" s="29"/>
      <c r="B135" s="135"/>
      <c r="C135" s="136" t="s">
        <v>174</v>
      </c>
      <c r="D135" s="136" t="s">
        <v>109</v>
      </c>
      <c r="E135" s="137" t="s">
        <v>175</v>
      </c>
      <c r="F135" s="138" t="s">
        <v>176</v>
      </c>
      <c r="G135" s="139" t="s">
        <v>112</v>
      </c>
      <c r="H135" s="140">
        <v>2</v>
      </c>
      <c r="I135" s="141"/>
      <c r="J135" s="142">
        <f t="shared" si="0"/>
        <v>0</v>
      </c>
      <c r="K135" s="143"/>
      <c r="L135" s="30"/>
      <c r="M135" s="144" t="s">
        <v>1</v>
      </c>
      <c r="N135" s="145" t="s">
        <v>36</v>
      </c>
      <c r="O135" s="55"/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8" t="s">
        <v>113</v>
      </c>
      <c r="AT135" s="148" t="s">
        <v>109</v>
      </c>
      <c r="AU135" s="148" t="s">
        <v>71</v>
      </c>
      <c r="AY135" s="14" t="s">
        <v>114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4" t="s">
        <v>79</v>
      </c>
      <c r="BK135" s="149">
        <f t="shared" si="9"/>
        <v>0</v>
      </c>
      <c r="BL135" s="14" t="s">
        <v>113</v>
      </c>
      <c r="BM135" s="148" t="s">
        <v>166</v>
      </c>
    </row>
    <row r="136" spans="1:65" s="2" customFormat="1" ht="36" customHeight="1">
      <c r="A136" s="29"/>
      <c r="B136" s="135"/>
      <c r="C136" s="154" t="s">
        <v>177</v>
      </c>
      <c r="D136" s="154" t="s">
        <v>120</v>
      </c>
      <c r="E136" s="155" t="s">
        <v>178</v>
      </c>
      <c r="F136" s="156" t="s">
        <v>179</v>
      </c>
      <c r="G136" s="157" t="s">
        <v>112</v>
      </c>
      <c r="H136" s="158">
        <v>2</v>
      </c>
      <c r="I136" s="159"/>
      <c r="J136" s="160">
        <f t="shared" si="0"/>
        <v>0</v>
      </c>
      <c r="K136" s="161"/>
      <c r="L136" s="162"/>
      <c r="M136" s="163" t="s">
        <v>1</v>
      </c>
      <c r="N136" s="164" t="s">
        <v>36</v>
      </c>
      <c r="O136" s="55"/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8" t="s">
        <v>123</v>
      </c>
      <c r="AT136" s="148" t="s">
        <v>120</v>
      </c>
      <c r="AU136" s="148" t="s">
        <v>71</v>
      </c>
      <c r="AY136" s="14" t="s">
        <v>114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4" t="s">
        <v>79</v>
      </c>
      <c r="BK136" s="149">
        <f t="shared" si="9"/>
        <v>0</v>
      </c>
      <c r="BL136" s="14" t="s">
        <v>113</v>
      </c>
      <c r="BM136" s="148" t="s">
        <v>180</v>
      </c>
    </row>
    <row r="137" spans="1:65" s="2" customFormat="1" ht="16.5" customHeight="1">
      <c r="A137" s="29"/>
      <c r="B137" s="135"/>
      <c r="C137" s="154" t="s">
        <v>8</v>
      </c>
      <c r="D137" s="154" t="s">
        <v>120</v>
      </c>
      <c r="E137" s="155" t="s">
        <v>181</v>
      </c>
      <c r="F137" s="156" t="s">
        <v>182</v>
      </c>
      <c r="G137" s="157" t="s">
        <v>112</v>
      </c>
      <c r="H137" s="158">
        <v>1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36</v>
      </c>
      <c r="O137" s="55"/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8" t="s">
        <v>123</v>
      </c>
      <c r="AT137" s="148" t="s">
        <v>120</v>
      </c>
      <c r="AU137" s="148" t="s">
        <v>71</v>
      </c>
      <c r="AY137" s="14" t="s">
        <v>114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4" t="s">
        <v>79</v>
      </c>
      <c r="BK137" s="149">
        <f t="shared" si="9"/>
        <v>0</v>
      </c>
      <c r="BL137" s="14" t="s">
        <v>113</v>
      </c>
      <c r="BM137" s="148" t="s">
        <v>183</v>
      </c>
    </row>
    <row r="138" spans="1:65" s="2" customFormat="1" ht="48.75">
      <c r="A138" s="29"/>
      <c r="B138" s="30"/>
      <c r="C138" s="29"/>
      <c r="D138" s="150" t="s">
        <v>118</v>
      </c>
      <c r="E138" s="29"/>
      <c r="F138" s="151" t="s">
        <v>184</v>
      </c>
      <c r="G138" s="29"/>
      <c r="H138" s="29"/>
      <c r="I138" s="93"/>
      <c r="J138" s="29"/>
      <c r="K138" s="29"/>
      <c r="L138" s="30"/>
      <c r="M138" s="152"/>
      <c r="N138" s="153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118</v>
      </c>
      <c r="AU138" s="14" t="s">
        <v>71</v>
      </c>
    </row>
    <row r="139" spans="1:65" s="2" customFormat="1" ht="16.5" customHeight="1">
      <c r="A139" s="29"/>
      <c r="B139" s="135"/>
      <c r="C139" s="154" t="s">
        <v>141</v>
      </c>
      <c r="D139" s="154" t="s">
        <v>120</v>
      </c>
      <c r="E139" s="155" t="s">
        <v>185</v>
      </c>
      <c r="F139" s="156" t="s">
        <v>186</v>
      </c>
      <c r="G139" s="157" t="s">
        <v>112</v>
      </c>
      <c r="H139" s="158">
        <v>1</v>
      </c>
      <c r="I139" s="159"/>
      <c r="J139" s="160">
        <f>ROUND(I139*H139,2)</f>
        <v>0</v>
      </c>
      <c r="K139" s="161"/>
      <c r="L139" s="162"/>
      <c r="M139" s="163" t="s">
        <v>1</v>
      </c>
      <c r="N139" s="164" t="s">
        <v>36</v>
      </c>
      <c r="O139" s="55"/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8" t="s">
        <v>123</v>
      </c>
      <c r="AT139" s="148" t="s">
        <v>120</v>
      </c>
      <c r="AU139" s="148" t="s">
        <v>71</v>
      </c>
      <c r="AY139" s="14" t="s">
        <v>114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4" t="s">
        <v>79</v>
      </c>
      <c r="BK139" s="149">
        <f>ROUND(I139*H139,2)</f>
        <v>0</v>
      </c>
      <c r="BL139" s="14" t="s">
        <v>113</v>
      </c>
      <c r="BM139" s="148" t="s">
        <v>187</v>
      </c>
    </row>
    <row r="140" spans="1:65" s="2" customFormat="1" ht="29.25">
      <c r="A140" s="29"/>
      <c r="B140" s="30"/>
      <c r="C140" s="29"/>
      <c r="D140" s="150" t="s">
        <v>118</v>
      </c>
      <c r="E140" s="29"/>
      <c r="F140" s="151" t="s">
        <v>188</v>
      </c>
      <c r="G140" s="29"/>
      <c r="H140" s="29"/>
      <c r="I140" s="93"/>
      <c r="J140" s="29"/>
      <c r="K140" s="29"/>
      <c r="L140" s="30"/>
      <c r="M140" s="152"/>
      <c r="N140" s="153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118</v>
      </c>
      <c r="AU140" s="14" t="s">
        <v>71</v>
      </c>
    </row>
    <row r="141" spans="1:65" s="2" customFormat="1" ht="16.5" customHeight="1">
      <c r="A141" s="29"/>
      <c r="B141" s="135"/>
      <c r="C141" s="136" t="s">
        <v>189</v>
      </c>
      <c r="D141" s="136" t="s">
        <v>109</v>
      </c>
      <c r="E141" s="137" t="s">
        <v>190</v>
      </c>
      <c r="F141" s="138" t="s">
        <v>191</v>
      </c>
      <c r="G141" s="139" t="s">
        <v>192</v>
      </c>
      <c r="H141" s="140">
        <v>20</v>
      </c>
      <c r="I141" s="141"/>
      <c r="J141" s="142">
        <f t="shared" ref="J141:J156" si="10">ROUND(I141*H141,2)</f>
        <v>0</v>
      </c>
      <c r="K141" s="143"/>
      <c r="L141" s="30"/>
      <c r="M141" s="144" t="s">
        <v>1</v>
      </c>
      <c r="N141" s="145" t="s">
        <v>36</v>
      </c>
      <c r="O141" s="55"/>
      <c r="P141" s="146">
        <f t="shared" ref="P141:P156" si="11">O141*H141</f>
        <v>0</v>
      </c>
      <c r="Q141" s="146">
        <v>0</v>
      </c>
      <c r="R141" s="146">
        <f t="shared" ref="R141:R156" si="12">Q141*H141</f>
        <v>0</v>
      </c>
      <c r="S141" s="146">
        <v>0</v>
      </c>
      <c r="T141" s="147">
        <f t="shared" ref="T141:T156" si="1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8" t="s">
        <v>113</v>
      </c>
      <c r="AT141" s="148" t="s">
        <v>109</v>
      </c>
      <c r="AU141" s="148" t="s">
        <v>71</v>
      </c>
      <c r="AY141" s="14" t="s">
        <v>114</v>
      </c>
      <c r="BE141" s="149">
        <f t="shared" ref="BE141:BE156" si="14">IF(N141="základní",J141,0)</f>
        <v>0</v>
      </c>
      <c r="BF141" s="149">
        <f t="shared" ref="BF141:BF156" si="15">IF(N141="snížená",J141,0)</f>
        <v>0</v>
      </c>
      <c r="BG141" s="149">
        <f t="shared" ref="BG141:BG156" si="16">IF(N141="zákl. přenesená",J141,0)</f>
        <v>0</v>
      </c>
      <c r="BH141" s="149">
        <f t="shared" ref="BH141:BH156" si="17">IF(N141="sníž. přenesená",J141,0)</f>
        <v>0</v>
      </c>
      <c r="BI141" s="149">
        <f t="shared" ref="BI141:BI156" si="18">IF(N141="nulová",J141,0)</f>
        <v>0</v>
      </c>
      <c r="BJ141" s="14" t="s">
        <v>79</v>
      </c>
      <c r="BK141" s="149">
        <f t="shared" ref="BK141:BK156" si="19">ROUND(I141*H141,2)</f>
        <v>0</v>
      </c>
      <c r="BL141" s="14" t="s">
        <v>113</v>
      </c>
      <c r="BM141" s="148" t="s">
        <v>193</v>
      </c>
    </row>
    <row r="142" spans="1:65" s="2" customFormat="1" ht="16.5" customHeight="1">
      <c r="A142" s="29"/>
      <c r="B142" s="135"/>
      <c r="C142" s="136" t="s">
        <v>158</v>
      </c>
      <c r="D142" s="136" t="s">
        <v>109</v>
      </c>
      <c r="E142" s="137" t="s">
        <v>194</v>
      </c>
      <c r="F142" s="138" t="s">
        <v>195</v>
      </c>
      <c r="G142" s="139" t="s">
        <v>112</v>
      </c>
      <c r="H142" s="140">
        <v>2</v>
      </c>
      <c r="I142" s="141"/>
      <c r="J142" s="142">
        <f t="shared" si="10"/>
        <v>0</v>
      </c>
      <c r="K142" s="143"/>
      <c r="L142" s="30"/>
      <c r="M142" s="144" t="s">
        <v>1</v>
      </c>
      <c r="N142" s="145" t="s">
        <v>36</v>
      </c>
      <c r="O142" s="55"/>
      <c r="P142" s="146">
        <f t="shared" si="11"/>
        <v>0</v>
      </c>
      <c r="Q142" s="146">
        <v>0</v>
      </c>
      <c r="R142" s="146">
        <f t="shared" si="12"/>
        <v>0</v>
      </c>
      <c r="S142" s="146">
        <v>0</v>
      </c>
      <c r="T142" s="147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8" t="s">
        <v>113</v>
      </c>
      <c r="AT142" s="148" t="s">
        <v>109</v>
      </c>
      <c r="AU142" s="148" t="s">
        <v>71</v>
      </c>
      <c r="AY142" s="14" t="s">
        <v>114</v>
      </c>
      <c r="BE142" s="149">
        <f t="shared" si="14"/>
        <v>0</v>
      </c>
      <c r="BF142" s="149">
        <f t="shared" si="15"/>
        <v>0</v>
      </c>
      <c r="BG142" s="149">
        <f t="shared" si="16"/>
        <v>0</v>
      </c>
      <c r="BH142" s="149">
        <f t="shared" si="17"/>
        <v>0</v>
      </c>
      <c r="BI142" s="149">
        <f t="shared" si="18"/>
        <v>0</v>
      </c>
      <c r="BJ142" s="14" t="s">
        <v>79</v>
      </c>
      <c r="BK142" s="149">
        <f t="shared" si="19"/>
        <v>0</v>
      </c>
      <c r="BL142" s="14" t="s">
        <v>113</v>
      </c>
      <c r="BM142" s="148" t="s">
        <v>177</v>
      </c>
    </row>
    <row r="143" spans="1:65" s="2" customFormat="1" ht="16.5" customHeight="1">
      <c r="A143" s="29"/>
      <c r="B143" s="135"/>
      <c r="C143" s="136" t="s">
        <v>7</v>
      </c>
      <c r="D143" s="136" t="s">
        <v>109</v>
      </c>
      <c r="E143" s="137" t="s">
        <v>196</v>
      </c>
      <c r="F143" s="138" t="s">
        <v>197</v>
      </c>
      <c r="G143" s="139" t="s">
        <v>192</v>
      </c>
      <c r="H143" s="140">
        <v>70</v>
      </c>
      <c r="I143" s="141"/>
      <c r="J143" s="142">
        <f t="shared" si="10"/>
        <v>0</v>
      </c>
      <c r="K143" s="143"/>
      <c r="L143" s="30"/>
      <c r="M143" s="144" t="s">
        <v>1</v>
      </c>
      <c r="N143" s="145" t="s">
        <v>36</v>
      </c>
      <c r="O143" s="55"/>
      <c r="P143" s="146">
        <f t="shared" si="11"/>
        <v>0</v>
      </c>
      <c r="Q143" s="146">
        <v>0</v>
      </c>
      <c r="R143" s="146">
        <f t="shared" si="12"/>
        <v>0</v>
      </c>
      <c r="S143" s="146">
        <v>0</v>
      </c>
      <c r="T143" s="147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8" t="s">
        <v>113</v>
      </c>
      <c r="AT143" s="148" t="s">
        <v>109</v>
      </c>
      <c r="AU143" s="148" t="s">
        <v>71</v>
      </c>
      <c r="AY143" s="14" t="s">
        <v>114</v>
      </c>
      <c r="BE143" s="149">
        <f t="shared" si="14"/>
        <v>0</v>
      </c>
      <c r="BF143" s="149">
        <f t="shared" si="15"/>
        <v>0</v>
      </c>
      <c r="BG143" s="149">
        <f t="shared" si="16"/>
        <v>0</v>
      </c>
      <c r="BH143" s="149">
        <f t="shared" si="17"/>
        <v>0</v>
      </c>
      <c r="BI143" s="149">
        <f t="shared" si="18"/>
        <v>0</v>
      </c>
      <c r="BJ143" s="14" t="s">
        <v>79</v>
      </c>
      <c r="BK143" s="149">
        <f t="shared" si="19"/>
        <v>0</v>
      </c>
      <c r="BL143" s="14" t="s">
        <v>113</v>
      </c>
      <c r="BM143" s="148" t="s">
        <v>198</v>
      </c>
    </row>
    <row r="144" spans="1:65" s="2" customFormat="1" ht="24" customHeight="1">
      <c r="A144" s="29"/>
      <c r="B144" s="135"/>
      <c r="C144" s="136" t="s">
        <v>199</v>
      </c>
      <c r="D144" s="136" t="s">
        <v>109</v>
      </c>
      <c r="E144" s="137" t="s">
        <v>200</v>
      </c>
      <c r="F144" s="138" t="s">
        <v>201</v>
      </c>
      <c r="G144" s="139" t="s">
        <v>112</v>
      </c>
      <c r="H144" s="140">
        <v>1</v>
      </c>
      <c r="I144" s="141"/>
      <c r="J144" s="142">
        <f t="shared" si="10"/>
        <v>0</v>
      </c>
      <c r="K144" s="143"/>
      <c r="L144" s="30"/>
      <c r="M144" s="144" t="s">
        <v>1</v>
      </c>
      <c r="N144" s="145" t="s">
        <v>36</v>
      </c>
      <c r="O144" s="55"/>
      <c r="P144" s="146">
        <f t="shared" si="11"/>
        <v>0</v>
      </c>
      <c r="Q144" s="146">
        <v>0</v>
      </c>
      <c r="R144" s="146">
        <f t="shared" si="12"/>
        <v>0</v>
      </c>
      <c r="S144" s="146">
        <v>0</v>
      </c>
      <c r="T144" s="147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8" t="s">
        <v>113</v>
      </c>
      <c r="AT144" s="148" t="s">
        <v>109</v>
      </c>
      <c r="AU144" s="148" t="s">
        <v>71</v>
      </c>
      <c r="AY144" s="14" t="s">
        <v>114</v>
      </c>
      <c r="BE144" s="149">
        <f t="shared" si="14"/>
        <v>0</v>
      </c>
      <c r="BF144" s="149">
        <f t="shared" si="15"/>
        <v>0</v>
      </c>
      <c r="BG144" s="149">
        <f t="shared" si="16"/>
        <v>0</v>
      </c>
      <c r="BH144" s="149">
        <f t="shared" si="17"/>
        <v>0</v>
      </c>
      <c r="BI144" s="149">
        <f t="shared" si="18"/>
        <v>0</v>
      </c>
      <c r="BJ144" s="14" t="s">
        <v>79</v>
      </c>
      <c r="BK144" s="149">
        <f t="shared" si="19"/>
        <v>0</v>
      </c>
      <c r="BL144" s="14" t="s">
        <v>113</v>
      </c>
      <c r="BM144" s="148" t="s">
        <v>202</v>
      </c>
    </row>
    <row r="145" spans="1:65" s="2" customFormat="1" ht="60" customHeight="1">
      <c r="A145" s="29"/>
      <c r="B145" s="135"/>
      <c r="C145" s="154" t="s">
        <v>161</v>
      </c>
      <c r="D145" s="154" t="s">
        <v>120</v>
      </c>
      <c r="E145" s="155" t="s">
        <v>203</v>
      </c>
      <c r="F145" s="156" t="s">
        <v>204</v>
      </c>
      <c r="G145" s="157" t="s">
        <v>112</v>
      </c>
      <c r="H145" s="158">
        <v>1</v>
      </c>
      <c r="I145" s="159"/>
      <c r="J145" s="160">
        <f t="shared" si="10"/>
        <v>0</v>
      </c>
      <c r="K145" s="161"/>
      <c r="L145" s="162"/>
      <c r="M145" s="163" t="s">
        <v>1</v>
      </c>
      <c r="N145" s="164" t="s">
        <v>36</v>
      </c>
      <c r="O145" s="55"/>
      <c r="P145" s="146">
        <f t="shared" si="11"/>
        <v>0</v>
      </c>
      <c r="Q145" s="146">
        <v>0</v>
      </c>
      <c r="R145" s="146">
        <f t="shared" si="12"/>
        <v>0</v>
      </c>
      <c r="S145" s="146">
        <v>0</v>
      </c>
      <c r="T145" s="147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8" t="s">
        <v>123</v>
      </c>
      <c r="AT145" s="148" t="s">
        <v>120</v>
      </c>
      <c r="AU145" s="148" t="s">
        <v>71</v>
      </c>
      <c r="AY145" s="14" t="s">
        <v>114</v>
      </c>
      <c r="BE145" s="149">
        <f t="shared" si="14"/>
        <v>0</v>
      </c>
      <c r="BF145" s="149">
        <f t="shared" si="15"/>
        <v>0</v>
      </c>
      <c r="BG145" s="149">
        <f t="shared" si="16"/>
        <v>0</v>
      </c>
      <c r="BH145" s="149">
        <f t="shared" si="17"/>
        <v>0</v>
      </c>
      <c r="BI145" s="149">
        <f t="shared" si="18"/>
        <v>0</v>
      </c>
      <c r="BJ145" s="14" t="s">
        <v>79</v>
      </c>
      <c r="BK145" s="149">
        <f t="shared" si="19"/>
        <v>0</v>
      </c>
      <c r="BL145" s="14" t="s">
        <v>113</v>
      </c>
      <c r="BM145" s="148" t="s">
        <v>205</v>
      </c>
    </row>
    <row r="146" spans="1:65" s="2" customFormat="1" ht="24" customHeight="1">
      <c r="A146" s="29"/>
      <c r="B146" s="135"/>
      <c r="C146" s="136" t="s">
        <v>206</v>
      </c>
      <c r="D146" s="136" t="s">
        <v>109</v>
      </c>
      <c r="E146" s="137" t="s">
        <v>207</v>
      </c>
      <c r="F146" s="138" t="s">
        <v>208</v>
      </c>
      <c r="G146" s="139" t="s">
        <v>192</v>
      </c>
      <c r="H146" s="140">
        <v>10</v>
      </c>
      <c r="I146" s="141"/>
      <c r="J146" s="142">
        <f t="shared" si="10"/>
        <v>0</v>
      </c>
      <c r="K146" s="143"/>
      <c r="L146" s="30"/>
      <c r="M146" s="144" t="s">
        <v>1</v>
      </c>
      <c r="N146" s="145" t="s">
        <v>36</v>
      </c>
      <c r="O146" s="55"/>
      <c r="P146" s="146">
        <f t="shared" si="11"/>
        <v>0</v>
      </c>
      <c r="Q146" s="146">
        <v>0</v>
      </c>
      <c r="R146" s="146">
        <f t="shared" si="12"/>
        <v>0</v>
      </c>
      <c r="S146" s="146">
        <v>0</v>
      </c>
      <c r="T146" s="147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8" t="s">
        <v>113</v>
      </c>
      <c r="AT146" s="148" t="s">
        <v>109</v>
      </c>
      <c r="AU146" s="148" t="s">
        <v>71</v>
      </c>
      <c r="AY146" s="14" t="s">
        <v>114</v>
      </c>
      <c r="BE146" s="149">
        <f t="shared" si="14"/>
        <v>0</v>
      </c>
      <c r="BF146" s="149">
        <f t="shared" si="15"/>
        <v>0</v>
      </c>
      <c r="BG146" s="149">
        <f t="shared" si="16"/>
        <v>0</v>
      </c>
      <c r="BH146" s="149">
        <f t="shared" si="17"/>
        <v>0</v>
      </c>
      <c r="BI146" s="149">
        <f t="shared" si="18"/>
        <v>0</v>
      </c>
      <c r="BJ146" s="14" t="s">
        <v>79</v>
      </c>
      <c r="BK146" s="149">
        <f t="shared" si="19"/>
        <v>0</v>
      </c>
      <c r="BL146" s="14" t="s">
        <v>113</v>
      </c>
      <c r="BM146" s="148" t="s">
        <v>209</v>
      </c>
    </row>
    <row r="147" spans="1:65" s="2" customFormat="1" ht="24" customHeight="1">
      <c r="A147" s="29"/>
      <c r="B147" s="135"/>
      <c r="C147" s="154" t="s">
        <v>209</v>
      </c>
      <c r="D147" s="154" t="s">
        <v>120</v>
      </c>
      <c r="E147" s="155" t="s">
        <v>210</v>
      </c>
      <c r="F147" s="156" t="s">
        <v>211</v>
      </c>
      <c r="G147" s="157" t="s">
        <v>192</v>
      </c>
      <c r="H147" s="158">
        <v>10</v>
      </c>
      <c r="I147" s="159"/>
      <c r="J147" s="160">
        <f t="shared" si="10"/>
        <v>0</v>
      </c>
      <c r="K147" s="161"/>
      <c r="L147" s="162"/>
      <c r="M147" s="163" t="s">
        <v>1</v>
      </c>
      <c r="N147" s="164" t="s">
        <v>36</v>
      </c>
      <c r="O147" s="55"/>
      <c r="P147" s="146">
        <f t="shared" si="11"/>
        <v>0</v>
      </c>
      <c r="Q147" s="146">
        <v>0</v>
      </c>
      <c r="R147" s="146">
        <f t="shared" si="12"/>
        <v>0</v>
      </c>
      <c r="S147" s="146">
        <v>0</v>
      </c>
      <c r="T147" s="147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8" t="s">
        <v>123</v>
      </c>
      <c r="AT147" s="148" t="s">
        <v>120</v>
      </c>
      <c r="AU147" s="148" t="s">
        <v>71</v>
      </c>
      <c r="AY147" s="14" t="s">
        <v>114</v>
      </c>
      <c r="BE147" s="149">
        <f t="shared" si="14"/>
        <v>0</v>
      </c>
      <c r="BF147" s="149">
        <f t="shared" si="15"/>
        <v>0</v>
      </c>
      <c r="BG147" s="149">
        <f t="shared" si="16"/>
        <v>0</v>
      </c>
      <c r="BH147" s="149">
        <f t="shared" si="17"/>
        <v>0</v>
      </c>
      <c r="BI147" s="149">
        <f t="shared" si="18"/>
        <v>0</v>
      </c>
      <c r="BJ147" s="14" t="s">
        <v>79</v>
      </c>
      <c r="BK147" s="149">
        <f t="shared" si="19"/>
        <v>0</v>
      </c>
      <c r="BL147" s="14" t="s">
        <v>113</v>
      </c>
      <c r="BM147" s="148" t="s">
        <v>206</v>
      </c>
    </row>
    <row r="148" spans="1:65" s="2" customFormat="1" ht="24" customHeight="1">
      <c r="A148" s="29"/>
      <c r="B148" s="135"/>
      <c r="C148" s="154" t="s">
        <v>212</v>
      </c>
      <c r="D148" s="154" t="s">
        <v>120</v>
      </c>
      <c r="E148" s="155" t="s">
        <v>213</v>
      </c>
      <c r="F148" s="156" t="s">
        <v>214</v>
      </c>
      <c r="G148" s="157" t="s">
        <v>112</v>
      </c>
      <c r="H148" s="158">
        <v>2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36</v>
      </c>
      <c r="O148" s="55"/>
      <c r="P148" s="146">
        <f t="shared" si="11"/>
        <v>0</v>
      </c>
      <c r="Q148" s="146">
        <v>0</v>
      </c>
      <c r="R148" s="146">
        <f t="shared" si="12"/>
        <v>0</v>
      </c>
      <c r="S148" s="146">
        <v>0</v>
      </c>
      <c r="T148" s="147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8" t="s">
        <v>123</v>
      </c>
      <c r="AT148" s="148" t="s">
        <v>120</v>
      </c>
      <c r="AU148" s="148" t="s">
        <v>71</v>
      </c>
      <c r="AY148" s="14" t="s">
        <v>114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4" t="s">
        <v>79</v>
      </c>
      <c r="BK148" s="149">
        <f t="shared" si="19"/>
        <v>0</v>
      </c>
      <c r="BL148" s="14" t="s">
        <v>113</v>
      </c>
      <c r="BM148" s="148" t="s">
        <v>215</v>
      </c>
    </row>
    <row r="149" spans="1:65" s="2" customFormat="1" ht="16.5" customHeight="1">
      <c r="A149" s="29"/>
      <c r="B149" s="135"/>
      <c r="C149" s="136" t="s">
        <v>216</v>
      </c>
      <c r="D149" s="136" t="s">
        <v>109</v>
      </c>
      <c r="E149" s="137" t="s">
        <v>217</v>
      </c>
      <c r="F149" s="138" t="s">
        <v>218</v>
      </c>
      <c r="G149" s="139" t="s">
        <v>112</v>
      </c>
      <c r="H149" s="140">
        <v>1</v>
      </c>
      <c r="I149" s="141"/>
      <c r="J149" s="142">
        <f t="shared" si="10"/>
        <v>0</v>
      </c>
      <c r="K149" s="143"/>
      <c r="L149" s="30"/>
      <c r="M149" s="144" t="s">
        <v>1</v>
      </c>
      <c r="N149" s="145" t="s">
        <v>36</v>
      </c>
      <c r="O149" s="55"/>
      <c r="P149" s="146">
        <f t="shared" si="11"/>
        <v>0</v>
      </c>
      <c r="Q149" s="146">
        <v>0</v>
      </c>
      <c r="R149" s="146">
        <f t="shared" si="12"/>
        <v>0</v>
      </c>
      <c r="S149" s="146">
        <v>0</v>
      </c>
      <c r="T149" s="147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8" t="s">
        <v>113</v>
      </c>
      <c r="AT149" s="148" t="s">
        <v>109</v>
      </c>
      <c r="AU149" s="148" t="s">
        <v>71</v>
      </c>
      <c r="AY149" s="14" t="s">
        <v>114</v>
      </c>
      <c r="BE149" s="149">
        <f t="shared" si="14"/>
        <v>0</v>
      </c>
      <c r="BF149" s="149">
        <f t="shared" si="15"/>
        <v>0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4" t="s">
        <v>79</v>
      </c>
      <c r="BK149" s="149">
        <f t="shared" si="19"/>
        <v>0</v>
      </c>
      <c r="BL149" s="14" t="s">
        <v>113</v>
      </c>
      <c r="BM149" s="148" t="s">
        <v>219</v>
      </c>
    </row>
    <row r="150" spans="1:65" s="2" customFormat="1" ht="16.5" customHeight="1">
      <c r="A150" s="29"/>
      <c r="B150" s="135"/>
      <c r="C150" s="136" t="s">
        <v>165</v>
      </c>
      <c r="D150" s="136" t="s">
        <v>109</v>
      </c>
      <c r="E150" s="137" t="s">
        <v>220</v>
      </c>
      <c r="F150" s="138" t="s">
        <v>221</v>
      </c>
      <c r="G150" s="139" t="s">
        <v>112</v>
      </c>
      <c r="H150" s="140">
        <v>2</v>
      </c>
      <c r="I150" s="141"/>
      <c r="J150" s="142">
        <f t="shared" si="10"/>
        <v>0</v>
      </c>
      <c r="K150" s="143"/>
      <c r="L150" s="30"/>
      <c r="M150" s="144" t="s">
        <v>1</v>
      </c>
      <c r="N150" s="145" t="s">
        <v>36</v>
      </c>
      <c r="O150" s="55"/>
      <c r="P150" s="146">
        <f t="shared" si="11"/>
        <v>0</v>
      </c>
      <c r="Q150" s="146">
        <v>0</v>
      </c>
      <c r="R150" s="146">
        <f t="shared" si="12"/>
        <v>0</v>
      </c>
      <c r="S150" s="146">
        <v>0</v>
      </c>
      <c r="T150" s="147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8" t="s">
        <v>113</v>
      </c>
      <c r="AT150" s="148" t="s">
        <v>109</v>
      </c>
      <c r="AU150" s="148" t="s">
        <v>71</v>
      </c>
      <c r="AY150" s="14" t="s">
        <v>114</v>
      </c>
      <c r="BE150" s="149">
        <f t="shared" si="14"/>
        <v>0</v>
      </c>
      <c r="BF150" s="149">
        <f t="shared" si="15"/>
        <v>0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14" t="s">
        <v>79</v>
      </c>
      <c r="BK150" s="149">
        <f t="shared" si="19"/>
        <v>0</v>
      </c>
      <c r="BL150" s="14" t="s">
        <v>113</v>
      </c>
      <c r="BM150" s="148" t="s">
        <v>222</v>
      </c>
    </row>
    <row r="151" spans="1:65" s="2" customFormat="1" ht="36" customHeight="1">
      <c r="A151" s="29"/>
      <c r="B151" s="135"/>
      <c r="C151" s="154" t="s">
        <v>223</v>
      </c>
      <c r="D151" s="154" t="s">
        <v>120</v>
      </c>
      <c r="E151" s="155" t="s">
        <v>224</v>
      </c>
      <c r="F151" s="156" t="s">
        <v>225</v>
      </c>
      <c r="G151" s="157" t="s">
        <v>112</v>
      </c>
      <c r="H151" s="158">
        <v>1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36</v>
      </c>
      <c r="O151" s="55"/>
      <c r="P151" s="146">
        <f t="shared" si="11"/>
        <v>0</v>
      </c>
      <c r="Q151" s="146">
        <v>0</v>
      </c>
      <c r="R151" s="146">
        <f t="shared" si="12"/>
        <v>0</v>
      </c>
      <c r="S151" s="146">
        <v>0</v>
      </c>
      <c r="T151" s="147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8" t="s">
        <v>123</v>
      </c>
      <c r="AT151" s="148" t="s">
        <v>120</v>
      </c>
      <c r="AU151" s="148" t="s">
        <v>71</v>
      </c>
      <c r="AY151" s="14" t="s">
        <v>114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4" t="s">
        <v>79</v>
      </c>
      <c r="BK151" s="149">
        <f t="shared" si="19"/>
        <v>0</v>
      </c>
      <c r="BL151" s="14" t="s">
        <v>113</v>
      </c>
      <c r="BM151" s="148" t="s">
        <v>226</v>
      </c>
    </row>
    <row r="152" spans="1:65" s="2" customFormat="1" ht="36" customHeight="1">
      <c r="A152" s="29"/>
      <c r="B152" s="135"/>
      <c r="C152" s="154" t="s">
        <v>169</v>
      </c>
      <c r="D152" s="154" t="s">
        <v>120</v>
      </c>
      <c r="E152" s="155" t="s">
        <v>227</v>
      </c>
      <c r="F152" s="156" t="s">
        <v>228</v>
      </c>
      <c r="G152" s="157" t="s">
        <v>112</v>
      </c>
      <c r="H152" s="158">
        <v>2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36</v>
      </c>
      <c r="O152" s="55"/>
      <c r="P152" s="146">
        <f t="shared" si="11"/>
        <v>0</v>
      </c>
      <c r="Q152" s="146">
        <v>0</v>
      </c>
      <c r="R152" s="146">
        <f t="shared" si="12"/>
        <v>0</v>
      </c>
      <c r="S152" s="146">
        <v>0</v>
      </c>
      <c r="T152" s="147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8" t="s">
        <v>123</v>
      </c>
      <c r="AT152" s="148" t="s">
        <v>120</v>
      </c>
      <c r="AU152" s="148" t="s">
        <v>71</v>
      </c>
      <c r="AY152" s="14" t="s">
        <v>114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14" t="s">
        <v>79</v>
      </c>
      <c r="BK152" s="149">
        <f t="shared" si="19"/>
        <v>0</v>
      </c>
      <c r="BL152" s="14" t="s">
        <v>113</v>
      </c>
      <c r="BM152" s="148" t="s">
        <v>229</v>
      </c>
    </row>
    <row r="153" spans="1:65" s="2" customFormat="1" ht="16.5" customHeight="1">
      <c r="A153" s="29"/>
      <c r="B153" s="135"/>
      <c r="C153" s="136" t="s">
        <v>173</v>
      </c>
      <c r="D153" s="136" t="s">
        <v>109</v>
      </c>
      <c r="E153" s="137" t="s">
        <v>230</v>
      </c>
      <c r="F153" s="138" t="s">
        <v>231</v>
      </c>
      <c r="G153" s="139" t="s">
        <v>112</v>
      </c>
      <c r="H153" s="140">
        <v>1</v>
      </c>
      <c r="I153" s="141"/>
      <c r="J153" s="142">
        <f t="shared" si="10"/>
        <v>0</v>
      </c>
      <c r="K153" s="143"/>
      <c r="L153" s="30"/>
      <c r="M153" s="144" t="s">
        <v>1</v>
      </c>
      <c r="N153" s="145" t="s">
        <v>36</v>
      </c>
      <c r="O153" s="55"/>
      <c r="P153" s="146">
        <f t="shared" si="11"/>
        <v>0</v>
      </c>
      <c r="Q153" s="146">
        <v>0</v>
      </c>
      <c r="R153" s="146">
        <f t="shared" si="12"/>
        <v>0</v>
      </c>
      <c r="S153" s="146">
        <v>0</v>
      </c>
      <c r="T153" s="147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8" t="s">
        <v>113</v>
      </c>
      <c r="AT153" s="148" t="s">
        <v>109</v>
      </c>
      <c r="AU153" s="148" t="s">
        <v>71</v>
      </c>
      <c r="AY153" s="14" t="s">
        <v>114</v>
      </c>
      <c r="BE153" s="149">
        <f t="shared" si="14"/>
        <v>0</v>
      </c>
      <c r="BF153" s="149">
        <f t="shared" si="15"/>
        <v>0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14" t="s">
        <v>79</v>
      </c>
      <c r="BK153" s="149">
        <f t="shared" si="19"/>
        <v>0</v>
      </c>
      <c r="BL153" s="14" t="s">
        <v>113</v>
      </c>
      <c r="BM153" s="148" t="s">
        <v>232</v>
      </c>
    </row>
    <row r="154" spans="1:65" s="2" customFormat="1" ht="24" customHeight="1">
      <c r="A154" s="29"/>
      <c r="B154" s="135"/>
      <c r="C154" s="154" t="s">
        <v>233</v>
      </c>
      <c r="D154" s="154" t="s">
        <v>120</v>
      </c>
      <c r="E154" s="155" t="s">
        <v>234</v>
      </c>
      <c r="F154" s="156" t="s">
        <v>235</v>
      </c>
      <c r="G154" s="157" t="s">
        <v>112</v>
      </c>
      <c r="H154" s="158">
        <v>1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36</v>
      </c>
      <c r="O154" s="55"/>
      <c r="P154" s="146">
        <f t="shared" si="11"/>
        <v>0</v>
      </c>
      <c r="Q154" s="146">
        <v>0</v>
      </c>
      <c r="R154" s="146">
        <f t="shared" si="12"/>
        <v>0</v>
      </c>
      <c r="S154" s="146">
        <v>0</v>
      </c>
      <c r="T154" s="147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8" t="s">
        <v>123</v>
      </c>
      <c r="AT154" s="148" t="s">
        <v>120</v>
      </c>
      <c r="AU154" s="148" t="s">
        <v>71</v>
      </c>
      <c r="AY154" s="14" t="s">
        <v>114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4" t="s">
        <v>79</v>
      </c>
      <c r="BK154" s="149">
        <f t="shared" si="19"/>
        <v>0</v>
      </c>
      <c r="BL154" s="14" t="s">
        <v>113</v>
      </c>
      <c r="BM154" s="148" t="s">
        <v>236</v>
      </c>
    </row>
    <row r="155" spans="1:65" s="2" customFormat="1" ht="24" customHeight="1">
      <c r="A155" s="29"/>
      <c r="B155" s="135"/>
      <c r="C155" s="136" t="s">
        <v>237</v>
      </c>
      <c r="D155" s="136" t="s">
        <v>109</v>
      </c>
      <c r="E155" s="137" t="s">
        <v>238</v>
      </c>
      <c r="F155" s="138" t="s">
        <v>239</v>
      </c>
      <c r="G155" s="139" t="s">
        <v>112</v>
      </c>
      <c r="H155" s="140">
        <v>1</v>
      </c>
      <c r="I155" s="141"/>
      <c r="J155" s="142">
        <f t="shared" si="10"/>
        <v>0</v>
      </c>
      <c r="K155" s="143"/>
      <c r="L155" s="30"/>
      <c r="M155" s="144" t="s">
        <v>1</v>
      </c>
      <c r="N155" s="145" t="s">
        <v>36</v>
      </c>
      <c r="O155" s="55"/>
      <c r="P155" s="146">
        <f t="shared" si="11"/>
        <v>0</v>
      </c>
      <c r="Q155" s="146">
        <v>0</v>
      </c>
      <c r="R155" s="146">
        <f t="shared" si="12"/>
        <v>0</v>
      </c>
      <c r="S155" s="146">
        <v>0</v>
      </c>
      <c r="T155" s="147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8" t="s">
        <v>113</v>
      </c>
      <c r="AT155" s="148" t="s">
        <v>109</v>
      </c>
      <c r="AU155" s="148" t="s">
        <v>71</v>
      </c>
      <c r="AY155" s="14" t="s">
        <v>114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4" t="s">
        <v>79</v>
      </c>
      <c r="BK155" s="149">
        <f t="shared" si="19"/>
        <v>0</v>
      </c>
      <c r="BL155" s="14" t="s">
        <v>113</v>
      </c>
      <c r="BM155" s="148" t="s">
        <v>240</v>
      </c>
    </row>
    <row r="156" spans="1:65" s="2" customFormat="1" ht="24" customHeight="1">
      <c r="A156" s="29"/>
      <c r="B156" s="135"/>
      <c r="C156" s="154" t="s">
        <v>241</v>
      </c>
      <c r="D156" s="154" t="s">
        <v>120</v>
      </c>
      <c r="E156" s="155" t="s">
        <v>242</v>
      </c>
      <c r="F156" s="156" t="s">
        <v>243</v>
      </c>
      <c r="G156" s="157" t="s">
        <v>112</v>
      </c>
      <c r="H156" s="158">
        <v>1</v>
      </c>
      <c r="I156" s="159"/>
      <c r="J156" s="160">
        <f t="shared" si="10"/>
        <v>0</v>
      </c>
      <c r="K156" s="161"/>
      <c r="L156" s="162"/>
      <c r="M156" s="163" t="s">
        <v>1</v>
      </c>
      <c r="N156" s="164" t="s">
        <v>36</v>
      </c>
      <c r="O156" s="55"/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8" t="s">
        <v>123</v>
      </c>
      <c r="AT156" s="148" t="s">
        <v>120</v>
      </c>
      <c r="AU156" s="148" t="s">
        <v>71</v>
      </c>
      <c r="AY156" s="14" t="s">
        <v>114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4" t="s">
        <v>79</v>
      </c>
      <c r="BK156" s="149">
        <f t="shared" si="19"/>
        <v>0</v>
      </c>
      <c r="BL156" s="14" t="s">
        <v>113</v>
      </c>
      <c r="BM156" s="148" t="s">
        <v>244</v>
      </c>
    </row>
    <row r="157" spans="1:65" s="2" customFormat="1" ht="19.5">
      <c r="A157" s="29"/>
      <c r="B157" s="30"/>
      <c r="C157" s="29"/>
      <c r="D157" s="150" t="s">
        <v>118</v>
      </c>
      <c r="E157" s="29"/>
      <c r="F157" s="151" t="s">
        <v>245</v>
      </c>
      <c r="G157" s="29"/>
      <c r="H157" s="29"/>
      <c r="I157" s="93"/>
      <c r="J157" s="29"/>
      <c r="K157" s="29"/>
      <c r="L157" s="30"/>
      <c r="M157" s="152"/>
      <c r="N157" s="153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118</v>
      </c>
      <c r="AU157" s="14" t="s">
        <v>71</v>
      </c>
    </row>
    <row r="158" spans="1:65" s="2" customFormat="1" ht="16.5" customHeight="1">
      <c r="A158" s="29"/>
      <c r="B158" s="135"/>
      <c r="C158" s="136" t="s">
        <v>246</v>
      </c>
      <c r="D158" s="136" t="s">
        <v>109</v>
      </c>
      <c r="E158" s="137" t="s">
        <v>247</v>
      </c>
      <c r="F158" s="138" t="s">
        <v>248</v>
      </c>
      <c r="G158" s="139" t="s">
        <v>192</v>
      </c>
      <c r="H158" s="140">
        <v>30</v>
      </c>
      <c r="I158" s="141"/>
      <c r="J158" s="142">
        <f t="shared" ref="J158:J173" si="20">ROUND(I158*H158,2)</f>
        <v>0</v>
      </c>
      <c r="K158" s="143"/>
      <c r="L158" s="30"/>
      <c r="M158" s="144" t="s">
        <v>1</v>
      </c>
      <c r="N158" s="145" t="s">
        <v>36</v>
      </c>
      <c r="O158" s="55"/>
      <c r="P158" s="146">
        <f t="shared" ref="P158:P173" si="21">O158*H158</f>
        <v>0</v>
      </c>
      <c r="Q158" s="146">
        <v>0</v>
      </c>
      <c r="R158" s="146">
        <f t="shared" ref="R158:R173" si="22">Q158*H158</f>
        <v>0</v>
      </c>
      <c r="S158" s="146">
        <v>0</v>
      </c>
      <c r="T158" s="147">
        <f t="shared" ref="T158:T173" si="23"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8" t="s">
        <v>113</v>
      </c>
      <c r="AT158" s="148" t="s">
        <v>109</v>
      </c>
      <c r="AU158" s="148" t="s">
        <v>71</v>
      </c>
      <c r="AY158" s="14" t="s">
        <v>114</v>
      </c>
      <c r="BE158" s="149">
        <f t="shared" ref="BE158:BE173" si="24">IF(N158="základní",J158,0)</f>
        <v>0</v>
      </c>
      <c r="BF158" s="149">
        <f t="shared" ref="BF158:BF173" si="25">IF(N158="snížená",J158,0)</f>
        <v>0</v>
      </c>
      <c r="BG158" s="149">
        <f t="shared" ref="BG158:BG173" si="26">IF(N158="zákl. přenesená",J158,0)</f>
        <v>0</v>
      </c>
      <c r="BH158" s="149">
        <f t="shared" ref="BH158:BH173" si="27">IF(N158="sníž. přenesená",J158,0)</f>
        <v>0</v>
      </c>
      <c r="BI158" s="149">
        <f t="shared" ref="BI158:BI173" si="28">IF(N158="nulová",J158,0)</f>
        <v>0</v>
      </c>
      <c r="BJ158" s="14" t="s">
        <v>79</v>
      </c>
      <c r="BK158" s="149">
        <f t="shared" ref="BK158:BK173" si="29">ROUND(I158*H158,2)</f>
        <v>0</v>
      </c>
      <c r="BL158" s="14" t="s">
        <v>113</v>
      </c>
      <c r="BM158" s="148" t="s">
        <v>249</v>
      </c>
    </row>
    <row r="159" spans="1:65" s="2" customFormat="1" ht="24" customHeight="1">
      <c r="A159" s="29"/>
      <c r="B159" s="135"/>
      <c r="C159" s="154" t="s">
        <v>180</v>
      </c>
      <c r="D159" s="154" t="s">
        <v>120</v>
      </c>
      <c r="E159" s="155" t="s">
        <v>250</v>
      </c>
      <c r="F159" s="156" t="s">
        <v>251</v>
      </c>
      <c r="G159" s="157" t="s">
        <v>192</v>
      </c>
      <c r="H159" s="158">
        <v>30</v>
      </c>
      <c r="I159" s="159"/>
      <c r="J159" s="160">
        <f t="shared" si="20"/>
        <v>0</v>
      </c>
      <c r="K159" s="161"/>
      <c r="L159" s="162"/>
      <c r="M159" s="163" t="s">
        <v>1</v>
      </c>
      <c r="N159" s="164" t="s">
        <v>36</v>
      </c>
      <c r="O159" s="55"/>
      <c r="P159" s="146">
        <f t="shared" si="21"/>
        <v>0</v>
      </c>
      <c r="Q159" s="146">
        <v>0</v>
      </c>
      <c r="R159" s="146">
        <f t="shared" si="22"/>
        <v>0</v>
      </c>
      <c r="S159" s="146">
        <v>0</v>
      </c>
      <c r="T159" s="147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8" t="s">
        <v>123</v>
      </c>
      <c r="AT159" s="148" t="s">
        <v>120</v>
      </c>
      <c r="AU159" s="148" t="s">
        <v>71</v>
      </c>
      <c r="AY159" s="14" t="s">
        <v>114</v>
      </c>
      <c r="BE159" s="149">
        <f t="shared" si="24"/>
        <v>0</v>
      </c>
      <c r="BF159" s="149">
        <f t="shared" si="25"/>
        <v>0</v>
      </c>
      <c r="BG159" s="149">
        <f t="shared" si="26"/>
        <v>0</v>
      </c>
      <c r="BH159" s="149">
        <f t="shared" si="27"/>
        <v>0</v>
      </c>
      <c r="BI159" s="149">
        <f t="shared" si="28"/>
        <v>0</v>
      </c>
      <c r="BJ159" s="14" t="s">
        <v>79</v>
      </c>
      <c r="BK159" s="149">
        <f t="shared" si="29"/>
        <v>0</v>
      </c>
      <c r="BL159" s="14" t="s">
        <v>113</v>
      </c>
      <c r="BM159" s="148" t="s">
        <v>252</v>
      </c>
    </row>
    <row r="160" spans="1:65" s="2" customFormat="1" ht="24" customHeight="1">
      <c r="A160" s="29"/>
      <c r="B160" s="135"/>
      <c r="C160" s="154" t="s">
        <v>144</v>
      </c>
      <c r="D160" s="154" t="s">
        <v>120</v>
      </c>
      <c r="E160" s="155" t="s">
        <v>253</v>
      </c>
      <c r="F160" s="156" t="s">
        <v>254</v>
      </c>
      <c r="G160" s="157" t="s">
        <v>192</v>
      </c>
      <c r="H160" s="158">
        <v>20</v>
      </c>
      <c r="I160" s="159"/>
      <c r="J160" s="160">
        <f t="shared" si="20"/>
        <v>0</v>
      </c>
      <c r="K160" s="161"/>
      <c r="L160" s="162"/>
      <c r="M160" s="163" t="s">
        <v>1</v>
      </c>
      <c r="N160" s="164" t="s">
        <v>36</v>
      </c>
      <c r="O160" s="55"/>
      <c r="P160" s="146">
        <f t="shared" si="21"/>
        <v>0</v>
      </c>
      <c r="Q160" s="146">
        <v>0</v>
      </c>
      <c r="R160" s="146">
        <f t="shared" si="22"/>
        <v>0</v>
      </c>
      <c r="S160" s="146">
        <v>0</v>
      </c>
      <c r="T160" s="147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8" t="s">
        <v>123</v>
      </c>
      <c r="AT160" s="148" t="s">
        <v>120</v>
      </c>
      <c r="AU160" s="148" t="s">
        <v>71</v>
      </c>
      <c r="AY160" s="14" t="s">
        <v>114</v>
      </c>
      <c r="BE160" s="149">
        <f t="shared" si="24"/>
        <v>0</v>
      </c>
      <c r="BF160" s="149">
        <f t="shared" si="25"/>
        <v>0</v>
      </c>
      <c r="BG160" s="149">
        <f t="shared" si="26"/>
        <v>0</v>
      </c>
      <c r="BH160" s="149">
        <f t="shared" si="27"/>
        <v>0</v>
      </c>
      <c r="BI160" s="149">
        <f t="shared" si="28"/>
        <v>0</v>
      </c>
      <c r="BJ160" s="14" t="s">
        <v>79</v>
      </c>
      <c r="BK160" s="149">
        <f t="shared" si="29"/>
        <v>0</v>
      </c>
      <c r="BL160" s="14" t="s">
        <v>113</v>
      </c>
      <c r="BM160" s="148" t="s">
        <v>255</v>
      </c>
    </row>
    <row r="161" spans="1:65" s="2" customFormat="1" ht="16.5" customHeight="1">
      <c r="A161" s="29"/>
      <c r="B161" s="135"/>
      <c r="C161" s="136" t="s">
        <v>183</v>
      </c>
      <c r="D161" s="136" t="s">
        <v>109</v>
      </c>
      <c r="E161" s="137" t="s">
        <v>256</v>
      </c>
      <c r="F161" s="138" t="s">
        <v>257</v>
      </c>
      <c r="G161" s="139" t="s">
        <v>192</v>
      </c>
      <c r="H161" s="140">
        <v>50</v>
      </c>
      <c r="I161" s="141"/>
      <c r="J161" s="142">
        <f t="shared" si="20"/>
        <v>0</v>
      </c>
      <c r="K161" s="143"/>
      <c r="L161" s="30"/>
      <c r="M161" s="144" t="s">
        <v>1</v>
      </c>
      <c r="N161" s="145" t="s">
        <v>36</v>
      </c>
      <c r="O161" s="55"/>
      <c r="P161" s="146">
        <f t="shared" si="21"/>
        <v>0</v>
      </c>
      <c r="Q161" s="146">
        <v>0</v>
      </c>
      <c r="R161" s="146">
        <f t="shared" si="22"/>
        <v>0</v>
      </c>
      <c r="S161" s="146">
        <v>0</v>
      </c>
      <c r="T161" s="147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8" t="s">
        <v>113</v>
      </c>
      <c r="AT161" s="148" t="s">
        <v>109</v>
      </c>
      <c r="AU161" s="148" t="s">
        <v>71</v>
      </c>
      <c r="AY161" s="14" t="s">
        <v>114</v>
      </c>
      <c r="BE161" s="149">
        <f t="shared" si="24"/>
        <v>0</v>
      </c>
      <c r="BF161" s="149">
        <f t="shared" si="25"/>
        <v>0</v>
      </c>
      <c r="BG161" s="149">
        <f t="shared" si="26"/>
        <v>0</v>
      </c>
      <c r="BH161" s="149">
        <f t="shared" si="27"/>
        <v>0</v>
      </c>
      <c r="BI161" s="149">
        <f t="shared" si="28"/>
        <v>0</v>
      </c>
      <c r="BJ161" s="14" t="s">
        <v>79</v>
      </c>
      <c r="BK161" s="149">
        <f t="shared" si="29"/>
        <v>0</v>
      </c>
      <c r="BL161" s="14" t="s">
        <v>113</v>
      </c>
      <c r="BM161" s="148" t="s">
        <v>258</v>
      </c>
    </row>
    <row r="162" spans="1:65" s="2" customFormat="1" ht="24" customHeight="1">
      <c r="A162" s="29"/>
      <c r="B162" s="135"/>
      <c r="C162" s="154" t="s">
        <v>259</v>
      </c>
      <c r="D162" s="154" t="s">
        <v>120</v>
      </c>
      <c r="E162" s="155" t="s">
        <v>260</v>
      </c>
      <c r="F162" s="156" t="s">
        <v>261</v>
      </c>
      <c r="G162" s="157" t="s">
        <v>192</v>
      </c>
      <c r="H162" s="158">
        <v>30</v>
      </c>
      <c r="I162" s="159"/>
      <c r="J162" s="160">
        <f t="shared" si="20"/>
        <v>0</v>
      </c>
      <c r="K162" s="161"/>
      <c r="L162" s="162"/>
      <c r="M162" s="163" t="s">
        <v>1</v>
      </c>
      <c r="N162" s="164" t="s">
        <v>36</v>
      </c>
      <c r="O162" s="55"/>
      <c r="P162" s="146">
        <f t="shared" si="21"/>
        <v>0</v>
      </c>
      <c r="Q162" s="146">
        <v>0</v>
      </c>
      <c r="R162" s="146">
        <f t="shared" si="22"/>
        <v>0</v>
      </c>
      <c r="S162" s="146">
        <v>0</v>
      </c>
      <c r="T162" s="147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8" t="s">
        <v>123</v>
      </c>
      <c r="AT162" s="148" t="s">
        <v>120</v>
      </c>
      <c r="AU162" s="148" t="s">
        <v>71</v>
      </c>
      <c r="AY162" s="14" t="s">
        <v>114</v>
      </c>
      <c r="BE162" s="149">
        <f t="shared" si="24"/>
        <v>0</v>
      </c>
      <c r="BF162" s="149">
        <f t="shared" si="25"/>
        <v>0</v>
      </c>
      <c r="BG162" s="149">
        <f t="shared" si="26"/>
        <v>0</v>
      </c>
      <c r="BH162" s="149">
        <f t="shared" si="27"/>
        <v>0</v>
      </c>
      <c r="BI162" s="149">
        <f t="shared" si="28"/>
        <v>0</v>
      </c>
      <c r="BJ162" s="14" t="s">
        <v>79</v>
      </c>
      <c r="BK162" s="149">
        <f t="shared" si="29"/>
        <v>0</v>
      </c>
      <c r="BL162" s="14" t="s">
        <v>113</v>
      </c>
      <c r="BM162" s="148" t="s">
        <v>262</v>
      </c>
    </row>
    <row r="163" spans="1:65" s="2" customFormat="1" ht="16.5" customHeight="1">
      <c r="A163" s="29"/>
      <c r="B163" s="135"/>
      <c r="C163" s="136" t="s">
        <v>150</v>
      </c>
      <c r="D163" s="136" t="s">
        <v>109</v>
      </c>
      <c r="E163" s="137" t="s">
        <v>263</v>
      </c>
      <c r="F163" s="138" t="s">
        <v>264</v>
      </c>
      <c r="G163" s="139" t="s">
        <v>192</v>
      </c>
      <c r="H163" s="140">
        <v>20</v>
      </c>
      <c r="I163" s="141"/>
      <c r="J163" s="142">
        <f t="shared" si="20"/>
        <v>0</v>
      </c>
      <c r="K163" s="143"/>
      <c r="L163" s="30"/>
      <c r="M163" s="144" t="s">
        <v>1</v>
      </c>
      <c r="N163" s="145" t="s">
        <v>36</v>
      </c>
      <c r="O163" s="55"/>
      <c r="P163" s="146">
        <f t="shared" si="21"/>
        <v>0</v>
      </c>
      <c r="Q163" s="146">
        <v>0</v>
      </c>
      <c r="R163" s="146">
        <f t="shared" si="22"/>
        <v>0</v>
      </c>
      <c r="S163" s="146">
        <v>0</v>
      </c>
      <c r="T163" s="147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8" t="s">
        <v>113</v>
      </c>
      <c r="AT163" s="148" t="s">
        <v>109</v>
      </c>
      <c r="AU163" s="148" t="s">
        <v>71</v>
      </c>
      <c r="AY163" s="14" t="s">
        <v>114</v>
      </c>
      <c r="BE163" s="149">
        <f t="shared" si="24"/>
        <v>0</v>
      </c>
      <c r="BF163" s="149">
        <f t="shared" si="25"/>
        <v>0</v>
      </c>
      <c r="BG163" s="149">
        <f t="shared" si="26"/>
        <v>0</v>
      </c>
      <c r="BH163" s="149">
        <f t="shared" si="27"/>
        <v>0</v>
      </c>
      <c r="BI163" s="149">
        <f t="shared" si="28"/>
        <v>0</v>
      </c>
      <c r="BJ163" s="14" t="s">
        <v>79</v>
      </c>
      <c r="BK163" s="149">
        <f t="shared" si="29"/>
        <v>0</v>
      </c>
      <c r="BL163" s="14" t="s">
        <v>113</v>
      </c>
      <c r="BM163" s="148" t="s">
        <v>265</v>
      </c>
    </row>
    <row r="164" spans="1:65" s="2" customFormat="1" ht="24" customHeight="1">
      <c r="A164" s="29"/>
      <c r="B164" s="135"/>
      <c r="C164" s="154" t="s">
        <v>147</v>
      </c>
      <c r="D164" s="154" t="s">
        <v>120</v>
      </c>
      <c r="E164" s="155" t="s">
        <v>266</v>
      </c>
      <c r="F164" s="156" t="s">
        <v>267</v>
      </c>
      <c r="G164" s="157" t="s">
        <v>192</v>
      </c>
      <c r="H164" s="158">
        <v>20</v>
      </c>
      <c r="I164" s="159"/>
      <c r="J164" s="160">
        <f t="shared" si="20"/>
        <v>0</v>
      </c>
      <c r="K164" s="161"/>
      <c r="L164" s="162"/>
      <c r="M164" s="163" t="s">
        <v>1</v>
      </c>
      <c r="N164" s="164" t="s">
        <v>36</v>
      </c>
      <c r="O164" s="55"/>
      <c r="P164" s="146">
        <f t="shared" si="21"/>
        <v>0</v>
      </c>
      <c r="Q164" s="146">
        <v>0</v>
      </c>
      <c r="R164" s="146">
        <f t="shared" si="22"/>
        <v>0</v>
      </c>
      <c r="S164" s="146">
        <v>0</v>
      </c>
      <c r="T164" s="147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8" t="s">
        <v>123</v>
      </c>
      <c r="AT164" s="148" t="s">
        <v>120</v>
      </c>
      <c r="AU164" s="148" t="s">
        <v>71</v>
      </c>
      <c r="AY164" s="14" t="s">
        <v>114</v>
      </c>
      <c r="BE164" s="149">
        <f t="shared" si="24"/>
        <v>0</v>
      </c>
      <c r="BF164" s="149">
        <f t="shared" si="25"/>
        <v>0</v>
      </c>
      <c r="BG164" s="149">
        <f t="shared" si="26"/>
        <v>0</v>
      </c>
      <c r="BH164" s="149">
        <f t="shared" si="27"/>
        <v>0</v>
      </c>
      <c r="BI164" s="149">
        <f t="shared" si="28"/>
        <v>0</v>
      </c>
      <c r="BJ164" s="14" t="s">
        <v>79</v>
      </c>
      <c r="BK164" s="149">
        <f t="shared" si="29"/>
        <v>0</v>
      </c>
      <c r="BL164" s="14" t="s">
        <v>113</v>
      </c>
      <c r="BM164" s="148" t="s">
        <v>268</v>
      </c>
    </row>
    <row r="165" spans="1:65" s="2" customFormat="1" ht="24" customHeight="1">
      <c r="A165" s="29"/>
      <c r="B165" s="135"/>
      <c r="C165" s="136" t="s">
        <v>269</v>
      </c>
      <c r="D165" s="136" t="s">
        <v>109</v>
      </c>
      <c r="E165" s="137" t="s">
        <v>270</v>
      </c>
      <c r="F165" s="138" t="s">
        <v>271</v>
      </c>
      <c r="G165" s="139" t="s">
        <v>192</v>
      </c>
      <c r="H165" s="140">
        <v>20</v>
      </c>
      <c r="I165" s="141"/>
      <c r="J165" s="142">
        <f t="shared" si="20"/>
        <v>0</v>
      </c>
      <c r="K165" s="143"/>
      <c r="L165" s="30"/>
      <c r="M165" s="144" t="s">
        <v>1</v>
      </c>
      <c r="N165" s="145" t="s">
        <v>36</v>
      </c>
      <c r="O165" s="55"/>
      <c r="P165" s="146">
        <f t="shared" si="21"/>
        <v>0</v>
      </c>
      <c r="Q165" s="146">
        <v>0</v>
      </c>
      <c r="R165" s="146">
        <f t="shared" si="22"/>
        <v>0</v>
      </c>
      <c r="S165" s="146">
        <v>0</v>
      </c>
      <c r="T165" s="147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8" t="s">
        <v>113</v>
      </c>
      <c r="AT165" s="148" t="s">
        <v>109</v>
      </c>
      <c r="AU165" s="148" t="s">
        <v>71</v>
      </c>
      <c r="AY165" s="14" t="s">
        <v>114</v>
      </c>
      <c r="BE165" s="149">
        <f t="shared" si="24"/>
        <v>0</v>
      </c>
      <c r="BF165" s="149">
        <f t="shared" si="25"/>
        <v>0</v>
      </c>
      <c r="BG165" s="149">
        <f t="shared" si="26"/>
        <v>0</v>
      </c>
      <c r="BH165" s="149">
        <f t="shared" si="27"/>
        <v>0</v>
      </c>
      <c r="BI165" s="149">
        <f t="shared" si="28"/>
        <v>0</v>
      </c>
      <c r="BJ165" s="14" t="s">
        <v>79</v>
      </c>
      <c r="BK165" s="149">
        <f t="shared" si="29"/>
        <v>0</v>
      </c>
      <c r="BL165" s="14" t="s">
        <v>113</v>
      </c>
      <c r="BM165" s="148" t="s">
        <v>272</v>
      </c>
    </row>
    <row r="166" spans="1:65" s="2" customFormat="1" ht="24" customHeight="1">
      <c r="A166" s="29"/>
      <c r="B166" s="135"/>
      <c r="C166" s="154" t="s">
        <v>154</v>
      </c>
      <c r="D166" s="154" t="s">
        <v>120</v>
      </c>
      <c r="E166" s="155" t="s">
        <v>273</v>
      </c>
      <c r="F166" s="156" t="s">
        <v>274</v>
      </c>
      <c r="G166" s="157" t="s">
        <v>112</v>
      </c>
      <c r="H166" s="158">
        <v>7</v>
      </c>
      <c r="I166" s="159"/>
      <c r="J166" s="160">
        <f t="shared" si="20"/>
        <v>0</v>
      </c>
      <c r="K166" s="161"/>
      <c r="L166" s="162"/>
      <c r="M166" s="163" t="s">
        <v>1</v>
      </c>
      <c r="N166" s="164" t="s">
        <v>36</v>
      </c>
      <c r="O166" s="55"/>
      <c r="P166" s="146">
        <f t="shared" si="21"/>
        <v>0</v>
      </c>
      <c r="Q166" s="146">
        <v>0</v>
      </c>
      <c r="R166" s="146">
        <f t="shared" si="22"/>
        <v>0</v>
      </c>
      <c r="S166" s="146">
        <v>0</v>
      </c>
      <c r="T166" s="147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8" t="s">
        <v>123</v>
      </c>
      <c r="AT166" s="148" t="s">
        <v>120</v>
      </c>
      <c r="AU166" s="148" t="s">
        <v>71</v>
      </c>
      <c r="AY166" s="14" t="s">
        <v>114</v>
      </c>
      <c r="BE166" s="149">
        <f t="shared" si="24"/>
        <v>0</v>
      </c>
      <c r="BF166" s="149">
        <f t="shared" si="25"/>
        <v>0</v>
      </c>
      <c r="BG166" s="149">
        <f t="shared" si="26"/>
        <v>0</v>
      </c>
      <c r="BH166" s="149">
        <f t="shared" si="27"/>
        <v>0</v>
      </c>
      <c r="BI166" s="149">
        <f t="shared" si="28"/>
        <v>0</v>
      </c>
      <c r="BJ166" s="14" t="s">
        <v>79</v>
      </c>
      <c r="BK166" s="149">
        <f t="shared" si="29"/>
        <v>0</v>
      </c>
      <c r="BL166" s="14" t="s">
        <v>113</v>
      </c>
      <c r="BM166" s="148" t="s">
        <v>275</v>
      </c>
    </row>
    <row r="167" spans="1:65" s="2" customFormat="1" ht="48" customHeight="1">
      <c r="A167" s="29"/>
      <c r="B167" s="135"/>
      <c r="C167" s="136" t="s">
        <v>276</v>
      </c>
      <c r="D167" s="136" t="s">
        <v>109</v>
      </c>
      <c r="E167" s="137" t="s">
        <v>277</v>
      </c>
      <c r="F167" s="138" t="s">
        <v>278</v>
      </c>
      <c r="G167" s="139" t="s">
        <v>112</v>
      </c>
      <c r="H167" s="140">
        <v>1</v>
      </c>
      <c r="I167" s="141"/>
      <c r="J167" s="142">
        <f t="shared" si="20"/>
        <v>0</v>
      </c>
      <c r="K167" s="143"/>
      <c r="L167" s="30"/>
      <c r="M167" s="144" t="s">
        <v>1</v>
      </c>
      <c r="N167" s="145" t="s">
        <v>36</v>
      </c>
      <c r="O167" s="55"/>
      <c r="P167" s="146">
        <f t="shared" si="21"/>
        <v>0</v>
      </c>
      <c r="Q167" s="146">
        <v>0</v>
      </c>
      <c r="R167" s="146">
        <f t="shared" si="22"/>
        <v>0</v>
      </c>
      <c r="S167" s="146">
        <v>0</v>
      </c>
      <c r="T167" s="147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8" t="s">
        <v>113</v>
      </c>
      <c r="AT167" s="148" t="s">
        <v>109</v>
      </c>
      <c r="AU167" s="148" t="s">
        <v>71</v>
      </c>
      <c r="AY167" s="14" t="s">
        <v>114</v>
      </c>
      <c r="BE167" s="149">
        <f t="shared" si="24"/>
        <v>0</v>
      </c>
      <c r="BF167" s="149">
        <f t="shared" si="25"/>
        <v>0</v>
      </c>
      <c r="BG167" s="149">
        <f t="shared" si="26"/>
        <v>0</v>
      </c>
      <c r="BH167" s="149">
        <f t="shared" si="27"/>
        <v>0</v>
      </c>
      <c r="BI167" s="149">
        <f t="shared" si="28"/>
        <v>0</v>
      </c>
      <c r="BJ167" s="14" t="s">
        <v>79</v>
      </c>
      <c r="BK167" s="149">
        <f t="shared" si="29"/>
        <v>0</v>
      </c>
      <c r="BL167" s="14" t="s">
        <v>113</v>
      </c>
      <c r="BM167" s="148" t="s">
        <v>279</v>
      </c>
    </row>
    <row r="168" spans="1:65" s="2" customFormat="1" ht="36" customHeight="1">
      <c r="A168" s="29"/>
      <c r="B168" s="135"/>
      <c r="C168" s="136" t="s">
        <v>280</v>
      </c>
      <c r="D168" s="136" t="s">
        <v>109</v>
      </c>
      <c r="E168" s="137" t="s">
        <v>281</v>
      </c>
      <c r="F168" s="138" t="s">
        <v>282</v>
      </c>
      <c r="G168" s="139" t="s">
        <v>112</v>
      </c>
      <c r="H168" s="140">
        <v>3</v>
      </c>
      <c r="I168" s="141"/>
      <c r="J168" s="142">
        <f t="shared" si="20"/>
        <v>0</v>
      </c>
      <c r="K168" s="143"/>
      <c r="L168" s="30"/>
      <c r="M168" s="144" t="s">
        <v>1</v>
      </c>
      <c r="N168" s="145" t="s">
        <v>36</v>
      </c>
      <c r="O168" s="55"/>
      <c r="P168" s="146">
        <f t="shared" si="21"/>
        <v>0</v>
      </c>
      <c r="Q168" s="146">
        <v>0</v>
      </c>
      <c r="R168" s="146">
        <f t="shared" si="22"/>
        <v>0</v>
      </c>
      <c r="S168" s="146">
        <v>0</v>
      </c>
      <c r="T168" s="147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8" t="s">
        <v>113</v>
      </c>
      <c r="AT168" s="148" t="s">
        <v>109</v>
      </c>
      <c r="AU168" s="148" t="s">
        <v>71</v>
      </c>
      <c r="AY168" s="14" t="s">
        <v>114</v>
      </c>
      <c r="BE168" s="149">
        <f t="shared" si="24"/>
        <v>0</v>
      </c>
      <c r="BF168" s="149">
        <f t="shared" si="25"/>
        <v>0</v>
      </c>
      <c r="BG168" s="149">
        <f t="shared" si="26"/>
        <v>0</v>
      </c>
      <c r="BH168" s="149">
        <f t="shared" si="27"/>
        <v>0</v>
      </c>
      <c r="BI168" s="149">
        <f t="shared" si="28"/>
        <v>0</v>
      </c>
      <c r="BJ168" s="14" t="s">
        <v>79</v>
      </c>
      <c r="BK168" s="149">
        <f t="shared" si="29"/>
        <v>0</v>
      </c>
      <c r="BL168" s="14" t="s">
        <v>113</v>
      </c>
      <c r="BM168" s="148" t="s">
        <v>283</v>
      </c>
    </row>
    <row r="169" spans="1:65" s="2" customFormat="1" ht="36" customHeight="1">
      <c r="A169" s="29"/>
      <c r="B169" s="135"/>
      <c r="C169" s="154" t="s">
        <v>205</v>
      </c>
      <c r="D169" s="154" t="s">
        <v>120</v>
      </c>
      <c r="E169" s="155" t="s">
        <v>284</v>
      </c>
      <c r="F169" s="156" t="s">
        <v>285</v>
      </c>
      <c r="G169" s="157" t="s">
        <v>112</v>
      </c>
      <c r="H169" s="158">
        <v>18</v>
      </c>
      <c r="I169" s="159"/>
      <c r="J169" s="160">
        <f t="shared" si="20"/>
        <v>0</v>
      </c>
      <c r="K169" s="161"/>
      <c r="L169" s="162"/>
      <c r="M169" s="163" t="s">
        <v>1</v>
      </c>
      <c r="N169" s="164" t="s">
        <v>36</v>
      </c>
      <c r="O169" s="55"/>
      <c r="P169" s="146">
        <f t="shared" si="21"/>
        <v>0</v>
      </c>
      <c r="Q169" s="146">
        <v>0</v>
      </c>
      <c r="R169" s="146">
        <f t="shared" si="22"/>
        <v>0</v>
      </c>
      <c r="S169" s="146">
        <v>0</v>
      </c>
      <c r="T169" s="147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8" t="s">
        <v>123</v>
      </c>
      <c r="AT169" s="148" t="s">
        <v>120</v>
      </c>
      <c r="AU169" s="148" t="s">
        <v>71</v>
      </c>
      <c r="AY169" s="14" t="s">
        <v>114</v>
      </c>
      <c r="BE169" s="149">
        <f t="shared" si="24"/>
        <v>0</v>
      </c>
      <c r="BF169" s="149">
        <f t="shared" si="25"/>
        <v>0</v>
      </c>
      <c r="BG169" s="149">
        <f t="shared" si="26"/>
        <v>0</v>
      </c>
      <c r="BH169" s="149">
        <f t="shared" si="27"/>
        <v>0</v>
      </c>
      <c r="BI169" s="149">
        <f t="shared" si="28"/>
        <v>0</v>
      </c>
      <c r="BJ169" s="14" t="s">
        <v>79</v>
      </c>
      <c r="BK169" s="149">
        <f t="shared" si="29"/>
        <v>0</v>
      </c>
      <c r="BL169" s="14" t="s">
        <v>113</v>
      </c>
      <c r="BM169" s="148" t="s">
        <v>286</v>
      </c>
    </row>
    <row r="170" spans="1:65" s="2" customFormat="1" ht="48" customHeight="1">
      <c r="A170" s="29"/>
      <c r="B170" s="135"/>
      <c r="C170" s="136" t="s">
        <v>187</v>
      </c>
      <c r="D170" s="136" t="s">
        <v>109</v>
      </c>
      <c r="E170" s="137" t="s">
        <v>287</v>
      </c>
      <c r="F170" s="138" t="s">
        <v>288</v>
      </c>
      <c r="G170" s="139" t="s">
        <v>112</v>
      </c>
      <c r="H170" s="140">
        <v>2</v>
      </c>
      <c r="I170" s="141"/>
      <c r="J170" s="142">
        <f t="shared" si="20"/>
        <v>0</v>
      </c>
      <c r="K170" s="143"/>
      <c r="L170" s="30"/>
      <c r="M170" s="144" t="s">
        <v>1</v>
      </c>
      <c r="N170" s="145" t="s">
        <v>36</v>
      </c>
      <c r="O170" s="55"/>
      <c r="P170" s="146">
        <f t="shared" si="21"/>
        <v>0</v>
      </c>
      <c r="Q170" s="146">
        <v>0</v>
      </c>
      <c r="R170" s="146">
        <f t="shared" si="22"/>
        <v>0</v>
      </c>
      <c r="S170" s="146">
        <v>0</v>
      </c>
      <c r="T170" s="147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8" t="s">
        <v>113</v>
      </c>
      <c r="AT170" s="148" t="s">
        <v>109</v>
      </c>
      <c r="AU170" s="148" t="s">
        <v>71</v>
      </c>
      <c r="AY170" s="14" t="s">
        <v>114</v>
      </c>
      <c r="BE170" s="149">
        <f t="shared" si="24"/>
        <v>0</v>
      </c>
      <c r="BF170" s="149">
        <f t="shared" si="25"/>
        <v>0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14" t="s">
        <v>79</v>
      </c>
      <c r="BK170" s="149">
        <f t="shared" si="29"/>
        <v>0</v>
      </c>
      <c r="BL170" s="14" t="s">
        <v>113</v>
      </c>
      <c r="BM170" s="148" t="s">
        <v>289</v>
      </c>
    </row>
    <row r="171" spans="1:65" s="2" customFormat="1" ht="36" customHeight="1">
      <c r="A171" s="29"/>
      <c r="B171" s="135"/>
      <c r="C171" s="136" t="s">
        <v>290</v>
      </c>
      <c r="D171" s="136" t="s">
        <v>109</v>
      </c>
      <c r="E171" s="137" t="s">
        <v>291</v>
      </c>
      <c r="F171" s="138" t="s">
        <v>292</v>
      </c>
      <c r="G171" s="139" t="s">
        <v>112</v>
      </c>
      <c r="H171" s="140">
        <v>1</v>
      </c>
      <c r="I171" s="141"/>
      <c r="J171" s="142">
        <f t="shared" si="20"/>
        <v>0</v>
      </c>
      <c r="K171" s="143"/>
      <c r="L171" s="30"/>
      <c r="M171" s="144" t="s">
        <v>1</v>
      </c>
      <c r="N171" s="145" t="s">
        <v>36</v>
      </c>
      <c r="O171" s="55"/>
      <c r="P171" s="146">
        <f t="shared" si="21"/>
        <v>0</v>
      </c>
      <c r="Q171" s="146">
        <v>0</v>
      </c>
      <c r="R171" s="146">
        <f t="shared" si="22"/>
        <v>0</v>
      </c>
      <c r="S171" s="146">
        <v>0</v>
      </c>
      <c r="T171" s="147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48" t="s">
        <v>113</v>
      </c>
      <c r="AT171" s="148" t="s">
        <v>109</v>
      </c>
      <c r="AU171" s="148" t="s">
        <v>71</v>
      </c>
      <c r="AY171" s="14" t="s">
        <v>114</v>
      </c>
      <c r="BE171" s="149">
        <f t="shared" si="24"/>
        <v>0</v>
      </c>
      <c r="BF171" s="149">
        <f t="shared" si="25"/>
        <v>0</v>
      </c>
      <c r="BG171" s="149">
        <f t="shared" si="26"/>
        <v>0</v>
      </c>
      <c r="BH171" s="149">
        <f t="shared" si="27"/>
        <v>0</v>
      </c>
      <c r="BI171" s="149">
        <f t="shared" si="28"/>
        <v>0</v>
      </c>
      <c r="BJ171" s="14" t="s">
        <v>79</v>
      </c>
      <c r="BK171" s="149">
        <f t="shared" si="29"/>
        <v>0</v>
      </c>
      <c r="BL171" s="14" t="s">
        <v>113</v>
      </c>
      <c r="BM171" s="148" t="s">
        <v>293</v>
      </c>
    </row>
    <row r="172" spans="1:65" s="2" customFormat="1" ht="24" customHeight="1">
      <c r="A172" s="29"/>
      <c r="B172" s="135"/>
      <c r="C172" s="136" t="s">
        <v>193</v>
      </c>
      <c r="D172" s="136" t="s">
        <v>109</v>
      </c>
      <c r="E172" s="137" t="s">
        <v>294</v>
      </c>
      <c r="F172" s="138" t="s">
        <v>295</v>
      </c>
      <c r="G172" s="139" t="s">
        <v>112</v>
      </c>
      <c r="H172" s="140">
        <v>2</v>
      </c>
      <c r="I172" s="141"/>
      <c r="J172" s="142">
        <f t="shared" si="20"/>
        <v>0</v>
      </c>
      <c r="K172" s="143"/>
      <c r="L172" s="30"/>
      <c r="M172" s="144" t="s">
        <v>1</v>
      </c>
      <c r="N172" s="145" t="s">
        <v>36</v>
      </c>
      <c r="O172" s="55"/>
      <c r="P172" s="146">
        <f t="shared" si="21"/>
        <v>0</v>
      </c>
      <c r="Q172" s="146">
        <v>0</v>
      </c>
      <c r="R172" s="146">
        <f t="shared" si="22"/>
        <v>0</v>
      </c>
      <c r="S172" s="146">
        <v>0</v>
      </c>
      <c r="T172" s="147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8" t="s">
        <v>113</v>
      </c>
      <c r="AT172" s="148" t="s">
        <v>109</v>
      </c>
      <c r="AU172" s="148" t="s">
        <v>71</v>
      </c>
      <c r="AY172" s="14" t="s">
        <v>114</v>
      </c>
      <c r="BE172" s="149">
        <f t="shared" si="24"/>
        <v>0</v>
      </c>
      <c r="BF172" s="149">
        <f t="shared" si="25"/>
        <v>0</v>
      </c>
      <c r="BG172" s="149">
        <f t="shared" si="26"/>
        <v>0</v>
      </c>
      <c r="BH172" s="149">
        <f t="shared" si="27"/>
        <v>0</v>
      </c>
      <c r="BI172" s="149">
        <f t="shared" si="28"/>
        <v>0</v>
      </c>
      <c r="BJ172" s="14" t="s">
        <v>79</v>
      </c>
      <c r="BK172" s="149">
        <f t="shared" si="29"/>
        <v>0</v>
      </c>
      <c r="BL172" s="14" t="s">
        <v>113</v>
      </c>
      <c r="BM172" s="148" t="s">
        <v>296</v>
      </c>
    </row>
    <row r="173" spans="1:65" s="2" customFormat="1" ht="24" customHeight="1">
      <c r="A173" s="29"/>
      <c r="B173" s="135"/>
      <c r="C173" s="136" t="s">
        <v>297</v>
      </c>
      <c r="D173" s="136" t="s">
        <v>109</v>
      </c>
      <c r="E173" s="137" t="s">
        <v>298</v>
      </c>
      <c r="F173" s="138" t="s">
        <v>299</v>
      </c>
      <c r="G173" s="139" t="s">
        <v>112</v>
      </c>
      <c r="H173" s="140">
        <v>1</v>
      </c>
      <c r="I173" s="141"/>
      <c r="J173" s="142">
        <f t="shared" si="20"/>
        <v>0</v>
      </c>
      <c r="K173" s="143"/>
      <c r="L173" s="30"/>
      <c r="M173" s="165" t="s">
        <v>1</v>
      </c>
      <c r="N173" s="166" t="s">
        <v>36</v>
      </c>
      <c r="O173" s="167"/>
      <c r="P173" s="168">
        <f t="shared" si="21"/>
        <v>0</v>
      </c>
      <c r="Q173" s="168">
        <v>0</v>
      </c>
      <c r="R173" s="168">
        <f t="shared" si="22"/>
        <v>0</v>
      </c>
      <c r="S173" s="168">
        <v>0</v>
      </c>
      <c r="T173" s="16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48" t="s">
        <v>113</v>
      </c>
      <c r="AT173" s="148" t="s">
        <v>109</v>
      </c>
      <c r="AU173" s="148" t="s">
        <v>71</v>
      </c>
      <c r="AY173" s="14" t="s">
        <v>114</v>
      </c>
      <c r="BE173" s="149">
        <f t="shared" si="24"/>
        <v>0</v>
      </c>
      <c r="BF173" s="149">
        <f t="shared" si="25"/>
        <v>0</v>
      </c>
      <c r="BG173" s="149">
        <f t="shared" si="26"/>
        <v>0</v>
      </c>
      <c r="BH173" s="149">
        <f t="shared" si="27"/>
        <v>0</v>
      </c>
      <c r="BI173" s="149">
        <f t="shared" si="28"/>
        <v>0</v>
      </c>
      <c r="BJ173" s="14" t="s">
        <v>79</v>
      </c>
      <c r="BK173" s="149">
        <f t="shared" si="29"/>
        <v>0</v>
      </c>
      <c r="BL173" s="14" t="s">
        <v>113</v>
      </c>
      <c r="BM173" s="148" t="s">
        <v>300</v>
      </c>
    </row>
    <row r="174" spans="1:65" s="2" customFormat="1" ht="6.95" customHeight="1">
      <c r="A174" s="29"/>
      <c r="B174" s="44"/>
      <c r="C174" s="45"/>
      <c r="D174" s="45"/>
      <c r="E174" s="45"/>
      <c r="F174" s="45"/>
      <c r="G174" s="45"/>
      <c r="H174" s="45"/>
      <c r="I174" s="117"/>
      <c r="J174" s="45"/>
      <c r="K174" s="45"/>
      <c r="L174" s="30"/>
      <c r="M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</row>
  </sheetData>
  <autoFilter ref="C115:K173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3" t="str">
        <f>'Rekapitulace stavby'!K6</f>
        <v>Oprava NZEE žst. Veselí nad Lužnicí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8" t="s">
        <v>301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27. 1. 2020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21"/>
      <c r="G18" s="221"/>
      <c r="H18" s="221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5" t="s">
        <v>1</v>
      </c>
      <c r="F27" s="225"/>
      <c r="G27" s="225"/>
      <c r="H27" s="225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ROUND((SUM(BE123:BE147)),  2)</f>
        <v>0</v>
      </c>
      <c r="G33" s="29"/>
      <c r="H33" s="29"/>
      <c r="I33" s="104">
        <v>0.21</v>
      </c>
      <c r="J33" s="103">
        <f>ROUND(((SUM(BE123:BE147))*I33),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ROUND((SUM(BF123:BF147)),  2)</f>
        <v>0</v>
      </c>
      <c r="G34" s="29"/>
      <c r="H34" s="29"/>
      <c r="I34" s="104">
        <v>0.15</v>
      </c>
      <c r="J34" s="103">
        <f>ROUND(((SUM(BF123:BF147))*I34),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ROUND((SUM(BG123:BG147)),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ROUND((SUM(BH123:BH147)),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ROUND((SUM(BI123:BI147)),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NZEE žst. Veselí nad Lužnicí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8" t="str">
        <f>E9</f>
        <v>02 - zemní práce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27. 1. 2020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10" customFormat="1" ht="24.95" customHeight="1">
      <c r="B97" s="170"/>
      <c r="D97" s="171" t="s">
        <v>302</v>
      </c>
      <c r="E97" s="172"/>
      <c r="F97" s="172"/>
      <c r="G97" s="172"/>
      <c r="H97" s="172"/>
      <c r="I97" s="173"/>
      <c r="J97" s="174">
        <f>J124</f>
        <v>0</v>
      </c>
      <c r="L97" s="170"/>
    </row>
    <row r="98" spans="1:31" s="10" customFormat="1" ht="24.95" customHeight="1">
      <c r="B98" s="170"/>
      <c r="D98" s="171" t="s">
        <v>303</v>
      </c>
      <c r="E98" s="172"/>
      <c r="F98" s="172"/>
      <c r="G98" s="172"/>
      <c r="H98" s="172"/>
      <c r="I98" s="173"/>
      <c r="J98" s="174">
        <f>J130</f>
        <v>0</v>
      </c>
      <c r="L98" s="170"/>
    </row>
    <row r="99" spans="1:31" s="10" customFormat="1" ht="24.95" customHeight="1">
      <c r="B99" s="170"/>
      <c r="D99" s="171" t="s">
        <v>304</v>
      </c>
      <c r="E99" s="172"/>
      <c r="F99" s="172"/>
      <c r="G99" s="172"/>
      <c r="H99" s="172"/>
      <c r="I99" s="173"/>
      <c r="J99" s="174">
        <f>J135</f>
        <v>0</v>
      </c>
      <c r="L99" s="170"/>
    </row>
    <row r="100" spans="1:31" s="11" customFormat="1" ht="19.899999999999999" customHeight="1">
      <c r="B100" s="175"/>
      <c r="D100" s="176" t="s">
        <v>305</v>
      </c>
      <c r="E100" s="177"/>
      <c r="F100" s="177"/>
      <c r="G100" s="177"/>
      <c r="H100" s="177"/>
      <c r="I100" s="178"/>
      <c r="J100" s="179">
        <f>J136</f>
        <v>0</v>
      </c>
      <c r="L100" s="175"/>
    </row>
    <row r="101" spans="1:31" s="11" customFormat="1" ht="19.899999999999999" customHeight="1">
      <c r="B101" s="175"/>
      <c r="D101" s="176" t="s">
        <v>306</v>
      </c>
      <c r="E101" s="177"/>
      <c r="F101" s="177"/>
      <c r="G101" s="177"/>
      <c r="H101" s="177"/>
      <c r="I101" s="178"/>
      <c r="J101" s="179">
        <f>J139</f>
        <v>0</v>
      </c>
      <c r="L101" s="175"/>
    </row>
    <row r="102" spans="1:31" s="11" customFormat="1" ht="19.899999999999999" customHeight="1">
      <c r="B102" s="175"/>
      <c r="D102" s="176" t="s">
        <v>307</v>
      </c>
      <c r="E102" s="177"/>
      <c r="F102" s="177"/>
      <c r="G102" s="177"/>
      <c r="H102" s="177"/>
      <c r="I102" s="178"/>
      <c r="J102" s="179">
        <f>J141</f>
        <v>0</v>
      </c>
      <c r="L102" s="175"/>
    </row>
    <row r="103" spans="1:31" s="11" customFormat="1" ht="19.899999999999999" customHeight="1">
      <c r="B103" s="175"/>
      <c r="D103" s="176" t="s">
        <v>308</v>
      </c>
      <c r="E103" s="177"/>
      <c r="F103" s="177"/>
      <c r="G103" s="177"/>
      <c r="H103" s="177"/>
      <c r="I103" s="178"/>
      <c r="J103" s="179">
        <f>J146</f>
        <v>0</v>
      </c>
      <c r="L103" s="175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117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118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96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15</v>
      </c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33" t="str">
        <f>E7</f>
        <v>Oprava NZEE žst. Veselí nad Lužnicí</v>
      </c>
      <c r="F113" s="234"/>
      <c r="G113" s="234"/>
      <c r="H113" s="234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89</v>
      </c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8" t="str">
        <f>E9</f>
        <v>02 - zemní práce</v>
      </c>
      <c r="F115" s="232"/>
      <c r="G115" s="232"/>
      <c r="H115" s="232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18</v>
      </c>
      <c r="D117" s="29"/>
      <c r="E117" s="29"/>
      <c r="F117" s="22" t="str">
        <f>F12</f>
        <v xml:space="preserve"> </v>
      </c>
      <c r="G117" s="29"/>
      <c r="H117" s="29"/>
      <c r="I117" s="94" t="s">
        <v>20</v>
      </c>
      <c r="J117" s="52" t="str">
        <f>IF(J12="","",J12)</f>
        <v>27. 1. 2020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22</v>
      </c>
      <c r="D119" s="29"/>
      <c r="E119" s="29"/>
      <c r="F119" s="22" t="str">
        <f>E15</f>
        <v xml:space="preserve"> </v>
      </c>
      <c r="G119" s="29"/>
      <c r="H119" s="29"/>
      <c r="I119" s="94" t="s">
        <v>27</v>
      </c>
      <c r="J119" s="27" t="str">
        <f>E21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25</v>
      </c>
      <c r="D120" s="29"/>
      <c r="E120" s="29"/>
      <c r="F120" s="22" t="str">
        <f>IF(E18="","",E18)</f>
        <v>Vyplň údaj</v>
      </c>
      <c r="G120" s="29"/>
      <c r="H120" s="29"/>
      <c r="I120" s="94" t="s">
        <v>29</v>
      </c>
      <c r="J120" s="27" t="str">
        <f>E24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9" customFormat="1" ht="29.25" customHeight="1">
      <c r="A122" s="123"/>
      <c r="B122" s="124"/>
      <c r="C122" s="125" t="s">
        <v>97</v>
      </c>
      <c r="D122" s="126" t="s">
        <v>56</v>
      </c>
      <c r="E122" s="126" t="s">
        <v>52</v>
      </c>
      <c r="F122" s="126" t="s">
        <v>53</v>
      </c>
      <c r="G122" s="126" t="s">
        <v>98</v>
      </c>
      <c r="H122" s="126" t="s">
        <v>99</v>
      </c>
      <c r="I122" s="127" t="s">
        <v>100</v>
      </c>
      <c r="J122" s="128" t="s">
        <v>93</v>
      </c>
      <c r="K122" s="129" t="s">
        <v>101</v>
      </c>
      <c r="L122" s="130"/>
      <c r="M122" s="59" t="s">
        <v>1</v>
      </c>
      <c r="N122" s="60" t="s">
        <v>35</v>
      </c>
      <c r="O122" s="60" t="s">
        <v>102</v>
      </c>
      <c r="P122" s="60" t="s">
        <v>103</v>
      </c>
      <c r="Q122" s="60" t="s">
        <v>104</v>
      </c>
      <c r="R122" s="60" t="s">
        <v>105</v>
      </c>
      <c r="S122" s="60" t="s">
        <v>106</v>
      </c>
      <c r="T122" s="61" t="s">
        <v>107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108</v>
      </c>
      <c r="D123" s="29"/>
      <c r="E123" s="29"/>
      <c r="F123" s="29"/>
      <c r="G123" s="29"/>
      <c r="H123" s="29"/>
      <c r="I123" s="93"/>
      <c r="J123" s="131">
        <f>BK123</f>
        <v>0</v>
      </c>
      <c r="K123" s="29"/>
      <c r="L123" s="30"/>
      <c r="M123" s="62"/>
      <c r="N123" s="53"/>
      <c r="O123" s="63"/>
      <c r="P123" s="132">
        <f>P124+P130+P135</f>
        <v>0</v>
      </c>
      <c r="Q123" s="63"/>
      <c r="R123" s="132">
        <f>R124+R130+R135</f>
        <v>18.40198745</v>
      </c>
      <c r="S123" s="63"/>
      <c r="T123" s="133">
        <f>T124+T130+T135</f>
        <v>15.972000000000001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70</v>
      </c>
      <c r="AU123" s="14" t="s">
        <v>95</v>
      </c>
      <c r="BK123" s="134">
        <f>BK124+BK130+BK135</f>
        <v>0</v>
      </c>
    </row>
    <row r="124" spans="1:65" s="12" customFormat="1" ht="25.9" customHeight="1">
      <c r="B124" s="180"/>
      <c r="D124" s="181" t="s">
        <v>70</v>
      </c>
      <c r="E124" s="182" t="s">
        <v>309</v>
      </c>
      <c r="F124" s="182" t="s">
        <v>310</v>
      </c>
      <c r="I124" s="183"/>
      <c r="J124" s="184">
        <f>BK124</f>
        <v>0</v>
      </c>
      <c r="L124" s="180"/>
      <c r="M124" s="185"/>
      <c r="N124" s="186"/>
      <c r="O124" s="186"/>
      <c r="P124" s="187">
        <f>SUM(P125:P129)</f>
        <v>0</v>
      </c>
      <c r="Q124" s="186"/>
      <c r="R124" s="187">
        <f>SUM(R125:R129)</f>
        <v>0.27554099999999998</v>
      </c>
      <c r="S124" s="186"/>
      <c r="T124" s="188">
        <f>SUM(T125:T129)</f>
        <v>0</v>
      </c>
      <c r="AR124" s="181" t="s">
        <v>81</v>
      </c>
      <c r="AT124" s="189" t="s">
        <v>70</v>
      </c>
      <c r="AU124" s="189" t="s">
        <v>71</v>
      </c>
      <c r="AY124" s="181" t="s">
        <v>114</v>
      </c>
      <c r="BK124" s="190">
        <f>SUM(BK125:BK129)</f>
        <v>0</v>
      </c>
    </row>
    <row r="125" spans="1:65" s="2" customFormat="1" ht="24" customHeight="1">
      <c r="A125" s="29"/>
      <c r="B125" s="135"/>
      <c r="C125" s="136" t="s">
        <v>79</v>
      </c>
      <c r="D125" s="136" t="s">
        <v>109</v>
      </c>
      <c r="E125" s="137" t="s">
        <v>311</v>
      </c>
      <c r="F125" s="138" t="s">
        <v>312</v>
      </c>
      <c r="G125" s="139" t="s">
        <v>313</v>
      </c>
      <c r="H125" s="140">
        <v>48.4</v>
      </c>
      <c r="I125" s="141"/>
      <c r="J125" s="142">
        <f>ROUND(I125*H125,2)</f>
        <v>0</v>
      </c>
      <c r="K125" s="143"/>
      <c r="L125" s="30"/>
      <c r="M125" s="144" t="s">
        <v>1</v>
      </c>
      <c r="N125" s="145" t="s">
        <v>36</v>
      </c>
      <c r="O125" s="55"/>
      <c r="P125" s="146">
        <f>O125*H125</f>
        <v>0</v>
      </c>
      <c r="Q125" s="146">
        <v>4.0000000000000002E-4</v>
      </c>
      <c r="R125" s="146">
        <f>Q125*H125</f>
        <v>1.9359999999999999E-2</v>
      </c>
      <c r="S125" s="146">
        <v>0</v>
      </c>
      <c r="T125" s="147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8" t="s">
        <v>141</v>
      </c>
      <c r="AT125" s="148" t="s">
        <v>109</v>
      </c>
      <c r="AU125" s="148" t="s">
        <v>79</v>
      </c>
      <c r="AY125" s="14" t="s">
        <v>114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4" t="s">
        <v>79</v>
      </c>
      <c r="BK125" s="149">
        <f>ROUND(I125*H125,2)</f>
        <v>0</v>
      </c>
      <c r="BL125" s="14" t="s">
        <v>141</v>
      </c>
      <c r="BM125" s="148" t="s">
        <v>81</v>
      </c>
    </row>
    <row r="126" spans="1:65" s="2" customFormat="1" ht="36" customHeight="1">
      <c r="A126" s="29"/>
      <c r="B126" s="135"/>
      <c r="C126" s="154" t="s">
        <v>81</v>
      </c>
      <c r="D126" s="154" t="s">
        <v>120</v>
      </c>
      <c r="E126" s="155" t="s">
        <v>314</v>
      </c>
      <c r="F126" s="156" t="s">
        <v>315</v>
      </c>
      <c r="G126" s="157" t="s">
        <v>313</v>
      </c>
      <c r="H126" s="158">
        <v>55.66</v>
      </c>
      <c r="I126" s="159"/>
      <c r="J126" s="160">
        <f>ROUND(I126*H126,2)</f>
        <v>0</v>
      </c>
      <c r="K126" s="161"/>
      <c r="L126" s="162"/>
      <c r="M126" s="163" t="s">
        <v>1</v>
      </c>
      <c r="N126" s="164" t="s">
        <v>36</v>
      </c>
      <c r="O126" s="55"/>
      <c r="P126" s="146">
        <f>O126*H126</f>
        <v>0</v>
      </c>
      <c r="Q126" s="146">
        <v>4.4999999999999997E-3</v>
      </c>
      <c r="R126" s="146">
        <f>Q126*H126</f>
        <v>0.25046999999999997</v>
      </c>
      <c r="S126" s="146">
        <v>0</v>
      </c>
      <c r="T126" s="147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8" t="s">
        <v>169</v>
      </c>
      <c r="AT126" s="148" t="s">
        <v>120</v>
      </c>
      <c r="AU126" s="148" t="s">
        <v>79</v>
      </c>
      <c r="AY126" s="14" t="s">
        <v>114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4" t="s">
        <v>79</v>
      </c>
      <c r="BK126" s="149">
        <f>ROUND(I126*H126,2)</f>
        <v>0</v>
      </c>
      <c r="BL126" s="14" t="s">
        <v>141</v>
      </c>
      <c r="BM126" s="148" t="s">
        <v>113</v>
      </c>
    </row>
    <row r="127" spans="1:65" s="2" customFormat="1" ht="16.5" customHeight="1">
      <c r="A127" s="29"/>
      <c r="B127" s="135"/>
      <c r="C127" s="136" t="s">
        <v>115</v>
      </c>
      <c r="D127" s="136" t="s">
        <v>109</v>
      </c>
      <c r="E127" s="137" t="s">
        <v>316</v>
      </c>
      <c r="F127" s="138" t="s">
        <v>317</v>
      </c>
      <c r="G127" s="139" t="s">
        <v>313</v>
      </c>
      <c r="H127" s="140">
        <v>48.4</v>
      </c>
      <c r="I127" s="141"/>
      <c r="J127" s="142">
        <f>ROUND(I127*H127,2)</f>
        <v>0</v>
      </c>
      <c r="K127" s="143"/>
      <c r="L127" s="30"/>
      <c r="M127" s="144" t="s">
        <v>1</v>
      </c>
      <c r="N127" s="145" t="s">
        <v>36</v>
      </c>
      <c r="O127" s="55"/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8" t="s">
        <v>141</v>
      </c>
      <c r="AT127" s="148" t="s">
        <v>109</v>
      </c>
      <c r="AU127" s="148" t="s">
        <v>79</v>
      </c>
      <c r="AY127" s="14" t="s">
        <v>114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4" t="s">
        <v>79</v>
      </c>
      <c r="BK127" s="149">
        <f>ROUND(I127*H127,2)</f>
        <v>0</v>
      </c>
      <c r="BL127" s="14" t="s">
        <v>141</v>
      </c>
      <c r="BM127" s="148" t="s">
        <v>124</v>
      </c>
    </row>
    <row r="128" spans="1:65" s="2" customFormat="1" ht="16.5" customHeight="1">
      <c r="A128" s="29"/>
      <c r="B128" s="135"/>
      <c r="C128" s="154" t="s">
        <v>113</v>
      </c>
      <c r="D128" s="154" t="s">
        <v>120</v>
      </c>
      <c r="E128" s="155" t="s">
        <v>318</v>
      </c>
      <c r="F128" s="156" t="s">
        <v>319</v>
      </c>
      <c r="G128" s="157" t="s">
        <v>320</v>
      </c>
      <c r="H128" s="158">
        <v>5.7110000000000003</v>
      </c>
      <c r="I128" s="159"/>
      <c r="J128" s="160">
        <f>ROUND(I128*H128,2)</f>
        <v>0</v>
      </c>
      <c r="K128" s="161"/>
      <c r="L128" s="162"/>
      <c r="M128" s="163" t="s">
        <v>1</v>
      </c>
      <c r="N128" s="164" t="s">
        <v>36</v>
      </c>
      <c r="O128" s="55"/>
      <c r="P128" s="146">
        <f>O128*H128</f>
        <v>0</v>
      </c>
      <c r="Q128" s="146">
        <v>1E-3</v>
      </c>
      <c r="R128" s="146">
        <f>Q128*H128</f>
        <v>5.7110000000000008E-3</v>
      </c>
      <c r="S128" s="146">
        <v>0</v>
      </c>
      <c r="T128" s="147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8" t="s">
        <v>169</v>
      </c>
      <c r="AT128" s="148" t="s">
        <v>120</v>
      </c>
      <c r="AU128" s="148" t="s">
        <v>79</v>
      </c>
      <c r="AY128" s="14" t="s">
        <v>114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4" t="s">
        <v>79</v>
      </c>
      <c r="BK128" s="149">
        <f>ROUND(I128*H128,2)</f>
        <v>0</v>
      </c>
      <c r="BL128" s="14" t="s">
        <v>141</v>
      </c>
      <c r="BM128" s="148" t="s">
        <v>123</v>
      </c>
    </row>
    <row r="129" spans="1:65" s="2" customFormat="1" ht="24" customHeight="1">
      <c r="A129" s="29"/>
      <c r="B129" s="135"/>
      <c r="C129" s="136" t="s">
        <v>125</v>
      </c>
      <c r="D129" s="136" t="s">
        <v>109</v>
      </c>
      <c r="E129" s="137" t="s">
        <v>321</v>
      </c>
      <c r="F129" s="138" t="s">
        <v>322</v>
      </c>
      <c r="G129" s="139" t="s">
        <v>323</v>
      </c>
      <c r="H129" s="140">
        <v>0.27500000000000002</v>
      </c>
      <c r="I129" s="141"/>
      <c r="J129" s="142">
        <f>ROUND(I129*H129,2)</f>
        <v>0</v>
      </c>
      <c r="K129" s="143"/>
      <c r="L129" s="30"/>
      <c r="M129" s="144" t="s">
        <v>1</v>
      </c>
      <c r="N129" s="145" t="s">
        <v>36</v>
      </c>
      <c r="O129" s="55"/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8" t="s">
        <v>141</v>
      </c>
      <c r="AT129" s="148" t="s">
        <v>109</v>
      </c>
      <c r="AU129" s="148" t="s">
        <v>79</v>
      </c>
      <c r="AY129" s="14" t="s">
        <v>114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4" t="s">
        <v>79</v>
      </c>
      <c r="BK129" s="149">
        <f>ROUND(I129*H129,2)</f>
        <v>0</v>
      </c>
      <c r="BL129" s="14" t="s">
        <v>141</v>
      </c>
      <c r="BM129" s="148" t="s">
        <v>130</v>
      </c>
    </row>
    <row r="130" spans="1:65" s="12" customFormat="1" ht="25.9" customHeight="1">
      <c r="B130" s="180"/>
      <c r="D130" s="181" t="s">
        <v>70</v>
      </c>
      <c r="E130" s="182" t="s">
        <v>324</v>
      </c>
      <c r="F130" s="182" t="s">
        <v>325</v>
      </c>
      <c r="I130" s="183"/>
      <c r="J130" s="184">
        <f>BK130</f>
        <v>0</v>
      </c>
      <c r="L130" s="180"/>
      <c r="M130" s="185"/>
      <c r="N130" s="186"/>
      <c r="O130" s="186"/>
      <c r="P130" s="187">
        <f>SUM(P131:P134)</f>
        <v>0</v>
      </c>
      <c r="Q130" s="186"/>
      <c r="R130" s="187">
        <f>SUM(R131:R134)</f>
        <v>3.8178079999999996E-2</v>
      </c>
      <c r="S130" s="186"/>
      <c r="T130" s="188">
        <f>SUM(T131:T134)</f>
        <v>0</v>
      </c>
      <c r="AR130" s="181" t="s">
        <v>81</v>
      </c>
      <c r="AT130" s="189" t="s">
        <v>70</v>
      </c>
      <c r="AU130" s="189" t="s">
        <v>71</v>
      </c>
      <c r="AY130" s="181" t="s">
        <v>114</v>
      </c>
      <c r="BK130" s="190">
        <f>SUM(BK131:BK134)</f>
        <v>0</v>
      </c>
    </row>
    <row r="131" spans="1:65" s="2" customFormat="1" ht="24" customHeight="1">
      <c r="A131" s="29"/>
      <c r="B131" s="135"/>
      <c r="C131" s="136" t="s">
        <v>124</v>
      </c>
      <c r="D131" s="136" t="s">
        <v>109</v>
      </c>
      <c r="E131" s="137" t="s">
        <v>326</v>
      </c>
      <c r="F131" s="138" t="s">
        <v>327</v>
      </c>
      <c r="G131" s="139" t="s">
        <v>313</v>
      </c>
      <c r="H131" s="140">
        <v>51.591999999999999</v>
      </c>
      <c r="I131" s="141"/>
      <c r="J131" s="142">
        <f>ROUND(I131*H131,2)</f>
        <v>0</v>
      </c>
      <c r="K131" s="143"/>
      <c r="L131" s="30"/>
      <c r="M131" s="144" t="s">
        <v>1</v>
      </c>
      <c r="N131" s="145" t="s">
        <v>36</v>
      </c>
      <c r="O131" s="55"/>
      <c r="P131" s="146">
        <f>O131*H131</f>
        <v>0</v>
      </c>
      <c r="Q131" s="146">
        <v>2.9999999999999997E-4</v>
      </c>
      <c r="R131" s="146">
        <f>Q131*H131</f>
        <v>1.5477599999999998E-2</v>
      </c>
      <c r="S131" s="146">
        <v>0</v>
      </c>
      <c r="T131" s="14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8" t="s">
        <v>141</v>
      </c>
      <c r="AT131" s="148" t="s">
        <v>109</v>
      </c>
      <c r="AU131" s="148" t="s">
        <v>79</v>
      </c>
      <c r="AY131" s="14" t="s">
        <v>114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4" t="s">
        <v>79</v>
      </c>
      <c r="BK131" s="149">
        <f>ROUND(I131*H131,2)</f>
        <v>0</v>
      </c>
      <c r="BL131" s="14" t="s">
        <v>141</v>
      </c>
      <c r="BM131" s="148" t="s">
        <v>134</v>
      </c>
    </row>
    <row r="132" spans="1:65" s="2" customFormat="1" ht="16.5" customHeight="1">
      <c r="A132" s="29"/>
      <c r="B132" s="135"/>
      <c r="C132" s="136" t="s">
        <v>131</v>
      </c>
      <c r="D132" s="136" t="s">
        <v>109</v>
      </c>
      <c r="E132" s="137" t="s">
        <v>328</v>
      </c>
      <c r="F132" s="138" t="s">
        <v>329</v>
      </c>
      <c r="G132" s="139" t="s">
        <v>313</v>
      </c>
      <c r="H132" s="140">
        <v>51.591999999999999</v>
      </c>
      <c r="I132" s="141"/>
      <c r="J132" s="142">
        <f>ROUND(I132*H132,2)</f>
        <v>0</v>
      </c>
      <c r="K132" s="143"/>
      <c r="L132" s="30"/>
      <c r="M132" s="144" t="s">
        <v>1</v>
      </c>
      <c r="N132" s="145" t="s">
        <v>36</v>
      </c>
      <c r="O132" s="55"/>
      <c r="P132" s="146">
        <f>O132*H132</f>
        <v>0</v>
      </c>
      <c r="Q132" s="146">
        <v>2.4000000000000001E-4</v>
      </c>
      <c r="R132" s="146">
        <f>Q132*H132</f>
        <v>1.238208E-2</v>
      </c>
      <c r="S132" s="146">
        <v>0</v>
      </c>
      <c r="T132" s="147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8" t="s">
        <v>141</v>
      </c>
      <c r="AT132" s="148" t="s">
        <v>109</v>
      </c>
      <c r="AU132" s="148" t="s">
        <v>79</v>
      </c>
      <c r="AY132" s="14" t="s">
        <v>114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4" t="s">
        <v>79</v>
      </c>
      <c r="BK132" s="149">
        <f>ROUND(I132*H132,2)</f>
        <v>0</v>
      </c>
      <c r="BL132" s="14" t="s">
        <v>141</v>
      </c>
      <c r="BM132" s="148" t="s">
        <v>137</v>
      </c>
    </row>
    <row r="133" spans="1:65" s="2" customFormat="1" ht="16.5" customHeight="1">
      <c r="A133" s="29"/>
      <c r="B133" s="135"/>
      <c r="C133" s="136" t="s">
        <v>123</v>
      </c>
      <c r="D133" s="136" t="s">
        <v>109</v>
      </c>
      <c r="E133" s="137" t="s">
        <v>330</v>
      </c>
      <c r="F133" s="138" t="s">
        <v>331</v>
      </c>
      <c r="G133" s="139" t="s">
        <v>313</v>
      </c>
      <c r="H133" s="140">
        <v>51.591999999999999</v>
      </c>
      <c r="I133" s="141"/>
      <c r="J133" s="142">
        <f>ROUND(I133*H133,2)</f>
        <v>0</v>
      </c>
      <c r="K133" s="143"/>
      <c r="L133" s="30"/>
      <c r="M133" s="144" t="s">
        <v>1</v>
      </c>
      <c r="N133" s="145" t="s">
        <v>36</v>
      </c>
      <c r="O133" s="55"/>
      <c r="P133" s="146">
        <f>O133*H133</f>
        <v>0</v>
      </c>
      <c r="Q133" s="146">
        <v>2.0000000000000001E-4</v>
      </c>
      <c r="R133" s="146">
        <f>Q133*H133</f>
        <v>1.03184E-2</v>
      </c>
      <c r="S133" s="146">
        <v>0</v>
      </c>
      <c r="T133" s="14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8" t="s">
        <v>141</v>
      </c>
      <c r="AT133" s="148" t="s">
        <v>109</v>
      </c>
      <c r="AU133" s="148" t="s">
        <v>79</v>
      </c>
      <c r="AY133" s="14" t="s">
        <v>114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4" t="s">
        <v>79</v>
      </c>
      <c r="BK133" s="149">
        <f>ROUND(I133*H133,2)</f>
        <v>0</v>
      </c>
      <c r="BL133" s="14" t="s">
        <v>141</v>
      </c>
      <c r="BM133" s="148" t="s">
        <v>141</v>
      </c>
    </row>
    <row r="134" spans="1:65" s="2" customFormat="1" ht="24" customHeight="1">
      <c r="A134" s="29"/>
      <c r="B134" s="135"/>
      <c r="C134" s="136" t="s">
        <v>138</v>
      </c>
      <c r="D134" s="136" t="s">
        <v>109</v>
      </c>
      <c r="E134" s="137" t="s">
        <v>332</v>
      </c>
      <c r="F134" s="138" t="s">
        <v>333</v>
      </c>
      <c r="G134" s="139" t="s">
        <v>323</v>
      </c>
      <c r="H134" s="140">
        <v>3.7999999999999999E-2</v>
      </c>
      <c r="I134" s="141"/>
      <c r="J134" s="142">
        <f>ROUND(I134*H134,2)</f>
        <v>0</v>
      </c>
      <c r="K134" s="143"/>
      <c r="L134" s="30"/>
      <c r="M134" s="144" t="s">
        <v>1</v>
      </c>
      <c r="N134" s="145" t="s">
        <v>36</v>
      </c>
      <c r="O134" s="55"/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8" t="s">
        <v>141</v>
      </c>
      <c r="AT134" s="148" t="s">
        <v>109</v>
      </c>
      <c r="AU134" s="148" t="s">
        <v>79</v>
      </c>
      <c r="AY134" s="14" t="s">
        <v>114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4" t="s">
        <v>79</v>
      </c>
      <c r="BK134" s="149">
        <f>ROUND(I134*H134,2)</f>
        <v>0</v>
      </c>
      <c r="BL134" s="14" t="s">
        <v>141</v>
      </c>
      <c r="BM134" s="148" t="s">
        <v>144</v>
      </c>
    </row>
    <row r="135" spans="1:65" s="12" customFormat="1" ht="25.9" customHeight="1">
      <c r="B135" s="180"/>
      <c r="D135" s="181" t="s">
        <v>70</v>
      </c>
      <c r="E135" s="182" t="s">
        <v>334</v>
      </c>
      <c r="F135" s="182" t="s">
        <v>335</v>
      </c>
      <c r="I135" s="183"/>
      <c r="J135" s="184">
        <f>BK135</f>
        <v>0</v>
      </c>
      <c r="L135" s="180"/>
      <c r="M135" s="185"/>
      <c r="N135" s="186"/>
      <c r="O135" s="186"/>
      <c r="P135" s="187">
        <f>P136+P139+P141+P146</f>
        <v>0</v>
      </c>
      <c r="Q135" s="186"/>
      <c r="R135" s="187">
        <f>R136+R139+R141+R146</f>
        <v>18.088268370000002</v>
      </c>
      <c r="S135" s="186"/>
      <c r="T135" s="188">
        <f>T136+T139+T141+T146</f>
        <v>15.972000000000001</v>
      </c>
      <c r="AR135" s="181" t="s">
        <v>79</v>
      </c>
      <c r="AT135" s="189" t="s">
        <v>70</v>
      </c>
      <c r="AU135" s="189" t="s">
        <v>71</v>
      </c>
      <c r="AY135" s="181" t="s">
        <v>114</v>
      </c>
      <c r="BK135" s="190">
        <f>BK136+BK139+BK141+BK146</f>
        <v>0</v>
      </c>
    </row>
    <row r="136" spans="1:65" s="12" customFormat="1" ht="22.9" customHeight="1">
      <c r="B136" s="180"/>
      <c r="D136" s="181" t="s">
        <v>70</v>
      </c>
      <c r="E136" s="191" t="s">
        <v>124</v>
      </c>
      <c r="F136" s="191" t="s">
        <v>336</v>
      </c>
      <c r="I136" s="183"/>
      <c r="J136" s="192">
        <f>BK136</f>
        <v>0</v>
      </c>
      <c r="L136" s="180"/>
      <c r="M136" s="185"/>
      <c r="N136" s="186"/>
      <c r="O136" s="186"/>
      <c r="P136" s="187">
        <f>SUM(P137:P138)</f>
        <v>0</v>
      </c>
      <c r="Q136" s="186"/>
      <c r="R136" s="187">
        <f>SUM(R137:R138)</f>
        <v>18.088268370000002</v>
      </c>
      <c r="S136" s="186"/>
      <c r="T136" s="188">
        <f>SUM(T137:T138)</f>
        <v>0</v>
      </c>
      <c r="AR136" s="181" t="s">
        <v>79</v>
      </c>
      <c r="AT136" s="189" t="s">
        <v>70</v>
      </c>
      <c r="AU136" s="189" t="s">
        <v>79</v>
      </c>
      <c r="AY136" s="181" t="s">
        <v>114</v>
      </c>
      <c r="BK136" s="190">
        <f>SUM(BK137:BK138)</f>
        <v>0</v>
      </c>
    </row>
    <row r="137" spans="1:65" s="2" customFormat="1" ht="24" customHeight="1">
      <c r="A137" s="29"/>
      <c r="B137" s="135"/>
      <c r="C137" s="136" t="s">
        <v>130</v>
      </c>
      <c r="D137" s="136" t="s">
        <v>109</v>
      </c>
      <c r="E137" s="137" t="s">
        <v>337</v>
      </c>
      <c r="F137" s="138" t="s">
        <v>338</v>
      </c>
      <c r="G137" s="139" t="s">
        <v>339</v>
      </c>
      <c r="H137" s="140">
        <v>7.26</v>
      </c>
      <c r="I137" s="141"/>
      <c r="J137" s="142">
        <f>ROUND(I137*H137,2)</f>
        <v>0</v>
      </c>
      <c r="K137" s="143"/>
      <c r="L137" s="30"/>
      <c r="M137" s="144" t="s">
        <v>1</v>
      </c>
      <c r="N137" s="145" t="s">
        <v>36</v>
      </c>
      <c r="O137" s="55"/>
      <c r="P137" s="146">
        <f>O137*H137</f>
        <v>0</v>
      </c>
      <c r="Q137" s="146">
        <v>2.45329</v>
      </c>
      <c r="R137" s="146">
        <f>Q137*H137</f>
        <v>17.8108854</v>
      </c>
      <c r="S137" s="146">
        <v>0</v>
      </c>
      <c r="T137" s="147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8" t="s">
        <v>113</v>
      </c>
      <c r="AT137" s="148" t="s">
        <v>109</v>
      </c>
      <c r="AU137" s="148" t="s">
        <v>81</v>
      </c>
      <c r="AY137" s="14" t="s">
        <v>114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4" t="s">
        <v>79</v>
      </c>
      <c r="BK137" s="149">
        <f>ROUND(I137*H137,2)</f>
        <v>0</v>
      </c>
      <c r="BL137" s="14" t="s">
        <v>113</v>
      </c>
      <c r="BM137" s="148" t="s">
        <v>147</v>
      </c>
    </row>
    <row r="138" spans="1:65" s="2" customFormat="1" ht="16.5" customHeight="1">
      <c r="A138" s="29"/>
      <c r="B138" s="135"/>
      <c r="C138" s="136" t="s">
        <v>151</v>
      </c>
      <c r="D138" s="136" t="s">
        <v>109</v>
      </c>
      <c r="E138" s="137" t="s">
        <v>340</v>
      </c>
      <c r="F138" s="138" t="s">
        <v>341</v>
      </c>
      <c r="G138" s="139" t="s">
        <v>323</v>
      </c>
      <c r="H138" s="140">
        <v>0.26100000000000001</v>
      </c>
      <c r="I138" s="141"/>
      <c r="J138" s="142">
        <f>ROUND(I138*H138,2)</f>
        <v>0</v>
      </c>
      <c r="K138" s="143"/>
      <c r="L138" s="30"/>
      <c r="M138" s="144" t="s">
        <v>1</v>
      </c>
      <c r="N138" s="145" t="s">
        <v>36</v>
      </c>
      <c r="O138" s="55"/>
      <c r="P138" s="146">
        <f>O138*H138</f>
        <v>0</v>
      </c>
      <c r="Q138" s="146">
        <v>1.06277</v>
      </c>
      <c r="R138" s="146">
        <f>Q138*H138</f>
        <v>0.27738297000000001</v>
      </c>
      <c r="S138" s="146">
        <v>0</v>
      </c>
      <c r="T138" s="147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8" t="s">
        <v>113</v>
      </c>
      <c r="AT138" s="148" t="s">
        <v>109</v>
      </c>
      <c r="AU138" s="148" t="s">
        <v>81</v>
      </c>
      <c r="AY138" s="14" t="s">
        <v>114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4" t="s">
        <v>79</v>
      </c>
      <c r="BK138" s="149">
        <f>ROUND(I138*H138,2)</f>
        <v>0</v>
      </c>
      <c r="BL138" s="14" t="s">
        <v>113</v>
      </c>
      <c r="BM138" s="148" t="s">
        <v>150</v>
      </c>
    </row>
    <row r="139" spans="1:65" s="12" customFormat="1" ht="22.9" customHeight="1">
      <c r="B139" s="180"/>
      <c r="D139" s="181" t="s">
        <v>70</v>
      </c>
      <c r="E139" s="191" t="s">
        <v>138</v>
      </c>
      <c r="F139" s="191" t="s">
        <v>342</v>
      </c>
      <c r="I139" s="183"/>
      <c r="J139" s="192">
        <f>BK139</f>
        <v>0</v>
      </c>
      <c r="L139" s="180"/>
      <c r="M139" s="185"/>
      <c r="N139" s="186"/>
      <c r="O139" s="186"/>
      <c r="P139" s="187">
        <f>P140</f>
        <v>0</v>
      </c>
      <c r="Q139" s="186"/>
      <c r="R139" s="187">
        <f>R140</f>
        <v>0</v>
      </c>
      <c r="S139" s="186"/>
      <c r="T139" s="188">
        <f>T140</f>
        <v>15.972000000000001</v>
      </c>
      <c r="AR139" s="181" t="s">
        <v>79</v>
      </c>
      <c r="AT139" s="189" t="s">
        <v>70</v>
      </c>
      <c r="AU139" s="189" t="s">
        <v>79</v>
      </c>
      <c r="AY139" s="181" t="s">
        <v>114</v>
      </c>
      <c r="BK139" s="190">
        <f>BK140</f>
        <v>0</v>
      </c>
    </row>
    <row r="140" spans="1:65" s="2" customFormat="1" ht="24" customHeight="1">
      <c r="A140" s="29"/>
      <c r="B140" s="135"/>
      <c r="C140" s="136" t="s">
        <v>134</v>
      </c>
      <c r="D140" s="136" t="s">
        <v>109</v>
      </c>
      <c r="E140" s="137" t="s">
        <v>343</v>
      </c>
      <c r="F140" s="138" t="s">
        <v>344</v>
      </c>
      <c r="G140" s="139" t="s">
        <v>339</v>
      </c>
      <c r="H140" s="140">
        <v>7.26</v>
      </c>
      <c r="I140" s="141"/>
      <c r="J140" s="142">
        <f>ROUND(I140*H140,2)</f>
        <v>0</v>
      </c>
      <c r="K140" s="143"/>
      <c r="L140" s="30"/>
      <c r="M140" s="144" t="s">
        <v>1</v>
      </c>
      <c r="N140" s="145" t="s">
        <v>36</v>
      </c>
      <c r="O140" s="55"/>
      <c r="P140" s="146">
        <f>O140*H140</f>
        <v>0</v>
      </c>
      <c r="Q140" s="146">
        <v>0</v>
      </c>
      <c r="R140" s="146">
        <f>Q140*H140</f>
        <v>0</v>
      </c>
      <c r="S140" s="146">
        <v>2.2000000000000002</v>
      </c>
      <c r="T140" s="147">
        <f>S140*H140</f>
        <v>15.972000000000001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8" t="s">
        <v>113</v>
      </c>
      <c r="AT140" s="148" t="s">
        <v>109</v>
      </c>
      <c r="AU140" s="148" t="s">
        <v>81</v>
      </c>
      <c r="AY140" s="14" t="s">
        <v>114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4" t="s">
        <v>79</v>
      </c>
      <c r="BK140" s="149">
        <f>ROUND(I140*H140,2)</f>
        <v>0</v>
      </c>
      <c r="BL140" s="14" t="s">
        <v>113</v>
      </c>
      <c r="BM140" s="148" t="s">
        <v>154</v>
      </c>
    </row>
    <row r="141" spans="1:65" s="12" customFormat="1" ht="22.9" customHeight="1">
      <c r="B141" s="180"/>
      <c r="D141" s="181" t="s">
        <v>70</v>
      </c>
      <c r="E141" s="191" t="s">
        <v>345</v>
      </c>
      <c r="F141" s="191" t="s">
        <v>346</v>
      </c>
      <c r="I141" s="183"/>
      <c r="J141" s="192">
        <f>BK141</f>
        <v>0</v>
      </c>
      <c r="L141" s="180"/>
      <c r="M141" s="185"/>
      <c r="N141" s="186"/>
      <c r="O141" s="186"/>
      <c r="P141" s="187">
        <f>SUM(P142:P145)</f>
        <v>0</v>
      </c>
      <c r="Q141" s="186"/>
      <c r="R141" s="187">
        <f>SUM(R142:R145)</f>
        <v>0</v>
      </c>
      <c r="S141" s="186"/>
      <c r="T141" s="188">
        <f>SUM(T142:T145)</f>
        <v>0</v>
      </c>
      <c r="AR141" s="181" t="s">
        <v>79</v>
      </c>
      <c r="AT141" s="189" t="s">
        <v>70</v>
      </c>
      <c r="AU141" s="189" t="s">
        <v>79</v>
      </c>
      <c r="AY141" s="181" t="s">
        <v>114</v>
      </c>
      <c r="BK141" s="190">
        <f>SUM(BK142:BK145)</f>
        <v>0</v>
      </c>
    </row>
    <row r="142" spans="1:65" s="2" customFormat="1" ht="24" customHeight="1">
      <c r="A142" s="29"/>
      <c r="B142" s="135"/>
      <c r="C142" s="136" t="s">
        <v>155</v>
      </c>
      <c r="D142" s="136" t="s">
        <v>109</v>
      </c>
      <c r="E142" s="137" t="s">
        <v>347</v>
      </c>
      <c r="F142" s="138" t="s">
        <v>348</v>
      </c>
      <c r="G142" s="139" t="s">
        <v>323</v>
      </c>
      <c r="H142" s="140">
        <v>15.972</v>
      </c>
      <c r="I142" s="141"/>
      <c r="J142" s="142">
        <f>ROUND(I142*H142,2)</f>
        <v>0</v>
      </c>
      <c r="K142" s="143"/>
      <c r="L142" s="30"/>
      <c r="M142" s="144" t="s">
        <v>1</v>
      </c>
      <c r="N142" s="145" t="s">
        <v>36</v>
      </c>
      <c r="O142" s="55"/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8" t="s">
        <v>113</v>
      </c>
      <c r="AT142" s="148" t="s">
        <v>109</v>
      </c>
      <c r="AU142" s="148" t="s">
        <v>81</v>
      </c>
      <c r="AY142" s="14" t="s">
        <v>114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4" t="s">
        <v>79</v>
      </c>
      <c r="BK142" s="149">
        <f>ROUND(I142*H142,2)</f>
        <v>0</v>
      </c>
      <c r="BL142" s="14" t="s">
        <v>113</v>
      </c>
      <c r="BM142" s="148" t="s">
        <v>158</v>
      </c>
    </row>
    <row r="143" spans="1:65" s="2" customFormat="1" ht="24" customHeight="1">
      <c r="A143" s="29"/>
      <c r="B143" s="135"/>
      <c r="C143" s="136" t="s">
        <v>137</v>
      </c>
      <c r="D143" s="136" t="s">
        <v>109</v>
      </c>
      <c r="E143" s="137" t="s">
        <v>349</v>
      </c>
      <c r="F143" s="138" t="s">
        <v>350</v>
      </c>
      <c r="G143" s="139" t="s">
        <v>323</v>
      </c>
      <c r="H143" s="140">
        <v>319.44</v>
      </c>
      <c r="I143" s="141"/>
      <c r="J143" s="142">
        <f>ROUND(I143*H143,2)</f>
        <v>0</v>
      </c>
      <c r="K143" s="143"/>
      <c r="L143" s="30"/>
      <c r="M143" s="144" t="s">
        <v>1</v>
      </c>
      <c r="N143" s="145" t="s">
        <v>36</v>
      </c>
      <c r="O143" s="55"/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8" t="s">
        <v>113</v>
      </c>
      <c r="AT143" s="148" t="s">
        <v>109</v>
      </c>
      <c r="AU143" s="148" t="s">
        <v>81</v>
      </c>
      <c r="AY143" s="14" t="s">
        <v>114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4" t="s">
        <v>79</v>
      </c>
      <c r="BK143" s="149">
        <f>ROUND(I143*H143,2)</f>
        <v>0</v>
      </c>
      <c r="BL143" s="14" t="s">
        <v>113</v>
      </c>
      <c r="BM143" s="148" t="s">
        <v>161</v>
      </c>
    </row>
    <row r="144" spans="1:65" s="2" customFormat="1" ht="24" customHeight="1">
      <c r="A144" s="29"/>
      <c r="B144" s="135"/>
      <c r="C144" s="136" t="s">
        <v>8</v>
      </c>
      <c r="D144" s="136" t="s">
        <v>109</v>
      </c>
      <c r="E144" s="137" t="s">
        <v>351</v>
      </c>
      <c r="F144" s="138" t="s">
        <v>352</v>
      </c>
      <c r="G144" s="139" t="s">
        <v>323</v>
      </c>
      <c r="H144" s="140">
        <v>15.972</v>
      </c>
      <c r="I144" s="141"/>
      <c r="J144" s="142">
        <f>ROUND(I144*H144,2)</f>
        <v>0</v>
      </c>
      <c r="K144" s="143"/>
      <c r="L144" s="30"/>
      <c r="M144" s="144" t="s">
        <v>1</v>
      </c>
      <c r="N144" s="145" t="s">
        <v>36</v>
      </c>
      <c r="O144" s="55"/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8" t="s">
        <v>113</v>
      </c>
      <c r="AT144" s="148" t="s">
        <v>109</v>
      </c>
      <c r="AU144" s="148" t="s">
        <v>81</v>
      </c>
      <c r="AY144" s="14" t="s">
        <v>114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4" t="s">
        <v>79</v>
      </c>
      <c r="BK144" s="149">
        <f>ROUND(I144*H144,2)</f>
        <v>0</v>
      </c>
      <c r="BL144" s="14" t="s">
        <v>113</v>
      </c>
      <c r="BM144" s="148" t="s">
        <v>165</v>
      </c>
    </row>
    <row r="145" spans="1:65" s="2" customFormat="1" ht="24" customHeight="1">
      <c r="A145" s="29"/>
      <c r="B145" s="135"/>
      <c r="C145" s="136" t="s">
        <v>141</v>
      </c>
      <c r="D145" s="136" t="s">
        <v>109</v>
      </c>
      <c r="E145" s="137" t="s">
        <v>353</v>
      </c>
      <c r="F145" s="138" t="s">
        <v>354</v>
      </c>
      <c r="G145" s="139" t="s">
        <v>323</v>
      </c>
      <c r="H145" s="140">
        <v>15.972</v>
      </c>
      <c r="I145" s="141"/>
      <c r="J145" s="142">
        <f>ROUND(I145*H145,2)</f>
        <v>0</v>
      </c>
      <c r="K145" s="143"/>
      <c r="L145" s="30"/>
      <c r="M145" s="144" t="s">
        <v>1</v>
      </c>
      <c r="N145" s="145" t="s">
        <v>36</v>
      </c>
      <c r="O145" s="55"/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8" t="s">
        <v>113</v>
      </c>
      <c r="AT145" s="148" t="s">
        <v>109</v>
      </c>
      <c r="AU145" s="148" t="s">
        <v>81</v>
      </c>
      <c r="AY145" s="14" t="s">
        <v>114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4" t="s">
        <v>79</v>
      </c>
      <c r="BK145" s="149">
        <f>ROUND(I145*H145,2)</f>
        <v>0</v>
      </c>
      <c r="BL145" s="14" t="s">
        <v>113</v>
      </c>
      <c r="BM145" s="148" t="s">
        <v>169</v>
      </c>
    </row>
    <row r="146" spans="1:65" s="12" customFormat="1" ht="22.9" customHeight="1">
      <c r="B146" s="180"/>
      <c r="D146" s="181" t="s">
        <v>70</v>
      </c>
      <c r="E146" s="191" t="s">
        <v>355</v>
      </c>
      <c r="F146" s="191" t="s">
        <v>356</v>
      </c>
      <c r="I146" s="183"/>
      <c r="J146" s="192">
        <f>BK146</f>
        <v>0</v>
      </c>
      <c r="L146" s="180"/>
      <c r="M146" s="185"/>
      <c r="N146" s="186"/>
      <c r="O146" s="186"/>
      <c r="P146" s="187">
        <f>P147</f>
        <v>0</v>
      </c>
      <c r="Q146" s="186"/>
      <c r="R146" s="187">
        <f>R147</f>
        <v>0</v>
      </c>
      <c r="S146" s="186"/>
      <c r="T146" s="188">
        <f>T147</f>
        <v>0</v>
      </c>
      <c r="AR146" s="181" t="s">
        <v>79</v>
      </c>
      <c r="AT146" s="189" t="s">
        <v>70</v>
      </c>
      <c r="AU146" s="189" t="s">
        <v>79</v>
      </c>
      <c r="AY146" s="181" t="s">
        <v>114</v>
      </c>
      <c r="BK146" s="190">
        <f>BK147</f>
        <v>0</v>
      </c>
    </row>
    <row r="147" spans="1:65" s="2" customFormat="1" ht="16.5" customHeight="1">
      <c r="A147" s="29"/>
      <c r="B147" s="135"/>
      <c r="C147" s="136" t="s">
        <v>357</v>
      </c>
      <c r="D147" s="136" t="s">
        <v>109</v>
      </c>
      <c r="E147" s="137" t="s">
        <v>358</v>
      </c>
      <c r="F147" s="138" t="s">
        <v>359</v>
      </c>
      <c r="G147" s="139" t="s">
        <v>323</v>
      </c>
      <c r="H147" s="140">
        <v>18.402000000000001</v>
      </c>
      <c r="I147" s="141"/>
      <c r="J147" s="142">
        <f>ROUND(I147*H147,2)</f>
        <v>0</v>
      </c>
      <c r="K147" s="143"/>
      <c r="L147" s="30"/>
      <c r="M147" s="165" t="s">
        <v>1</v>
      </c>
      <c r="N147" s="166" t="s">
        <v>36</v>
      </c>
      <c r="O147" s="167"/>
      <c r="P147" s="168">
        <f>O147*H147</f>
        <v>0</v>
      </c>
      <c r="Q147" s="168">
        <v>0</v>
      </c>
      <c r="R147" s="168">
        <f>Q147*H147</f>
        <v>0</v>
      </c>
      <c r="S147" s="168">
        <v>0</v>
      </c>
      <c r="T147" s="16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8" t="s">
        <v>113</v>
      </c>
      <c r="AT147" s="148" t="s">
        <v>109</v>
      </c>
      <c r="AU147" s="148" t="s">
        <v>81</v>
      </c>
      <c r="AY147" s="14" t="s">
        <v>114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4" t="s">
        <v>79</v>
      </c>
      <c r="BK147" s="149">
        <f>ROUND(I147*H147,2)</f>
        <v>0</v>
      </c>
      <c r="BL147" s="14" t="s">
        <v>113</v>
      </c>
      <c r="BM147" s="148" t="s">
        <v>173</v>
      </c>
    </row>
    <row r="148" spans="1:65" s="2" customFormat="1" ht="6.95" customHeight="1">
      <c r="A148" s="29"/>
      <c r="B148" s="44"/>
      <c r="C148" s="45"/>
      <c r="D148" s="45"/>
      <c r="E148" s="45"/>
      <c r="F148" s="45"/>
      <c r="G148" s="45"/>
      <c r="H148" s="45"/>
      <c r="I148" s="117"/>
      <c r="J148" s="45"/>
      <c r="K148" s="45"/>
      <c r="L148" s="30"/>
      <c r="M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</sheetData>
  <autoFilter ref="C122:K14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3" t="str">
        <f>'Rekapitulace stavby'!K6</f>
        <v>Oprava NZEE žst. Veselí nad Lužnicí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8" t="s">
        <v>360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27. 1. 2020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21"/>
      <c r="G18" s="221"/>
      <c r="H18" s="221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5" t="s">
        <v>1</v>
      </c>
      <c r="F27" s="225"/>
      <c r="G27" s="225"/>
      <c r="H27" s="225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ROUND((SUM(BE118:BE126)),  2)</f>
        <v>0</v>
      </c>
      <c r="G33" s="29"/>
      <c r="H33" s="29"/>
      <c r="I33" s="104">
        <v>0.21</v>
      </c>
      <c r="J33" s="103">
        <f>ROUND(((SUM(BE118:BE126))*I33),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ROUND((SUM(BF118:BF126)),  2)</f>
        <v>0</v>
      </c>
      <c r="G34" s="29"/>
      <c r="H34" s="29"/>
      <c r="I34" s="104">
        <v>0.15</v>
      </c>
      <c r="J34" s="103">
        <f>ROUND(((SUM(BF118:BF126))*I34),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ROUND((SUM(BG118:BG126)),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ROUND((SUM(BH118:BH126)),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ROUND((SUM(BI118:BI126)),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3" t="str">
        <f>E7</f>
        <v>Oprava NZEE žst. Veselí nad Lužnicí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8" t="str">
        <f>E9</f>
        <v>03 - VON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27. 1. 2020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10" customFormat="1" ht="24.95" customHeight="1">
      <c r="B97" s="170"/>
      <c r="D97" s="171" t="s">
        <v>361</v>
      </c>
      <c r="E97" s="172"/>
      <c r="F97" s="172"/>
      <c r="G97" s="172"/>
      <c r="H97" s="172"/>
      <c r="I97" s="173"/>
      <c r="J97" s="174">
        <f>J119</f>
        <v>0</v>
      </c>
      <c r="L97" s="170"/>
    </row>
    <row r="98" spans="1:31" s="11" customFormat="1" ht="19.899999999999999" customHeight="1">
      <c r="B98" s="175"/>
      <c r="D98" s="176" t="s">
        <v>362</v>
      </c>
      <c r="E98" s="177"/>
      <c r="F98" s="177"/>
      <c r="G98" s="177"/>
      <c r="H98" s="177"/>
      <c r="I98" s="178"/>
      <c r="J98" s="179">
        <f>J120</f>
        <v>0</v>
      </c>
      <c r="L98" s="175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96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15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3" t="str">
        <f>E7</f>
        <v>Oprava NZEE žst. Veselí nad Lužnicí</v>
      </c>
      <c r="F108" s="234"/>
      <c r="G108" s="234"/>
      <c r="H108" s="234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89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8" t="str">
        <f>E9</f>
        <v>03 - VON</v>
      </c>
      <c r="F110" s="232"/>
      <c r="G110" s="232"/>
      <c r="H110" s="232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18</v>
      </c>
      <c r="D112" s="29"/>
      <c r="E112" s="29"/>
      <c r="F112" s="22" t="str">
        <f>F12</f>
        <v xml:space="preserve"> </v>
      </c>
      <c r="G112" s="29"/>
      <c r="H112" s="29"/>
      <c r="I112" s="94" t="s">
        <v>20</v>
      </c>
      <c r="J112" s="52" t="str">
        <f>IF(J12="","",J12)</f>
        <v>27. 1. 2020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22</v>
      </c>
      <c r="D114" s="29"/>
      <c r="E114" s="29"/>
      <c r="F114" s="22" t="str">
        <f>E15</f>
        <v xml:space="preserve"> </v>
      </c>
      <c r="G114" s="29"/>
      <c r="H114" s="29"/>
      <c r="I114" s="94" t="s">
        <v>27</v>
      </c>
      <c r="J114" s="27" t="str">
        <f>E21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25</v>
      </c>
      <c r="D115" s="29"/>
      <c r="E115" s="29"/>
      <c r="F115" s="22" t="str">
        <f>IF(E18="","",E18)</f>
        <v>Vyplň údaj</v>
      </c>
      <c r="G115" s="29"/>
      <c r="H115" s="29"/>
      <c r="I115" s="94" t="s">
        <v>29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9" customFormat="1" ht="29.25" customHeight="1">
      <c r="A117" s="123"/>
      <c r="B117" s="124"/>
      <c r="C117" s="125" t="s">
        <v>97</v>
      </c>
      <c r="D117" s="126" t="s">
        <v>56</v>
      </c>
      <c r="E117" s="126" t="s">
        <v>52</v>
      </c>
      <c r="F117" s="126" t="s">
        <v>53</v>
      </c>
      <c r="G117" s="126" t="s">
        <v>98</v>
      </c>
      <c r="H117" s="126" t="s">
        <v>99</v>
      </c>
      <c r="I117" s="127" t="s">
        <v>100</v>
      </c>
      <c r="J117" s="128" t="s">
        <v>93</v>
      </c>
      <c r="K117" s="129" t="s">
        <v>101</v>
      </c>
      <c r="L117" s="130"/>
      <c r="M117" s="59" t="s">
        <v>1</v>
      </c>
      <c r="N117" s="60" t="s">
        <v>35</v>
      </c>
      <c r="O117" s="60" t="s">
        <v>102</v>
      </c>
      <c r="P117" s="60" t="s">
        <v>103</v>
      </c>
      <c r="Q117" s="60" t="s">
        <v>104</v>
      </c>
      <c r="R117" s="60" t="s">
        <v>105</v>
      </c>
      <c r="S117" s="60" t="s">
        <v>106</v>
      </c>
      <c r="T117" s="61" t="s">
        <v>107</v>
      </c>
      <c r="U117" s="123"/>
      <c r="V117" s="123"/>
      <c r="W117" s="123"/>
      <c r="X117" s="123"/>
      <c r="Y117" s="123"/>
      <c r="Z117" s="123"/>
      <c r="AA117" s="123"/>
      <c r="AB117" s="123"/>
      <c r="AC117" s="123"/>
      <c r="AD117" s="123"/>
      <c r="AE117" s="123"/>
    </row>
    <row r="118" spans="1:65" s="2" customFormat="1" ht="22.9" customHeight="1">
      <c r="A118" s="29"/>
      <c r="B118" s="30"/>
      <c r="C118" s="66" t="s">
        <v>108</v>
      </c>
      <c r="D118" s="29"/>
      <c r="E118" s="29"/>
      <c r="F118" s="29"/>
      <c r="G118" s="29"/>
      <c r="H118" s="29"/>
      <c r="I118" s="93"/>
      <c r="J118" s="131">
        <f>BK118</f>
        <v>0</v>
      </c>
      <c r="K118" s="29"/>
      <c r="L118" s="30"/>
      <c r="M118" s="62"/>
      <c r="N118" s="53"/>
      <c r="O118" s="63"/>
      <c r="P118" s="132">
        <f>P119</f>
        <v>0</v>
      </c>
      <c r="Q118" s="63"/>
      <c r="R118" s="132">
        <f>R119</f>
        <v>0</v>
      </c>
      <c r="S118" s="63"/>
      <c r="T118" s="133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70</v>
      </c>
      <c r="AU118" s="14" t="s">
        <v>95</v>
      </c>
      <c r="BK118" s="134">
        <f>BK119</f>
        <v>0</v>
      </c>
    </row>
    <row r="119" spans="1:65" s="12" customFormat="1" ht="25.9" customHeight="1">
      <c r="B119" s="180"/>
      <c r="D119" s="181" t="s">
        <v>70</v>
      </c>
      <c r="E119" s="182" t="s">
        <v>363</v>
      </c>
      <c r="F119" s="182" t="s">
        <v>364</v>
      </c>
      <c r="I119" s="183"/>
      <c r="J119" s="184">
        <f>BK119</f>
        <v>0</v>
      </c>
      <c r="L119" s="180"/>
      <c r="M119" s="185"/>
      <c r="N119" s="186"/>
      <c r="O119" s="186"/>
      <c r="P119" s="187">
        <f>P120</f>
        <v>0</v>
      </c>
      <c r="Q119" s="186"/>
      <c r="R119" s="187">
        <f>R120</f>
        <v>0</v>
      </c>
      <c r="S119" s="186"/>
      <c r="T119" s="188">
        <f>T120</f>
        <v>0</v>
      </c>
      <c r="AR119" s="181" t="s">
        <v>125</v>
      </c>
      <c r="AT119" s="189" t="s">
        <v>70</v>
      </c>
      <c r="AU119" s="189" t="s">
        <v>71</v>
      </c>
      <c r="AY119" s="181" t="s">
        <v>114</v>
      </c>
      <c r="BK119" s="190">
        <f>BK120</f>
        <v>0</v>
      </c>
    </row>
    <row r="120" spans="1:65" s="12" customFormat="1" ht="22.9" customHeight="1">
      <c r="B120" s="180"/>
      <c r="D120" s="181" t="s">
        <v>70</v>
      </c>
      <c r="E120" s="191" t="s">
        <v>365</v>
      </c>
      <c r="F120" s="191" t="s">
        <v>366</v>
      </c>
      <c r="I120" s="183"/>
      <c r="J120" s="192">
        <f>BK120</f>
        <v>0</v>
      </c>
      <c r="L120" s="180"/>
      <c r="M120" s="185"/>
      <c r="N120" s="186"/>
      <c r="O120" s="186"/>
      <c r="P120" s="187">
        <f>SUM(P121:P126)</f>
        <v>0</v>
      </c>
      <c r="Q120" s="186"/>
      <c r="R120" s="187">
        <f>SUM(R121:R126)</f>
        <v>0</v>
      </c>
      <c r="S120" s="186"/>
      <c r="T120" s="188">
        <f>SUM(T121:T126)</f>
        <v>0</v>
      </c>
      <c r="AR120" s="181" t="s">
        <v>125</v>
      </c>
      <c r="AT120" s="189" t="s">
        <v>70</v>
      </c>
      <c r="AU120" s="189" t="s">
        <v>79</v>
      </c>
      <c r="AY120" s="181" t="s">
        <v>114</v>
      </c>
      <c r="BK120" s="190">
        <f>SUM(BK121:BK126)</f>
        <v>0</v>
      </c>
    </row>
    <row r="121" spans="1:65" s="2" customFormat="1" ht="16.5" customHeight="1">
      <c r="A121" s="29"/>
      <c r="B121" s="135"/>
      <c r="C121" s="136" t="s">
        <v>79</v>
      </c>
      <c r="D121" s="136" t="s">
        <v>109</v>
      </c>
      <c r="E121" s="137" t="s">
        <v>367</v>
      </c>
      <c r="F121" s="138" t="s">
        <v>368</v>
      </c>
      <c r="G121" s="139" t="s">
        <v>369</v>
      </c>
      <c r="H121" s="140">
        <v>1</v>
      </c>
      <c r="I121" s="141"/>
      <c r="J121" s="142">
        <f t="shared" ref="J121:J126" si="0">ROUND(I121*H121,2)</f>
        <v>0</v>
      </c>
      <c r="K121" s="143"/>
      <c r="L121" s="30"/>
      <c r="M121" s="144" t="s">
        <v>1</v>
      </c>
      <c r="N121" s="145" t="s">
        <v>36</v>
      </c>
      <c r="O121" s="55"/>
      <c r="P121" s="146">
        <f t="shared" ref="P121:P126" si="1">O121*H121</f>
        <v>0</v>
      </c>
      <c r="Q121" s="146">
        <v>0</v>
      </c>
      <c r="R121" s="146">
        <f t="shared" ref="R121:R126" si="2">Q121*H121</f>
        <v>0</v>
      </c>
      <c r="S121" s="146">
        <v>0</v>
      </c>
      <c r="T121" s="147">
        <f t="shared" ref="T121:T126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8" t="s">
        <v>113</v>
      </c>
      <c r="AT121" s="148" t="s">
        <v>109</v>
      </c>
      <c r="AU121" s="148" t="s">
        <v>81</v>
      </c>
      <c r="AY121" s="14" t="s">
        <v>114</v>
      </c>
      <c r="BE121" s="149">
        <f t="shared" ref="BE121:BE126" si="4">IF(N121="základní",J121,0)</f>
        <v>0</v>
      </c>
      <c r="BF121" s="149">
        <f t="shared" ref="BF121:BF126" si="5">IF(N121="snížená",J121,0)</f>
        <v>0</v>
      </c>
      <c r="BG121" s="149">
        <f t="shared" ref="BG121:BG126" si="6">IF(N121="zákl. přenesená",J121,0)</f>
        <v>0</v>
      </c>
      <c r="BH121" s="149">
        <f t="shared" ref="BH121:BH126" si="7">IF(N121="sníž. přenesená",J121,0)</f>
        <v>0</v>
      </c>
      <c r="BI121" s="149">
        <f t="shared" ref="BI121:BI126" si="8">IF(N121="nulová",J121,0)</f>
        <v>0</v>
      </c>
      <c r="BJ121" s="14" t="s">
        <v>79</v>
      </c>
      <c r="BK121" s="149">
        <f t="shared" ref="BK121:BK126" si="9">ROUND(I121*H121,2)</f>
        <v>0</v>
      </c>
      <c r="BL121" s="14" t="s">
        <v>113</v>
      </c>
      <c r="BM121" s="148" t="s">
        <v>81</v>
      </c>
    </row>
    <row r="122" spans="1:65" s="2" customFormat="1" ht="16.5" customHeight="1">
      <c r="A122" s="29"/>
      <c r="B122" s="135"/>
      <c r="C122" s="136" t="s">
        <v>81</v>
      </c>
      <c r="D122" s="136" t="s">
        <v>109</v>
      </c>
      <c r="E122" s="137" t="s">
        <v>370</v>
      </c>
      <c r="F122" s="138" t="s">
        <v>371</v>
      </c>
      <c r="G122" s="139" t="s">
        <v>369</v>
      </c>
      <c r="H122" s="140">
        <v>1</v>
      </c>
      <c r="I122" s="141"/>
      <c r="J122" s="142">
        <f t="shared" si="0"/>
        <v>0</v>
      </c>
      <c r="K122" s="143"/>
      <c r="L122" s="30"/>
      <c r="M122" s="144" t="s">
        <v>1</v>
      </c>
      <c r="N122" s="145" t="s">
        <v>36</v>
      </c>
      <c r="O122" s="55"/>
      <c r="P122" s="146">
        <f t="shared" si="1"/>
        <v>0</v>
      </c>
      <c r="Q122" s="146">
        <v>0</v>
      </c>
      <c r="R122" s="146">
        <f t="shared" si="2"/>
        <v>0</v>
      </c>
      <c r="S122" s="146">
        <v>0</v>
      </c>
      <c r="T122" s="147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48" t="s">
        <v>113</v>
      </c>
      <c r="AT122" s="148" t="s">
        <v>109</v>
      </c>
      <c r="AU122" s="148" t="s">
        <v>81</v>
      </c>
      <c r="AY122" s="14" t="s">
        <v>114</v>
      </c>
      <c r="BE122" s="149">
        <f t="shared" si="4"/>
        <v>0</v>
      </c>
      <c r="BF122" s="149">
        <f t="shared" si="5"/>
        <v>0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14" t="s">
        <v>79</v>
      </c>
      <c r="BK122" s="149">
        <f t="shared" si="9"/>
        <v>0</v>
      </c>
      <c r="BL122" s="14" t="s">
        <v>113</v>
      </c>
      <c r="BM122" s="148" t="s">
        <v>113</v>
      </c>
    </row>
    <row r="123" spans="1:65" s="2" customFormat="1" ht="16.5" customHeight="1">
      <c r="A123" s="29"/>
      <c r="B123" s="135"/>
      <c r="C123" s="136" t="s">
        <v>115</v>
      </c>
      <c r="D123" s="136" t="s">
        <v>109</v>
      </c>
      <c r="E123" s="137" t="s">
        <v>372</v>
      </c>
      <c r="F123" s="138" t="s">
        <v>373</v>
      </c>
      <c r="G123" s="139" t="s">
        <v>369</v>
      </c>
      <c r="H123" s="140">
        <v>1</v>
      </c>
      <c r="I123" s="141"/>
      <c r="J123" s="142">
        <f t="shared" si="0"/>
        <v>0</v>
      </c>
      <c r="K123" s="143"/>
      <c r="L123" s="30"/>
      <c r="M123" s="144" t="s">
        <v>1</v>
      </c>
      <c r="N123" s="145" t="s">
        <v>36</v>
      </c>
      <c r="O123" s="55"/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8" t="s">
        <v>113</v>
      </c>
      <c r="AT123" s="148" t="s">
        <v>109</v>
      </c>
      <c r="AU123" s="148" t="s">
        <v>81</v>
      </c>
      <c r="AY123" s="14" t="s">
        <v>114</v>
      </c>
      <c r="BE123" s="149">
        <f t="shared" si="4"/>
        <v>0</v>
      </c>
      <c r="BF123" s="149">
        <f t="shared" si="5"/>
        <v>0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14" t="s">
        <v>79</v>
      </c>
      <c r="BK123" s="149">
        <f t="shared" si="9"/>
        <v>0</v>
      </c>
      <c r="BL123" s="14" t="s">
        <v>113</v>
      </c>
      <c r="BM123" s="148" t="s">
        <v>124</v>
      </c>
    </row>
    <row r="124" spans="1:65" s="2" customFormat="1" ht="16.5" customHeight="1">
      <c r="A124" s="29"/>
      <c r="B124" s="135"/>
      <c r="C124" s="136" t="s">
        <v>113</v>
      </c>
      <c r="D124" s="136" t="s">
        <v>109</v>
      </c>
      <c r="E124" s="137" t="s">
        <v>374</v>
      </c>
      <c r="F124" s="138" t="s">
        <v>375</v>
      </c>
      <c r="G124" s="139" t="s">
        <v>369</v>
      </c>
      <c r="H124" s="140">
        <v>1</v>
      </c>
      <c r="I124" s="141"/>
      <c r="J124" s="142">
        <f t="shared" si="0"/>
        <v>0</v>
      </c>
      <c r="K124" s="143"/>
      <c r="L124" s="30"/>
      <c r="M124" s="144" t="s">
        <v>1</v>
      </c>
      <c r="N124" s="145" t="s">
        <v>36</v>
      </c>
      <c r="O124" s="55"/>
      <c r="P124" s="146">
        <f t="shared" si="1"/>
        <v>0</v>
      </c>
      <c r="Q124" s="146">
        <v>0</v>
      </c>
      <c r="R124" s="146">
        <f t="shared" si="2"/>
        <v>0</v>
      </c>
      <c r="S124" s="146">
        <v>0</v>
      </c>
      <c r="T124" s="147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8" t="s">
        <v>113</v>
      </c>
      <c r="AT124" s="148" t="s">
        <v>109</v>
      </c>
      <c r="AU124" s="148" t="s">
        <v>81</v>
      </c>
      <c r="AY124" s="14" t="s">
        <v>114</v>
      </c>
      <c r="BE124" s="149">
        <f t="shared" si="4"/>
        <v>0</v>
      </c>
      <c r="BF124" s="149">
        <f t="shared" si="5"/>
        <v>0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4" t="s">
        <v>79</v>
      </c>
      <c r="BK124" s="149">
        <f t="shared" si="9"/>
        <v>0</v>
      </c>
      <c r="BL124" s="14" t="s">
        <v>113</v>
      </c>
      <c r="BM124" s="148" t="s">
        <v>123</v>
      </c>
    </row>
    <row r="125" spans="1:65" s="2" customFormat="1" ht="16.5" customHeight="1">
      <c r="A125" s="29"/>
      <c r="B125" s="135"/>
      <c r="C125" s="136" t="s">
        <v>125</v>
      </c>
      <c r="D125" s="136" t="s">
        <v>109</v>
      </c>
      <c r="E125" s="137" t="s">
        <v>376</v>
      </c>
      <c r="F125" s="138" t="s">
        <v>377</v>
      </c>
      <c r="G125" s="139" t="s">
        <v>369</v>
      </c>
      <c r="H125" s="140">
        <v>1</v>
      </c>
      <c r="I125" s="141"/>
      <c r="J125" s="142">
        <f t="shared" si="0"/>
        <v>0</v>
      </c>
      <c r="K125" s="143"/>
      <c r="L125" s="30"/>
      <c r="M125" s="144" t="s">
        <v>1</v>
      </c>
      <c r="N125" s="145" t="s">
        <v>36</v>
      </c>
      <c r="O125" s="55"/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8" t="s">
        <v>113</v>
      </c>
      <c r="AT125" s="148" t="s">
        <v>109</v>
      </c>
      <c r="AU125" s="148" t="s">
        <v>81</v>
      </c>
      <c r="AY125" s="14" t="s">
        <v>114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4" t="s">
        <v>79</v>
      </c>
      <c r="BK125" s="149">
        <f t="shared" si="9"/>
        <v>0</v>
      </c>
      <c r="BL125" s="14" t="s">
        <v>113</v>
      </c>
      <c r="BM125" s="148" t="s">
        <v>130</v>
      </c>
    </row>
    <row r="126" spans="1:65" s="2" customFormat="1" ht="16.5" customHeight="1">
      <c r="A126" s="29"/>
      <c r="B126" s="135"/>
      <c r="C126" s="136" t="s">
        <v>124</v>
      </c>
      <c r="D126" s="136" t="s">
        <v>109</v>
      </c>
      <c r="E126" s="137" t="s">
        <v>378</v>
      </c>
      <c r="F126" s="138" t="s">
        <v>379</v>
      </c>
      <c r="G126" s="139" t="s">
        <v>369</v>
      </c>
      <c r="H126" s="140">
        <v>1</v>
      </c>
      <c r="I126" s="141"/>
      <c r="J126" s="142">
        <f t="shared" si="0"/>
        <v>0</v>
      </c>
      <c r="K126" s="143"/>
      <c r="L126" s="30"/>
      <c r="M126" s="165" t="s">
        <v>1</v>
      </c>
      <c r="N126" s="166" t="s">
        <v>36</v>
      </c>
      <c r="O126" s="167"/>
      <c r="P126" s="168">
        <f t="shared" si="1"/>
        <v>0</v>
      </c>
      <c r="Q126" s="168">
        <v>0</v>
      </c>
      <c r="R126" s="168">
        <f t="shared" si="2"/>
        <v>0</v>
      </c>
      <c r="S126" s="168">
        <v>0</v>
      </c>
      <c r="T126" s="16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8" t="s">
        <v>113</v>
      </c>
      <c r="AT126" s="148" t="s">
        <v>109</v>
      </c>
      <c r="AU126" s="148" t="s">
        <v>81</v>
      </c>
      <c r="AY126" s="14" t="s">
        <v>114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4" t="s">
        <v>79</v>
      </c>
      <c r="BK126" s="149">
        <f t="shared" si="9"/>
        <v>0</v>
      </c>
      <c r="BL126" s="14" t="s">
        <v>113</v>
      </c>
      <c r="BM126" s="148" t="s">
        <v>134</v>
      </c>
    </row>
    <row r="127" spans="1:65" s="2" customFormat="1" ht="6.95" customHeight="1">
      <c r="A127" s="29"/>
      <c r="B127" s="44"/>
      <c r="C127" s="45"/>
      <c r="D127" s="45"/>
      <c r="E127" s="45"/>
      <c r="F127" s="45"/>
      <c r="G127" s="45"/>
      <c r="H127" s="45"/>
      <c r="I127" s="117"/>
      <c r="J127" s="45"/>
      <c r="K127" s="45"/>
      <c r="L127" s="30"/>
      <c r="M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</sheetData>
  <autoFilter ref="C117:K12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Elektromotáže</vt:lpstr>
      <vt:lpstr>02 - zemní práce</vt:lpstr>
      <vt:lpstr>03 - VON</vt:lpstr>
      <vt:lpstr>'01 - Elektromotáže'!Názvy_tisku</vt:lpstr>
      <vt:lpstr>'02 - zemní práce'!Názvy_tisku</vt:lpstr>
      <vt:lpstr>'03 - VON'!Názvy_tisku</vt:lpstr>
      <vt:lpstr>'Rekapitulace stavby'!Názvy_tisku</vt:lpstr>
      <vt:lpstr>'01 - Elektromotáže'!Oblast_tisku</vt:lpstr>
      <vt:lpstr>'02 - zemní práce'!Oblast_tisku</vt:lpstr>
      <vt:lpstr>'03 -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Bareš David</dc:creator>
  <cp:lastModifiedBy>Urbánková Markéta</cp:lastModifiedBy>
  <dcterms:created xsi:type="dcterms:W3CDTF">2020-01-27T07:53:20Z</dcterms:created>
  <dcterms:modified xsi:type="dcterms:W3CDTF">2020-03-16T09:17:12Z</dcterms:modified>
</cp:coreProperties>
</file>