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750" yWindow="600" windowWidth="27225" windowHeight="11955"/>
  </bookViews>
  <sheets>
    <sheet name="Rekapitulace stavby" sheetId="1" r:id="rId1"/>
    <sheet name="SO 01 - Oprava výhybek č...." sheetId="2" r:id="rId2"/>
    <sheet name="SO 02 - Oprava EOV výhybe..." sheetId="3" r:id="rId3"/>
    <sheet name="SO 03-01 - Technologická ..." sheetId="4" r:id="rId4"/>
    <sheet name="SO 03-02 - Stavební část" sheetId="5" r:id="rId5"/>
    <sheet name="VON - Oprava výhybek v žs..." sheetId="6" r:id="rId6"/>
  </sheets>
  <definedNames>
    <definedName name="_xlnm._FilterDatabase" localSheetId="1" hidden="1">'SO 01 - Oprava výhybek č....'!$C$118:$K$323</definedName>
    <definedName name="_xlnm._FilterDatabase" localSheetId="2" hidden="1">'SO 02 - Oprava EOV výhybe...'!$C$120:$K$197</definedName>
    <definedName name="_xlnm._FilterDatabase" localSheetId="3" hidden="1">'SO 03-01 - Technologická ...'!$C$124:$K$318</definedName>
    <definedName name="_xlnm._FilterDatabase" localSheetId="4" hidden="1">'SO 03-02 - Stavební část'!$C$121:$K$128</definedName>
    <definedName name="_xlnm._FilterDatabase" localSheetId="5" hidden="1">'VON - Oprava výhybek v žs...'!$C$116:$K$138</definedName>
    <definedName name="_xlnm.Print_Titles" localSheetId="0">'Rekapitulace stavby'!$92:$92</definedName>
    <definedName name="_xlnm.Print_Titles" localSheetId="1">'SO 01 - Oprava výhybek č....'!$118:$118</definedName>
    <definedName name="_xlnm.Print_Titles" localSheetId="2">'SO 02 - Oprava EOV výhybe...'!$120:$120</definedName>
    <definedName name="_xlnm.Print_Titles" localSheetId="3">'SO 03-01 - Technologická ...'!$124:$124</definedName>
    <definedName name="_xlnm.Print_Titles" localSheetId="4">'SO 03-02 - Stavební část'!$121:$121</definedName>
    <definedName name="_xlnm.Print_Titles" localSheetId="5">'VON - Oprava výhybek v žs...'!$116:$116</definedName>
    <definedName name="_xlnm.Print_Area" localSheetId="0">'Rekapitulace stavby'!$D$4:$AO$76,'Rekapitulace stavby'!$C$82:$AQ$101</definedName>
    <definedName name="_xlnm.Print_Area" localSheetId="1">'SO 01 - Oprava výhybek č....'!$C$4:$J$39,'SO 01 - Oprava výhybek č....'!$C$50:$J$76,'SO 01 - Oprava výhybek č....'!$C$82:$J$100,'SO 01 - Oprava výhybek č....'!$C$106:$K$323</definedName>
    <definedName name="_xlnm.Print_Area" localSheetId="2">'SO 02 - Oprava EOV výhybe...'!$C$4:$J$39,'SO 02 - Oprava EOV výhybe...'!$C$49:$J$75,'SO 02 - Oprava EOV výhybe...'!$C$81:$J$102,'SO 02 - Oprava EOV výhybe...'!$C$108:$K$197</definedName>
    <definedName name="_xlnm.Print_Area" localSheetId="3">'SO 03-01 - Technologická ...'!$C$4:$J$41,'SO 03-01 - Technologická ...'!$C$50:$J$76,'SO 03-01 - Technologická ...'!$C$82:$J$104,'SO 03-01 - Technologická ...'!$C$110:$K$318</definedName>
    <definedName name="_xlnm.Print_Area" localSheetId="4">'SO 03-02 - Stavební část'!$C$4:$J$41,'SO 03-02 - Stavební část'!$C$50:$J$76,'SO 03-02 - Stavební část'!$C$82:$J$101,'SO 03-02 - Stavební část'!$C$107:$K$128</definedName>
    <definedName name="_xlnm.Print_Area" localSheetId="5">'VON - Oprava výhybek v žs...'!$C$4:$J$39,'VON - Oprava výhybek v žs...'!$C$50:$J$76,'VON - Oprava výhybek v žs...'!$C$82:$J$98,'VON - Oprava výhybek v žs...'!$C$104:$K$138</definedName>
  </definedNames>
  <calcPr calcId="145621"/>
</workbook>
</file>

<file path=xl/calcChain.xml><?xml version="1.0" encoding="utf-8"?>
<calcChain xmlns="http://schemas.openxmlformats.org/spreadsheetml/2006/main">
  <c r="J37" i="6" l="1"/>
  <c r="J36" i="6"/>
  <c r="AY100" i="1"/>
  <c r="J35" i="6"/>
  <c r="AX100" i="1"/>
  <c r="BI136" i="6"/>
  <c r="BH136" i="6"/>
  <c r="BG136" i="6"/>
  <c r="BF136" i="6"/>
  <c r="T136" i="6"/>
  <c r="R136" i="6"/>
  <c r="P136" i="6"/>
  <c r="BI133" i="6"/>
  <c r="BH133" i="6"/>
  <c r="BG133" i="6"/>
  <c r="BF133" i="6"/>
  <c r="T133" i="6"/>
  <c r="R133" i="6"/>
  <c r="P133" i="6"/>
  <c r="BI131" i="6"/>
  <c r="BH131" i="6"/>
  <c r="BG131" i="6"/>
  <c r="BF131" i="6"/>
  <c r="T131" i="6"/>
  <c r="R131" i="6"/>
  <c r="P131" i="6"/>
  <c r="BI129" i="6"/>
  <c r="BH129" i="6"/>
  <c r="BG129" i="6"/>
  <c r="BF129" i="6"/>
  <c r="T129" i="6"/>
  <c r="R129" i="6"/>
  <c r="P129" i="6"/>
  <c r="BI127" i="6"/>
  <c r="BH127" i="6"/>
  <c r="BG127" i="6"/>
  <c r="BF127" i="6"/>
  <c r="T127" i="6"/>
  <c r="R127" i="6"/>
  <c r="P127" i="6"/>
  <c r="BI125" i="6"/>
  <c r="BH125" i="6"/>
  <c r="BG125" i="6"/>
  <c r="BF125" i="6"/>
  <c r="T125" i="6"/>
  <c r="R125" i="6"/>
  <c r="P125" i="6"/>
  <c r="BI123" i="6"/>
  <c r="BH123" i="6"/>
  <c r="BG123" i="6"/>
  <c r="BF123" i="6"/>
  <c r="T123" i="6"/>
  <c r="R123" i="6"/>
  <c r="P123" i="6"/>
  <c r="BI121" i="6"/>
  <c r="BH121" i="6"/>
  <c r="BG121" i="6"/>
  <c r="BF121" i="6"/>
  <c r="T121" i="6"/>
  <c r="R121" i="6"/>
  <c r="P121" i="6"/>
  <c r="BI119" i="6"/>
  <c r="BH119" i="6"/>
  <c r="BG119" i="6"/>
  <c r="BF119" i="6"/>
  <c r="T119" i="6"/>
  <c r="R119" i="6"/>
  <c r="P119" i="6"/>
  <c r="F113" i="6"/>
  <c r="F111" i="6"/>
  <c r="E109" i="6"/>
  <c r="F91" i="6"/>
  <c r="F89" i="6"/>
  <c r="E87" i="6"/>
  <c r="J24" i="6"/>
  <c r="E24" i="6"/>
  <c r="J114" i="6" s="1"/>
  <c r="J23" i="6"/>
  <c r="J21" i="6"/>
  <c r="E21" i="6"/>
  <c r="J113" i="6" s="1"/>
  <c r="J20" i="6"/>
  <c r="J18" i="6"/>
  <c r="E18" i="6"/>
  <c r="F92" i="6" s="1"/>
  <c r="J17" i="6"/>
  <c r="J12" i="6"/>
  <c r="J111" i="6"/>
  <c r="E7" i="6"/>
  <c r="E107" i="6"/>
  <c r="J39" i="5"/>
  <c r="J38" i="5"/>
  <c r="AY99" i="1" s="1"/>
  <c r="J37" i="5"/>
  <c r="AX99" i="1"/>
  <c r="BI127" i="5"/>
  <c r="BH127" i="5"/>
  <c r="BG127" i="5"/>
  <c r="BF127" i="5"/>
  <c r="T127" i="5"/>
  <c r="R127" i="5"/>
  <c r="P127" i="5"/>
  <c r="BI125" i="5"/>
  <c r="BH125" i="5"/>
  <c r="BG125" i="5"/>
  <c r="BF125" i="5"/>
  <c r="T125" i="5"/>
  <c r="R125" i="5"/>
  <c r="P125" i="5"/>
  <c r="J119" i="5"/>
  <c r="F118" i="5"/>
  <c r="F116" i="5"/>
  <c r="E114" i="5"/>
  <c r="J94" i="5"/>
  <c r="F93" i="5"/>
  <c r="F91" i="5"/>
  <c r="E89" i="5"/>
  <c r="J23" i="5"/>
  <c r="E23" i="5"/>
  <c r="J93" i="5"/>
  <c r="J22" i="5"/>
  <c r="J20" i="5"/>
  <c r="E20" i="5"/>
  <c r="F119" i="5"/>
  <c r="J19" i="5"/>
  <c r="J14" i="5"/>
  <c r="J116" i="5"/>
  <c r="E7" i="5"/>
  <c r="E85" i="5" s="1"/>
  <c r="J39" i="4"/>
  <c r="J38" i="4"/>
  <c r="AY98" i="1"/>
  <c r="J37" i="4"/>
  <c r="AX98" i="1"/>
  <c r="BI317" i="4"/>
  <c r="BH317" i="4"/>
  <c r="BG317" i="4"/>
  <c r="BF317" i="4"/>
  <c r="T317" i="4"/>
  <c r="R317" i="4"/>
  <c r="P317" i="4"/>
  <c r="BI315" i="4"/>
  <c r="BH315" i="4"/>
  <c r="BG315" i="4"/>
  <c r="BF315" i="4"/>
  <c r="T315" i="4"/>
  <c r="R315" i="4"/>
  <c r="P315" i="4"/>
  <c r="BI310" i="4"/>
  <c r="BH310" i="4"/>
  <c r="BG310" i="4"/>
  <c r="BF310" i="4"/>
  <c r="T310" i="4"/>
  <c r="R310" i="4"/>
  <c r="P310" i="4"/>
  <c r="BI308" i="4"/>
  <c r="BH308" i="4"/>
  <c r="BG308" i="4"/>
  <c r="BF308" i="4"/>
  <c r="T308" i="4"/>
  <c r="R308" i="4"/>
  <c r="P308" i="4"/>
  <c r="BI306" i="4"/>
  <c r="BH306" i="4"/>
  <c r="BG306" i="4"/>
  <c r="BF306" i="4"/>
  <c r="T306" i="4"/>
  <c r="R306" i="4"/>
  <c r="P306" i="4"/>
  <c r="BI304" i="4"/>
  <c r="BH304" i="4"/>
  <c r="BG304" i="4"/>
  <c r="BF304" i="4"/>
  <c r="T304" i="4"/>
  <c r="R304" i="4"/>
  <c r="P304" i="4"/>
  <c r="BI302" i="4"/>
  <c r="BH302" i="4"/>
  <c r="BG302" i="4"/>
  <c r="BF302" i="4"/>
  <c r="T302" i="4"/>
  <c r="R302" i="4"/>
  <c r="P302" i="4"/>
  <c r="BI300" i="4"/>
  <c r="BH300" i="4"/>
  <c r="BG300" i="4"/>
  <c r="BF300" i="4"/>
  <c r="T300" i="4"/>
  <c r="R300" i="4"/>
  <c r="P300" i="4"/>
  <c r="BI298" i="4"/>
  <c r="BH298" i="4"/>
  <c r="BG298" i="4"/>
  <c r="BF298" i="4"/>
  <c r="T298" i="4"/>
  <c r="R298" i="4"/>
  <c r="P298" i="4"/>
  <c r="BI296" i="4"/>
  <c r="BH296" i="4"/>
  <c r="BG296" i="4"/>
  <c r="BF296" i="4"/>
  <c r="T296" i="4"/>
  <c r="R296" i="4"/>
  <c r="P296" i="4"/>
  <c r="BI294" i="4"/>
  <c r="BH294" i="4"/>
  <c r="BG294" i="4"/>
  <c r="BF294" i="4"/>
  <c r="T294" i="4"/>
  <c r="R294" i="4"/>
  <c r="P294" i="4"/>
  <c r="BI289" i="4"/>
  <c r="BH289" i="4"/>
  <c r="BG289" i="4"/>
  <c r="BF289" i="4"/>
  <c r="T289" i="4"/>
  <c r="R289" i="4"/>
  <c r="P289" i="4"/>
  <c r="BI284" i="4"/>
  <c r="BH284" i="4"/>
  <c r="BG284" i="4"/>
  <c r="BF284" i="4"/>
  <c r="T284" i="4"/>
  <c r="R284" i="4"/>
  <c r="P284" i="4"/>
  <c r="BI279" i="4"/>
  <c r="BH279" i="4"/>
  <c r="BG279" i="4"/>
  <c r="BF279" i="4"/>
  <c r="T279" i="4"/>
  <c r="R279" i="4"/>
  <c r="P279" i="4"/>
  <c r="BI274" i="4"/>
  <c r="BH274" i="4"/>
  <c r="BG274" i="4"/>
  <c r="BF274" i="4"/>
  <c r="T274" i="4"/>
  <c r="R274" i="4"/>
  <c r="P274" i="4"/>
  <c r="BI271" i="4"/>
  <c r="BH271" i="4"/>
  <c r="BG271" i="4"/>
  <c r="BF271" i="4"/>
  <c r="T271" i="4"/>
  <c r="R271" i="4"/>
  <c r="P271" i="4"/>
  <c r="BI268" i="4"/>
  <c r="BH268" i="4"/>
  <c r="BG268" i="4"/>
  <c r="BF268" i="4"/>
  <c r="T268" i="4"/>
  <c r="R268" i="4"/>
  <c r="P268" i="4"/>
  <c r="BI266" i="4"/>
  <c r="BH266" i="4"/>
  <c r="BG266" i="4"/>
  <c r="BF266" i="4"/>
  <c r="T266" i="4"/>
  <c r="R266" i="4"/>
  <c r="P266" i="4"/>
  <c r="BI264" i="4"/>
  <c r="BH264" i="4"/>
  <c r="BG264" i="4"/>
  <c r="BF264" i="4"/>
  <c r="T264" i="4"/>
  <c r="R264" i="4"/>
  <c r="P264" i="4"/>
  <c r="BI262" i="4"/>
  <c r="BH262" i="4"/>
  <c r="BG262" i="4"/>
  <c r="BF262" i="4"/>
  <c r="T262" i="4"/>
  <c r="R262" i="4"/>
  <c r="P262" i="4"/>
  <c r="BI259" i="4"/>
  <c r="BH259" i="4"/>
  <c r="BG259" i="4"/>
  <c r="BF259" i="4"/>
  <c r="T259" i="4"/>
  <c r="R259" i="4"/>
  <c r="P259" i="4"/>
  <c r="BI256" i="4"/>
  <c r="BH256" i="4"/>
  <c r="BG256" i="4"/>
  <c r="BF256" i="4"/>
  <c r="T256" i="4"/>
  <c r="R256" i="4"/>
  <c r="P256" i="4"/>
  <c r="BI254" i="4"/>
  <c r="BH254" i="4"/>
  <c r="BG254" i="4"/>
  <c r="BF254" i="4"/>
  <c r="T254" i="4"/>
  <c r="R254" i="4"/>
  <c r="P254" i="4"/>
  <c r="BI252" i="4"/>
  <c r="BH252" i="4"/>
  <c r="BG252" i="4"/>
  <c r="BF252" i="4"/>
  <c r="T252" i="4"/>
  <c r="R252" i="4"/>
  <c r="P252" i="4"/>
  <c r="BI250" i="4"/>
  <c r="BH250" i="4"/>
  <c r="BG250" i="4"/>
  <c r="BF250" i="4"/>
  <c r="T250" i="4"/>
  <c r="R250" i="4"/>
  <c r="P250" i="4"/>
  <c r="BI245" i="4"/>
  <c r="BH245" i="4"/>
  <c r="BG245" i="4"/>
  <c r="BF245" i="4"/>
  <c r="T245" i="4"/>
  <c r="R245" i="4"/>
  <c r="P245" i="4"/>
  <c r="BI243" i="4"/>
  <c r="BH243" i="4"/>
  <c r="BG243" i="4"/>
  <c r="BF243" i="4"/>
  <c r="T243" i="4"/>
  <c r="R243" i="4"/>
  <c r="P243" i="4"/>
  <c r="BI238" i="4"/>
  <c r="BH238" i="4"/>
  <c r="BG238" i="4"/>
  <c r="BF238" i="4"/>
  <c r="T238" i="4"/>
  <c r="R238" i="4"/>
  <c r="P238" i="4"/>
  <c r="BI236" i="4"/>
  <c r="BH236" i="4"/>
  <c r="BG236" i="4"/>
  <c r="BF236" i="4"/>
  <c r="T236" i="4"/>
  <c r="R236" i="4"/>
  <c r="P236" i="4"/>
  <c r="BI231" i="4"/>
  <c r="BH231" i="4"/>
  <c r="BG231" i="4"/>
  <c r="BF231" i="4"/>
  <c r="T231" i="4"/>
  <c r="R231" i="4"/>
  <c r="P231" i="4"/>
  <c r="BI229" i="4"/>
  <c r="BH229" i="4"/>
  <c r="BG229" i="4"/>
  <c r="BF229" i="4"/>
  <c r="T229" i="4"/>
  <c r="R229" i="4"/>
  <c r="P229" i="4"/>
  <c r="BI224" i="4"/>
  <c r="BH224" i="4"/>
  <c r="BG224" i="4"/>
  <c r="BF224" i="4"/>
  <c r="T224" i="4"/>
  <c r="R224" i="4"/>
  <c r="P224" i="4"/>
  <c r="BI222" i="4"/>
  <c r="BH222" i="4"/>
  <c r="BG222" i="4"/>
  <c r="BF222" i="4"/>
  <c r="T222" i="4"/>
  <c r="R222" i="4"/>
  <c r="P222" i="4"/>
  <c r="BI220" i="4"/>
  <c r="BH220" i="4"/>
  <c r="BG220" i="4"/>
  <c r="BF220" i="4"/>
  <c r="T220" i="4"/>
  <c r="R220" i="4"/>
  <c r="P220" i="4"/>
  <c r="BI215" i="4"/>
  <c r="BH215" i="4"/>
  <c r="BG215" i="4"/>
  <c r="BF215" i="4"/>
  <c r="T215" i="4"/>
  <c r="R215" i="4"/>
  <c r="P215" i="4"/>
  <c r="BI209" i="4"/>
  <c r="BH209" i="4"/>
  <c r="BG209" i="4"/>
  <c r="BF209" i="4"/>
  <c r="T209" i="4"/>
  <c r="R209" i="4"/>
  <c r="P209" i="4"/>
  <c r="BI207" i="4"/>
  <c r="BH207" i="4"/>
  <c r="BG207" i="4"/>
  <c r="BF207" i="4"/>
  <c r="T207" i="4"/>
  <c r="R207" i="4"/>
  <c r="P207" i="4"/>
  <c r="BI205" i="4"/>
  <c r="BH205" i="4"/>
  <c r="BG205" i="4"/>
  <c r="BF205" i="4"/>
  <c r="T205" i="4"/>
  <c r="R205" i="4"/>
  <c r="P205" i="4"/>
  <c r="BI200" i="4"/>
  <c r="BH200" i="4"/>
  <c r="BG200" i="4"/>
  <c r="BF200" i="4"/>
  <c r="T200" i="4"/>
  <c r="R200" i="4"/>
  <c r="P200" i="4"/>
  <c r="BI198" i="4"/>
  <c r="BH198" i="4"/>
  <c r="BG198" i="4"/>
  <c r="BF198" i="4"/>
  <c r="T198" i="4"/>
  <c r="R198" i="4"/>
  <c r="P198" i="4"/>
  <c r="BI196" i="4"/>
  <c r="BH196" i="4"/>
  <c r="BG196" i="4"/>
  <c r="BF196" i="4"/>
  <c r="T196" i="4"/>
  <c r="R196" i="4"/>
  <c r="P196" i="4"/>
  <c r="BI194" i="4"/>
  <c r="BH194" i="4"/>
  <c r="BG194" i="4"/>
  <c r="BF194" i="4"/>
  <c r="T194" i="4"/>
  <c r="R194" i="4"/>
  <c r="P194" i="4"/>
  <c r="BI191" i="4"/>
  <c r="BH191" i="4"/>
  <c r="BG191" i="4"/>
  <c r="BF191" i="4"/>
  <c r="T191" i="4"/>
  <c r="R191" i="4"/>
  <c r="P191" i="4"/>
  <c r="BI189" i="4"/>
  <c r="BH189" i="4"/>
  <c r="BG189" i="4"/>
  <c r="BF189" i="4"/>
  <c r="T189" i="4"/>
  <c r="R189" i="4"/>
  <c r="P189" i="4"/>
  <c r="BI186" i="4"/>
  <c r="BH186" i="4"/>
  <c r="BG186" i="4"/>
  <c r="BF186" i="4"/>
  <c r="T186" i="4"/>
  <c r="R186" i="4"/>
  <c r="P186" i="4"/>
  <c r="BI184" i="4"/>
  <c r="BH184" i="4"/>
  <c r="BG184" i="4"/>
  <c r="BF184" i="4"/>
  <c r="T184" i="4"/>
  <c r="R184" i="4"/>
  <c r="P184" i="4"/>
  <c r="BI182" i="4"/>
  <c r="BH182" i="4"/>
  <c r="BG182" i="4"/>
  <c r="BF182" i="4"/>
  <c r="T182" i="4"/>
  <c r="R182" i="4"/>
  <c r="P182" i="4"/>
  <c r="BI180" i="4"/>
  <c r="BH180" i="4"/>
  <c r="BG180" i="4"/>
  <c r="BF180" i="4"/>
  <c r="T180" i="4"/>
  <c r="R180" i="4"/>
  <c r="P180" i="4"/>
  <c r="BI175" i="4"/>
  <c r="BH175" i="4"/>
  <c r="BG175" i="4"/>
  <c r="BF175" i="4"/>
  <c r="T175" i="4"/>
  <c r="R175" i="4"/>
  <c r="P175" i="4"/>
  <c r="BI173" i="4"/>
  <c r="BH173" i="4"/>
  <c r="BG173" i="4"/>
  <c r="BF173" i="4"/>
  <c r="T173" i="4"/>
  <c r="R173" i="4"/>
  <c r="P173" i="4"/>
  <c r="BI171" i="4"/>
  <c r="BH171" i="4"/>
  <c r="BG171" i="4"/>
  <c r="BF171" i="4"/>
  <c r="T171" i="4"/>
  <c r="R171" i="4"/>
  <c r="P171" i="4"/>
  <c r="BI169" i="4"/>
  <c r="BH169" i="4"/>
  <c r="BG169" i="4"/>
  <c r="BF169" i="4"/>
  <c r="T169" i="4"/>
  <c r="R169" i="4"/>
  <c r="P169" i="4"/>
  <c r="BI167" i="4"/>
  <c r="BH167" i="4"/>
  <c r="BG167" i="4"/>
  <c r="BF167" i="4"/>
  <c r="T167" i="4"/>
  <c r="R167" i="4"/>
  <c r="P167" i="4"/>
  <c r="BI165" i="4"/>
  <c r="BH165" i="4"/>
  <c r="BG165" i="4"/>
  <c r="BF165" i="4"/>
  <c r="T165" i="4"/>
  <c r="R165" i="4"/>
  <c r="P165" i="4"/>
  <c r="BI163" i="4"/>
  <c r="BH163" i="4"/>
  <c r="BG163" i="4"/>
  <c r="BF163" i="4"/>
  <c r="T163" i="4"/>
  <c r="R163" i="4"/>
  <c r="P163" i="4"/>
  <c r="BI161" i="4"/>
  <c r="BH161" i="4"/>
  <c r="BG161" i="4"/>
  <c r="BF161" i="4"/>
  <c r="T161" i="4"/>
  <c r="R161" i="4"/>
  <c r="P161" i="4"/>
  <c r="BI159" i="4"/>
  <c r="BH159" i="4"/>
  <c r="BG159" i="4"/>
  <c r="BF159" i="4"/>
  <c r="T159" i="4"/>
  <c r="R159" i="4"/>
  <c r="P159" i="4"/>
  <c r="BI157" i="4"/>
  <c r="BH157" i="4"/>
  <c r="BG157" i="4"/>
  <c r="BF157" i="4"/>
  <c r="T157" i="4"/>
  <c r="R157" i="4"/>
  <c r="P157" i="4"/>
  <c r="BI154" i="4"/>
  <c r="BH154" i="4"/>
  <c r="BG154" i="4"/>
  <c r="BF154" i="4"/>
  <c r="T154" i="4"/>
  <c r="R154" i="4"/>
  <c r="P154" i="4"/>
  <c r="BI152" i="4"/>
  <c r="BH152" i="4"/>
  <c r="BG152" i="4"/>
  <c r="BF152" i="4"/>
  <c r="T152" i="4"/>
  <c r="R152" i="4"/>
  <c r="P152" i="4"/>
  <c r="BI150" i="4"/>
  <c r="BH150" i="4"/>
  <c r="BG150" i="4"/>
  <c r="BF150" i="4"/>
  <c r="T150" i="4"/>
  <c r="R150" i="4"/>
  <c r="P150" i="4"/>
  <c r="BI148" i="4"/>
  <c r="BH148" i="4"/>
  <c r="BG148" i="4"/>
  <c r="BF148" i="4"/>
  <c r="T148" i="4"/>
  <c r="R148" i="4"/>
  <c r="P148" i="4"/>
  <c r="BI146" i="4"/>
  <c r="BH146" i="4"/>
  <c r="BG146" i="4"/>
  <c r="BF146" i="4"/>
  <c r="T146" i="4"/>
  <c r="R146" i="4"/>
  <c r="P146" i="4"/>
  <c r="BI144" i="4"/>
  <c r="BH144" i="4"/>
  <c r="BG144" i="4"/>
  <c r="BF144" i="4"/>
  <c r="T144" i="4"/>
  <c r="R144" i="4"/>
  <c r="P144" i="4"/>
  <c r="BI142" i="4"/>
  <c r="BH142" i="4"/>
  <c r="BG142" i="4"/>
  <c r="BF142" i="4"/>
  <c r="T142" i="4"/>
  <c r="R142" i="4"/>
  <c r="P142" i="4"/>
  <c r="BI140" i="4"/>
  <c r="BH140" i="4"/>
  <c r="BG140" i="4"/>
  <c r="BF140" i="4"/>
  <c r="T140" i="4"/>
  <c r="R140" i="4"/>
  <c r="P140" i="4"/>
  <c r="BI138" i="4"/>
  <c r="BH138" i="4"/>
  <c r="BG138" i="4"/>
  <c r="BF138" i="4"/>
  <c r="T138" i="4"/>
  <c r="R138" i="4"/>
  <c r="P138" i="4"/>
  <c r="BI136" i="4"/>
  <c r="BH136" i="4"/>
  <c r="BG136" i="4"/>
  <c r="BF136" i="4"/>
  <c r="T136" i="4"/>
  <c r="R136" i="4"/>
  <c r="P136" i="4"/>
  <c r="BI134" i="4"/>
  <c r="BH134" i="4"/>
  <c r="BG134" i="4"/>
  <c r="BF134" i="4"/>
  <c r="T134" i="4"/>
  <c r="R134" i="4"/>
  <c r="P134" i="4"/>
  <c r="BI132" i="4"/>
  <c r="BH132" i="4"/>
  <c r="BG132" i="4"/>
  <c r="BF132" i="4"/>
  <c r="T132" i="4"/>
  <c r="R132" i="4"/>
  <c r="P132" i="4"/>
  <c r="BI130" i="4"/>
  <c r="BH130" i="4"/>
  <c r="BG130" i="4"/>
  <c r="BF130" i="4"/>
  <c r="T130" i="4"/>
  <c r="R130" i="4"/>
  <c r="P130" i="4"/>
  <c r="BI128" i="4"/>
  <c r="BH128" i="4"/>
  <c r="BG128" i="4"/>
  <c r="BF128" i="4"/>
  <c r="T128" i="4"/>
  <c r="R128" i="4"/>
  <c r="P128" i="4"/>
  <c r="J122" i="4"/>
  <c r="F121" i="4"/>
  <c r="F119" i="4"/>
  <c r="E117" i="4"/>
  <c r="J94" i="4"/>
  <c r="F93" i="4"/>
  <c r="F91" i="4"/>
  <c r="E89" i="4"/>
  <c r="J23" i="4"/>
  <c r="E23" i="4"/>
  <c r="J93" i="4" s="1"/>
  <c r="J22" i="4"/>
  <c r="J20" i="4"/>
  <c r="E20" i="4"/>
  <c r="F122" i="4" s="1"/>
  <c r="J19" i="4"/>
  <c r="J14" i="4"/>
  <c r="J119" i="4" s="1"/>
  <c r="E7" i="4"/>
  <c r="E85" i="4"/>
  <c r="J37" i="3"/>
  <c r="J36" i="3"/>
  <c r="AY96" i="1" s="1"/>
  <c r="J35" i="3"/>
  <c r="AX96" i="1"/>
  <c r="BI196" i="3"/>
  <c r="BH196" i="3"/>
  <c r="BG196" i="3"/>
  <c r="BF196" i="3"/>
  <c r="T196" i="3"/>
  <c r="T195" i="3" s="1"/>
  <c r="R196" i="3"/>
  <c r="R195" i="3"/>
  <c r="P196" i="3"/>
  <c r="P195" i="3" s="1"/>
  <c r="BI193" i="3"/>
  <c r="BH193" i="3"/>
  <c r="BG193" i="3"/>
  <c r="BF193" i="3"/>
  <c r="T193" i="3"/>
  <c r="R193" i="3"/>
  <c r="P193" i="3"/>
  <c r="BI191" i="3"/>
  <c r="BH191" i="3"/>
  <c r="BG191" i="3"/>
  <c r="BF191" i="3"/>
  <c r="T191" i="3"/>
  <c r="R191" i="3"/>
  <c r="P191" i="3"/>
  <c r="BI188" i="3"/>
  <c r="BH188" i="3"/>
  <c r="BG188" i="3"/>
  <c r="BF188" i="3"/>
  <c r="T188" i="3"/>
  <c r="R188" i="3"/>
  <c r="P188" i="3"/>
  <c r="BI186" i="3"/>
  <c r="BH186" i="3"/>
  <c r="BG186" i="3"/>
  <c r="BF186" i="3"/>
  <c r="T186" i="3"/>
  <c r="R186" i="3"/>
  <c r="P186" i="3"/>
  <c r="BI184" i="3"/>
  <c r="BH184" i="3"/>
  <c r="BG184" i="3"/>
  <c r="BF184" i="3"/>
  <c r="T184" i="3"/>
  <c r="R184" i="3"/>
  <c r="P184" i="3"/>
  <c r="BI182" i="3"/>
  <c r="BH182" i="3"/>
  <c r="BG182" i="3"/>
  <c r="BF182" i="3"/>
  <c r="T182" i="3"/>
  <c r="R182" i="3"/>
  <c r="P182" i="3"/>
  <c r="BI180" i="3"/>
  <c r="BH180" i="3"/>
  <c r="BG180" i="3"/>
  <c r="BF180" i="3"/>
  <c r="T180" i="3"/>
  <c r="R180" i="3"/>
  <c r="P180" i="3"/>
  <c r="BI178" i="3"/>
  <c r="BH178" i="3"/>
  <c r="BG178" i="3"/>
  <c r="BF178" i="3"/>
  <c r="T178" i="3"/>
  <c r="R178" i="3"/>
  <c r="P178" i="3"/>
  <c r="BI176" i="3"/>
  <c r="BH176" i="3"/>
  <c r="BG176" i="3"/>
  <c r="BF176" i="3"/>
  <c r="T176" i="3"/>
  <c r="R176" i="3"/>
  <c r="P176" i="3"/>
  <c r="BI174" i="3"/>
  <c r="BH174" i="3"/>
  <c r="BG174" i="3"/>
  <c r="BF174" i="3"/>
  <c r="T174" i="3"/>
  <c r="R174" i="3"/>
  <c r="P174" i="3"/>
  <c r="BI172" i="3"/>
  <c r="BH172" i="3"/>
  <c r="BG172" i="3"/>
  <c r="BF172" i="3"/>
  <c r="T172" i="3"/>
  <c r="R172" i="3"/>
  <c r="P172" i="3"/>
  <c r="BI170" i="3"/>
  <c r="BH170" i="3"/>
  <c r="BG170" i="3"/>
  <c r="BF170" i="3"/>
  <c r="T170" i="3"/>
  <c r="R170" i="3"/>
  <c r="P170" i="3"/>
  <c r="BI168" i="3"/>
  <c r="BH168" i="3"/>
  <c r="BG168" i="3"/>
  <c r="BF168" i="3"/>
  <c r="T168" i="3"/>
  <c r="R168" i="3"/>
  <c r="P168" i="3"/>
  <c r="BI166" i="3"/>
  <c r="BH166" i="3"/>
  <c r="BG166" i="3"/>
  <c r="BF166" i="3"/>
  <c r="T166" i="3"/>
  <c r="R166" i="3"/>
  <c r="P166" i="3"/>
  <c r="BI164" i="3"/>
  <c r="BH164" i="3"/>
  <c r="BG164" i="3"/>
  <c r="BF164" i="3"/>
  <c r="T164" i="3"/>
  <c r="R164" i="3"/>
  <c r="P164" i="3"/>
  <c r="BI162" i="3"/>
  <c r="BH162" i="3"/>
  <c r="BG162" i="3"/>
  <c r="BF162" i="3"/>
  <c r="T162" i="3"/>
  <c r="R162" i="3"/>
  <c r="P162" i="3"/>
  <c r="BI160" i="3"/>
  <c r="BH160" i="3"/>
  <c r="BG160" i="3"/>
  <c r="BF160" i="3"/>
  <c r="T160" i="3"/>
  <c r="R160" i="3"/>
  <c r="P160" i="3"/>
  <c r="BI158" i="3"/>
  <c r="BH158" i="3"/>
  <c r="BG158" i="3"/>
  <c r="BF158" i="3"/>
  <c r="T158" i="3"/>
  <c r="R158" i="3"/>
  <c r="P158" i="3"/>
  <c r="BI156" i="3"/>
  <c r="BH156" i="3"/>
  <c r="BG156" i="3"/>
  <c r="BF156" i="3"/>
  <c r="T156" i="3"/>
  <c r="R156" i="3"/>
  <c r="P156" i="3"/>
  <c r="BI154" i="3"/>
  <c r="BH154" i="3"/>
  <c r="BG154" i="3"/>
  <c r="BF154" i="3"/>
  <c r="T154" i="3"/>
  <c r="R154" i="3"/>
  <c r="P154" i="3"/>
  <c r="BI152" i="3"/>
  <c r="BH152" i="3"/>
  <c r="BG152" i="3"/>
  <c r="BF152" i="3"/>
  <c r="T152" i="3"/>
  <c r="R152" i="3"/>
  <c r="P152" i="3"/>
  <c r="BI150" i="3"/>
  <c r="BH150" i="3"/>
  <c r="BG150" i="3"/>
  <c r="BF150" i="3"/>
  <c r="T150" i="3"/>
  <c r="R150" i="3"/>
  <c r="P150" i="3"/>
  <c r="BI148" i="3"/>
  <c r="BH148" i="3"/>
  <c r="BG148" i="3"/>
  <c r="BF148" i="3"/>
  <c r="T148" i="3"/>
  <c r="R148" i="3"/>
  <c r="P148" i="3"/>
  <c r="BI146" i="3"/>
  <c r="BH146" i="3"/>
  <c r="BG146" i="3"/>
  <c r="BF146" i="3"/>
  <c r="T146" i="3"/>
  <c r="R146" i="3"/>
  <c r="P146" i="3"/>
  <c r="BI144" i="3"/>
  <c r="BH144" i="3"/>
  <c r="BG144" i="3"/>
  <c r="BF144" i="3"/>
  <c r="T144" i="3"/>
  <c r="R144" i="3"/>
  <c r="P144" i="3"/>
  <c r="BI142" i="3"/>
  <c r="BH142" i="3"/>
  <c r="BG142" i="3"/>
  <c r="BF142" i="3"/>
  <c r="T142" i="3"/>
  <c r="R142" i="3"/>
  <c r="P142" i="3"/>
  <c r="BI140" i="3"/>
  <c r="BH140" i="3"/>
  <c r="BG140" i="3"/>
  <c r="BF140" i="3"/>
  <c r="T140" i="3"/>
  <c r="R140" i="3"/>
  <c r="P140" i="3"/>
  <c r="BI136" i="3"/>
  <c r="BH136" i="3"/>
  <c r="BG136" i="3"/>
  <c r="BF136" i="3"/>
  <c r="T136" i="3"/>
  <c r="R136" i="3"/>
  <c r="P136" i="3"/>
  <c r="BI134" i="3"/>
  <c r="BH134" i="3"/>
  <c r="BG134" i="3"/>
  <c r="BF134" i="3"/>
  <c r="T134" i="3"/>
  <c r="R134" i="3"/>
  <c r="P134" i="3"/>
  <c r="BI132" i="3"/>
  <c r="BH132" i="3"/>
  <c r="BG132" i="3"/>
  <c r="BF132" i="3"/>
  <c r="T132" i="3"/>
  <c r="R132" i="3"/>
  <c r="P132" i="3"/>
  <c r="BI130" i="3"/>
  <c r="BH130" i="3"/>
  <c r="BG130" i="3"/>
  <c r="BF130" i="3"/>
  <c r="T130" i="3"/>
  <c r="R130" i="3"/>
  <c r="P130" i="3"/>
  <c r="BI128" i="3"/>
  <c r="BH128" i="3"/>
  <c r="BG128" i="3"/>
  <c r="BF128" i="3"/>
  <c r="T128" i="3"/>
  <c r="R128" i="3"/>
  <c r="P128" i="3"/>
  <c r="BI126" i="3"/>
  <c r="BH126" i="3"/>
  <c r="BG126" i="3"/>
  <c r="BF126" i="3"/>
  <c r="T126" i="3"/>
  <c r="R126" i="3"/>
  <c r="P126" i="3"/>
  <c r="BI124" i="3"/>
  <c r="BH124" i="3"/>
  <c r="BG124" i="3"/>
  <c r="BF124" i="3"/>
  <c r="T124" i="3"/>
  <c r="R124" i="3"/>
  <c r="P124" i="3"/>
  <c r="J118" i="3"/>
  <c r="F117" i="3"/>
  <c r="F115" i="3"/>
  <c r="E113" i="3"/>
  <c r="J91" i="3"/>
  <c r="F90" i="3"/>
  <c r="F88" i="3"/>
  <c r="E86" i="3"/>
  <c r="J21" i="3"/>
  <c r="E21" i="3"/>
  <c r="J90" i="3" s="1"/>
  <c r="J20" i="3"/>
  <c r="J18" i="3"/>
  <c r="E18" i="3"/>
  <c r="F118" i="3" s="1"/>
  <c r="J17" i="3"/>
  <c r="J12" i="3"/>
  <c r="J88" i="3"/>
  <c r="E7" i="3"/>
  <c r="E84" i="3"/>
  <c r="J37" i="2"/>
  <c r="J36" i="2"/>
  <c r="AY95" i="1" s="1"/>
  <c r="J35" i="2"/>
  <c r="AX95" i="1" s="1"/>
  <c r="BI321" i="2"/>
  <c r="BH321" i="2"/>
  <c r="BG321" i="2"/>
  <c r="BF321" i="2"/>
  <c r="T321" i="2"/>
  <c r="R321" i="2"/>
  <c r="P321" i="2"/>
  <c r="BI318" i="2"/>
  <c r="BH318" i="2"/>
  <c r="BG318" i="2"/>
  <c r="BF318" i="2"/>
  <c r="T318" i="2"/>
  <c r="R318" i="2"/>
  <c r="P318" i="2"/>
  <c r="BI315" i="2"/>
  <c r="BH315" i="2"/>
  <c r="BG315" i="2"/>
  <c r="BF315" i="2"/>
  <c r="T315" i="2"/>
  <c r="R315" i="2"/>
  <c r="P315" i="2"/>
  <c r="BI312" i="2"/>
  <c r="BH312" i="2"/>
  <c r="BG312" i="2"/>
  <c r="BF312" i="2"/>
  <c r="T312" i="2"/>
  <c r="R312" i="2"/>
  <c r="P312" i="2"/>
  <c r="BI309" i="2"/>
  <c r="BH309" i="2"/>
  <c r="BG309" i="2"/>
  <c r="BF309" i="2"/>
  <c r="T309" i="2"/>
  <c r="R309" i="2"/>
  <c r="P309" i="2"/>
  <c r="BI306" i="2"/>
  <c r="BH306" i="2"/>
  <c r="BG306" i="2"/>
  <c r="BF306" i="2"/>
  <c r="T306" i="2"/>
  <c r="R306" i="2"/>
  <c r="P306" i="2"/>
  <c r="BI303" i="2"/>
  <c r="BH303" i="2"/>
  <c r="BG303" i="2"/>
  <c r="BF303" i="2"/>
  <c r="T303" i="2"/>
  <c r="R303" i="2"/>
  <c r="P303" i="2"/>
  <c r="BI300" i="2"/>
  <c r="BH300" i="2"/>
  <c r="BG300" i="2"/>
  <c r="BF300" i="2"/>
  <c r="T300" i="2"/>
  <c r="R300" i="2"/>
  <c r="P300" i="2"/>
  <c r="BI297" i="2"/>
  <c r="BH297" i="2"/>
  <c r="BG297" i="2"/>
  <c r="BF297" i="2"/>
  <c r="T297" i="2"/>
  <c r="R297" i="2"/>
  <c r="P297" i="2"/>
  <c r="BI294" i="2"/>
  <c r="BH294" i="2"/>
  <c r="BG294" i="2"/>
  <c r="BF294" i="2"/>
  <c r="T294" i="2"/>
  <c r="R294" i="2"/>
  <c r="P294" i="2"/>
  <c r="BI291" i="2"/>
  <c r="BH291" i="2"/>
  <c r="BG291" i="2"/>
  <c r="BF291" i="2"/>
  <c r="T291" i="2"/>
  <c r="R291" i="2"/>
  <c r="P291" i="2"/>
  <c r="BI289" i="2"/>
  <c r="BH289" i="2"/>
  <c r="BG289" i="2"/>
  <c r="BF289" i="2"/>
  <c r="T289" i="2"/>
  <c r="R289" i="2"/>
  <c r="P289" i="2"/>
  <c r="BI286" i="2"/>
  <c r="BH286" i="2"/>
  <c r="BG286" i="2"/>
  <c r="BF286" i="2"/>
  <c r="T286" i="2"/>
  <c r="R286" i="2"/>
  <c r="P286" i="2"/>
  <c r="BI283" i="2"/>
  <c r="BH283" i="2"/>
  <c r="BG283" i="2"/>
  <c r="BF283" i="2"/>
  <c r="T283" i="2"/>
  <c r="R283" i="2"/>
  <c r="P283" i="2"/>
  <c r="BI281" i="2"/>
  <c r="BH281" i="2"/>
  <c r="BG281" i="2"/>
  <c r="BF281" i="2"/>
  <c r="T281" i="2"/>
  <c r="R281" i="2"/>
  <c r="P281" i="2"/>
  <c r="BI279" i="2"/>
  <c r="BH279" i="2"/>
  <c r="BG279" i="2"/>
  <c r="BF279" i="2"/>
  <c r="T279" i="2"/>
  <c r="R279" i="2"/>
  <c r="P279" i="2"/>
  <c r="BI277" i="2"/>
  <c r="BH277" i="2"/>
  <c r="BG277" i="2"/>
  <c r="BF277" i="2"/>
  <c r="T277" i="2"/>
  <c r="R277" i="2"/>
  <c r="P277" i="2"/>
  <c r="BI275" i="2"/>
  <c r="BH275" i="2"/>
  <c r="BG275" i="2"/>
  <c r="BF275" i="2"/>
  <c r="T275" i="2"/>
  <c r="R275" i="2"/>
  <c r="P275" i="2"/>
  <c r="BI270" i="2"/>
  <c r="BH270" i="2"/>
  <c r="BG270" i="2"/>
  <c r="BF270" i="2"/>
  <c r="T270" i="2"/>
  <c r="R270" i="2"/>
  <c r="P270" i="2"/>
  <c r="BI268" i="2"/>
  <c r="BH268" i="2"/>
  <c r="BG268" i="2"/>
  <c r="BF268" i="2"/>
  <c r="T268" i="2"/>
  <c r="R268" i="2"/>
  <c r="P268" i="2"/>
  <c r="BI265" i="2"/>
  <c r="BH265" i="2"/>
  <c r="BG265" i="2"/>
  <c r="BF265" i="2"/>
  <c r="T265" i="2"/>
  <c r="R265" i="2"/>
  <c r="P265" i="2"/>
  <c r="BI262" i="2"/>
  <c r="BH262" i="2"/>
  <c r="BG262" i="2"/>
  <c r="BF262" i="2"/>
  <c r="T262" i="2"/>
  <c r="R262" i="2"/>
  <c r="P262" i="2"/>
  <c r="BI259" i="2"/>
  <c r="BH259" i="2"/>
  <c r="BG259" i="2"/>
  <c r="BF259" i="2"/>
  <c r="T259" i="2"/>
  <c r="R259" i="2"/>
  <c r="P259" i="2"/>
  <c r="BI256" i="2"/>
  <c r="BH256" i="2"/>
  <c r="BG256" i="2"/>
  <c r="BF256" i="2"/>
  <c r="T256" i="2"/>
  <c r="R256" i="2"/>
  <c r="P256" i="2"/>
  <c r="BI253" i="2"/>
  <c r="BH253" i="2"/>
  <c r="BG253" i="2"/>
  <c r="BF253" i="2"/>
  <c r="T253" i="2"/>
  <c r="R253" i="2"/>
  <c r="P253" i="2"/>
  <c r="BI250" i="2"/>
  <c r="BH250" i="2"/>
  <c r="BG250" i="2"/>
  <c r="BF250" i="2"/>
  <c r="T250" i="2"/>
  <c r="R250" i="2"/>
  <c r="P250" i="2"/>
  <c r="BI247" i="2"/>
  <c r="BH247" i="2"/>
  <c r="BG247" i="2"/>
  <c r="BF247" i="2"/>
  <c r="T247" i="2"/>
  <c r="R247" i="2"/>
  <c r="P247" i="2"/>
  <c r="BI244" i="2"/>
  <c r="BH244" i="2"/>
  <c r="BG244" i="2"/>
  <c r="BF244" i="2"/>
  <c r="T244" i="2"/>
  <c r="R244" i="2"/>
  <c r="P244" i="2"/>
  <c r="BI241" i="2"/>
  <c r="BH241" i="2"/>
  <c r="BG241" i="2"/>
  <c r="BF241" i="2"/>
  <c r="T241" i="2"/>
  <c r="R241" i="2"/>
  <c r="P241" i="2"/>
  <c r="BI238" i="2"/>
  <c r="BH238" i="2"/>
  <c r="BG238" i="2"/>
  <c r="BF238" i="2"/>
  <c r="T238" i="2"/>
  <c r="R238" i="2"/>
  <c r="P238" i="2"/>
  <c r="BI235" i="2"/>
  <c r="BH235" i="2"/>
  <c r="BG235" i="2"/>
  <c r="BF235" i="2"/>
  <c r="T235" i="2"/>
  <c r="R235" i="2"/>
  <c r="P235" i="2"/>
  <c r="BI232" i="2"/>
  <c r="BH232" i="2"/>
  <c r="BG232" i="2"/>
  <c r="BF232" i="2"/>
  <c r="T232" i="2"/>
  <c r="R232" i="2"/>
  <c r="P232" i="2"/>
  <c r="BI230" i="2"/>
  <c r="BH230" i="2"/>
  <c r="BG230" i="2"/>
  <c r="BF230" i="2"/>
  <c r="T230" i="2"/>
  <c r="R230" i="2"/>
  <c r="P230" i="2"/>
  <c r="BI228" i="2"/>
  <c r="BH228" i="2"/>
  <c r="BG228" i="2"/>
  <c r="BF228" i="2"/>
  <c r="T228" i="2"/>
  <c r="R228" i="2"/>
  <c r="P228" i="2"/>
  <c r="BI226" i="2"/>
  <c r="BH226" i="2"/>
  <c r="BG226" i="2"/>
  <c r="BF226" i="2"/>
  <c r="T226" i="2"/>
  <c r="R226" i="2"/>
  <c r="P226" i="2"/>
  <c r="BI224" i="2"/>
  <c r="BH224" i="2"/>
  <c r="BG224" i="2"/>
  <c r="BF224" i="2"/>
  <c r="T224" i="2"/>
  <c r="R224" i="2"/>
  <c r="P224" i="2"/>
  <c r="BI222" i="2"/>
  <c r="BH222" i="2"/>
  <c r="BG222" i="2"/>
  <c r="BF222" i="2"/>
  <c r="T222" i="2"/>
  <c r="R222" i="2"/>
  <c r="P222" i="2"/>
  <c r="BI220" i="2"/>
  <c r="BH220" i="2"/>
  <c r="BG220" i="2"/>
  <c r="BF220" i="2"/>
  <c r="T220" i="2"/>
  <c r="R220" i="2"/>
  <c r="P220" i="2"/>
  <c r="BI218" i="2"/>
  <c r="BH218" i="2"/>
  <c r="BG218" i="2"/>
  <c r="BF218" i="2"/>
  <c r="T218" i="2"/>
  <c r="R218" i="2"/>
  <c r="P218" i="2"/>
  <c r="BI216" i="2"/>
  <c r="BH216" i="2"/>
  <c r="BG216" i="2"/>
  <c r="BF216" i="2"/>
  <c r="T216" i="2"/>
  <c r="R216" i="2"/>
  <c r="P216" i="2"/>
  <c r="BI213" i="2"/>
  <c r="BH213" i="2"/>
  <c r="BG213" i="2"/>
  <c r="BF213" i="2"/>
  <c r="T213" i="2"/>
  <c r="R213" i="2"/>
  <c r="P213" i="2"/>
  <c r="BI210" i="2"/>
  <c r="BH210" i="2"/>
  <c r="BG210" i="2"/>
  <c r="BF210" i="2"/>
  <c r="T210" i="2"/>
  <c r="R210" i="2"/>
  <c r="P210" i="2"/>
  <c r="BI208" i="2"/>
  <c r="BH208" i="2"/>
  <c r="BG208" i="2"/>
  <c r="BF208" i="2"/>
  <c r="T208" i="2"/>
  <c r="R208" i="2"/>
  <c r="P208" i="2"/>
  <c r="BI205" i="2"/>
  <c r="BH205" i="2"/>
  <c r="BG205" i="2"/>
  <c r="BF205" i="2"/>
  <c r="T205" i="2"/>
  <c r="R205" i="2"/>
  <c r="P205" i="2"/>
  <c r="BI203" i="2"/>
  <c r="BH203" i="2"/>
  <c r="BG203" i="2"/>
  <c r="BF203" i="2"/>
  <c r="T203" i="2"/>
  <c r="R203" i="2"/>
  <c r="P203" i="2"/>
  <c r="BI201" i="2"/>
  <c r="BH201" i="2"/>
  <c r="BG201" i="2"/>
  <c r="BF201" i="2"/>
  <c r="T201" i="2"/>
  <c r="R201" i="2"/>
  <c r="P201" i="2"/>
  <c r="BI199" i="2"/>
  <c r="BH199" i="2"/>
  <c r="BG199" i="2"/>
  <c r="BF199" i="2"/>
  <c r="T199" i="2"/>
  <c r="R199" i="2"/>
  <c r="P199" i="2"/>
  <c r="BI196" i="2"/>
  <c r="BH196" i="2"/>
  <c r="BG196" i="2"/>
  <c r="BF196" i="2"/>
  <c r="T196" i="2"/>
  <c r="R196" i="2"/>
  <c r="P196" i="2"/>
  <c r="BI194" i="2"/>
  <c r="BH194" i="2"/>
  <c r="BG194" i="2"/>
  <c r="BF194" i="2"/>
  <c r="T194" i="2"/>
  <c r="R194" i="2"/>
  <c r="P194" i="2"/>
  <c r="BI191" i="2"/>
  <c r="BH191" i="2"/>
  <c r="BG191" i="2"/>
  <c r="BF191" i="2"/>
  <c r="T191" i="2"/>
  <c r="R191" i="2"/>
  <c r="P191" i="2"/>
  <c r="BI189" i="2"/>
  <c r="BH189" i="2"/>
  <c r="BG189" i="2"/>
  <c r="BF189" i="2"/>
  <c r="T189" i="2"/>
  <c r="R189" i="2"/>
  <c r="P189" i="2"/>
  <c r="BI186" i="2"/>
  <c r="BH186" i="2"/>
  <c r="BG186" i="2"/>
  <c r="BF186" i="2"/>
  <c r="T186" i="2"/>
  <c r="R186" i="2"/>
  <c r="P186" i="2"/>
  <c r="BI183" i="2"/>
  <c r="BH183" i="2"/>
  <c r="BG183" i="2"/>
  <c r="BF183" i="2"/>
  <c r="T183" i="2"/>
  <c r="R183" i="2"/>
  <c r="P183" i="2"/>
  <c r="BI180" i="2"/>
  <c r="BH180" i="2"/>
  <c r="BG180" i="2"/>
  <c r="BF180" i="2"/>
  <c r="T180" i="2"/>
  <c r="R180" i="2"/>
  <c r="P180" i="2"/>
  <c r="BI177" i="2"/>
  <c r="BH177" i="2"/>
  <c r="BG177" i="2"/>
  <c r="BF177" i="2"/>
  <c r="T177" i="2"/>
  <c r="R177" i="2"/>
  <c r="P177" i="2"/>
  <c r="BI175" i="2"/>
  <c r="BH175" i="2"/>
  <c r="BG175" i="2"/>
  <c r="BF175" i="2"/>
  <c r="T175" i="2"/>
  <c r="R175" i="2"/>
  <c r="P175" i="2"/>
  <c r="BI173" i="2"/>
  <c r="BH173" i="2"/>
  <c r="BG173" i="2"/>
  <c r="BF173" i="2"/>
  <c r="T173" i="2"/>
  <c r="R173" i="2"/>
  <c r="P173" i="2"/>
  <c r="BI171" i="2"/>
  <c r="BH171" i="2"/>
  <c r="BG171" i="2"/>
  <c r="BF171" i="2"/>
  <c r="T171" i="2"/>
  <c r="R171" i="2"/>
  <c r="P171" i="2"/>
  <c r="BI169" i="2"/>
  <c r="BH169" i="2"/>
  <c r="BG169" i="2"/>
  <c r="BF169" i="2"/>
  <c r="T169" i="2"/>
  <c r="R169" i="2"/>
  <c r="P169" i="2"/>
  <c r="BI166" i="2"/>
  <c r="BH166" i="2"/>
  <c r="BG166" i="2"/>
  <c r="BF166" i="2"/>
  <c r="T166" i="2"/>
  <c r="R166" i="2"/>
  <c r="P166" i="2"/>
  <c r="BI163" i="2"/>
  <c r="BH163" i="2"/>
  <c r="BG163" i="2"/>
  <c r="BF163" i="2"/>
  <c r="T163" i="2"/>
  <c r="R163" i="2"/>
  <c r="P163" i="2"/>
  <c r="BI160" i="2"/>
  <c r="BH160" i="2"/>
  <c r="BG160" i="2"/>
  <c r="BF160" i="2"/>
  <c r="T160" i="2"/>
  <c r="R160" i="2"/>
  <c r="P160" i="2"/>
  <c r="BI158" i="2"/>
  <c r="BH158" i="2"/>
  <c r="BG158" i="2"/>
  <c r="BF158" i="2"/>
  <c r="T158" i="2"/>
  <c r="R158" i="2"/>
  <c r="P158" i="2"/>
  <c r="BI155" i="2"/>
  <c r="BH155" i="2"/>
  <c r="BG155" i="2"/>
  <c r="BF155" i="2"/>
  <c r="T155" i="2"/>
  <c r="R155" i="2"/>
  <c r="P155" i="2"/>
  <c r="BI150" i="2"/>
  <c r="BH150" i="2"/>
  <c r="BG150" i="2"/>
  <c r="BF150" i="2"/>
  <c r="T150" i="2"/>
  <c r="R150" i="2"/>
  <c r="P150" i="2"/>
  <c r="BI144" i="2"/>
  <c r="BH144" i="2"/>
  <c r="BG144" i="2"/>
  <c r="BF144" i="2"/>
  <c r="T144" i="2"/>
  <c r="R144" i="2"/>
  <c r="P144" i="2"/>
  <c r="BI141" i="2"/>
  <c r="BH141" i="2"/>
  <c r="BG141" i="2"/>
  <c r="BF141" i="2"/>
  <c r="T141" i="2"/>
  <c r="R141" i="2"/>
  <c r="P141" i="2"/>
  <c r="BI136" i="2"/>
  <c r="BH136" i="2"/>
  <c r="BG136" i="2"/>
  <c r="BF136" i="2"/>
  <c r="T136" i="2"/>
  <c r="R136" i="2"/>
  <c r="P136" i="2"/>
  <c r="BI130" i="2"/>
  <c r="BH130" i="2"/>
  <c r="BG130" i="2"/>
  <c r="BF130" i="2"/>
  <c r="T130" i="2"/>
  <c r="R130" i="2"/>
  <c r="P130" i="2"/>
  <c r="BI127" i="2"/>
  <c r="BH127" i="2"/>
  <c r="BG127" i="2"/>
  <c r="BF127" i="2"/>
  <c r="T127" i="2"/>
  <c r="R127" i="2"/>
  <c r="P127" i="2"/>
  <c r="BI124" i="2"/>
  <c r="BH124" i="2"/>
  <c r="BG124" i="2"/>
  <c r="BF124" i="2"/>
  <c r="T124" i="2"/>
  <c r="R124" i="2"/>
  <c r="P124" i="2"/>
  <c r="BI122" i="2"/>
  <c r="BH122" i="2"/>
  <c r="BG122" i="2"/>
  <c r="BF122" i="2"/>
  <c r="T122" i="2"/>
  <c r="R122" i="2"/>
  <c r="P122" i="2"/>
  <c r="F115" i="2"/>
  <c r="F113" i="2"/>
  <c r="E111" i="2"/>
  <c r="F91" i="2"/>
  <c r="F89" i="2"/>
  <c r="E87" i="2"/>
  <c r="J24" i="2"/>
  <c r="E24" i="2"/>
  <c r="J92" i="2" s="1"/>
  <c r="J23" i="2"/>
  <c r="J21" i="2"/>
  <c r="E21" i="2"/>
  <c r="J115" i="2" s="1"/>
  <c r="J20" i="2"/>
  <c r="J18" i="2"/>
  <c r="E18" i="2"/>
  <c r="F92" i="2" s="1"/>
  <c r="J17" i="2"/>
  <c r="J12" i="2"/>
  <c r="J89" i="2"/>
  <c r="E7" i="2"/>
  <c r="E85" i="2"/>
  <c r="L90" i="1"/>
  <c r="AM90" i="1"/>
  <c r="AM89" i="1"/>
  <c r="L89" i="1"/>
  <c r="AM87" i="1"/>
  <c r="L87" i="1"/>
  <c r="L85" i="1"/>
  <c r="L84" i="1"/>
  <c r="J129" i="6"/>
  <c r="BK127" i="6"/>
  <c r="BK123" i="6"/>
  <c r="BK121" i="6"/>
  <c r="BK119" i="6"/>
  <c r="J127" i="5"/>
  <c r="BK125" i="5"/>
  <c r="BK310" i="4"/>
  <c r="BK308" i="4"/>
  <c r="J304" i="4"/>
  <c r="BK298" i="4"/>
  <c r="BK296" i="4"/>
  <c r="BK294" i="4"/>
  <c r="BK289" i="4"/>
  <c r="BK284" i="4"/>
  <c r="BK271" i="4"/>
  <c r="J266" i="4"/>
  <c r="BK262" i="4"/>
  <c r="BK259" i="4"/>
  <c r="J254" i="4"/>
  <c r="BK250" i="4"/>
  <c r="BK245" i="4"/>
  <c r="BK238" i="4"/>
  <c r="BK236" i="4"/>
  <c r="J229" i="4"/>
  <c r="J222" i="4"/>
  <c r="BK209" i="4"/>
  <c r="BK198" i="4"/>
  <c r="J196" i="4"/>
  <c r="J194" i="4"/>
  <c r="BK191" i="4"/>
  <c r="BK182" i="4"/>
  <c r="J180" i="4"/>
  <c r="J171" i="4"/>
  <c r="BK165" i="4"/>
  <c r="BK163" i="4"/>
  <c r="BK161" i="4"/>
  <c r="BK159" i="4"/>
  <c r="BK157" i="4"/>
  <c r="J154" i="4"/>
  <c r="J152" i="4"/>
  <c r="BK146" i="4"/>
  <c r="J140" i="4"/>
  <c r="BK136" i="4"/>
  <c r="BK134" i="4"/>
  <c r="BK132" i="4"/>
  <c r="BK130" i="4"/>
  <c r="J128" i="4"/>
  <c r="BK191" i="3"/>
  <c r="J186" i="3"/>
  <c r="BK182" i="3"/>
  <c r="J180" i="3"/>
  <c r="J178" i="3"/>
  <c r="BK174" i="3"/>
  <c r="J172" i="3"/>
  <c r="BK166" i="3"/>
  <c r="J164" i="3"/>
  <c r="J158" i="3"/>
  <c r="BK142" i="3"/>
  <c r="J134" i="3"/>
  <c r="BK132" i="3"/>
  <c r="J126" i="3"/>
  <c r="J315" i="2"/>
  <c r="BK312" i="2"/>
  <c r="BK309" i="2"/>
  <c r="BK306" i="2"/>
  <c r="J303" i="2"/>
  <c r="BK300" i="2"/>
  <c r="J294" i="2"/>
  <c r="J291" i="2"/>
  <c r="BK289" i="2"/>
  <c r="J286" i="2"/>
  <c r="J281" i="2"/>
  <c r="BK279" i="2"/>
  <c r="BK277" i="2"/>
  <c r="BK275" i="2"/>
  <c r="BK270" i="2"/>
  <c r="J268" i="2"/>
  <c r="J265" i="2"/>
  <c r="BK262" i="2"/>
  <c r="BK259" i="2"/>
  <c r="BK256" i="2"/>
  <c r="J253" i="2"/>
  <c r="BK250" i="2"/>
  <c r="J247" i="2"/>
  <c r="J244" i="2"/>
  <c r="J241" i="2"/>
  <c r="J238" i="2"/>
  <c r="J235" i="2"/>
  <c r="BK232" i="2"/>
  <c r="J230" i="2"/>
  <c r="BK228" i="2"/>
  <c r="BK226" i="2"/>
  <c r="BK224" i="2"/>
  <c r="J222" i="2"/>
  <c r="J220" i="2"/>
  <c r="BK218" i="2"/>
  <c r="BK216" i="2"/>
  <c r="BK213" i="2"/>
  <c r="BK210" i="2"/>
  <c r="J208" i="2"/>
  <c r="J205" i="2"/>
  <c r="J203" i="2"/>
  <c r="BK201" i="2"/>
  <c r="J199" i="2"/>
  <c r="J196" i="2"/>
  <c r="J194" i="2"/>
  <c r="BK191" i="2"/>
  <c r="BK189" i="2"/>
  <c r="J186" i="2"/>
  <c r="J183" i="2"/>
  <c r="J180" i="2"/>
  <c r="J177" i="2"/>
  <c r="J175" i="2"/>
  <c r="BK173" i="2"/>
  <c r="J171" i="2"/>
  <c r="BK169" i="2"/>
  <c r="J166" i="2"/>
  <c r="J163" i="2"/>
  <c r="J160" i="2"/>
  <c r="BK158" i="2"/>
  <c r="J141" i="2"/>
  <c r="J136" i="2"/>
  <c r="BK127" i="2"/>
  <c r="BK124" i="2"/>
  <c r="BK122" i="2"/>
  <c r="J136" i="6"/>
  <c r="BK133" i="6"/>
  <c r="J133" i="6"/>
  <c r="BK131" i="6"/>
  <c r="J131" i="6"/>
  <c r="BK129" i="6"/>
  <c r="J127" i="6"/>
  <c r="BK125" i="6"/>
  <c r="J125" i="6"/>
  <c r="J123" i="6"/>
  <c r="J121" i="6"/>
  <c r="J119" i="6"/>
  <c r="BK317" i="4"/>
  <c r="J317" i="4"/>
  <c r="BK315" i="4"/>
  <c r="J315" i="4"/>
  <c r="BK302" i="4"/>
  <c r="J300" i="4"/>
  <c r="J298" i="4"/>
  <c r="J296" i="4"/>
  <c r="J279" i="4"/>
  <c r="BK274" i="4"/>
  <c r="BK268" i="4"/>
  <c r="J264" i="4"/>
  <c r="J262" i="4"/>
  <c r="J259" i="4"/>
  <c r="BK256" i="4"/>
  <c r="BK252" i="4"/>
  <c r="J250" i="4"/>
  <c r="J243" i="4"/>
  <c r="J238" i="4"/>
  <c r="BK231" i="4"/>
  <c r="BK229" i="4"/>
  <c r="BK215" i="4"/>
  <c r="J209" i="4"/>
  <c r="J207" i="4"/>
  <c r="J205" i="4"/>
  <c r="BK200" i="4"/>
  <c r="J198" i="4"/>
  <c r="J189" i="4"/>
  <c r="BK186" i="4"/>
  <c r="BK184" i="4"/>
  <c r="BK175" i="4"/>
  <c r="J169" i="4"/>
  <c r="BK167" i="4"/>
  <c r="J161" i="4"/>
  <c r="J148" i="4"/>
  <c r="J144" i="4"/>
  <c r="BK138" i="4"/>
  <c r="BK128" i="4"/>
  <c r="BK196" i="3"/>
  <c r="J196" i="3"/>
  <c r="BK188" i="3"/>
  <c r="BK178" i="3"/>
  <c r="J174" i="3"/>
  <c r="BK164" i="3"/>
  <c r="BK160" i="3"/>
  <c r="BK154" i="3"/>
  <c r="BK152" i="3"/>
  <c r="BK146" i="3"/>
  <c r="BK144" i="3"/>
  <c r="J136" i="3"/>
  <c r="BK126" i="3"/>
  <c r="J124" i="3"/>
  <c r="BK321" i="2"/>
  <c r="J321" i="2"/>
  <c r="BK318" i="2"/>
  <c r="J318" i="2"/>
  <c r="BK315" i="2"/>
  <c r="BK297" i="2"/>
  <c r="BK175" i="2"/>
  <c r="BK171" i="2"/>
  <c r="BK166" i="2"/>
  <c r="BK160" i="2"/>
  <c r="J155" i="2"/>
  <c r="J150" i="2"/>
  <c r="BK144" i="2"/>
  <c r="BK130" i="2"/>
  <c r="J127" i="2"/>
  <c r="J122" i="2"/>
  <c r="F36" i="6"/>
  <c r="BK306" i="4"/>
  <c r="BK304" i="4"/>
  <c r="BK300" i="4"/>
  <c r="J289" i="4"/>
  <c r="J256" i="4"/>
  <c r="BK243" i="4"/>
  <c r="J236" i="4"/>
  <c r="J231" i="4"/>
  <c r="BK224" i="4"/>
  <c r="BK220" i="4"/>
  <c r="BK196" i="4"/>
  <c r="BK189" i="4"/>
  <c r="J186" i="4"/>
  <c r="J184" i="4"/>
  <c r="BK180" i="4"/>
  <c r="BK173" i="4"/>
  <c r="J167" i="4"/>
  <c r="J165" i="4"/>
  <c r="BK154" i="4"/>
  <c r="BK150" i="4"/>
  <c r="BK144" i="4"/>
  <c r="BK142" i="4"/>
  <c r="BK140" i="4"/>
  <c r="J132" i="4"/>
  <c r="BK193" i="3"/>
  <c r="J191" i="3"/>
  <c r="BK186" i="3"/>
  <c r="BK184" i="3"/>
  <c r="BK176" i="3"/>
  <c r="J176" i="3"/>
  <c r="BK172" i="3"/>
  <c r="J170" i="3"/>
  <c r="J168" i="3"/>
  <c r="BK162" i="3"/>
  <c r="BK158" i="3"/>
  <c r="BK156" i="3"/>
  <c r="J152" i="3"/>
  <c r="J150" i="3"/>
  <c r="BK148" i="3"/>
  <c r="J144" i="3"/>
  <c r="J140" i="3"/>
  <c r="BK136" i="3"/>
  <c r="J130" i="3"/>
  <c r="BK128" i="3"/>
  <c r="BK136" i="6"/>
  <c r="BK127" i="5"/>
  <c r="J125" i="5"/>
  <c r="J310" i="4"/>
  <c r="J308" i="4"/>
  <c r="J306" i="4"/>
  <c r="J302" i="4"/>
  <c r="J294" i="4"/>
  <c r="J284" i="4"/>
  <c r="BK279" i="4"/>
  <c r="J274" i="4"/>
  <c r="J271" i="4"/>
  <c r="J268" i="4"/>
  <c r="BK266" i="4"/>
  <c r="BK264" i="4"/>
  <c r="BK254" i="4"/>
  <c r="J252" i="4"/>
  <c r="J245" i="4"/>
  <c r="J224" i="4"/>
  <c r="BK222" i="4"/>
  <c r="J220" i="4"/>
  <c r="J215" i="4"/>
  <c r="BK207" i="4"/>
  <c r="BK205" i="4"/>
  <c r="J200" i="4"/>
  <c r="BK194" i="4"/>
  <c r="J191" i="4"/>
  <c r="J182" i="4"/>
  <c r="J175" i="4"/>
  <c r="J173" i="4"/>
  <c r="BK171" i="4"/>
  <c r="BK169" i="4"/>
  <c r="J163" i="4"/>
  <c r="J159" i="4"/>
  <c r="J157" i="4"/>
  <c r="BK152" i="4"/>
  <c r="J150" i="4"/>
  <c r="BK148" i="4"/>
  <c r="J146" i="4"/>
  <c r="J142" i="4"/>
  <c r="J138" i="4"/>
  <c r="J136" i="4"/>
  <c r="J134" i="4"/>
  <c r="J130" i="4"/>
  <c r="J193" i="3"/>
  <c r="J188" i="3"/>
  <c r="J184" i="3"/>
  <c r="J182" i="3"/>
  <c r="BK180" i="3"/>
  <c r="BK170" i="3"/>
  <c r="BK168" i="3"/>
  <c r="J166" i="3"/>
  <c r="J162" i="3"/>
  <c r="J160" i="3"/>
  <c r="J156" i="3"/>
  <c r="J154" i="3"/>
  <c r="BK150" i="3"/>
  <c r="J148" i="3"/>
  <c r="J146" i="3"/>
  <c r="J142" i="3"/>
  <c r="BK140" i="3"/>
  <c r="BK134" i="3"/>
  <c r="J132" i="3"/>
  <c r="BK130" i="3"/>
  <c r="J128" i="3"/>
  <c r="BK124" i="3"/>
  <c r="J312" i="2"/>
  <c r="J309" i="2"/>
  <c r="J306" i="2"/>
  <c r="BK303" i="2"/>
  <c r="J300" i="2"/>
  <c r="J297" i="2"/>
  <c r="BK294" i="2"/>
  <c r="BK291" i="2"/>
  <c r="J289" i="2"/>
  <c r="BK286" i="2"/>
  <c r="BK283" i="2"/>
  <c r="J283" i="2"/>
  <c r="BK281" i="2"/>
  <c r="J279" i="2"/>
  <c r="J277" i="2"/>
  <c r="J275" i="2"/>
  <c r="J270" i="2"/>
  <c r="BK268" i="2"/>
  <c r="BK265" i="2"/>
  <c r="J262" i="2"/>
  <c r="J259" i="2"/>
  <c r="J256" i="2"/>
  <c r="BK253" i="2"/>
  <c r="J250" i="2"/>
  <c r="BK247" i="2"/>
  <c r="BK244" i="2"/>
  <c r="BK241" i="2"/>
  <c r="BK238" i="2"/>
  <c r="BK235" i="2"/>
  <c r="J232" i="2"/>
  <c r="BK230" i="2"/>
  <c r="J228" i="2"/>
  <c r="J226" i="2"/>
  <c r="J224" i="2"/>
  <c r="BK222" i="2"/>
  <c r="BK220" i="2"/>
  <c r="J218" i="2"/>
  <c r="J216" i="2"/>
  <c r="J213" i="2"/>
  <c r="J210" i="2"/>
  <c r="BK208" i="2"/>
  <c r="BK205" i="2"/>
  <c r="BK203" i="2"/>
  <c r="J201" i="2"/>
  <c r="BK199" i="2"/>
  <c r="BK196" i="2"/>
  <c r="BK194" i="2"/>
  <c r="J191" i="2"/>
  <c r="J189" i="2"/>
  <c r="BK186" i="2"/>
  <c r="BK183" i="2"/>
  <c r="BK180" i="2"/>
  <c r="BK177" i="2"/>
  <c r="J173" i="2"/>
  <c r="J169" i="2"/>
  <c r="BK163" i="2"/>
  <c r="J158" i="2"/>
  <c r="BK155" i="2"/>
  <c r="BK150" i="2"/>
  <c r="J144" i="2"/>
  <c r="BK141" i="2"/>
  <c r="BK136" i="2"/>
  <c r="J130" i="2"/>
  <c r="J124" i="2"/>
  <c r="AS97" i="1"/>
  <c r="R121" i="2" l="1"/>
  <c r="R120" i="2" s="1"/>
  <c r="R119" i="2" s="1"/>
  <c r="R285" i="2"/>
  <c r="R123" i="3"/>
  <c r="R122" i="3" s="1"/>
  <c r="P139" i="3"/>
  <c r="P138" i="3" s="1"/>
  <c r="P190" i="3"/>
  <c r="BK127" i="4"/>
  <c r="BK126" i="4"/>
  <c r="BK156" i="4"/>
  <c r="J156" i="4"/>
  <c r="J101" i="4" s="1"/>
  <c r="BK188" i="4"/>
  <c r="J188" i="4" s="1"/>
  <c r="J102" i="4" s="1"/>
  <c r="T214" i="4"/>
  <c r="BK121" i="2"/>
  <c r="J121" i="2" s="1"/>
  <c r="J98" i="2" s="1"/>
  <c r="P285" i="2"/>
  <c r="T123" i="3"/>
  <c r="T122" i="3" s="1"/>
  <c r="BK139" i="3"/>
  <c r="BK138" i="3" s="1"/>
  <c r="J138" i="3" s="1"/>
  <c r="J98" i="3" s="1"/>
  <c r="BK190" i="3"/>
  <c r="J190" i="3" s="1"/>
  <c r="J100" i="3" s="1"/>
  <c r="T127" i="4"/>
  <c r="T126" i="4"/>
  <c r="P156" i="4"/>
  <c r="T188" i="4"/>
  <c r="P214" i="4"/>
  <c r="BK124" i="5"/>
  <c r="J124" i="5" s="1"/>
  <c r="J100" i="5" s="1"/>
  <c r="T124" i="5"/>
  <c r="T123" i="5"/>
  <c r="T122" i="5" s="1"/>
  <c r="P121" i="2"/>
  <c r="P120" i="2" s="1"/>
  <c r="P119" i="2" s="1"/>
  <c r="AU95" i="1" s="1"/>
  <c r="BK285" i="2"/>
  <c r="J285" i="2" s="1"/>
  <c r="J99" i="2" s="1"/>
  <c r="BK123" i="3"/>
  <c r="J123" i="3"/>
  <c r="J97" i="3" s="1"/>
  <c r="R139" i="3"/>
  <c r="R138" i="3" s="1"/>
  <c r="R190" i="3"/>
  <c r="R127" i="4"/>
  <c r="R126" i="4"/>
  <c r="R156" i="4"/>
  <c r="P188" i="4"/>
  <c r="R214" i="4"/>
  <c r="R124" i="5"/>
  <c r="R123" i="5" s="1"/>
  <c r="R122" i="5" s="1"/>
  <c r="BK118" i="6"/>
  <c r="J118" i="6"/>
  <c r="J97" i="6" s="1"/>
  <c r="P118" i="6"/>
  <c r="P117" i="6" s="1"/>
  <c r="AU100" i="1" s="1"/>
  <c r="R118" i="6"/>
  <c r="R117" i="6"/>
  <c r="T121" i="2"/>
  <c r="T120" i="2"/>
  <c r="T119" i="2" s="1"/>
  <c r="T285" i="2"/>
  <c r="P123" i="3"/>
  <c r="P122" i="3"/>
  <c r="P121" i="3" s="1"/>
  <c r="AU96" i="1" s="1"/>
  <c r="T139" i="3"/>
  <c r="T138" i="3"/>
  <c r="T190" i="3"/>
  <c r="P127" i="4"/>
  <c r="P126" i="4" s="1"/>
  <c r="P125" i="4" s="1"/>
  <c r="AU98" i="1" s="1"/>
  <c r="T156" i="4"/>
  <c r="R188" i="4"/>
  <c r="BK214" i="4"/>
  <c r="J214" i="4" s="1"/>
  <c r="J103" i="4" s="1"/>
  <c r="P124" i="5"/>
  <c r="P123" i="5"/>
  <c r="P122" i="5" s="1"/>
  <c r="AU99" i="1" s="1"/>
  <c r="T118" i="6"/>
  <c r="T117" i="6"/>
  <c r="J91" i="2"/>
  <c r="E109" i="2"/>
  <c r="J113" i="2"/>
  <c r="J116" i="2"/>
  <c r="BE127" i="2"/>
  <c r="BE130" i="2"/>
  <c r="BE144" i="2"/>
  <c r="BE150" i="2"/>
  <c r="BE160" i="2"/>
  <c r="BE169" i="2"/>
  <c r="BE171" i="2"/>
  <c r="BE173" i="2"/>
  <c r="BE175" i="2"/>
  <c r="BE177" i="2"/>
  <c r="BE183" i="2"/>
  <c r="BE189" i="2"/>
  <c r="BE194" i="2"/>
  <c r="BE201" i="2"/>
  <c r="BE205" i="2"/>
  <c r="BE213" i="2"/>
  <c r="BE220" i="2"/>
  <c r="BE226" i="2"/>
  <c r="BE228" i="2"/>
  <c r="BE232" i="2"/>
  <c r="BE235" i="2"/>
  <c r="BE241" i="2"/>
  <c r="BE244" i="2"/>
  <c r="BE253" i="2"/>
  <c r="BE279" i="2"/>
  <c r="BE291" i="2"/>
  <c r="BE294" i="2"/>
  <c r="BE297" i="2"/>
  <c r="BE300" i="2"/>
  <c r="BE306" i="2"/>
  <c r="E111" i="3"/>
  <c r="J117" i="3"/>
  <c r="BE126" i="3"/>
  <c r="BE132" i="3"/>
  <c r="BE136" i="3"/>
  <c r="BE156" i="3"/>
  <c r="BE188" i="3"/>
  <c r="J91" i="4"/>
  <c r="E113" i="4"/>
  <c r="J121" i="4"/>
  <c r="BE132" i="4"/>
  <c r="BE140" i="4"/>
  <c r="BE180" i="4"/>
  <c r="BE182" i="4"/>
  <c r="BE184" i="4"/>
  <c r="BE186" i="4"/>
  <c r="BE189" i="4"/>
  <c r="BE215" i="4"/>
  <c r="BE220" i="4"/>
  <c r="BE231" i="4"/>
  <c r="BE236" i="4"/>
  <c r="BE238" i="4"/>
  <c r="BE245" i="4"/>
  <c r="BE256" i="4"/>
  <c r="BE298" i="4"/>
  <c r="F94" i="5"/>
  <c r="J115" i="3"/>
  <c r="BE124" i="3"/>
  <c r="BE146" i="3"/>
  <c r="BE154" i="3"/>
  <c r="BE162" i="3"/>
  <c r="BE164" i="3"/>
  <c r="BE168" i="3"/>
  <c r="BE170" i="3"/>
  <c r="BE174" i="3"/>
  <c r="BE176" i="3"/>
  <c r="BE182" i="3"/>
  <c r="BK195" i="3"/>
  <c r="J195" i="3" s="1"/>
  <c r="J101" i="3" s="1"/>
  <c r="F94" i="4"/>
  <c r="BE128" i="4"/>
  <c r="BE136" i="4"/>
  <c r="BE159" i="4"/>
  <c r="BE165" i="4"/>
  <c r="BE167" i="4"/>
  <c r="BE171" i="4"/>
  <c r="BE196" i="4"/>
  <c r="BE205" i="4"/>
  <c r="BE207" i="4"/>
  <c r="BE209" i="4"/>
  <c r="BE250" i="4"/>
  <c r="BE262" i="4"/>
  <c r="BE268" i="4"/>
  <c r="BE271" i="4"/>
  <c r="BE279" i="4"/>
  <c r="BE294" i="4"/>
  <c r="BE296" i="4"/>
  <c r="BE300" i="4"/>
  <c r="BE306" i="4"/>
  <c r="BE308" i="4"/>
  <c r="BE310" i="4"/>
  <c r="J91" i="5"/>
  <c r="E110" i="5"/>
  <c r="F116" i="2"/>
  <c r="BE124" i="2"/>
  <c r="BE136" i="2"/>
  <c r="BE141" i="2"/>
  <c r="BE315" i="2"/>
  <c r="BE318" i="2"/>
  <c r="BE321" i="2"/>
  <c r="F91" i="3"/>
  <c r="BE128" i="3"/>
  <c r="BE142" i="3"/>
  <c r="BE150" i="3"/>
  <c r="BE158" i="3"/>
  <c r="BE160" i="3"/>
  <c r="BE166" i="3"/>
  <c r="BE178" i="3"/>
  <c r="BE180" i="3"/>
  <c r="BE193" i="3"/>
  <c r="BE196" i="3"/>
  <c r="BE130" i="4"/>
  <c r="BE134" i="4"/>
  <c r="BE144" i="4"/>
  <c r="BE146" i="4"/>
  <c r="BE150" i="4"/>
  <c r="BE152" i="4"/>
  <c r="BE157" i="4"/>
  <c r="BE161" i="4"/>
  <c r="BE163" i="4"/>
  <c r="BE191" i="4"/>
  <c r="BE194" i="4"/>
  <c r="BE198" i="4"/>
  <c r="BE222" i="4"/>
  <c r="BE254" i="4"/>
  <c r="BE264" i="4"/>
  <c r="BE284" i="4"/>
  <c r="BE289" i="4"/>
  <c r="BE304" i="4"/>
  <c r="BE315" i="4"/>
  <c r="BE317" i="4"/>
  <c r="J118" i="5"/>
  <c r="BE125" i="5"/>
  <c r="E85" i="6"/>
  <c r="J89" i="6"/>
  <c r="J91" i="6"/>
  <c r="J92" i="6"/>
  <c r="F114" i="6"/>
  <c r="BE119" i="6"/>
  <c r="BE125" i="6"/>
  <c r="BE127" i="6"/>
  <c r="BE129" i="6"/>
  <c r="BE133" i="6"/>
  <c r="BE136" i="6"/>
  <c r="BC100" i="1"/>
  <c r="BE122" i="2"/>
  <c r="BE155" i="2"/>
  <c r="BE158" i="2"/>
  <c r="BE163" i="2"/>
  <c r="BE166" i="2"/>
  <c r="BE180" i="2"/>
  <c r="BE186" i="2"/>
  <c r="BE191" i="2"/>
  <c r="BE196" i="2"/>
  <c r="BE199" i="2"/>
  <c r="BE203" i="2"/>
  <c r="BE208" i="2"/>
  <c r="BE210" i="2"/>
  <c r="BE216" i="2"/>
  <c r="BE218" i="2"/>
  <c r="BE222" i="2"/>
  <c r="BE224" i="2"/>
  <c r="BE230" i="2"/>
  <c r="BE238" i="2"/>
  <c r="BE247" i="2"/>
  <c r="BE250" i="2"/>
  <c r="BE256" i="2"/>
  <c r="BE259" i="2"/>
  <c r="BE262" i="2"/>
  <c r="BE265" i="2"/>
  <c r="BE268" i="2"/>
  <c r="BE270" i="2"/>
  <c r="BE275" i="2"/>
  <c r="BE277" i="2"/>
  <c r="BE281" i="2"/>
  <c r="BE283" i="2"/>
  <c r="BE286" i="2"/>
  <c r="BE289" i="2"/>
  <c r="BE303" i="2"/>
  <c r="BE309" i="2"/>
  <c r="BE312" i="2"/>
  <c r="BE130" i="3"/>
  <c r="BE134" i="3"/>
  <c r="BE140" i="3"/>
  <c r="BE144" i="3"/>
  <c r="BE148" i="3"/>
  <c r="BE152" i="3"/>
  <c r="BE172" i="3"/>
  <c r="BE184" i="3"/>
  <c r="BE186" i="3"/>
  <c r="BE191" i="3"/>
  <c r="BE138" i="4"/>
  <c r="BE142" i="4"/>
  <c r="BE148" i="4"/>
  <c r="BE154" i="4"/>
  <c r="BE169" i="4"/>
  <c r="BE173" i="4"/>
  <c r="BE175" i="4"/>
  <c r="BE200" i="4"/>
  <c r="BE224" i="4"/>
  <c r="BE229" i="4"/>
  <c r="BE243" i="4"/>
  <c r="BE252" i="4"/>
  <c r="BE259" i="4"/>
  <c r="BE266" i="4"/>
  <c r="BE274" i="4"/>
  <c r="BE302" i="4"/>
  <c r="BE127" i="5"/>
  <c r="BE121" i="6"/>
  <c r="BE123" i="6"/>
  <c r="BE131" i="6"/>
  <c r="F35" i="2"/>
  <c r="BB95" i="1"/>
  <c r="J34" i="3"/>
  <c r="AW96" i="1"/>
  <c r="F37" i="5"/>
  <c r="BB99" i="1"/>
  <c r="F35" i="6"/>
  <c r="BB100" i="1"/>
  <c r="J36" i="5"/>
  <c r="AW99" i="1"/>
  <c r="F36" i="2"/>
  <c r="BC95" i="1"/>
  <c r="F36" i="5"/>
  <c r="BA99" i="1"/>
  <c r="F37" i="2"/>
  <c r="BD95" i="1" s="1"/>
  <c r="F38" i="5"/>
  <c r="BC99" i="1"/>
  <c r="J36" i="4"/>
  <c r="AW98" i="1" s="1"/>
  <c r="F34" i="3"/>
  <c r="BA96" i="1"/>
  <c r="F36" i="4"/>
  <c r="BA98" i="1" s="1"/>
  <c r="F39" i="5"/>
  <c r="BD99" i="1"/>
  <c r="J34" i="2"/>
  <c r="AW95" i="1" s="1"/>
  <c r="F34" i="6"/>
  <c r="BA100" i="1"/>
  <c r="F37" i="6"/>
  <c r="BD100" i="1" s="1"/>
  <c r="F39" i="4"/>
  <c r="BD98" i="1"/>
  <c r="AS94" i="1"/>
  <c r="F35" i="3"/>
  <c r="BB96" i="1" s="1"/>
  <c r="F38" i="4"/>
  <c r="BC98" i="1"/>
  <c r="F36" i="3"/>
  <c r="BC96" i="1" s="1"/>
  <c r="F37" i="4"/>
  <c r="BB98" i="1"/>
  <c r="J34" i="6"/>
  <c r="AW100" i="1" s="1"/>
  <c r="F34" i="2"/>
  <c r="BA95" i="1" s="1"/>
  <c r="F37" i="3"/>
  <c r="BD96" i="1" s="1"/>
  <c r="T121" i="3" l="1"/>
  <c r="BK125" i="4"/>
  <c r="J125" i="4"/>
  <c r="J32" i="4" s="1"/>
  <c r="AG98" i="1" s="1"/>
  <c r="AN98" i="1" s="1"/>
  <c r="R125" i="4"/>
  <c r="R121" i="3"/>
  <c r="T125" i="4"/>
  <c r="BK120" i="2"/>
  <c r="J120" i="2" s="1"/>
  <c r="J97" i="2" s="1"/>
  <c r="BK122" i="3"/>
  <c r="J122" i="3"/>
  <c r="J96" i="3" s="1"/>
  <c r="J126" i="4"/>
  <c r="J99" i="4" s="1"/>
  <c r="J127" i="4"/>
  <c r="J100" i="4" s="1"/>
  <c r="J139" i="3"/>
  <c r="J99" i="3" s="1"/>
  <c r="BK117" i="6"/>
  <c r="J117" i="6" s="1"/>
  <c r="J96" i="6" s="1"/>
  <c r="BK123" i="5"/>
  <c r="BK122" i="5"/>
  <c r="J122" i="5" s="1"/>
  <c r="J32" i="5" s="1"/>
  <c r="AG99" i="1" s="1"/>
  <c r="F33" i="2"/>
  <c r="AZ95" i="1" s="1"/>
  <c r="F33" i="6"/>
  <c r="AZ100" i="1" s="1"/>
  <c r="J35" i="4"/>
  <c r="AV98" i="1" s="1"/>
  <c r="AT98" i="1" s="1"/>
  <c r="BA97" i="1"/>
  <c r="AW97" i="1" s="1"/>
  <c r="F33" i="3"/>
  <c r="AZ96" i="1" s="1"/>
  <c r="J33" i="2"/>
  <c r="AV95" i="1" s="1"/>
  <c r="AT95" i="1" s="1"/>
  <c r="F35" i="5"/>
  <c r="AZ99" i="1"/>
  <c r="BB97" i="1"/>
  <c r="AX97" i="1"/>
  <c r="J33" i="3"/>
  <c r="AV96" i="1"/>
  <c r="AT96" i="1" s="1"/>
  <c r="BC97" i="1"/>
  <c r="AY97" i="1" s="1"/>
  <c r="F35" i="4"/>
  <c r="AZ98" i="1" s="1"/>
  <c r="AU97" i="1"/>
  <c r="BD97" i="1"/>
  <c r="J33" i="6"/>
  <c r="AV100" i="1" s="1"/>
  <c r="AT100" i="1" s="1"/>
  <c r="J35" i="5"/>
  <c r="AV99" i="1"/>
  <c r="AT99" i="1" s="1"/>
  <c r="J41" i="5" l="1"/>
  <c r="J41" i="4"/>
  <c r="BK121" i="3"/>
  <c r="J121" i="3" s="1"/>
  <c r="J30" i="3" s="1"/>
  <c r="AG96" i="1" s="1"/>
  <c r="AN96" i="1" s="1"/>
  <c r="BK119" i="2"/>
  <c r="J119" i="2" s="1"/>
  <c r="J30" i="2" s="1"/>
  <c r="AG95" i="1" s="1"/>
  <c r="J98" i="4"/>
  <c r="J98" i="5"/>
  <c r="J123" i="5"/>
  <c r="J99" i="5" s="1"/>
  <c r="BB94" i="1"/>
  <c r="W31" i="1" s="1"/>
  <c r="BC94" i="1"/>
  <c r="W32" i="1" s="1"/>
  <c r="BD94" i="1"/>
  <c r="W33" i="1" s="1"/>
  <c r="BA94" i="1"/>
  <c r="W30" i="1" s="1"/>
  <c r="AN99" i="1"/>
  <c r="AG97" i="1"/>
  <c r="AU94" i="1"/>
  <c r="J30" i="6"/>
  <c r="AG100" i="1" s="1"/>
  <c r="AN100" i="1" s="1"/>
  <c r="AZ97" i="1"/>
  <c r="AV97" i="1" s="1"/>
  <c r="AT97" i="1" s="1"/>
  <c r="J39" i="2" l="1"/>
  <c r="J96" i="2"/>
  <c r="J95" i="3"/>
  <c r="AN95" i="1"/>
  <c r="J39" i="3"/>
  <c r="J39" i="6"/>
  <c r="AZ94" i="1"/>
  <c r="W29" i="1" s="1"/>
  <c r="AN97" i="1"/>
  <c r="AG94" i="1"/>
  <c r="AK26" i="1"/>
  <c r="AW94" i="1"/>
  <c r="AK30" i="1" s="1"/>
  <c r="AX94" i="1"/>
  <c r="AY94" i="1"/>
  <c r="AV94" i="1" l="1"/>
  <c r="AK29" i="1" s="1"/>
  <c r="AK35" i="1" s="1"/>
  <c r="AT94" i="1" l="1"/>
  <c r="AN94" i="1" s="1"/>
</calcChain>
</file>

<file path=xl/sharedStrings.xml><?xml version="1.0" encoding="utf-8"?>
<sst xmlns="http://schemas.openxmlformats.org/spreadsheetml/2006/main" count="5313" uniqueCount="959">
  <si>
    <t>Export Komplet</t>
  </si>
  <si>
    <t/>
  </si>
  <si>
    <t>2.0</t>
  </si>
  <si>
    <t>ZAMOK</t>
  </si>
  <si>
    <t>False</t>
  </si>
  <si>
    <t>{bcb91ac8-cce2-43ac-8e2f-9cf27e3d5add}</t>
  </si>
  <si>
    <t>0,01</t>
  </si>
  <si>
    <t>21</t>
  </si>
  <si>
    <t>15</t>
  </si>
  <si>
    <t>REKAPITULACE STAVBY</t>
  </si>
  <si>
    <t>v ---  níže se nacházejí doplnkové a pomocné údaje k sestavám  --- v</t>
  </si>
  <si>
    <t>Návod na vyplnění</t>
  </si>
  <si>
    <t>0,001</t>
  </si>
  <si>
    <t>Kód:</t>
  </si>
  <si>
    <t>63520107</t>
  </si>
  <si>
    <t>Měnit lze pouze buňky se žlutým podbarvením!_x000D_
_x000D_
1) na prvním listu Rekapitulace stavby vyplňte v sestavě_x000D_
_x000D_
    a) Souhrnný list_x000D_
       - údaje o Uchazeči_x000D_
         (přenesou se do ostatních sestav i v jiných listech)_x000D_
_x000D_
    b) Rekapitulace objektů_x000D_
       - potřebné Ostatní náklady_x000D_
_x000D_
2) na vybraných listech vyplňte v sestavě_x000D_
_x000D_
    a) Krycí list_x000D_
       - údaje o Uchazeči, pokud se liší od údajů o Uchazeči na Souhrnném listu_x000D_
         (údaje se přenesou do ostatních sestav v daném listu)_x000D_
_x000D_
    b) Rekapitulace rozpočtu_x000D_
       - potřebné Ostatní náklady_x000D_
_x000D_
    c) Celkové náklady za stavbu_x000D_
       - ceny u položek_x000D_
       - množství, pokud má žluté podbarvení_x000D_
       - a v případě potřeby poznámku (ta je ve skrytém sloupci)</t>
  </si>
  <si>
    <t>Stavba:</t>
  </si>
  <si>
    <t>Oprava výhybek v žst. Jistebník</t>
  </si>
  <si>
    <t>KSO:</t>
  </si>
  <si>
    <t>CC-CZ:</t>
  </si>
  <si>
    <t>Místo:</t>
  </si>
  <si>
    <t>PS Studénka</t>
  </si>
  <si>
    <t>Datum:</t>
  </si>
  <si>
    <t>25. 2. 2020</t>
  </si>
  <si>
    <t>Zadavatel:</t>
  </si>
  <si>
    <t>IČ:</t>
  </si>
  <si>
    <t>70994234</t>
  </si>
  <si>
    <t>Správa železnic, státní organizace, OŘ Ostrava</t>
  </si>
  <si>
    <t>DIČ:</t>
  </si>
  <si>
    <t>CZ70994234</t>
  </si>
  <si>
    <t>Uchazeč:</t>
  </si>
  <si>
    <t>Vyplň údaj</t>
  </si>
  <si>
    <t>Projektant:</t>
  </si>
  <si>
    <t xml:space="preserve"> </t>
  </si>
  <si>
    <t>True</t>
  </si>
  <si>
    <t>Zpracovatel:</t>
  </si>
  <si>
    <t>Poznámka:</t>
  </si>
  <si>
    <t>Cena bez DPH</t>
  </si>
  <si>
    <t>Sazba daně</t>
  </si>
  <si>
    <t>Základ daně</t>
  </si>
  <si>
    <t>Výše daně</t>
  </si>
  <si>
    <t>DPH</t>
  </si>
  <si>
    <t>základní</t>
  </si>
  <si>
    <t>snížená</t>
  </si>
  <si>
    <t>zákl. přenesená</t>
  </si>
  <si>
    <t>sníž. přenesená</t>
  </si>
  <si>
    <t>nulová</t>
  </si>
  <si>
    <t>Cena s DPH</t>
  </si>
  <si>
    <t>v</t>
  </si>
  <si>
    <t>CZK</t>
  </si>
  <si>
    <t>Projektant</t>
  </si>
  <si>
    <t>Zpracovatel</t>
  </si>
  <si>
    <t>Datum a podpis:</t>
  </si>
  <si>
    <t>Razítko</t>
  </si>
  <si>
    <t>Objednavatel</t>
  </si>
  <si>
    <t>Uchazeč</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</si>
  <si>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</si>
  <si>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</si>
  <si>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</si>
  <si>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</si>
  <si>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</si>
  <si>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</si>
  <si>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</si>
  <si>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</si>
  <si>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</si>
  <si>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</si>
  <si>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</si>
  <si>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</si>
  <si>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</si>
  <si>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</si>
  <si>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</si>
  <si>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</si>
  <si>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</si>
  <si>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</si>
  <si>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</si>
  <si>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 rozpočtů</t>
  </si>
  <si>
    <t>D</t>
  </si>
  <si>
    <t>0</t>
  </si>
  <si>
    <t>###NOIMPORT###</t>
  </si>
  <si>
    <t>IMPORT</t>
  </si>
  <si>
    <t>{00000000-0000-0000-0000-000000000000}</t>
  </si>
  <si>
    <t>/</t>
  </si>
  <si>
    <t>SO 01</t>
  </si>
  <si>
    <t>Oprava výhybek č. 1 - 6</t>
  </si>
  <si>
    <t>STA</t>
  </si>
  <si>
    <t>1</t>
  </si>
  <si>
    <t>{62865b35-97cd-4bde-9d32-a3f488f052bf}</t>
  </si>
  <si>
    <t>2</t>
  </si>
  <si>
    <t>SO 02</t>
  </si>
  <si>
    <t>Oprava EOV výhybek č. 1 až č. 6</t>
  </si>
  <si>
    <t>{67ee77d4-4e24-45d1-8cac-cfaf6432ad36}</t>
  </si>
  <si>
    <t>824 4</t>
  </si>
  <si>
    <t>SO 03</t>
  </si>
  <si>
    <t>Oprava výhybek č. 1 - 6 a připojů v žst. Jistebník</t>
  </si>
  <si>
    <t>{f00eee59-06f5-405f-9c4b-316002aaf4b4}</t>
  </si>
  <si>
    <t>824</t>
  </si>
  <si>
    <t>SO 03-01</t>
  </si>
  <si>
    <t>Technologická část</t>
  </si>
  <si>
    <t>Soupis</t>
  </si>
  <si>
    <t>{43beb288-b969-4b48-b1f9-bc7afe686862}</t>
  </si>
  <si>
    <t>SO 03-02</t>
  </si>
  <si>
    <t>Stavební část</t>
  </si>
  <si>
    <t>{205ec74b-d46f-4f1b-b0cf-2f05e5dc7602}</t>
  </si>
  <si>
    <t>VON</t>
  </si>
  <si>
    <t>{be098e0c-ba27-4583-adbd-2d518c755228}</t>
  </si>
  <si>
    <t>KRYCÍ LIST SOUPISU PRACÍ</t>
  </si>
  <si>
    <t>Objekt:</t>
  </si>
  <si>
    <t>SO 01 - Oprava výhybek č. 1 - 6</t>
  </si>
  <si>
    <t>REKAPITULACE ČLENĚNÍ SOUPISU PRACÍ</t>
  </si>
  <si>
    <t>Kód dílu - Popis</t>
  </si>
  <si>
    <t>Cena celkem [CZK]</t>
  </si>
  <si>
    <t>Náklady ze soupisu prací</t>
  </si>
  <si>
    <t>-1</t>
  </si>
  <si>
    <t>HSV - Práce a dodávky HSV</t>
  </si>
  <si>
    <t xml:space="preserve">    5 - Komunikace pozemní</t>
  </si>
  <si>
    <t>OST - Ostatní</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</si>
  <si>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</si>
  <si>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</si>
  <si>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</si>
  <si>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</si>
  <si>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</si>
  <si>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</si>
  <si>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</si>
  <si>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</si>
  <si>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</si>
  <si>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</si>
  <si>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</si>
  <si>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</si>
  <si>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</si>
  <si>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</si>
  <si>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</si>
  <si>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</si>
  <si>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5</t>
  </si>
  <si>
    <t>Komunikace pozemní</t>
  </si>
  <si>
    <t>K</t>
  </si>
  <si>
    <t>5907050110</t>
  </si>
  <si>
    <t>Dělení kolejnic kyslíkem tv. UIC60 nebo R65</t>
  </si>
  <si>
    <t>kus</t>
  </si>
  <si>
    <t>Sborník UOŽI 01 2019</t>
  </si>
  <si>
    <t>4</t>
  </si>
  <si>
    <t>-698225624</t>
  </si>
  <si>
    <t>PP</t>
  </si>
  <si>
    <t>Dělení kolejnic kyslíkem tv. UIC60 nebo R65. Poznámka: 1. V cenách jsou započteny náklady na manipulaci podložení, označení a provedení řezu kolejnice.</t>
  </si>
  <si>
    <t>5999010020</t>
  </si>
  <si>
    <t>Vyjmutí a snesení konstrukcí nebo dílů hmotnosti přes 10 do 20 t</t>
  </si>
  <si>
    <t>t</t>
  </si>
  <si>
    <t>-937792432</t>
  </si>
  <si>
    <t>Vyjmutí a snesení konstrukcí nebo dílů hmotnosti přes 10 do 20 t. Poznámka: 1. V cenách jsou započteny náklady na manipulaci vyjmutí a snesení zdvihacím prostředkem, naložení, složení, přeprava v místě technologické manipulace. Položka obsahuje náklady na práce v blízkosti trakčního vedení.</t>
  </si>
  <si>
    <t>VV</t>
  </si>
  <si>
    <t>4*39,884+2*49,985"výhybky</t>
  </si>
  <si>
    <t>3</t>
  </si>
  <si>
    <t>5906140150</t>
  </si>
  <si>
    <t>Demontáž kolejového roštu koleje v ose koleje pražce betonové tv. UIC60 rozdělení "u"</t>
  </si>
  <si>
    <t>km</t>
  </si>
  <si>
    <t>-506751083</t>
  </si>
  <si>
    <t>Demontáž kolejového roštu koleje v ose koleje pražce betonové tv. UIC60 rozdělení "u". Poznámka: 1. V cenách jsou započteny náklady na případné odstranění kameniva, rozebrání roštu do součástí, manipulaci, naložení výzisku na dopravní prostředek a uložení na úložišti. 2. V cenách nejsou obsaženy náklady na dopravu a vytřídění.</t>
  </si>
  <si>
    <t>0,004+0,098+0,006+0,026+0,026+0,051+0,006+0,006+0,042+0,042+2*0,0125</t>
  </si>
  <si>
    <t>5905055020</t>
  </si>
  <si>
    <t>Odstranění stávajícího kolejového lože odtěžením ve výhybce</t>
  </si>
  <si>
    <t>m3</t>
  </si>
  <si>
    <t>1579355897</t>
  </si>
  <si>
    <t>Odstranění stávajícího kolejového lože odtěžením ve výhybce. Poznámka: 1. V cenách jsou započteny náklady na odstranění KL, úpravu pláně a rozprostření výzisku na terén nebo jeho naložení na dopravní prostředek. 2. Položka se použije v případech, kdy se nové KL nezřizuje.</t>
  </si>
  <si>
    <t>4*67,000+2*78,000</t>
  </si>
  <si>
    <t>4*(34,00*1,30*0,55)+2*(43,00*1,30*0,55)</t>
  </si>
  <si>
    <t>4*(22,00*0,675*0,55)+2*(30,00*0,675*0,55)</t>
  </si>
  <si>
    <t>Součet</t>
  </si>
  <si>
    <t>5905055010</t>
  </si>
  <si>
    <t>Odstranění stávajícího kolejového lože odtěžením v koleji</t>
  </si>
  <si>
    <t>-539977831</t>
  </si>
  <si>
    <t>Odstranění stávajícího kolejového lože odtěžením v koleji. Poznámka: 1. V cenách jsou započteny náklady na odstranění KL, úpravu pláně a rozprostření výzisku na terén nebo jeho naložení na dopravní prostředek. 2. Položka se použije v případech, kdy se nové KL nezřizuje.</t>
  </si>
  <si>
    <t>85,50*5,532</t>
  </si>
  <si>
    <t>26,00*1,018+26,00*1,434+42,00*1,018+42,00*1,434</t>
  </si>
  <si>
    <t>6</t>
  </si>
  <si>
    <t>5915020010</t>
  </si>
  <si>
    <t>Povrchová úprava plochy železničního spodku</t>
  </si>
  <si>
    <t>m2</t>
  </si>
  <si>
    <t>-226340659</t>
  </si>
  <si>
    <t>Povrchová úprava plochy železničního spodku. Poznámka: 1. V cenách jsou započteny náklady na urovnání a úpravu ploch nebo skládek výzisku kameniva a zeminy s jejich případnou rekultivací.</t>
  </si>
  <si>
    <t>957,000+694,000+320,000+320,000</t>
  </si>
  <si>
    <t>7</t>
  </si>
  <si>
    <t>5905060020</t>
  </si>
  <si>
    <t>Zřízení nového kolejového lože ve výhybce</t>
  </si>
  <si>
    <t>-1827910766</t>
  </si>
  <si>
    <t>Zřízení nového kolejového lože ve výhybce. Poznámka: 1. V cenách jsou započteny náklady na zřízení KL nově zřizované koleje, vložení geosyntetika, rozprostření vrstvy kameniva, zřízení homogenizované vrstvy kameniva a úprava KL do profilu. 2. V cenách nejsou obsaženy náklady na položení KR, úpravu směrového a výškového uspořádání, doplnění a dodávku kameniva a snížení KL pod patou kolejnice.3. Položka se použije v případech nově zřizované koleje nebo výhybky.</t>
  </si>
  <si>
    <t>8</t>
  </si>
  <si>
    <t>5905060010</t>
  </si>
  <si>
    <t>Zřízení nového kolejového lože v koleji</t>
  </si>
  <si>
    <t>-32938862</t>
  </si>
  <si>
    <t>Zřízení nového kolejového lože v koleji. Poznámka: 1. V cenách jsou započteny náklady na zřízení KL nově zřizované koleje, vložení geosyntetika, rozprostření vrstvy kameniva, zřízení homogenizované vrstvy kameniva a úprava KL do profilu. 2. V cenách nejsou obsaženy náklady na položení KR, úpravu směrového a výškového uspořádání, doplnění a dodávku kameniva a snížení KL pod patou kolejnice.3. Položka se použije v případech nově zřizované koleje nebo výhybky.</t>
  </si>
  <si>
    <t>9</t>
  </si>
  <si>
    <t>5911651110</t>
  </si>
  <si>
    <t>Montáž srdcovkové části výhybky jednoduché betonové pražce soustavy UIC60</t>
  </si>
  <si>
    <t>m</t>
  </si>
  <si>
    <t>-1062950143</t>
  </si>
  <si>
    <t>Montáž srdcovkové části výhybky jednoduché betonové pražce soustavy UIC60. Poznámka: 1. V cenách jsou započteny náklady na montáž srdcovkové části na pražcovém podloží podle montážního plánu s vystrojenými pražci a ošetření kluzných částí výhybky mazivem. Položka se použije u výhybek s předmontovanou výměnovou a střední částí. 2. V cenách nejsou obsaženy náklady na dodávku materiálu.</t>
  </si>
  <si>
    <t>4*7,200+2*9,200</t>
  </si>
  <si>
    <t>10</t>
  </si>
  <si>
    <t>5911529110</t>
  </si>
  <si>
    <t>Montáž čelisťového závěru výhybky jednoduché v žlabovém pražci soustavy UIC60</t>
  </si>
  <si>
    <t>-1407863862</t>
  </si>
  <si>
    <t>Montáž čelisťového závěru výhybky jednoduché v žlabovém pražci soustavy UIC60. Poznámka: 1. V cenách jsou započteny náklady na montáž, přezkoušení chodu výhybky, provedení západkové zkoušky a ošetření kluzných částí závěru mazivem. 2. V cenách nejsou obsaženy náklady na dodávku materiálu.</t>
  </si>
  <si>
    <t>11</t>
  </si>
  <si>
    <t>5999015020</t>
  </si>
  <si>
    <t>Vložení konstrukcí nebo dílů hmotnosti přes 10 do 20 t</t>
  </si>
  <si>
    <t>-1645403013</t>
  </si>
  <si>
    <t>Vložení konstrukcí nebo dílů hmotnosti přes 10 do 20 t. Poznámka: 1. V cenách jsou započteny náklady na vložení konstrukce podle technologického postupu, přeprava v místě technologické manipulace. Položka obsahuje náklady na práce v blízkosti trakčního vedení.</t>
  </si>
  <si>
    <t>12</t>
  </si>
  <si>
    <t>5906130340</t>
  </si>
  <si>
    <t>Montáž kolejového roštu v ose koleje pražce betonové vystrojené tv. UIC60 rozdělení "u"</t>
  </si>
  <si>
    <t>754594364</t>
  </si>
  <si>
    <t>Montáž kolejového roštu v ose koleje pražce betonové vystrojené tv. UIC60 rozdělení "u". Poznámka: 1. V cenách jsou započteny náklady na vrtání pražců dřevěných nevystrojených, manipulaci a montáž KR. 2. V cenách nejsou obsaženy náklady na dodávku materiálu.</t>
  </si>
  <si>
    <t>13</t>
  </si>
  <si>
    <t>5907015460</t>
  </si>
  <si>
    <t>Ojedinělá výměna kolejnic současně s výměnou pryžové podložky tv. UIC60 rozdělení "u"</t>
  </si>
  <si>
    <t>-1152273137</t>
  </si>
  <si>
    <t>Ojedinělá výměna kolejnic současně s výměnou pryžové podložky tv. UIC60 rozdělení "u". Poznámka: 1. V cenách jsou započteny náklady na demontáž upevňovadel, výměnu kolejnic, dílů a součástí, úpravu dilatačních spár, pryžových podložek, montáž upevňovadel, zřízení nebo demontáž prozatímních styků a ošetření součástí mazivem. 2. V cenách nejsou započteny náklady na dělení kolejnic, zřízení svaru, demontáž nebo montáž styků.</t>
  </si>
  <si>
    <t>2*12,50+2*12,50</t>
  </si>
  <si>
    <t>14</t>
  </si>
  <si>
    <t>5908052010</t>
  </si>
  <si>
    <t>Výměna podložky pryžové pod patu kolejnice</t>
  </si>
  <si>
    <t>-1067251405</t>
  </si>
  <si>
    <t>Výměna podložky pryžové pod patu kolejnice. Poznámka: 1. V cenách jsou započteny náklady na demontáž upevňovadel, výměnu součásti, montáž upevňovadel a ošetření součástí mazivem. 2. V cenách nejsou obsaženy náklady na dodávku materiálu.</t>
  </si>
  <si>
    <t>5910020010</t>
  </si>
  <si>
    <t>Svařování kolejnic termitem plný předehřev standardní spára svar sériový tv. UIC60</t>
  </si>
  <si>
    <t>svar</t>
  </si>
  <si>
    <t>-808599989</t>
  </si>
  <si>
    <t>Svařování kolejnic termitem plný předehřev standardní spára svar sériový tv. UIC60. Poznámka: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</si>
  <si>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16</t>
  </si>
  <si>
    <t>5910020120</t>
  </si>
  <si>
    <t>Svařování kolejnic termitem plný předehřev standardní spára svar jednotlivý tv. R65</t>
  </si>
  <si>
    <t>-1951518845</t>
  </si>
  <si>
    <t>Svařování kolejnic termitem plný předehřev standardní spára svar jednotlivý tv. R65. Poznámka: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</si>
  <si>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17</t>
  </si>
  <si>
    <t>5910020310</t>
  </si>
  <si>
    <t>Svařování kolejnic termitem plný předehřev standardní spára svar přechodový tv. R65/UIC60</t>
  </si>
  <si>
    <t>-1169519532</t>
  </si>
  <si>
    <t>Svařování kolejnic termitem plný předehřev standardní spára svar přechodový tv. R65/UIC60. Poznámka: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</si>
  <si>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18</t>
  </si>
  <si>
    <t>5910050020</t>
  </si>
  <si>
    <t>Umožnění volné dilatace dílů výhybek demontáž upevňovadel výhybka II. generace</t>
  </si>
  <si>
    <t>-1682008678</t>
  </si>
  <si>
    <t>Umožnění volné dilatace dílů výhybek demontáž upevňovadel výhybka II. generace. Poznámka: 1. V cenách jsou započteny náklady na uvolnění dílů výhybky a jejich rovnoměrné prodloužení nebo zkrácení. 2. V cenách nejsou obsaženy náklady na demontáž spojek.</t>
  </si>
  <si>
    <t>4*53,61+2*64,79</t>
  </si>
  <si>
    <t>19</t>
  </si>
  <si>
    <t>5910050120</t>
  </si>
  <si>
    <t>Umožnění volné dilatace dílů výhybek montáž upevňovadel výhybka II. generace</t>
  </si>
  <si>
    <t>-805067297</t>
  </si>
  <si>
    <t>Umožnění volné dilatace dílů výhybek montáž upevňovadel výhybka II. generace. Poznámka: 1. V cenách jsou započteny náklady na uvolnění dílů výhybky a jejich rovnoměrné prodloužení nebo zkrácení. 2. V cenách nejsou obsaženy náklady na demontáž spojek.</t>
  </si>
  <si>
    <t>20</t>
  </si>
  <si>
    <t>5910040030</t>
  </si>
  <si>
    <t>Umožnění volné dilatace kolejnice demontáž upevňovadel bez osazení kluzných podložek rozdělení pražců "u"</t>
  </si>
  <si>
    <t>1669592444</t>
  </si>
  <si>
    <t>Umožnění volné dilatace kolejnice demontáž upevňovadel bez osazení kluzných podložek rozdělení pražců "u". Poznámka: 1. V cenách jsou započteny náklady na uvolnění, demontáž a rovnoměrné prodloužení nebo zkrácení kolejnice, vyznačení značek a vedení dokumentace. 2. V cenách nejsou obsaženy náklady na demontáž kolejnicových spojek.</t>
  </si>
  <si>
    <t>2*332,00+6*(2*50,00)</t>
  </si>
  <si>
    <t>5910040130</t>
  </si>
  <si>
    <t>Umožnění volné dilatace kolejnice montáž upevňovadel bez odstranění kluzných podložek rozdělení pražců "u"</t>
  </si>
  <si>
    <t>1180430588</t>
  </si>
  <si>
    <t>Umožnění volné dilatace kolejnice montáž upevňovadel bez odstranění kluzných podložek rozdělení pražců "u". Poznámka: 1. V cenách jsou započteny náklady na uvolnění, demontáž a rovnoměrné prodloužení nebo zkrácení kolejnice, vyznačení značek a vedení dokumentace. 2. V cenách nejsou obsaženy náklady na demontáž kolejnicových spojek.</t>
  </si>
  <si>
    <t>22</t>
  </si>
  <si>
    <t>5910035010</t>
  </si>
  <si>
    <t>Dosažení dovolené upínací teploty v BK prodloužením kolejnicového pásu v koleji tv. UIC60</t>
  </si>
  <si>
    <t>1753734894</t>
  </si>
  <si>
    <t>Dosažení dovolené upínací teploty v BK prodloužením kolejnicového pásu v koleji tv. UIC60. Poznámka: 1. V cenách jsou započteny náklady na montáž a demontáž napínacího zařízení nebo ohřevu kolejnic a udržování potřebného prodloužení kolejnicového pásu. 2. V cenách nejsou obsaženy náklady na demontáž upevňovadel a kolejnicových spojek.</t>
  </si>
  <si>
    <t>23</t>
  </si>
  <si>
    <t>5909042020</t>
  </si>
  <si>
    <t>Přesná úprava GPK výhybky směrové a výškové uspořádání pražce betonové</t>
  </si>
  <si>
    <t>1157491778</t>
  </si>
  <si>
    <t>Přesná úprava GPK výhybky směrové a výškové uspořádání pražce betonové. Poznámka: 1. V cenách jsou započteny náklady na úpravu směrového a výškového uspořádání strojní linkou ASP s přesným zaměřením její prostorové polohy, úpravu KL pluhem a měření mezních stavebních odchylek dle ČSN, měření techologických veličin a předání tištěných výstupů objednateli. 2. V cenách nejsou obsaženy náklady na zaměření APK, doplnění a dodávku kameniva a snížení KL pod patou kolejnice.</t>
  </si>
  <si>
    <t>24</t>
  </si>
  <si>
    <t>5909032020</t>
  </si>
  <si>
    <t>Přesná úprava GPK koleje směrové a výškové uspořádání pražce betonové</t>
  </si>
  <si>
    <t>425031046</t>
  </si>
  <si>
    <t>Přesná úprava GPK koleje směrové a výškové uspořádání pražce betonové. Poznámka: 1. V cenách jsou započteny náklady na úpravu směrového a výškového uspořádání strojní linkou ASP s přesným zaměřením její prostorové polohy, úpravu KL pluhem a měření mezních stavebních odchylek dle ČSN, měření techologických veličin a předání tištěných výstupů objednateli. 2. V cenách nejsou obsaženy náklady na zaměření APK, doplnění a dodávku kameniva a snížení KL pod patou kolejnice.</t>
  </si>
  <si>
    <t>25</t>
  </si>
  <si>
    <t>5909040020</t>
  </si>
  <si>
    <t>Následná úprava GPK výhybky směrové a výškové uspořádání pražce betonové</t>
  </si>
  <si>
    <t>-1307489645</t>
  </si>
  <si>
    <t>Následná úprava GPK výhybky směrové a výškové uspořádání pražce betonové. Poznámka: 1. V cenách jsou započteny náklady na úpravu směrového a výškového uspořádání strojní linkou ASP s přesným zaměřením její prostorové polohy po konsolidaci KL, úpravu KL pluhem a měření mezních stavebních odchylek dle ČSN, měření techologických veličin a předání tištěných výstupů objednateli. 2. V cenách nejsou obsaženy náklady na zaměření APK, doplnění a dodávku kameniva a snížení KL pod patou kolejnice.</t>
  </si>
  <si>
    <t>26</t>
  </si>
  <si>
    <t>5909030020</t>
  </si>
  <si>
    <t>Následná úprava GPK koleje směrové a výškové uspořádání pražce betonové</t>
  </si>
  <si>
    <t>243281883</t>
  </si>
  <si>
    <t>Následná úprava GPK koleje směrové a výškové uspořádání pražce betonové. Poznámka: 1. V cenách jsou započteny náklady na úpravu směrového a výškového uspořádání strojní linkou ASP s přesným zaměřením její prostorové polohy po konsolidaci KL, úpravu KL pluhem a měření mezních stavebních odchylek dle ČSN, měření techologických veličin a předání tištěných výstupů objednateli. 2. V cenách nejsou obsaženy náklady na zaměření APK, doplnění a dodávku kameniva a snížení KL pod patou kolejnice.</t>
  </si>
  <si>
    <t>27</t>
  </si>
  <si>
    <t>5905105040</t>
  </si>
  <si>
    <t>Doplnění KL kamenivem souvisle strojně ve výhybce</t>
  </si>
  <si>
    <t>-276896643</t>
  </si>
  <si>
    <t>Doplnění KL kamenivem souvisle strojně ve výhybce. Poznámka: 1. V cenách jsou započteny náklady na doplnění kameniva ojediněle ručně vidlemi a/nebo souvisle strojně z výsypných vozů případně nakladačem. 2. V cenách nejsou obsaženy náklady na dodávku kameniva.</t>
  </si>
  <si>
    <t>28</t>
  </si>
  <si>
    <t>5905105030</t>
  </si>
  <si>
    <t>Doplnění KL kamenivem souvisle strojně v koleji</t>
  </si>
  <si>
    <t>-2039058548</t>
  </si>
  <si>
    <t>Doplnění KL kamenivem souvisle strojně v koleji. Poznámka: 1. V cenách jsou započteny náklady na doplnění kameniva ojediněle ručně vidlemi a/nebo souvisle strojně z výsypných vozů případně nakladačem. 2. V cenách nejsou obsaženy náklady na dodávku kameniva.</t>
  </si>
  <si>
    <t>29</t>
  </si>
  <si>
    <t>5905110020</t>
  </si>
  <si>
    <t>Snížení KL pod patou kolejnice ve výhybce</t>
  </si>
  <si>
    <t>91065500</t>
  </si>
  <si>
    <t>Snížení KL pod patou kolejnice ve výhybce. Poznámka: 1. V cenách jsou započteny náklady na snížení KL pod patou kolejnice ručně vidlemi. 2. V cenách nejsou obsaženy náklady na doplnění a dodávku kameniva.</t>
  </si>
  <si>
    <t>30</t>
  </si>
  <si>
    <t>5905110010</t>
  </si>
  <si>
    <t>Snížení KL pod patou kolejnice v koleji</t>
  </si>
  <si>
    <t>1757661772</t>
  </si>
  <si>
    <t>Snížení KL pod patou kolejnice v koleji. Poznámka: 1. V cenách jsou započteny náklady na snížení KL pod patou kolejnice ručně vidlemi. 2. V cenách nejsou obsaženy náklady na doplnění a dodávku kameniva.</t>
  </si>
  <si>
    <t>31</t>
  </si>
  <si>
    <t>5905025110</t>
  </si>
  <si>
    <t>Doplnění stezky štěrkodrtí souvislé</t>
  </si>
  <si>
    <t>743468387</t>
  </si>
  <si>
    <t>Doplnění stezky štěrkodrtí souvislé. Poznámka: 1. V cenách jsou započteny náklady na doplnění kameniva stezky ojediněle ručně z vozíku nebo souvisle mechanizací z vozíků nebo železničních vozů. 2. V cenách nejsou obsaženy náklady na dodávku kameniva.</t>
  </si>
  <si>
    <t>246,00*1,00*0,05+213,00*1,00*0,05</t>
  </si>
  <si>
    <t>32</t>
  </si>
  <si>
    <t>5905023020</t>
  </si>
  <si>
    <t>Úprava povrchu stezky rozprostřením štěrkodrtě přes 3 do 5 cm</t>
  </si>
  <si>
    <t>-240798708</t>
  </si>
  <si>
    <t>Úprava povrchu stezky rozprostřením štěrkodrtě přes 3 do 5 cm. Poznámka: 1. V cenách jsou započteny náklady na rozprostření a urovnání kameniva včetně zhutnění povrchu stezky. Platí pro nový i stávající stav. 2. V cenách nejsou obsaženy náklady na dodávku drtě její doplnění a rozprostření.</t>
  </si>
  <si>
    <t>246,00*1,00+213,00*1,00</t>
  </si>
  <si>
    <t>33</t>
  </si>
  <si>
    <t>5912023010</t>
  </si>
  <si>
    <t>Demontáž návěstidla uloženého ve stezce námezníku</t>
  </si>
  <si>
    <t>-2051900552</t>
  </si>
  <si>
    <t>Demontáž návěstidla uloženého ve stezce námezníku. Poznámka: 1. V cenách jsou započteny náklady na demontáž návěstidla, zához, úpravu terénu a naložení na dopravní prostředek.</t>
  </si>
  <si>
    <t>34</t>
  </si>
  <si>
    <t>5912037010</t>
  </si>
  <si>
    <t>Montáž návěstidla uloženého ve stezce námezníku</t>
  </si>
  <si>
    <t>-1924850365</t>
  </si>
  <si>
    <t>Montáž návěstidla uloženého ve stezce námezníku. Poznámka: 1. V cenách jsou započteny náklady na montáž návěstidel umístěných ve stezce včetně zemních prací a úpravy místa uložení. 2. V cenách nejsou obsaženy náklady na dodávku materiálu.</t>
  </si>
  <si>
    <t>35</t>
  </si>
  <si>
    <t>5912050120</t>
  </si>
  <si>
    <t>Staničení demontáž hektometrovníku</t>
  </si>
  <si>
    <t>-424022610</t>
  </si>
  <si>
    <t>Staničení demontáž hektometrovníku. Poznámka: 1. V cenách jsou započteny náklady na zemní práce a výměnu, demontáž nebo montáž staničení. 2. V cenách nejsou obsaženy náklady na dodávku materiálu.</t>
  </si>
  <si>
    <t>36</t>
  </si>
  <si>
    <t>5912050220</t>
  </si>
  <si>
    <t>Staničení montáž hektometrovníku</t>
  </si>
  <si>
    <t>379899278</t>
  </si>
  <si>
    <t>Staničení montáž hektometrovníku. Poznámka: 1. V cenách jsou započteny náklady na zemní práce a výměnu, demontáž nebo montáž staničení. 2. V cenách nejsou obsaženy náklady na dodávku materiálu.</t>
  </si>
  <si>
    <t>37</t>
  </si>
  <si>
    <t>7497371630</t>
  </si>
  <si>
    <t>Demontáže zařízení trakčního vedení svodu propojení nebo ukolejnění na elektrizovaných tratích nebo v kolejových obvodech</t>
  </si>
  <si>
    <t>-1755788032</t>
  </si>
  <si>
    <t>Demontáže zařízení trakčního vedení svodu propojení nebo ukolejnění na elektrizovaných tratích nebo v kolejových obvodech - demontáž stávajícího zařízení se všemi pomocnými doplňujícími úpravami</t>
  </si>
  <si>
    <t>38</t>
  </si>
  <si>
    <t>7497351560</t>
  </si>
  <si>
    <t>Montáž přímého ukolejnění na elektrizovaných tratích nebo v kolejových obvodech</t>
  </si>
  <si>
    <t>1500273271</t>
  </si>
  <si>
    <t>39</t>
  </si>
  <si>
    <t>5912075020</t>
  </si>
  <si>
    <t>Demontáž magnetických bodů pro měřicí vůz (MV)</t>
  </si>
  <si>
    <t>512</t>
  </si>
  <si>
    <t>-1551307123</t>
  </si>
  <si>
    <t>Demontáž magnetických bodů pro měřicí vůz (MV). Poznámka: 1. V cenách jsou započteny náklady demontáž magnetických bodů včetně manipulace s kameniva.</t>
  </si>
  <si>
    <t>40</t>
  </si>
  <si>
    <t>5912080020</t>
  </si>
  <si>
    <t>Montáž magnetických bodů pro měřicí vůz (MV)</t>
  </si>
  <si>
    <t>-557133916</t>
  </si>
  <si>
    <t>Montáž magnetických bodů pro měřicí vůz (MV). Poznámka: 1. V cenách jsou započteny náklady montáž magnetických bodů včetně manipulace s kamenivem. 2. V cenách nejsou obsaženy náklady na dodávku materiálu.</t>
  </si>
  <si>
    <t>41</t>
  </si>
  <si>
    <t>5911655110</t>
  </si>
  <si>
    <t>Demontáž jednoduché výhybky na úložišti betonové pražce soustavy UIC60</t>
  </si>
  <si>
    <t>-122281459</t>
  </si>
  <si>
    <t>Demontáž jednoduché výhybky na úložišti betonové pražce soustavy UIC60. Poznámka: 1. V cenách jsou započteny náklady na demontáž do součástí, manipulaci, naložení na dopravní prostředek a uložení vyzískaného materiálu na úložišti.</t>
  </si>
  <si>
    <t>42</t>
  </si>
  <si>
    <t>M</t>
  </si>
  <si>
    <t>5955101000</t>
  </si>
  <si>
    <t>Kamenivo drcené štěrk frakce 31,5/63 třídy BI</t>
  </si>
  <si>
    <t>2029638367</t>
  </si>
  <si>
    <t>637,675*1,70+639,722*1,70+35,000*1,70</t>
  </si>
  <si>
    <t>43</t>
  </si>
  <si>
    <t>5955101030</t>
  </si>
  <si>
    <t>Kamenivo drcené drť frakce 8/16</t>
  </si>
  <si>
    <t>259484444</t>
  </si>
  <si>
    <t>22,950*1,60</t>
  </si>
  <si>
    <t>44</t>
  </si>
  <si>
    <t>5955101020</t>
  </si>
  <si>
    <t>Kamenivo drcené štěrkodrť frakce 0/32</t>
  </si>
  <si>
    <t>1690945980</t>
  </si>
  <si>
    <t>45,820*1,80</t>
  </si>
  <si>
    <t>45</t>
  </si>
  <si>
    <t>5961102030</t>
  </si>
  <si>
    <t>Výhybka jednoduchá smontovaná pražce betonové J60 1:11-300 pravá</t>
  </si>
  <si>
    <t>2120426166</t>
  </si>
  <si>
    <t>P</t>
  </si>
  <si>
    <t>Poznámka k položce:_x000D_
v.č. 1 - objednáno u DT Prostějov</t>
  </si>
  <si>
    <t>46</t>
  </si>
  <si>
    <t>-240787022</t>
  </si>
  <si>
    <t>Poznámka k položce:_x000D_
v.č. 2 - objednáno u DT Prostějov</t>
  </si>
  <si>
    <t>47</t>
  </si>
  <si>
    <t>5961102035</t>
  </si>
  <si>
    <t>Výhybka jednoduchá smontovaná pražce betonové J60 1:11-300 levá</t>
  </si>
  <si>
    <t>-1834602998</t>
  </si>
  <si>
    <t>Poznámka k položce:_x000D_
v.č. 3 - objednáno u DT Prostějov</t>
  </si>
  <si>
    <t>48</t>
  </si>
  <si>
    <t>-1954160476</t>
  </si>
  <si>
    <t>Poznámka k položce:_x000D_
v.č. 5 - objednáno u DT Prostějov</t>
  </si>
  <si>
    <t>49</t>
  </si>
  <si>
    <t>5961102050</t>
  </si>
  <si>
    <t>Výhybka jednoduchá smontovaná pražce betonové J60 1:12-500-I pravá</t>
  </si>
  <si>
    <t>982096873</t>
  </si>
  <si>
    <t>Poznámka k položce:_x000D_
v.č. 4 - objednáno u DT Prostějov</t>
  </si>
  <si>
    <t>50</t>
  </si>
  <si>
    <t>5961102055</t>
  </si>
  <si>
    <t>Výhybka jednoduchá smontovaná pražce betonové J60 1:12-500-I levá</t>
  </si>
  <si>
    <t>-1184507926</t>
  </si>
  <si>
    <t>Poznámka k položce:_x000D_
v.č. 6 - objednáno u DT Prostějov</t>
  </si>
  <si>
    <t>51</t>
  </si>
  <si>
    <t>596-1-2 R1</t>
  </si>
  <si>
    <t>Spojka č.1-2 - JKS60 1:11-300-beton</t>
  </si>
  <si>
    <t>842856750</t>
  </si>
  <si>
    <t>Poznámka k položce:_x000D_
objednáno u DT Prostějov</t>
  </si>
  <si>
    <t>52</t>
  </si>
  <si>
    <t>596-1-2 R2</t>
  </si>
  <si>
    <t>Spojka č.3-5 - JKS60 1:11-300-beton</t>
  </si>
  <si>
    <t>1374726803</t>
  </si>
  <si>
    <t>53</t>
  </si>
  <si>
    <t>5956140025</t>
  </si>
  <si>
    <t>Pražec betonový příčný vystrojený včetně kompletů tv. B 91S/1 (UIC)</t>
  </si>
  <si>
    <t>700780745</t>
  </si>
  <si>
    <t>54</t>
  </si>
  <si>
    <t>5957110000</t>
  </si>
  <si>
    <t>Kolejnice tv. 60 E2, třídy R260</t>
  </si>
  <si>
    <t>-1673506291</t>
  </si>
  <si>
    <t>2*27,00+2*14,00+2*45,00+2*50,00+2*12,50</t>
  </si>
  <si>
    <t>2*43,00+2*14,00+2*6,00+2*47,00+2*12,50</t>
  </si>
  <si>
    <t>55</t>
  </si>
  <si>
    <t>5957119010</t>
  </si>
  <si>
    <t>Lepený izolovaný styk tv. UIC60 s tepelně zpracovanou hlavou délky 3,60 m</t>
  </si>
  <si>
    <t>-920678731</t>
  </si>
  <si>
    <t>56</t>
  </si>
  <si>
    <t>5957119 R1</t>
  </si>
  <si>
    <t>Lepený izolovaný styk tv. UIC60 s tepelně zpracovanou hlavou délky 6,00 m</t>
  </si>
  <si>
    <t>1379772379</t>
  </si>
  <si>
    <t>57</t>
  </si>
  <si>
    <t>5958158020</t>
  </si>
  <si>
    <t>Podložka pryžová pod patu kolejnice R65 183/151/6</t>
  </si>
  <si>
    <t>1356784062</t>
  </si>
  <si>
    <t>58</t>
  </si>
  <si>
    <t>5958158030</t>
  </si>
  <si>
    <t>Podložka pryžová pod patu kolejnice WU 7 174x152x7 (Vossloh)</t>
  </si>
  <si>
    <t>1940181662</t>
  </si>
  <si>
    <t>59</t>
  </si>
  <si>
    <t>5962104005</t>
  </si>
  <si>
    <t>Hranice námezník betonový vč. Nátěru</t>
  </si>
  <si>
    <t>-561875968</t>
  </si>
  <si>
    <t>OST</t>
  </si>
  <si>
    <t>Ostatní</t>
  </si>
  <si>
    <t>60</t>
  </si>
  <si>
    <t>9902200100</t>
  </si>
  <si>
    <t>Doprava dodávek zhotovitele, dodávek objednatele nebo výzisku mechanizací přes 3,5 t objemnějšího kusového materiálu do 10 km</t>
  </si>
  <si>
    <t>-1639016389</t>
  </si>
  <si>
    <t>Doprava dodávek zhotovitele, dodávek objednatele nebo výzisku mechanizací přes 3,5 t objemnějšího kusového materiálu do 10 km Poznámka: V cenách jsou započteny náklady přepravu materiálu ze skladů nebo skládek výrobce nebo dodavatele nebo z vlastních zásob objednatele na místo technologické manipulace včetně složení a poplatku za použití dopravní cesty. Ceny jsou určeny i pro dopravu výzisku do skladu, úložiště nebo na skládku včetně vyložení.Ceny jsou určeny pro dopravu silničními i kolejovými vozidly.V ceně jsou započteny i náklady na zpáteční cestu dopravního prostředku. Pokud bude realizována jednosměrná přeprava z bodu A do bodu B (např. pro společnost Cargo, a.s.), uvažuje se poloviční vzdálenost z celkově ujeté trasy.</t>
  </si>
  <si>
    <t>4*39,884+2*49,985"výhybky užité</t>
  </si>
  <si>
    <t>61</t>
  </si>
  <si>
    <t>9909000400</t>
  </si>
  <si>
    <t>Poplatek za likvidaci plastových součástí</t>
  </si>
  <si>
    <t>-291239752</t>
  </si>
  <si>
    <t>Poplatek za likvidaci plastových součástí Poznámka: V cenách jsou započteny náklady na uložení stavebního odpadu na oficiální skládku.Je třeba zohlednit regionální rozdíly v cenách poplatků za uložení suti a odpadů. Tyto se mohou výrazně lišit s ohledem nejen na region, ale také na množství a druh ukládaného odpadu.</t>
  </si>
  <si>
    <t>62</t>
  </si>
  <si>
    <t>9901000300</t>
  </si>
  <si>
    <t>Doprava dodávek zhotovitele, dodávek objednatele nebo výzisku mechanizací o nosnosti do 3,5 t do 30 km</t>
  </si>
  <si>
    <t>547560720</t>
  </si>
  <si>
    <t>Doprava dodávek zhotovitele, dodávek objednatele nebo výzisku mechanizací o nosnosti do 3,5 t do 30 km Poznámka: V cenách jsou započteny náklady přepravu materiálu ze skladů nebo skládek výrobce nebo dodavatele nebo z vlastních zásob objednatele na místo technologické manipulace včetně složení a poplatku za použití dopravní cesty. Ceny jsou určeny i pro dopravu výzisku do skladu, úložiště nebo na skládku včetně vyložení.Ceny jsou určeny pro dopravu silničními i kolejovými vozidly.V ceně jsou započteny i náklady na zpáteční cestu dopravního prostředku. Pokud bude realizována jednosměrná přeprava z bodu A do bodu B (např. pro společnost Cargo, a.s.), uvažuje se poloviční vzdálenost z celkově ujeté trasy.</t>
  </si>
  <si>
    <t>1"pryžové podložky - odpad</t>
  </si>
  <si>
    <t>63</t>
  </si>
  <si>
    <t>9909000200</t>
  </si>
  <si>
    <t>Poplatek za uložení nebezpečného odpadu na oficiální skládku</t>
  </si>
  <si>
    <t>-441074396</t>
  </si>
  <si>
    <t>Poplatek za uložení nebezpečného odpadu na oficiální skládku Poznámka: V cenách jsou započteny náklady na uložení stavebního odpadu na oficiální skládku.Je třeba zohlednit regionální rozdíly v cenách poplatků za uložení suti a odpadů. Tyto se mohou výrazně lišit s ohledem nejen na region, ale také na množství a druh ukládaného odpadu.</t>
  </si>
  <si>
    <t>12,000*1,80"štěrkové lože - odpad</t>
  </si>
  <si>
    <t>64</t>
  </si>
  <si>
    <t>9902100300</t>
  </si>
  <si>
    <t>Doprava dodávek zhotovitele, dodávek objednatele nebo výzisku mechanizací přes 3,5 t sypanin  do 30 km</t>
  </si>
  <si>
    <t>-1212075121</t>
  </si>
  <si>
    <t>Doprava dodávek zhotovitele, dodávek objednatele nebo výzisku mechanizací přes 3,5 t sypanin do 30 km Poznámka: V cenách jsou započteny náklady přepravu materiálu ze skladů nebo skládek výrobce nebo dodavatele nebo z vlastních zásob objednatele na místo technologické manipulace včetně složení a poplatku za použití dopravní cesty. Ceny jsou určeny i pro dopravu výzisku do skladu, úložiště nebo na skládku včetně vyložení.Ceny jsou určeny pro dopravu silničními i kolejovými vozidly.V ceně jsou započteny i náklady na zpáteční cestu dopravního prostředku. Pokud bude realizována jednosměrná přeprava z bodu A do bodu B (např. pro společnost Cargo, a.s.), uvažuje se poloviční vzdálenost z celkově ujeté trasy.</t>
  </si>
  <si>
    <t>21,600"štěrkové lože - odpad</t>
  </si>
  <si>
    <t>65</t>
  </si>
  <si>
    <t>9902100200</t>
  </si>
  <si>
    <t>Doprava dodávek zhotovitele, dodávek objednatele nebo výzisku mechanizací přes 3,5 t sypanin  do 20 km</t>
  </si>
  <si>
    <t>2099770311</t>
  </si>
  <si>
    <t>Doprava dodávek zhotovitele, dodávek objednatele nebo výzisku mechanizací přes 3,5 t sypanin do 20 km Poznámka: V cenách jsou započteny náklady přepravu materiálu ze skladů nebo skládek výrobce nebo dodavatele nebo z vlastních zásob objednatele na místo technologické manipulace včetně složení a poplatku za použití dopravní cesty. Ceny jsou určeny i pro dopravu výzisku do skladu, úložiště nebo na skládku včetně vyložení.Ceny jsou určeny pro dopravu silničními i kolejovými vozidly.V ceně jsou započteny i náklady na zpáteční cestu dopravního prostředku. Pokud bude realizována jednosměrná přeprava z bodu A do bodu B (např. pro společnost Cargo, a.s.), uvažuje se poloviční vzdálenost z celkově ujeté trasy.</t>
  </si>
  <si>
    <t>(637,675-12,000)*1,80+639,722*1,80"štěrkové lože - odpad</t>
  </si>
  <si>
    <t>66</t>
  </si>
  <si>
    <t>9902100400</t>
  </si>
  <si>
    <t>Doprava dodávek zhotovitele, dodávek objednatele nebo výzisku mechanizací přes 3,5 t sypanin  do 40 km</t>
  </si>
  <si>
    <t>-1282986291</t>
  </si>
  <si>
    <t>Doprava dodávek zhotovitele, dodávek objednatele nebo výzisku mechanizací přes 3,5 t sypanin do 40 km Poznámka: V cenách jsou započteny náklady přepravu materiálu ze skladů nebo skládek výrobce nebo dodavatele nebo z vlastních zásob objednatele na místo technologické manipulace včetně složení a poplatku za použití dopravní cesty. Ceny jsou určeny i pro dopravu výzisku do skladu, úložiště nebo na skládku včetně vyložení.Ceny jsou určeny pro dopravu silničními i kolejovými vozidly.V ceně jsou započteny i náklady na zpáteční cestu dopravního prostředku. Pokud bude realizována jednosměrná přeprava z bodu A do bodu B (např. pro společnost Cargo, a.s.), uvažuje se poloviční vzdálenost z celkově ujeté trasy.</t>
  </si>
  <si>
    <t>2231,075+36,720+82,476"štěrk, drť, štěrkodrť</t>
  </si>
  <si>
    <t>67</t>
  </si>
  <si>
    <t>9902201000</t>
  </si>
  <si>
    <t>Doprava dodávek zhotovitele, dodávek objednatele nebo výzisku mechanizací přes 3,5 t objemnějšího kusového materiálu do 250 km</t>
  </si>
  <si>
    <t>-1600945078</t>
  </si>
  <si>
    <t>Doprava dodávek zhotovitele, dodávek objednatele nebo výzisku mechanizací přes 3,5 t objemnějšího kusového materiálu do 250 km Poznámka: V cenách jsou započteny náklady přepravu materiálu ze skladů nebo skládek výrobce nebo dodavatele nebo z vlastních zásob objednatele na místo technologické manipulace včetně složení a poplatku za použití dopravní cesty. Ceny jsou určeny i pro dopravu výzisku do skladu, úložiště nebo na skládku včetně vyložení.Ceny jsou určeny pro dopravu silničními i kolejovými vozidly.V ceně jsou započteny i náklady na zpáteční cestu dopravního prostředku. Pokud bude realizována jednosměrná přeprava z bodu A do bodu B (např. pro společnost Cargo, a.s.), uvažuje se poloviční vzdálenost z celkově ujeté trasy.</t>
  </si>
  <si>
    <t>311,682"výhybky, přípoje</t>
  </si>
  <si>
    <t>68</t>
  </si>
  <si>
    <t>9902200800</t>
  </si>
  <si>
    <t>Doprava dodávek zhotovitele, dodávek objednatele nebo výzisku mechanizací přes 3,5 t objemnějšího kusového materiálu do 150 km</t>
  </si>
  <si>
    <t>-2087630352</t>
  </si>
  <si>
    <t>Doprava dodávek zhotovitele, dodávek objednatele nebo výzisku mechanizací přes 3,5 t objemnějšího kusového materiálu do 150 km Poznámka: V cenách jsou započteny náklady přepravu materiálu ze skladů nebo skládek výrobce nebo dodavatele nebo z vlastních zásob objednatele na místo technologické manipulace včetně složení a poplatku za použití dopravní cesty. Ceny jsou určeny i pro dopravu výzisku do skladu, úložiště nebo na skládku včetně vyložení.Ceny jsou určeny pro dopravu silničními i kolejovými vozidly.V ceně jsou započteny i náklady na zpáteční cestu dopravního prostředku. Pokud bude realizována jednosměrná přeprava z bodu A do bodu B (např. pro společnost Cargo, a.s.), uvažuje se poloviční vzdálenost z celkově ujeté trasy.</t>
  </si>
  <si>
    <t>43,825"beton.pražce B 91S/1 (UIC)</t>
  </si>
  <si>
    <t>69</t>
  </si>
  <si>
    <t>9902200500</t>
  </si>
  <si>
    <t>Doprava dodávek zhotovitele, dodávek objednatele nebo výzisku mechanizací přes 3,5 t objemnějšího kusového materiálu do 60 km</t>
  </si>
  <si>
    <t>-163318567</t>
  </si>
  <si>
    <t>Doprava dodávek zhotovitele, dodávek objednatele nebo výzisku mechanizací přes 3,5 t objemnějšího kusového materiálu do 60 km Poznámka: V cenách jsou započteny náklady přepravu materiálu ze skladů nebo skládek výrobce nebo dodavatele nebo z vlastních zásob objednatele na místo technologické manipulace včetně složení a poplatku za použití dopravní cesty. Ceny jsou určeny i pro dopravu výzisku do skladu, úložiště nebo na skládku včetně vyložení.Ceny jsou určeny pro dopravu silničními i kolejovými vozidly.V ceně jsou započteny i náklady na zpáteční cestu dopravního prostředku. Pokud bude realizována jednosměrná přeprava z bodu A do bodu B (např. pro společnost Cargo, a.s.), uvažuje se poloviční vzdálenost z celkově ujeté trasy.</t>
  </si>
  <si>
    <t>32,536"kolejnice</t>
  </si>
  <si>
    <t>70</t>
  </si>
  <si>
    <t>-1725738528</t>
  </si>
  <si>
    <t>3,227"LISy</t>
  </si>
  <si>
    <t>71</t>
  </si>
  <si>
    <t>9901000800</t>
  </si>
  <si>
    <t>Doprava dodávek zhotovitele, dodávek objednatele nebo výzisku mechanizací o nosnosti do 3,5 t do 150 km</t>
  </si>
  <si>
    <t>2104276394</t>
  </si>
  <si>
    <t>Doprava dodávek zhotovitele, dodávek objednatele nebo výzisku mechanizací o nosnosti do 3,5 t do 150 km Poznámka: V cenách jsou započteny náklady přepravu materiálu ze skladů nebo skládek výrobce nebo dodavatele nebo z vlastních zásob objednatele na místo technologické manipulace včetně složení a poplatku za použití dopravní cesty. Ceny jsou určeny i pro dopravu výzisku do skladu, úložiště nebo na skládku včetně vyložení.Ceny jsou určeny pro dopravu silničními i kolejovými vozidly.V ceně jsou započteny i náklady na zpáteční cestu dopravního prostředku. Pokud bude realizována jednosměrná přeprava z bodu A do bodu B (např. pro společnost Cargo, a.s.), uvažuje se poloviční vzdálenost z celkově ujeté trasy.</t>
  </si>
  <si>
    <t>1"pryž.podložky, námezníky - 0,444 t</t>
  </si>
  <si>
    <t>72</t>
  </si>
  <si>
    <t>9903200100</t>
  </si>
  <si>
    <t>Přeprava mechanizace na místo prováděných prací o hmotnosti přes 12 t přes 50 do 100 km</t>
  </si>
  <si>
    <t>1411161827</t>
  </si>
  <si>
    <t>Přeprava mechanizace na místo prováděných prací o hmotnosti přes 12 t přes 50 do 100 km Poznámka: Ceny jsou určeny pro dopravu mechanizmů na místo prováděných prací po silnici i po kolejích.V ceně jsou započteny i náklady na zpáteční cestu dopravního prostředku. Měrnou jednotkou je kus přepravovaného stroje.</t>
  </si>
  <si>
    <t>7"2xASP,2xDVOUCESTNÉ RYPADLO,KOLEJ.JEŘÁB,JEŘÁB,ASP, DVOUCESTNÉ RYPADLO</t>
  </si>
  <si>
    <t>SO 02 - Oprava EOV výhybek č. 1 až č. 6</t>
  </si>
  <si>
    <t>2121</t>
  </si>
  <si>
    <t>CZ-CPV:</t>
  </si>
  <si>
    <t>50000000-5</t>
  </si>
  <si>
    <t>CZ-CPA:</t>
  </si>
  <si>
    <t>42.12.10</t>
  </si>
  <si>
    <t>Správa železníční dopravní cesty,státní organizace</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</si>
  <si>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t>
  </si>
  <si>
    <t xml:space="preserve">    1 - Zemní práce</t>
  </si>
  <si>
    <t>N00 - Elektrický ohřev výhybek</t>
  </si>
  <si>
    <t xml:space="preserve">    N01 - EOV</t>
  </si>
  <si>
    <t>VRN - Vedlejší rozpočtové náklady</t>
  </si>
  <si>
    <t>Zemní práce</t>
  </si>
  <si>
    <t>1320010001R</t>
  </si>
  <si>
    <t>Výkop a odkop zeminy ke stávajícím kabelům ručně, zabezpečení výkopu</t>
  </si>
  <si>
    <t>-1782372473</t>
  </si>
  <si>
    <t>1320010011R</t>
  </si>
  <si>
    <t>Ochrana štěrkového lože kolejí při souběžné trase s kolejemi</t>
  </si>
  <si>
    <t>322725038</t>
  </si>
  <si>
    <t>1320010021R</t>
  </si>
  <si>
    <t>Opětovné zřízení kabelového lože z prosáté zeminy ve stávající kabelové trase</t>
  </si>
  <si>
    <t>142309208</t>
  </si>
  <si>
    <t>1320010031R</t>
  </si>
  <si>
    <t>Pokládka výstražné folie ve stávající kabelové trase</t>
  </si>
  <si>
    <t>-87061813</t>
  </si>
  <si>
    <t>7592700650</t>
  </si>
  <si>
    <t>Upozorňovadla, značky Návěsti označující místo na trati Fólie výstražná červená š20cm  (HM0673909992020)</t>
  </si>
  <si>
    <t>222633724</t>
  </si>
  <si>
    <t>1320010041R</t>
  </si>
  <si>
    <t>Zához osazené kabelové trasy ručně včetně hutnění</t>
  </si>
  <si>
    <t>1758523491</t>
  </si>
  <si>
    <t>1320010051R</t>
  </si>
  <si>
    <t>Povrchová úprava po záhozu ve stávající kabelové trase</t>
  </si>
  <si>
    <t>912871723</t>
  </si>
  <si>
    <t>N00</t>
  </si>
  <si>
    <t>Elektrický ohřev výhybek</t>
  </si>
  <si>
    <t>N01</t>
  </si>
  <si>
    <t>EOV</t>
  </si>
  <si>
    <t>7493371012</t>
  </si>
  <si>
    <t>Demontáže zařízení na elektrickém ohřevu výhybek kompletní topné soupravy na výhybku tvaru 1:12-500</t>
  </si>
  <si>
    <t>1097334504</t>
  </si>
  <si>
    <t>Demontáže zařízení na elektrickém ohřevu výhybek kompletní topné soupravy na výhybku tvaru 1:12-500 - veškeré výstroje EOV na výhybce, topných tyčí, připojovacích skříněk, napájecích kabelů, oddělovacích transformátorů</t>
  </si>
  <si>
    <t>7493371022</t>
  </si>
  <si>
    <t>Demontáže zařízení na elektrickém ohřevu výhybek kompletní topné soupravy na výhybku tvaru C 1:9-300, 1:11-300</t>
  </si>
  <si>
    <t>-1382095906</t>
  </si>
  <si>
    <t>Demontáže zařízení na elektrickém ohřevu výhybek kompletní topné soupravy na výhybku tvaru C 1:9-300, 1:11-300 - veškeré výstroje EOV na výhybce, topných tyčí, připojovacích skříněk, napájecích kabelů, oddělovacích transformátorů</t>
  </si>
  <si>
    <t>7493351022</t>
  </si>
  <si>
    <t>Montáž elektrického ohřevu výhybek (EOV) kompletní topné soupravy na jednoduchou výhybku soustavy S49, R65 a UIC60 s poloměrem odbočení 300 m</t>
  </si>
  <si>
    <t>-1441858176</t>
  </si>
  <si>
    <t>Montáž elektrického ohřevu výhybek (EOV) kompletní topné soupravy na jednoduchou výhybku soustavy S49, R65 a UIC60 s poloměrem odbočení 300 m - včetně kompletního vybavení topných tyčí, příchytek hlavic topných tyčí, pérových příchytek vlastních topných tyčí, připojovacích šňůr, chrániček pro tyto šňůry, připojovacích rozvodných skříněk vč. nosných konstrukcí těchto skříněk, dále topnice pro ohřev táhel všech přestavníků vč. sálavých desek a veškerého drobného spojovacího a upevňovacího materiálu</t>
  </si>
  <si>
    <t>7493300210</t>
  </si>
  <si>
    <t>Elektrický ohřev výhybek (EOV) Topná souprava pro výhybku se žlabovým pražcem J601:9-300aJ601:11-300</t>
  </si>
  <si>
    <t>sada</t>
  </si>
  <si>
    <t>128</t>
  </si>
  <si>
    <t>-984517215</t>
  </si>
  <si>
    <t>7493351024</t>
  </si>
  <si>
    <t>Montáž elektrického ohřevu výhybek (EOV) kompletní topné soupravy na jednoduchou výhybku soustavy S49, R65 a UIC60 s poloměrem odbočení 500 m</t>
  </si>
  <si>
    <t>1438080655</t>
  </si>
  <si>
    <t>Montáž elektrického ohřevu výhybek (EOV) kompletní topné soupravy na jednoduchou výhybku soustavy S49, R65 a UIC60 s poloměrem odbočení 500 m - včetně kompletního vybavení topných tyčí, příchytek hlavic topných tyčí, pérových příchytek vlastních topných tyčí, připojovacích šňůr, chrániček pro tyto šňůry, připojovacích rozvodných skříněk vč. nosných konstrukcí těchto skříněk, dále topnice pro ohřev táhel všech přestavníků vč. sálavých desek a veškerého drobného spojovacího a upevňovacího materiálu</t>
  </si>
  <si>
    <t>7493300240</t>
  </si>
  <si>
    <t>Elektrický ohřev výhybek (EOV) Topná souprava pro výhybku se žlabovým pražcem J601:12-500</t>
  </si>
  <si>
    <t>34653467</t>
  </si>
  <si>
    <t>7492751022</t>
  </si>
  <si>
    <t>Montáž ukončení kabelů nn v rozvaděči nebo na přístroji izolovaných s označením 2 - 5-ti žílových do 25 mm2</t>
  </si>
  <si>
    <t>-2072158620</t>
  </si>
  <si>
    <t>Montáž ukončení kabelů nn v rozvaděči nebo na přístroji izolovaných s označením 2 - 5-ti žílových do 25 mm2 - montáž kabelové koncovky nebo záklopky včetně odizolování pláště a izolace žil kabelu, ukončení žil v rozvaděči, upevnění kabelových ok, roz. trubice, zakončení stínění apod.</t>
  </si>
  <si>
    <t>7492553010</t>
  </si>
  <si>
    <t>Montáž kabelů 2- a 3-žílových Cu do 16 mm2</t>
  </si>
  <si>
    <t>131527731</t>
  </si>
  <si>
    <t>Montáž kabelů 2- a 3-žílových Cu do 16 mm2 - uložení do země, chráničky, na rošty, pod omítku apod.</t>
  </si>
  <si>
    <t>7492501710</t>
  </si>
  <si>
    <t>Kabely, vodiče, šňůry Cu - nn Kabel silový 2 a 3-žílový Cu, plastová izolace CYKY 2O4 (2Dx4)</t>
  </si>
  <si>
    <t>1238519358</t>
  </si>
  <si>
    <t>7492554010</t>
  </si>
  <si>
    <t>Montáž kabelů 4- a 5-žílových Cu do 16 mm2</t>
  </si>
  <si>
    <t>2129818193</t>
  </si>
  <si>
    <t>Montáž kabelů 4- a 5-žílových Cu do 16 mm2 - uložení do země, chráničky, na rošty, pod omítku apod.</t>
  </si>
  <si>
    <t>7492501950</t>
  </si>
  <si>
    <t>Kabely, vodiče, šňůry Cu - nn Kabel silový 4 a 5-žílový Cu, plastová izolace CYKY 4O4 (4Dx4)</t>
  </si>
  <si>
    <t>1669238937</t>
  </si>
  <si>
    <t>7492501930</t>
  </si>
  <si>
    <t>Kabely, vodiče, šňůry Cu - nn Kabel silový 4 a 5-žílový Cu, plastová izolace CYKY 4J6 (4Bx6)</t>
  </si>
  <si>
    <t>-209255755</t>
  </si>
  <si>
    <t>7492501870</t>
  </si>
  <si>
    <t>Kabely, vodiče, šňůry Cu - nn Kabel silový 4 a 5-žílový Cu, plastová izolace CYKY 4J10 (4Bx10)</t>
  </si>
  <si>
    <t>-232344743</t>
  </si>
  <si>
    <t>7590525230</t>
  </si>
  <si>
    <t>Montáž kabelu návěstního volně uloženého s jádrem 1 mm Cu TCEKEZE, TCEKFE, TCEKPFLEY, TCEKPFLEZE do 7 P</t>
  </si>
  <si>
    <t>-1239870161</t>
  </si>
  <si>
    <t>Montáž kabelu návěstního volně uloženého s jádrem 1 mm Cu TCEKEZE, TCEKFE, TCEKPFLEY, TCEKPFLEZE do 7 P - příprava kabelového bubnu a přistavení na místo tažení, odvinutí, naměření, odřezání a uložení kabelu do kabelového lože nebo žlabu, protažení překážkami, včetně přípravných a závěrečných prací, přeměření izolačního stavu kabelu, uzavření konců kabelu, přemístění kabelového bubnu</t>
  </si>
  <si>
    <t>7590521454</t>
  </si>
  <si>
    <t>Venkovní vedení kabelová - metalické sítě Plněné, párované s ochr. vodičem TCEKPFLE 3 P 1,0 D</t>
  </si>
  <si>
    <t>-1802048448</t>
  </si>
  <si>
    <t>7590525401</t>
  </si>
  <si>
    <t>Montáž spojky rovné metalické do 5 XN</t>
  </si>
  <si>
    <t>30024295</t>
  </si>
  <si>
    <t>7590540979</t>
  </si>
  <si>
    <t>Slaboproudé rozvody, kabely pro přívod a vnitřní instalaci Spojky metalických kabelů a příslušenství Teplem smrštitelná polopružná trubka s tavným lepidlem na vnitřní straně, délka 1,2 m, barva černá ATUM 12/3-0-STK (25)</t>
  </si>
  <si>
    <t>-763951150</t>
  </si>
  <si>
    <t>7492752010</t>
  </si>
  <si>
    <t>Montáž ukončení kabelů nn kabelovou spojkou 3/4/5 - žílové kabely s plastovou izolací do 16 mm2</t>
  </si>
  <si>
    <t>1402477184</t>
  </si>
  <si>
    <t>Montáž ukončení kabelů nn kabelovou spojkou 3/4/5 - žílové kabely s plastovou izolací do 16 mm2 - včetně odizolování pláště a izolace žil kabelu, včetně ukončení žil a stínění (oko)</t>
  </si>
  <si>
    <t>7492103610</t>
  </si>
  <si>
    <t>Spojovací vedení, podpěrné izolátory Spojky, ukončení pasu, ostatní Spojka SVCZC 16-50 smršťovací</t>
  </si>
  <si>
    <t>-1611243288</t>
  </si>
  <si>
    <t>7492756020</t>
  </si>
  <si>
    <t>Pomocné práce pro montáž kabelů montáž označovacího štítku na kabel</t>
  </si>
  <si>
    <t>1080430271</t>
  </si>
  <si>
    <t>7492756040</t>
  </si>
  <si>
    <t>Pomocné práce pro montáž kabelů zatažení kabelů do chráničky do 4 kg/m</t>
  </si>
  <si>
    <t>-23632026</t>
  </si>
  <si>
    <t>7491100110</t>
  </si>
  <si>
    <t>Trubková vedení Ohebné elektroinstalační trubky KOPOFLEX  40 rudá</t>
  </si>
  <si>
    <t>-233526404</t>
  </si>
  <si>
    <t>7493371060</t>
  </si>
  <si>
    <t>Demontáže zařízení na elektrickém ohřevu výhybek čidla</t>
  </si>
  <si>
    <t>1759458023</t>
  </si>
  <si>
    <t>7493351115</t>
  </si>
  <si>
    <t>Montáž elektrického ohřevu výhybek (EOV) topné tyče srážkového čidla včetně držáku</t>
  </si>
  <si>
    <t>-2056053559</t>
  </si>
  <si>
    <t>7493300770</t>
  </si>
  <si>
    <t>Elektrický ohřev výhybek (EOV) Příslušenství Čidlo teploty kolejové</t>
  </si>
  <si>
    <t>251601245</t>
  </si>
  <si>
    <t>7498152680</t>
  </si>
  <si>
    <t>Vyhotovení pravidelné revizní zprávy pro jednotlivé technologie EOV do 20 výhybek</t>
  </si>
  <si>
    <t>1709899472</t>
  </si>
  <si>
    <t>Vyhotovení pravidelné revizní zprávy pro jednotlivé technologie EOV do 20 výhybek - celková prohlídka zařízení včetně měření, zkoušek zařízení tohoto provozního souboru nebo stavebního objektu revizním technikem na zařízení podle požadavku ČSN, včetně hodnocení a vyhotovení celkové revizní zprávy</t>
  </si>
  <si>
    <t>7499151010</t>
  </si>
  <si>
    <t>Dokončovací práce na elektrickém zařízení</t>
  </si>
  <si>
    <t>hod</t>
  </si>
  <si>
    <t>1823482593</t>
  </si>
  <si>
    <t>Dokončovací práce na elektrickém zařízení - uvádění zařízení do provozu, drobné montážní práce v rozvaděčích, koordinaci se zhotoviteli souvisejících zařízení apod.</t>
  </si>
  <si>
    <t>VRN</t>
  </si>
  <si>
    <t>Vedlejší rozpočtové náklady</t>
  </si>
  <si>
    <t>9901000700</t>
  </si>
  <si>
    <t>Doprava dodávek zhotovitele, dodávek objednatele nebo výzisku mechanizací o nosnosti do 3,5 t do 100 km</t>
  </si>
  <si>
    <t>1752626846</t>
  </si>
  <si>
    <t>Doprava dodávek zhotovitele, dodávek objednatele nebo výzisku mechanizací o nosnosti do 3,5 t do 100 km Poznámka: V cenách jsou započteny náklady přepravu materiálu ze skladů nebo skládek výrobce nebo dodavatele nebo z vlastních zásob objednatele na místo technologické manipulace včetně složení a poplatku za použití dopravní cesty. Ceny jsou určeny i pro dopravu výzisku do skladu, úložiště nebo na skládku včetně vyložení.Ceny jsou určeny pro dopravu silničními i kolejovými vozidly.V ceně jsou započteny i náklady na zpáteční cestu dopravního prostředku. Pokud bude realizována jednosměrná přeprava z bodu A do bodu B (např. pro společnost Cargo, a.s.), uvažuje se poloviční vzdálenost z celkově ujeté trasy.</t>
  </si>
  <si>
    <t>SO 03 - Oprava výhybek č. 1 - 6 a připojů v žst. Jistebník</t>
  </si>
  <si>
    <t>Soupis:</t>
  </si>
  <si>
    <t>SO 03-01 - Technologická část</t>
  </si>
  <si>
    <t>ing. Hodulová Michaela</t>
  </si>
  <si>
    <t>OST 1 - Přestavníky+SPA</t>
  </si>
  <si>
    <t>OST 2 - Návěstidla</t>
  </si>
  <si>
    <t>OST 3 - Kolejové obvody+lana</t>
  </si>
  <si>
    <t>1320010001-R</t>
  </si>
  <si>
    <t>-1803895230</t>
  </si>
  <si>
    <t>1320010011-R</t>
  </si>
  <si>
    <t>-693297323</t>
  </si>
  <si>
    <t>1320010021-R</t>
  </si>
  <si>
    <t>597007525</t>
  </si>
  <si>
    <t>1320010031-R</t>
  </si>
  <si>
    <t>-552918374</t>
  </si>
  <si>
    <t>7592700635</t>
  </si>
  <si>
    <t>Upozorňovadla, značky Návěsti označující místo na trati Fólie výstražná modrá š20cm  (HM0673909991020)</t>
  </si>
  <si>
    <t>2080387034</t>
  </si>
  <si>
    <t>1320010035-R</t>
  </si>
  <si>
    <t>Odstranění výstražné folie ve stávající kabelové trase</t>
  </si>
  <si>
    <t>10938467</t>
  </si>
  <si>
    <t>1320010041-R</t>
  </si>
  <si>
    <t>736858103</t>
  </si>
  <si>
    <t>1320010051-R</t>
  </si>
  <si>
    <t>-2034581061</t>
  </si>
  <si>
    <t>7593500150</t>
  </si>
  <si>
    <t>Trasy kabelového vedení Kabelové žlaby (200x126) spodní + vrchní díl plast</t>
  </si>
  <si>
    <t>-1131990983</t>
  </si>
  <si>
    <t>7593500155</t>
  </si>
  <si>
    <t>Trasy kabelového vedení Kabelové žlaby (200x126) spojka plast</t>
  </si>
  <si>
    <t>-1711722363</t>
  </si>
  <si>
    <t>7593505270</t>
  </si>
  <si>
    <t>Montáž kabelového označníku Ball Marker</t>
  </si>
  <si>
    <t>1178269604</t>
  </si>
  <si>
    <t>Montáž kabelového označníku Ball Marker - upevnění kabelového označníku na plášť kabelu upevňovacími prvky</t>
  </si>
  <si>
    <t>7593501820R</t>
  </si>
  <si>
    <t>Ball Marker 1408-XR, fialový zabezpečováci</t>
  </si>
  <si>
    <t>-1148202590</t>
  </si>
  <si>
    <t>7492756030</t>
  </si>
  <si>
    <t>Pomocné práce pro montáž kabelů vyhledání stávajících kabelů ( měření, sonda )</t>
  </si>
  <si>
    <t>-625790725</t>
  </si>
  <si>
    <t>Pomocné práce pro montáž kabelů vyhledání stávajících kabelů ( měření, sonda ) - v obvodu žel. stanice nebo na na trati včetně provedení sondy</t>
  </si>
  <si>
    <t>-761233243</t>
  </si>
  <si>
    <t>OST 1</t>
  </si>
  <si>
    <t>Přestavníky+SPA</t>
  </si>
  <si>
    <t>7591017030</t>
  </si>
  <si>
    <t>Demontáž elektromotorického přestavníku z výhybky s kontrolou jazyků</t>
  </si>
  <si>
    <t>-1983422376</t>
  </si>
  <si>
    <t>7591015038</t>
  </si>
  <si>
    <t>Montáž elektromotorického přestavníku na výhybce s kontrolou jazyků s upevněním přírubou</t>
  </si>
  <si>
    <t>1729369686</t>
  </si>
  <si>
    <t>Montáž elektromotorického přestavníku na výhybce s kontrolou jazyků s upevněním přírubou - připevnění přestavníku k přírubě a zatažení kabelu s kabelovou formou do kabelového závěru, mechanické přezkoušení chodu</t>
  </si>
  <si>
    <t>7591095010</t>
  </si>
  <si>
    <t>Dodatečná montáž ohrazení pro elekromotorický přestavník s plastovou ohrádkou</t>
  </si>
  <si>
    <t>-1616032532</t>
  </si>
  <si>
    <t>7591090120</t>
  </si>
  <si>
    <t>Díly pro zemní montáž přestavníků Ohrádka přestavníku POP PP (HM0321859992207)</t>
  </si>
  <si>
    <t>1593177741</t>
  </si>
  <si>
    <t>7594407015</t>
  </si>
  <si>
    <t>Demontáž snímače polohy jazyka SPA</t>
  </si>
  <si>
    <t>792765837</t>
  </si>
  <si>
    <t>7594405015</t>
  </si>
  <si>
    <t>Montáž snímače polohy jazyka SPA</t>
  </si>
  <si>
    <t>379918822</t>
  </si>
  <si>
    <t>Montáž snímače polohy jazyka SPA - vyměření místa montáže snímače polohy jazyků, připevnění snímače, včetně měření a zapojení po měření, přezkoušení, bez montáže kabelového závěru a zapojení kabelových forem</t>
  </si>
  <si>
    <t>7594405020</t>
  </si>
  <si>
    <t>Montáž snímače polohy jazyka SPA na protilehlé straně kabelového závěru</t>
  </si>
  <si>
    <t>1619484897</t>
  </si>
  <si>
    <t>Montáž snímače polohy jazyka SPA na protilehlé straně kabelového závěru - vyměření místa montáže snímače polohy jazyků, připevnění snímače, včetně měření a zapojení po měření, přezkoušení, bez montáže kabelového závěru a zapojení kabelových forem</t>
  </si>
  <si>
    <t>7594400014</t>
  </si>
  <si>
    <t>Snímače polohy jazyků a PHS Příchytka trubky 43  (CV703689006)</t>
  </si>
  <si>
    <t>1442510622</t>
  </si>
  <si>
    <t>7594400020</t>
  </si>
  <si>
    <t>Snímače polohy jazyků a PHS Měrka kontrolní 10  (CV202210096)</t>
  </si>
  <si>
    <t>520343725</t>
  </si>
  <si>
    <t>7590147046</t>
  </si>
  <si>
    <t>Demontáž závěru kabelového zabezpečovacího na zemní podpěru UPMP</t>
  </si>
  <si>
    <t>-528000512</t>
  </si>
  <si>
    <t>6"přestav.</t>
  </si>
  <si>
    <t>6" u SPA</t>
  </si>
  <si>
    <t>7590145046</t>
  </si>
  <si>
    <t>Montáž závěru kabelového zabezpečovacího na zemní podpěru UPMP</t>
  </si>
  <si>
    <t>1927848312</t>
  </si>
  <si>
    <t>Montáž závěru kabelového zabezpečovacího na zemní podpěru UPMP - úplná montáž závěru, zatažení kabelu, měření izolačního stavu, jednostranné číslování. Bez provedení zemních prací, zhotovení a zapojení kabelové formy</t>
  </si>
  <si>
    <t>7590140150</t>
  </si>
  <si>
    <t>Závěry Závěr kabelový UPMP-WM I. (CV736709001)</t>
  </si>
  <si>
    <t>1855862395</t>
  </si>
  <si>
    <t>7590140170</t>
  </si>
  <si>
    <t>Závěry Závěr kabelový UPMP-WM III. (CV736709003)</t>
  </si>
  <si>
    <t>-855215344</t>
  </si>
  <si>
    <t>7598095070</t>
  </si>
  <si>
    <t>Přezkoušení a regulace elektromotorového přestavníku</t>
  </si>
  <si>
    <t>601571974</t>
  </si>
  <si>
    <t>Přezkoušení a regulace elektromotorového přestavníku - přeměření napětí na svorkách přestavníku a přezkoušení třecí spojky, přezkoušení chodu výměny obou krajních poloh a se šuntováním výměnového obvodu, přezkoušení optických kontrol na řídícím pultě (JOP), přestavování výměny při stlačení pomocného tlačítka, vyzkoušení rozřezu výměny</t>
  </si>
  <si>
    <t>OST 2</t>
  </si>
  <si>
    <t>Návěstidla</t>
  </si>
  <si>
    <t>7590717122</t>
  </si>
  <si>
    <t>Demontáž světelného návěstidla trpasličího z betonového základu se 2 svítilnami</t>
  </si>
  <si>
    <t>-856880722</t>
  </si>
  <si>
    <t>Demontáž světelného návěstidla trpasličího z betonového základu se 2 svítilnami - bez bourání (demontáže) základu</t>
  </si>
  <si>
    <t>7590715141R</t>
  </si>
  <si>
    <t>Montáž světelného návěstidla trpasličího na plastový základ ZTN se 2 svítilnami</t>
  </si>
  <si>
    <t>1812369122</t>
  </si>
  <si>
    <t xml:space="preserve">Montáž světelného návěstidla trpasličího na plastový základ ZTN se 2 svítilnami - sestavení kompletního návěstidla bez označení štítky, postavení návěstidla na základ, montáž transformátoru do skříně nebo návěstní svítilny, propojení se svorkovnicemi a svítilnami včetně dodání vodičů, montáž obdélníkové tabulky, nasměrování návěstidla, nátěr. Bez ukončení a zapojení zemního kabelu
</t>
  </si>
  <si>
    <t>Poznámka k položce:_x000D_
schválená</t>
  </si>
  <si>
    <t>7593311140</t>
  </si>
  <si>
    <t>Konstrukční díly Trubka ochranná  (CV725015004)</t>
  </si>
  <si>
    <t>-1610824022</t>
  </si>
  <si>
    <t>7590720600</t>
  </si>
  <si>
    <t>Součásti světelných návěstidel Tabulka označovací pro návěstidlo</t>
  </si>
  <si>
    <t>1739432950</t>
  </si>
  <si>
    <t>7590725070</t>
  </si>
  <si>
    <t>Zatmelení skříně návěstního transformátoru</t>
  </si>
  <si>
    <t>1140775676</t>
  </si>
  <si>
    <t>5915005040</t>
  </si>
  <si>
    <t>Hloubení rýh nebo jam na železničním spodku IV. třídy</t>
  </si>
  <si>
    <t>858691576</t>
  </si>
  <si>
    <t>Hloubení rýh nebo jam na železničním spodku IV. třídy. Poznámka: 1. V cenách jsou započteny náklady na hloubení a uložení výzisku na terén nebo naložení na dopravní prostředek a uložení na úložišti.</t>
  </si>
  <si>
    <t>4*0,04"základ ZTN pro výkop</t>
  </si>
  <si>
    <t>4*0,04"základ ZTN</t>
  </si>
  <si>
    <t>-1011235790</t>
  </si>
  <si>
    <t>7497351590</t>
  </si>
  <si>
    <t>Montáž ukolejnění s průrazkou T, P, 2T, BP, DS, OK - 1 vodič</t>
  </si>
  <si>
    <t>-497925209</t>
  </si>
  <si>
    <t>7598095075</t>
  </si>
  <si>
    <t>Přezkoušení a regulace proudokruhu světelných návěstidel</t>
  </si>
  <si>
    <t>1467722872</t>
  </si>
  <si>
    <t>Přezkoušení a regulace proudokruhu světelných návěstidel - nastavení hlavice, přezkoušení správné činností relé a přezkoušení všech správných návěstních znaků, přeměření a vyregulovánl napětí na žárovkách, provizorní zaclonění žárovek a jeho odstranění</t>
  </si>
  <si>
    <t>4"odjezd.náv.</t>
  </si>
  <si>
    <t>OST 3</t>
  </si>
  <si>
    <t>Kolejové obvody+lana</t>
  </si>
  <si>
    <t>7594207014</t>
  </si>
  <si>
    <t>Demontáž stykového transformátoru DT bez oleje</t>
  </si>
  <si>
    <t>-1806949262</t>
  </si>
  <si>
    <t>8"pro odjezd.návěst.</t>
  </si>
  <si>
    <t>7594205024</t>
  </si>
  <si>
    <t>Montáž stykového transformátoru dvojice DT bez oleje</t>
  </si>
  <si>
    <t>-318835043</t>
  </si>
  <si>
    <t>Montáž stykového transformátoru dvojice DT bez oleje - usazení stykového transformátoru, montáž ochranných trubek, případně přídavných svorkovnic, jejich propojení a naplnění transformátoru olejem, montáž univerzálního úhelníku na střední vývod, propojení středních vývodů dvojice stykových transformátorů krátkým čtyřlanovým propojením, zatažení kabelů, nátěr, proměření izolačního stavu. Bez vyformování a zapojení kabelů, bez dodání svorkovnic, trubek, úhelníku a propojky</t>
  </si>
  <si>
    <t>7594200080</t>
  </si>
  <si>
    <t>Výstroj konců kolejových obvodů a kódovacích smyček Transformátor stykový DT 075 E (CV371019005)</t>
  </si>
  <si>
    <t>-707491944</t>
  </si>
  <si>
    <t>7594130850</t>
  </si>
  <si>
    <t>Lanové propojení s patkovým středovým ukončením nebo jejich ekvivalent LP 6xFe20/695 střed. SS norma 707649001 (HM0404223990066)</t>
  </si>
  <si>
    <t>2105731719</t>
  </si>
  <si>
    <t>5914115310</t>
  </si>
  <si>
    <t xml:space="preserve">Demontáž betonových desek </t>
  </si>
  <si>
    <t>691230866</t>
  </si>
  <si>
    <t>Demontáž betonových desek. Poznámka: 1. V cenách jsou započteny náklady na snesení, uložení nebo naložení na dopravní prostředek a uložení na úložišti.</t>
  </si>
  <si>
    <t>5914125010</t>
  </si>
  <si>
    <t xml:space="preserve">Montáž betonových desek </t>
  </si>
  <si>
    <t>-1385238081</t>
  </si>
  <si>
    <t>Montáž betonových desek. Poznámka: 1. V cenách jsou započteny náklady na manipulaci a montáž desek podle vzorového listu. 2. V cenách nejsou obsaženy náklady na dodávku materiálu.</t>
  </si>
  <si>
    <t>4"pod ST u odj.náv.</t>
  </si>
  <si>
    <t>7594200120</t>
  </si>
  <si>
    <t>Výstroj konců kolejových obvodů a kódovacích smyček Deska základ.pod tlumivky 1150x500 (HM0592139991150)</t>
  </si>
  <si>
    <t>375170758</t>
  </si>
  <si>
    <t>7594105390</t>
  </si>
  <si>
    <t>Montáž pražce nebo trámku pro upevnění lanového propojení</t>
  </si>
  <si>
    <t>133347307</t>
  </si>
  <si>
    <t>Montáž pražce nebo trámku pro upevnění lanového propojení - usazení pražce nebo trámku mezi koleje nebo podél koleje; připevnění lana k pražci nebo montážnímu trámku</t>
  </si>
  <si>
    <t>4"u ST u odj.náv.</t>
  </si>
  <si>
    <t>7590190190</t>
  </si>
  <si>
    <t>Ostatní Trám kotvící umělohmotný KUT (HM0321859999807)</t>
  </si>
  <si>
    <t>-503566885</t>
  </si>
  <si>
    <t>7594107070</t>
  </si>
  <si>
    <t>Demontáž lanového propojení tlumivek z betonových pražců</t>
  </si>
  <si>
    <t>-1032783430</t>
  </si>
  <si>
    <t>7594105070</t>
  </si>
  <si>
    <t>Montáž lanového propojení tlumivek na betonové pražce 1,9 nebo 2,4 m</t>
  </si>
  <si>
    <t>-463231991</t>
  </si>
  <si>
    <t>Montáž lanového propojení tlumivek na betonové pražce 1,9 nebo 2,4 m - propojení stykového transformátoru s kolejnicí nebo s dalším stykovým transformátorem lanovým propojením; usazení pražců nebo trámků mezi koleje nebo podél koleje; připevnění lana k pražcům nebo montážním trámkům</t>
  </si>
  <si>
    <t>7594121130</t>
  </si>
  <si>
    <t>Lanové propojení s kombinací kolíkových a patkových ukončení LGIu 2+1xFe20/220 var.II levá norma 709629019 (HM0404223990756)</t>
  </si>
  <si>
    <t>-318652612</t>
  </si>
  <si>
    <t>7594121135</t>
  </si>
  <si>
    <t>Lanové propojení s kombinací kolíkových a patkových ukončení LGIu 2+1xFe20/220 var.II pravá norma 709629018 (HM0404223990755)</t>
  </si>
  <si>
    <t>-1968240861</t>
  </si>
  <si>
    <t>7594121151R</t>
  </si>
  <si>
    <t>Lanové propojení s kombinací kolíkových a patkových ukončení LGIu 2+1xFe20/250 levá norma 709629108 (HM0404223990760)</t>
  </si>
  <si>
    <t>-616240964</t>
  </si>
  <si>
    <t>7594121152R</t>
  </si>
  <si>
    <t>Lanové propojení s kombinací kolíkových a patkových ukončení LGIu 2+1xFe20/250 pravá norma 709629107 (HM0404223990759)</t>
  </si>
  <si>
    <t>1581181467</t>
  </si>
  <si>
    <t>7594105072</t>
  </si>
  <si>
    <t>Montáž lanového propojení tlumivek na betonové pražce 3,7 nebo 4,2 m</t>
  </si>
  <si>
    <t>1914521859</t>
  </si>
  <si>
    <t>Montáž lanového propojení tlumivek na betonové pražce 3,7 nebo 4,2 m - propojení stykového transformátoru s kolejnicí nebo s dalším stykovým transformátorem lanovým propojením; usazení pražců nebo trámků mezi koleje nebo podél koleje; připevnění lana k pražcům nebo montážním trámkům</t>
  </si>
  <si>
    <t>7594121205</t>
  </si>
  <si>
    <t>Lanové propojení s kombinací kolíkových a patkových ukončení LGIu 2+1xFe20/370 var.II levá norma 709629022 (HM0404223990758)</t>
  </si>
  <si>
    <t>-1167486668</t>
  </si>
  <si>
    <t>7594121210</t>
  </si>
  <si>
    <t>Lanové propojení s kombinací kolíkových a patkových ukončení LGIu 2+1xFe20/370 var.II pravá norma 709629021 (HM0404223990757)</t>
  </si>
  <si>
    <t>-921828169</t>
  </si>
  <si>
    <t>7594121231R</t>
  </si>
  <si>
    <t>Lanové propojení s kombinací kolíkových a patkových ukončení LGIu 2+1xFe20/420 levá norma 709629130 (HM0404223990760)</t>
  </si>
  <si>
    <t>1158779463</t>
  </si>
  <si>
    <t>7594121232R</t>
  </si>
  <si>
    <t>Lanové propojení s kombinací kolíkových a patkových ukončení LGIu 2+1xFe20/420 pravá norma 709629129 (HM0404223990759)</t>
  </si>
  <si>
    <t>-2011449093</t>
  </si>
  <si>
    <t>7594170060</t>
  </si>
  <si>
    <t>Propojovací příslušenství Příchytka lanová  trojitá LPT 20 norma 703309008 (HM0404223990050)</t>
  </si>
  <si>
    <t>1061411388</t>
  </si>
  <si>
    <t>24"pro ST u odj.náv.</t>
  </si>
  <si>
    <t>7594170620</t>
  </si>
  <si>
    <t>Propojovací příslušenství Příchytka lanová pro 3+3x20 300/215-B91S norma 703319008 (HM0404223990857)</t>
  </si>
  <si>
    <t>111140202</t>
  </si>
  <si>
    <t>8"pro ST u odje.náv.</t>
  </si>
  <si>
    <t>7594170310</t>
  </si>
  <si>
    <t>Propojovací příslušenství Příchytka lanová 3x20 vrchní 220/180 B91S/1 norma 703319004 (HM0404223990853)</t>
  </si>
  <si>
    <t>-1515519235</t>
  </si>
  <si>
    <t>7594170280</t>
  </si>
  <si>
    <t>Propojovací příslušenství Příchytka lanová 3x20 boční 220/180 B91S/1 norma 703319003 (HM0404223990852)</t>
  </si>
  <si>
    <t>-838744423</t>
  </si>
  <si>
    <t>8"pro ST u odjez.náv.</t>
  </si>
  <si>
    <t>7594170200</t>
  </si>
  <si>
    <t>Propojovací příslušenství Příchytka lanová 3+3x20 290/170 SB8P norma 703329008 (HM0404223990081)</t>
  </si>
  <si>
    <t>251047418</t>
  </si>
  <si>
    <t>7594170290</t>
  </si>
  <si>
    <t>Propojovací příslušenství Příchytka lanová 3x20 boční 290/160 SB-8P norma 703319011 (HM0404223990888)</t>
  </si>
  <si>
    <t>-841820146</t>
  </si>
  <si>
    <t>7594170320</t>
  </si>
  <si>
    <t>Propojovací příslušenství Příchytka lanová 3x20 vrchní 290/160 SB-8P norma 703319012 (HM0404223990889)</t>
  </si>
  <si>
    <t>240668420</t>
  </si>
  <si>
    <t>7594107330</t>
  </si>
  <si>
    <t>Demontáž kolejnicového lanového propojení z betonových pražců</t>
  </si>
  <si>
    <t>705034368</t>
  </si>
  <si>
    <t>7594105330</t>
  </si>
  <si>
    <t>Montáž lanového propojení kolejnicového na betonové pražce do 2,9 m</t>
  </si>
  <si>
    <t>1265788912</t>
  </si>
  <si>
    <t>Montáž lanového propojení kolejnicového na betonové pražce do 2,9 m - příčné nebo podélné propojení kolejnic přímých kolejí a na výhybkách; usazení pražců mezi souběžnými kolejemi nebo podél koleje; připevnění lanového propojení na pražce nebo montážní trámky</t>
  </si>
  <si>
    <t>7594110450</t>
  </si>
  <si>
    <t>Lanové propojení s kolíkovým ukončením LBI 1xFe20/290 norma 707579001 (HM0404223990421)</t>
  </si>
  <si>
    <t>-1189020976</t>
  </si>
  <si>
    <t>7594110805</t>
  </si>
  <si>
    <t>Lanové propojení s kolíkovým ukončením LJI 2xFe20/290 norma 708579001 (HM0404223990491)</t>
  </si>
  <si>
    <t>-377637988</t>
  </si>
  <si>
    <t>7594170360</t>
  </si>
  <si>
    <t>Propojovací příslušenství Příchytka lanová 3xFe20 vrch 306/225-VPS norma 703319019 (HM0404223990829)</t>
  </si>
  <si>
    <t>-114904524</t>
  </si>
  <si>
    <t>7598095080</t>
  </si>
  <si>
    <t>Přezkoušení a regulace kolejových obvodů izolovaných</t>
  </si>
  <si>
    <t>-1277165055</t>
  </si>
  <si>
    <t>Přezkoušení a regulace kolejových obvodů izolovaných - přeměření napětí na svorkách proudového zdroje a kolejového relé, regulování kolejových obvodů pří šuntováni předepsaným odporem, přezkoušení polarity bez šuntování</t>
  </si>
  <si>
    <t>4"odjez.náv.</t>
  </si>
  <si>
    <t>9909000100</t>
  </si>
  <si>
    <t>Poplatek za uložení suti nebo hmot na oficiální skládku</t>
  </si>
  <si>
    <t>-958496635</t>
  </si>
  <si>
    <t>Poplatek za uložení suti nebo hmot na oficiální skládku Poznámka: V cenách jsou započteny náklady na uložení stavebního odpadu na oficiální skládku.Je třeba zohlednit regionální rozdíly v cenách poplatků za uložení suti a odpadů. Tyto se mohou výrazně lišit s ohledem nejen na region, ale také na množství a druh ukládaného odpadu.</t>
  </si>
  <si>
    <t>9909000500</t>
  </si>
  <si>
    <t>Poplatek uložení odpadu betonových prefabrikátů</t>
  </si>
  <si>
    <t>-1444803894</t>
  </si>
  <si>
    <t>Poplatek uložení odpadu betonových prefabrikátů Poznámka: V cenách jsou započteny náklady na uložení stavebního odpadu na oficiální skládku.Je třeba zohlednit regionální rozdíly v cenách poplatků za uložení suti a odpadů. Tyto se mohou výrazně lišit s ohledem nejen na region, ale také na množství a druh ukládaného odpadu.</t>
  </si>
  <si>
    <t>SO 03-02 - Stavební část</t>
  </si>
  <si>
    <t>M - Práce a dodávky M</t>
  </si>
  <si>
    <t xml:space="preserve">    46-M - Zemní práce při extr.mont.pracích</t>
  </si>
  <si>
    <t>Práce a dodávky M</t>
  </si>
  <si>
    <t>46-M</t>
  </si>
  <si>
    <t>Zemní práce při extr.mont.pracích</t>
  </si>
  <si>
    <t>460510274</t>
  </si>
  <si>
    <t>Kanály do rýhy ze žlabů plastových šířky do 20 cm</t>
  </si>
  <si>
    <t>CS ÚRS 2019 02</t>
  </si>
  <si>
    <t>170514950</t>
  </si>
  <si>
    <t>Kabelové prostupy, kanály a multikanály  kanály ze žlabů plastových včetně utěsnění, vyspárování a zakrytí víkem do rýhy, bez výkopových prací, vnější šířky přes 10 do 20 cm</t>
  </si>
  <si>
    <t>23152001</t>
  </si>
  <si>
    <t>tmel silikonový neutrální tepelně odolný do 250°C</t>
  </si>
  <si>
    <t>litr</t>
  </si>
  <si>
    <t>-318160932</t>
  </si>
  <si>
    <t>VON - Oprava výhybek v žst. Jistebník</t>
  </si>
  <si>
    <t>022121001</t>
  </si>
  <si>
    <t>Geodetické práce Diagnostika technické infrastruktury Vytýčení trasy inženýrských sítí</t>
  </si>
  <si>
    <t>-1509602534</t>
  </si>
  <si>
    <t>Geodetické práce Diagnostika technické infrastruktury Vytýčení trasy inženýrských sítí - V sazbě jsou započteny náklady na vyhledání trasy detektorem, zaměření a zobrazení trasy a předání  výstupu zaměření. V sazbě nejsou obsaženy náklady na vytýčení sítí ve správě provozovatele.</t>
  </si>
  <si>
    <t>031101041</t>
  </si>
  <si>
    <t>Zařízení a vybavení staveniště vyjma dále jmenované práce včetně opatření na ochranu sousedních pozemků, včetně opatření na ochranu sousedních pozemků, informační tabule, dopravního značení na staveništi aj. při velikosti nákladů přes 20 mil. Kč</t>
  </si>
  <si>
    <t>%</t>
  </si>
  <si>
    <t>-703544639</t>
  </si>
  <si>
    <t>022101001</t>
  </si>
  <si>
    <t>Geodetické práce Geodetické práce před opravou</t>
  </si>
  <si>
    <t>1198972470</t>
  </si>
  <si>
    <t>022101011</t>
  </si>
  <si>
    <t>Geodetické práce Geodetické práce v průběhu opravy</t>
  </si>
  <si>
    <t>-1547992226</t>
  </si>
  <si>
    <t>022101021</t>
  </si>
  <si>
    <t>Geodetické práce Geodetické práce po ukončení opravy</t>
  </si>
  <si>
    <t>991433339</t>
  </si>
  <si>
    <t>022111011</t>
  </si>
  <si>
    <t>Geodetické práce Kontrola PPK při směrové a výškové úpravě koleje zaměřením APK trať dvoukolejná</t>
  </si>
  <si>
    <t>136414988</t>
  </si>
  <si>
    <t>Geodetické práce Kontrola PPK při směrové a výškové úpravě koleje zaměřením APK trať dvoukolejná - V cenách jsou započteny náklady na geodetickou kontinuální kontrolu PPK při směrové a výškové úpravě koleje a vyhotovení dokumentace dle „Metodického pokynu pro měření PPK“ vyhotovení záznamu a zároveň také geodetická kontrola polohy zajišťovacích značek (zpracování dokumentace v digitální podobě). PPK=prostorová poloha koleje</t>
  </si>
  <si>
    <t>024101001</t>
  </si>
  <si>
    <t>Inženýrská činnost střežení pracovní skupiny zaměstnanců</t>
  </si>
  <si>
    <t>571496286</t>
  </si>
  <si>
    <t>033121021</t>
  </si>
  <si>
    <t>Provozní vlivy Rušení prací železničním provozem širá trať nebo dopravny s kolejovým rozvětvením s počtem vlaků za směnu 8,5 hod. přes 50 do 100</t>
  </si>
  <si>
    <t>1459246042</t>
  </si>
  <si>
    <t>Poznámka k položce:_x000D_
SO 01 - položky č. 1 - 34</t>
  </si>
  <si>
    <t>033131001</t>
  </si>
  <si>
    <t>Provozní vlivy Organizační zajištění prací při zřizování a udržování BK kolejí a výhybek</t>
  </si>
  <si>
    <t>-930066187</t>
  </si>
  <si>
    <t>Provozní vlivy Organizační zajištění prací při zřizování a udržování BK kolejí a výhybek - Organizační zajištění prací při zřizování a udržování bezstykové koleje podle př. S3/2, zejména technologická příprava pořízení schématu a projednání postupu, kontrola připravenosti a řízení postupu prací, předání prací a dokladů objednateli.</t>
  </si>
  <si>
    <t>4*33,00+2*43,00+632,00</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</si>
</sst>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0%"/>
    <numFmt numFmtId="165" formatCode="dd\.mm\.yyyy"/>
    <numFmt numFmtId="166" formatCode="#,##0.00000"/>
    <numFmt numFmtId="167" formatCode="#,##0.000"/>
  </numFmts>
  <fonts count="40">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505050"/>
      <name val="Arial CE"/>
    </font>
    <font>
      <sz val="8"/>
      <color rgb="FFFF0000"/>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b/>
      <sz val="10"/>
      <color rgb="FF46464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b/>
      <sz val="10"/>
      <color rgb="FF00336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sz val="7"/>
      <name val="Arial CE"/>
    </font>
    <font>
      <i/>
      <sz val="9"/>
      <color rgb="FF0000FF"/>
      <name val="Arial CE"/>
    </font>
    <font>
      <i/>
      <sz val="8"/>
      <color rgb="FF0000FF"/>
      <name val="Arial CE"/>
    </font>
    <font>
      <i/>
      <sz val="7"/>
      <color rgb="FF969696"/>
      <name val="Arial CE"/>
    </font>
    <font>
      <u/>
      <sz val="11"/>
      <color theme="10"/>
      <name val="Calibri"/>
      <scheme val="minor"/>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23">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style="hair">
        <color rgb="FF969696"/>
      </left>
      <right style="hair">
        <color rgb="FF969696"/>
      </right>
      <top style="hair">
        <color rgb="FF969696"/>
      </top>
      <bottom style="hair">
        <color rgb="FF969696"/>
      </bottom>
      <diagonal/>
    </border>
  </borders>
  <cellStyleXfs count="2">
    <xf numFmtId="0" fontId="0" fillId="0" borderId="0"/>
    <xf numFmtId="0" fontId="39" fillId="0" borderId="0" applyNumberFormat="0" applyFill="0" applyBorder="0" applyAlignment="0" applyProtection="0"/>
  </cellStyleXfs>
  <cellXfs count="323">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horizontal="left" vertical="center"/>
    </xf>
    <xf numFmtId="0" fontId="0" fillId="0" borderId="0" xfId="0" applyFont="1" applyAlignment="1">
      <alignment horizontal="left" vertical="center"/>
    </xf>
    <xf numFmtId="0" fontId="0" fillId="0" borderId="1" xfId="0" applyBorder="1" applyProtection="1"/>
    <xf numFmtId="0" fontId="0" fillId="0" borderId="2" xfId="0" applyBorder="1" applyProtection="1"/>
    <xf numFmtId="0" fontId="0" fillId="0" borderId="3" xfId="0" applyBorder="1"/>
    <xf numFmtId="0" fontId="0" fillId="0" borderId="3" xfId="0" applyBorder="1" applyProtection="1"/>
    <xf numFmtId="0" fontId="0" fillId="0" borderId="0" xfId="0" applyProtection="1"/>
    <xf numFmtId="0" fontId="12" fillId="0" borderId="0" xfId="0" applyFont="1" applyAlignment="1" applyProtection="1">
      <alignment horizontal="left" vertical="center"/>
    </xf>
    <xf numFmtId="0" fontId="13" fillId="0" borderId="0" xfId="0" applyFont="1" applyAlignment="1">
      <alignment horizontal="left" vertical="center"/>
    </xf>
    <xf numFmtId="0" fontId="14"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3" fillId="0" borderId="0" xfId="0" applyFont="1" applyAlignment="1" applyProtection="1">
      <alignment horizontal="left" vertical="top"/>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0" fontId="2" fillId="0" borderId="0" xfId="0" applyFont="1" applyAlignment="1" applyProtection="1">
      <alignment horizontal="left" vertical="center" wrapText="1"/>
    </xf>
    <xf numFmtId="0" fontId="0" fillId="0" borderId="4" xfId="0" applyBorder="1" applyProtection="1"/>
    <xf numFmtId="0" fontId="0" fillId="0" borderId="0" xfId="0" applyFont="1" applyAlignment="1">
      <alignment vertical="center"/>
    </xf>
    <xf numFmtId="0" fontId="0" fillId="0" borderId="3" xfId="0" applyFont="1" applyBorder="1" applyAlignment="1" applyProtection="1">
      <alignment vertical="center"/>
    </xf>
    <xf numFmtId="0" fontId="0" fillId="0" borderId="0" xfId="0" applyFont="1" applyAlignment="1" applyProtection="1">
      <alignment vertical="center"/>
    </xf>
    <xf numFmtId="0" fontId="16" fillId="0" borderId="5" xfId="0" applyFont="1" applyBorder="1" applyAlignment="1" applyProtection="1">
      <alignment horizontal="left" vertical="center"/>
    </xf>
    <xf numFmtId="0" fontId="0" fillId="0" borderId="5" xfId="0" applyFont="1" applyBorder="1" applyAlignment="1" applyProtection="1">
      <alignment vertical="center"/>
    </xf>
    <xf numFmtId="0" fontId="0" fillId="0" borderId="3" xfId="0" applyFont="1" applyBorder="1" applyAlignment="1">
      <alignment vertical="center"/>
    </xf>
    <xf numFmtId="0" fontId="1" fillId="0" borderId="3" xfId="0" applyFont="1" applyBorder="1" applyAlignment="1" applyProtection="1">
      <alignment vertical="center"/>
    </xf>
    <xf numFmtId="0" fontId="1" fillId="0" borderId="0" xfId="0" applyFont="1" applyAlignment="1" applyProtection="1">
      <alignment vertical="center"/>
    </xf>
    <xf numFmtId="0" fontId="1" fillId="0" borderId="3" xfId="0" applyFont="1" applyBorder="1" applyAlignment="1">
      <alignment vertical="center"/>
    </xf>
    <xf numFmtId="0" fontId="0" fillId="3" borderId="0" xfId="0" applyFont="1" applyFill="1" applyAlignment="1" applyProtection="1">
      <alignment vertical="center"/>
    </xf>
    <xf numFmtId="0" fontId="4" fillId="3" borderId="6" xfId="0" applyFont="1" applyFill="1" applyBorder="1" applyAlignment="1" applyProtection="1">
      <alignment horizontal="left" vertical="center"/>
    </xf>
    <xf numFmtId="0" fontId="0" fillId="3" borderId="7" xfId="0" applyFont="1" applyFill="1" applyBorder="1" applyAlignment="1" applyProtection="1">
      <alignment vertical="center"/>
    </xf>
    <xf numFmtId="0" fontId="4" fillId="3" borderId="7" xfId="0" applyFont="1" applyFill="1" applyBorder="1" applyAlignment="1" applyProtection="1">
      <alignment horizontal="center" vertical="center"/>
    </xf>
    <xf numFmtId="0" fontId="0" fillId="0" borderId="3" xfId="0" applyBorder="1" applyAlignment="1" applyProtection="1">
      <alignment vertical="center"/>
    </xf>
    <xf numFmtId="0" fontId="0" fillId="0" borderId="0" xfId="0" applyAlignment="1" applyProtection="1">
      <alignment vertical="center"/>
    </xf>
    <xf numFmtId="0" fontId="18" fillId="0" borderId="4" xfId="0" applyFont="1" applyBorder="1" applyAlignment="1" applyProtection="1">
      <alignment horizontal="left" vertical="center"/>
    </xf>
    <xf numFmtId="0" fontId="0" fillId="0" borderId="4" xfId="0" applyBorder="1" applyAlignment="1" applyProtection="1">
      <alignment vertical="center"/>
    </xf>
    <xf numFmtId="0" fontId="0" fillId="0" borderId="3" xfId="0" applyBorder="1" applyAlignment="1">
      <alignment vertical="center"/>
    </xf>
    <xf numFmtId="0" fontId="1" fillId="0" borderId="5" xfId="0" applyFont="1" applyBorder="1" applyAlignment="1" applyProtection="1">
      <alignment horizontal="left" vertical="center"/>
    </xf>
    <xf numFmtId="0" fontId="0" fillId="0" borderId="4" xfId="0" applyFont="1" applyBorder="1" applyAlignment="1" applyProtection="1">
      <alignment vertical="center"/>
    </xf>
    <xf numFmtId="0" fontId="0" fillId="0" borderId="9" xfId="0" applyFont="1" applyBorder="1" applyAlignment="1" applyProtection="1">
      <alignment vertical="center"/>
    </xf>
    <xf numFmtId="0" fontId="0" fillId="0" borderId="10" xfId="0" applyFont="1" applyBorder="1" applyAlignment="1" applyProtection="1">
      <alignment vertical="center"/>
    </xf>
    <xf numFmtId="0" fontId="0" fillId="0" borderId="1" xfId="0" applyFont="1" applyBorder="1" applyAlignment="1" applyProtection="1">
      <alignment vertical="center"/>
    </xf>
    <xf numFmtId="0" fontId="0" fillId="0" borderId="2" xfId="0" applyFont="1" applyBorder="1" applyAlignment="1" applyProtection="1">
      <alignment vertical="center"/>
    </xf>
    <xf numFmtId="0" fontId="2" fillId="0" borderId="3" xfId="0" applyFont="1" applyBorder="1" applyAlignment="1" applyProtection="1">
      <alignment vertical="center"/>
    </xf>
    <xf numFmtId="0" fontId="2" fillId="0" borderId="0" xfId="0" applyFont="1" applyAlignment="1" applyProtection="1">
      <alignment vertical="center"/>
    </xf>
    <xf numFmtId="0" fontId="2" fillId="0" borderId="3" xfId="0" applyFont="1" applyBorder="1" applyAlignment="1">
      <alignment vertical="center"/>
    </xf>
    <xf numFmtId="0" fontId="3" fillId="0" borderId="3"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3" xfId="0" applyFont="1" applyBorder="1" applyAlignment="1">
      <alignment vertical="center"/>
    </xf>
    <xf numFmtId="0" fontId="16" fillId="0" borderId="0" xfId="0" applyFont="1" applyAlignment="1" applyProtection="1">
      <alignment vertical="center"/>
    </xf>
    <xf numFmtId="165" fontId="2" fillId="0" borderId="0" xfId="0" applyNumberFormat="1" applyFont="1" applyAlignment="1" applyProtection="1">
      <alignment horizontal="left" vertical="center"/>
    </xf>
    <xf numFmtId="0" fontId="0" fillId="0" borderId="12" xfId="0" applyBorder="1" applyAlignment="1">
      <alignment vertical="center"/>
    </xf>
    <xf numFmtId="0" fontId="0" fillId="0" borderId="13" xfId="0" applyBorder="1" applyAlignment="1">
      <alignment vertical="center"/>
    </xf>
    <xf numFmtId="0" fontId="0" fillId="0" borderId="0" xfId="0" applyFont="1" applyBorder="1" applyAlignment="1">
      <alignment vertical="center"/>
    </xf>
    <xf numFmtId="0" fontId="0" fillId="0" borderId="15" xfId="0" applyFont="1" applyBorder="1" applyAlignment="1">
      <alignment vertical="center"/>
    </xf>
    <xf numFmtId="0" fontId="0" fillId="0" borderId="0" xfId="0" applyFont="1" applyBorder="1" applyAlignment="1" applyProtection="1">
      <alignment vertical="center"/>
    </xf>
    <xf numFmtId="0" fontId="0" fillId="0" borderId="15" xfId="0" applyFont="1" applyBorder="1" applyAlignment="1" applyProtection="1">
      <alignment vertical="center"/>
    </xf>
    <xf numFmtId="0" fontId="0" fillId="4" borderId="7" xfId="0" applyFont="1" applyFill="1" applyBorder="1" applyAlignment="1" applyProtection="1">
      <alignment vertical="center"/>
    </xf>
    <xf numFmtId="0" fontId="21" fillId="4" borderId="0" xfId="0" applyFont="1" applyFill="1" applyAlignment="1" applyProtection="1">
      <alignment horizontal="center" vertical="center"/>
    </xf>
    <xf numFmtId="0" fontId="22" fillId="0" borderId="16" xfId="0" applyFont="1" applyBorder="1" applyAlignment="1" applyProtection="1">
      <alignment horizontal="center" vertical="center" wrapText="1"/>
    </xf>
    <xf numFmtId="0" fontId="22" fillId="0" borderId="17" xfId="0" applyFont="1" applyBorder="1" applyAlignment="1" applyProtection="1">
      <alignment horizontal="center" vertical="center" wrapText="1"/>
    </xf>
    <xf numFmtId="0" fontId="22" fillId="0" borderId="18" xfId="0" applyFont="1" applyBorder="1" applyAlignment="1" applyProtection="1">
      <alignment horizontal="center" vertical="center" wrapText="1"/>
    </xf>
    <xf numFmtId="0" fontId="0" fillId="0" borderId="11" xfId="0" applyFont="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4" fillId="0" borderId="3" xfId="0" applyFont="1" applyBorder="1" applyAlignment="1" applyProtection="1">
      <alignment vertical="center"/>
    </xf>
    <xf numFmtId="0" fontId="23" fillId="0" borderId="0" xfId="0" applyFont="1" applyAlignment="1" applyProtection="1">
      <alignment horizontal="left" vertical="center"/>
    </xf>
    <xf numFmtId="0" fontId="23" fillId="0" borderId="0" xfId="0" applyFont="1" applyAlignment="1" applyProtection="1">
      <alignment vertical="center"/>
    </xf>
    <xf numFmtId="4" fontId="23"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3" xfId="0" applyFont="1" applyBorder="1" applyAlignment="1">
      <alignment vertical="center"/>
    </xf>
    <xf numFmtId="4" fontId="19" fillId="0" borderId="14" xfId="0" applyNumberFormat="1" applyFont="1" applyBorder="1" applyAlignment="1" applyProtection="1">
      <alignment vertical="center"/>
    </xf>
    <xf numFmtId="4" fontId="19" fillId="0" borderId="0" xfId="0" applyNumberFormat="1" applyFont="1" applyBorder="1" applyAlignment="1" applyProtection="1">
      <alignment vertical="center"/>
    </xf>
    <xf numFmtId="166" fontId="19" fillId="0" borderId="0" xfId="0" applyNumberFormat="1" applyFont="1" applyBorder="1" applyAlignment="1" applyProtection="1">
      <alignment vertical="center"/>
    </xf>
    <xf numFmtId="4" fontId="19" fillId="0" borderId="15" xfId="0" applyNumberFormat="1" applyFont="1" applyBorder="1" applyAlignment="1" applyProtection="1">
      <alignment vertical="center"/>
    </xf>
    <xf numFmtId="0" fontId="4" fillId="0" borderId="0" xfId="0" applyFont="1" applyAlignment="1">
      <alignment horizontal="left" vertical="center"/>
    </xf>
    <xf numFmtId="0" fontId="24" fillId="0" borderId="0" xfId="0" applyFont="1" applyAlignment="1">
      <alignment horizontal="left" vertical="center"/>
    </xf>
    <xf numFmtId="0" fontId="25" fillId="0" borderId="0" xfId="1" applyFont="1" applyAlignment="1">
      <alignment horizontal="center" vertical="center"/>
    </xf>
    <xf numFmtId="0" fontId="5" fillId="0" borderId="3" xfId="0" applyFont="1" applyBorder="1" applyAlignment="1" applyProtection="1">
      <alignment vertical="center"/>
    </xf>
    <xf numFmtId="0" fontId="26" fillId="0" borderId="0" xfId="0" applyFont="1" applyAlignment="1" applyProtection="1">
      <alignment vertical="center"/>
    </xf>
    <xf numFmtId="0" fontId="27" fillId="0" borderId="0" xfId="0" applyFont="1" applyAlignment="1" applyProtection="1">
      <alignment vertical="center"/>
    </xf>
    <xf numFmtId="0" fontId="3" fillId="0" borderId="0" xfId="0" applyFont="1" applyAlignment="1" applyProtection="1">
      <alignment horizontal="center" vertical="center"/>
    </xf>
    <xf numFmtId="0" fontId="5" fillId="0" borderId="3" xfId="0" applyFont="1" applyBorder="1" applyAlignment="1">
      <alignment vertical="center"/>
    </xf>
    <xf numFmtId="4" fontId="28" fillId="0" borderId="14" xfId="0" applyNumberFormat="1" applyFont="1" applyBorder="1" applyAlignment="1" applyProtection="1">
      <alignment vertical="center"/>
    </xf>
    <xf numFmtId="4" fontId="28" fillId="0" borderId="0" xfId="0" applyNumberFormat="1" applyFont="1" applyBorder="1" applyAlignment="1" applyProtection="1">
      <alignment vertical="center"/>
    </xf>
    <xf numFmtId="166" fontId="28" fillId="0" borderId="0" xfId="0" applyNumberFormat="1" applyFont="1" applyBorder="1" applyAlignment="1" applyProtection="1">
      <alignment vertical="center"/>
    </xf>
    <xf numFmtId="4" fontId="28" fillId="0" borderId="15" xfId="0" applyNumberFormat="1" applyFont="1" applyBorder="1" applyAlignment="1" applyProtection="1">
      <alignment vertical="center"/>
    </xf>
    <xf numFmtId="0" fontId="5" fillId="0" borderId="0" xfId="0" applyFont="1" applyAlignment="1">
      <alignment horizontal="left" vertical="center"/>
    </xf>
    <xf numFmtId="0" fontId="7" fillId="0" borderId="0" xfId="0" applyFont="1" applyAlignment="1" applyProtection="1">
      <alignment vertical="center"/>
    </xf>
    <xf numFmtId="0" fontId="2" fillId="0" borderId="0" xfId="0" applyFont="1" applyAlignment="1" applyProtection="1">
      <alignment horizontal="center" vertical="center"/>
    </xf>
    <xf numFmtId="4" fontId="1" fillId="0" borderId="14" xfId="0" applyNumberFormat="1" applyFont="1" applyBorder="1" applyAlignment="1" applyProtection="1">
      <alignment vertical="center"/>
    </xf>
    <xf numFmtId="4" fontId="1" fillId="0" borderId="0" xfId="0" applyNumberFormat="1" applyFont="1" applyBorder="1" applyAlignment="1" applyProtection="1">
      <alignment vertical="center"/>
    </xf>
    <xf numFmtId="166" fontId="1" fillId="0" borderId="0" xfId="0" applyNumberFormat="1" applyFont="1" applyBorder="1" applyAlignment="1" applyProtection="1">
      <alignment vertical="center"/>
    </xf>
    <xf numFmtId="4" fontId="1" fillId="0" borderId="15" xfId="0" applyNumberFormat="1" applyFont="1" applyBorder="1" applyAlignment="1" applyProtection="1">
      <alignment vertical="center"/>
    </xf>
    <xf numFmtId="0" fontId="2" fillId="0" borderId="0" xfId="0" applyFont="1" applyAlignment="1">
      <alignment horizontal="left" vertical="center"/>
    </xf>
    <xf numFmtId="4" fontId="28" fillId="0" borderId="19" xfId="0" applyNumberFormat="1" applyFont="1" applyBorder="1" applyAlignment="1" applyProtection="1">
      <alignment vertical="center"/>
    </xf>
    <xf numFmtId="4" fontId="28" fillId="0" borderId="20" xfId="0" applyNumberFormat="1" applyFont="1" applyBorder="1" applyAlignment="1" applyProtection="1">
      <alignment vertical="center"/>
    </xf>
    <xf numFmtId="166" fontId="28" fillId="0" borderId="20" xfId="0" applyNumberFormat="1" applyFont="1" applyBorder="1" applyAlignment="1" applyProtection="1">
      <alignment vertical="center"/>
    </xf>
    <xf numFmtId="4" fontId="28" fillId="0" borderId="21" xfId="0" applyNumberFormat="1" applyFont="1" applyBorder="1" applyAlignment="1" applyProtection="1">
      <alignment vertical="center"/>
    </xf>
    <xf numFmtId="0" fontId="0" fillId="0" borderId="0" xfId="0" applyProtection="1">
      <protection locked="0"/>
    </xf>
    <xf numFmtId="0" fontId="0" fillId="0" borderId="1" xfId="0" applyBorder="1"/>
    <xf numFmtId="0" fontId="0" fillId="0" borderId="2" xfId="0" applyBorder="1"/>
    <xf numFmtId="0" fontId="0" fillId="0" borderId="2" xfId="0" applyBorder="1" applyProtection="1">
      <protection locked="0"/>
    </xf>
    <xf numFmtId="0" fontId="12" fillId="0" borderId="0" xfId="0" applyFont="1" applyAlignment="1">
      <alignment horizontal="left" vertical="center"/>
    </xf>
    <xf numFmtId="0" fontId="30" fillId="0" borderId="0" xfId="0" applyFont="1" applyAlignment="1">
      <alignment horizontal="left" vertical="center"/>
    </xf>
    <xf numFmtId="0" fontId="1" fillId="0" borderId="0" xfId="0" applyFont="1" applyAlignment="1">
      <alignment horizontal="left" vertical="center"/>
    </xf>
    <xf numFmtId="0" fontId="0" fillId="0" borderId="0" xfId="0" applyFont="1" applyAlignment="1" applyProtection="1">
      <alignment vertical="center"/>
      <protection locked="0"/>
    </xf>
    <xf numFmtId="0" fontId="1" fillId="0" borderId="0" xfId="0" applyFont="1" applyAlignment="1" applyProtection="1">
      <alignment horizontal="left" vertical="center"/>
      <protection locked="0"/>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3" xfId="0" applyFont="1" applyBorder="1" applyAlignment="1">
      <alignment vertical="center" wrapText="1"/>
    </xf>
    <xf numFmtId="0" fontId="0" fillId="0" borderId="0" xfId="0" applyFont="1" applyAlignment="1" applyProtection="1">
      <alignment vertical="center" wrapText="1"/>
      <protection locked="0"/>
    </xf>
    <xf numFmtId="0" fontId="0" fillId="0" borderId="3" xfId="0" applyBorder="1" applyAlignment="1">
      <alignment vertical="center" wrapText="1"/>
    </xf>
    <xf numFmtId="0" fontId="0" fillId="0" borderId="12" xfId="0" applyFont="1" applyBorder="1" applyAlignment="1">
      <alignment vertical="center"/>
    </xf>
    <xf numFmtId="0" fontId="0" fillId="0" borderId="12" xfId="0" applyFont="1" applyBorder="1" applyAlignment="1" applyProtection="1">
      <alignment vertical="center"/>
      <protection locked="0"/>
    </xf>
    <xf numFmtId="0" fontId="16" fillId="0" borderId="0" xfId="0" applyFont="1" applyAlignment="1">
      <alignment horizontal="left" vertical="center"/>
    </xf>
    <xf numFmtId="4" fontId="23" fillId="0" borderId="0" xfId="0" applyNumberFormat="1" applyFont="1" applyAlignment="1">
      <alignment vertical="center"/>
    </xf>
    <xf numFmtId="0" fontId="1" fillId="0" borderId="0" xfId="0" applyFont="1" applyAlignment="1">
      <alignment horizontal="right" vertical="center"/>
    </xf>
    <xf numFmtId="0" fontId="1" fillId="0" borderId="0" xfId="0" applyFont="1" applyAlignment="1" applyProtection="1">
      <alignment horizontal="right" vertical="center"/>
      <protection locked="0"/>
    </xf>
    <xf numFmtId="0" fontId="20"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pplyProtection="1">
      <alignment horizontal="right" vertical="center"/>
      <protection locked="0"/>
    </xf>
    <xf numFmtId="0" fontId="0" fillId="4" borderId="0" xfId="0" applyFont="1" applyFill="1" applyAlignment="1">
      <alignment vertical="center"/>
    </xf>
    <xf numFmtId="0" fontId="4" fillId="4" borderId="6" xfId="0" applyFont="1" applyFill="1" applyBorder="1" applyAlignment="1">
      <alignment horizontal="left" vertical="center"/>
    </xf>
    <xf numFmtId="0" fontId="0" fillId="4" borderId="7" xfId="0" applyFont="1" applyFill="1" applyBorder="1" applyAlignment="1">
      <alignment vertical="center"/>
    </xf>
    <xf numFmtId="0" fontId="4" fillId="4" borderId="7" xfId="0" applyFont="1" applyFill="1" applyBorder="1" applyAlignment="1">
      <alignment horizontal="right" vertical="center"/>
    </xf>
    <xf numFmtId="0" fontId="4" fillId="4" borderId="7" xfId="0" applyFont="1" applyFill="1" applyBorder="1" applyAlignment="1">
      <alignment horizontal="center" vertical="center"/>
    </xf>
    <xf numFmtId="0" fontId="0" fillId="4" borderId="7" xfId="0" applyFont="1" applyFill="1" applyBorder="1" applyAlignment="1" applyProtection="1">
      <alignment vertical="center"/>
      <protection locked="0"/>
    </xf>
    <xf numFmtId="4" fontId="4" fillId="4" borderId="7" xfId="0" applyNumberFormat="1" applyFont="1" applyFill="1" applyBorder="1" applyAlignment="1">
      <alignment vertical="center"/>
    </xf>
    <xf numFmtId="0" fontId="0" fillId="4" borderId="8" xfId="0" applyFont="1" applyFill="1" applyBorder="1" applyAlignment="1">
      <alignment vertical="center"/>
    </xf>
    <xf numFmtId="0" fontId="18" fillId="0" borderId="4" xfId="0" applyFont="1" applyBorder="1" applyAlignment="1">
      <alignment horizontal="left" vertical="center"/>
    </xf>
    <xf numFmtId="0" fontId="0" fillId="0" borderId="4" xfId="0" applyBorder="1" applyAlignment="1">
      <alignment vertical="center"/>
    </xf>
    <xf numFmtId="0" fontId="0" fillId="0" borderId="4" xfId="0" applyBorder="1" applyAlignment="1" applyProtection="1">
      <alignment vertical="center"/>
      <protection locked="0"/>
    </xf>
    <xf numFmtId="0" fontId="1" fillId="0" borderId="5" xfId="0" applyFont="1" applyBorder="1" applyAlignment="1">
      <alignment horizontal="left" vertical="center"/>
    </xf>
    <xf numFmtId="0" fontId="0" fillId="0" borderId="5" xfId="0" applyFont="1" applyBorder="1" applyAlignment="1">
      <alignment vertical="center"/>
    </xf>
    <xf numFmtId="0" fontId="1" fillId="0" borderId="5" xfId="0" applyFont="1" applyBorder="1" applyAlignment="1">
      <alignment horizontal="center" vertical="center"/>
    </xf>
    <xf numFmtId="0" fontId="0" fillId="0" borderId="5" xfId="0" applyFont="1" applyBorder="1" applyAlignment="1" applyProtection="1">
      <alignment vertical="center"/>
      <protection locked="0"/>
    </xf>
    <xf numFmtId="0" fontId="1" fillId="0" borderId="5" xfId="0" applyFont="1" applyBorder="1" applyAlignment="1">
      <alignment horizontal="right" vertical="center"/>
    </xf>
    <xf numFmtId="0" fontId="0" fillId="0" borderId="4" xfId="0" applyFont="1" applyBorder="1" applyAlignment="1">
      <alignment vertical="center"/>
    </xf>
    <xf numFmtId="0" fontId="0" fillId="0" borderId="4" xfId="0" applyFont="1" applyBorder="1" applyAlignment="1" applyProtection="1">
      <alignment vertical="center"/>
      <protection locked="0"/>
    </xf>
    <xf numFmtId="0" fontId="0" fillId="0" borderId="9" xfId="0" applyFont="1" applyBorder="1" applyAlignment="1">
      <alignment vertical="center"/>
    </xf>
    <xf numFmtId="0" fontId="0" fillId="0" borderId="10" xfId="0" applyFont="1" applyBorder="1" applyAlignment="1">
      <alignment vertical="center"/>
    </xf>
    <xf numFmtId="0" fontId="0" fillId="0" borderId="10" xfId="0" applyFont="1" applyBorder="1" applyAlignment="1" applyProtection="1">
      <alignment vertical="center"/>
      <protection locked="0"/>
    </xf>
    <xf numFmtId="0" fontId="0" fillId="0" borderId="1" xfId="0" applyFont="1" applyBorder="1" applyAlignment="1">
      <alignment vertical="center"/>
    </xf>
    <xf numFmtId="0" fontId="0" fillId="0" borderId="2" xfId="0" applyFont="1" applyBorder="1" applyAlignment="1">
      <alignment vertical="center"/>
    </xf>
    <xf numFmtId="0" fontId="0" fillId="0" borderId="2" xfId="0" applyFont="1" applyBorder="1" applyAlignment="1" applyProtection="1">
      <alignment vertical="center"/>
      <protection locked="0"/>
    </xf>
    <xf numFmtId="0" fontId="21" fillId="4" borderId="0" xfId="0" applyFont="1" applyFill="1" applyAlignment="1" applyProtection="1">
      <alignment horizontal="left" vertical="center"/>
    </xf>
    <xf numFmtId="0" fontId="0" fillId="4" borderId="0" xfId="0" applyFont="1" applyFill="1" applyAlignment="1" applyProtection="1">
      <alignment vertical="center"/>
    </xf>
    <xf numFmtId="0" fontId="0" fillId="4" borderId="0" xfId="0" applyFont="1" applyFill="1" applyAlignment="1" applyProtection="1">
      <alignment vertical="center"/>
      <protection locked="0"/>
    </xf>
    <xf numFmtId="0" fontId="21" fillId="4" borderId="0" xfId="0" applyFont="1" applyFill="1" applyAlignment="1" applyProtection="1">
      <alignment horizontal="right" vertical="center"/>
    </xf>
    <xf numFmtId="0" fontId="31" fillId="0" borderId="0" xfId="0" applyFont="1" applyAlignment="1" applyProtection="1">
      <alignment horizontal="left" vertical="center"/>
    </xf>
    <xf numFmtId="0" fontId="6" fillId="0" borderId="3" xfId="0" applyFont="1" applyBorder="1" applyAlignment="1" applyProtection="1">
      <alignment vertical="center"/>
    </xf>
    <xf numFmtId="0" fontId="6" fillId="0" borderId="0" xfId="0" applyFont="1" applyAlignment="1" applyProtection="1">
      <alignment vertical="center"/>
    </xf>
    <xf numFmtId="0" fontId="6" fillId="0" borderId="20" xfId="0" applyFont="1" applyBorder="1" applyAlignment="1" applyProtection="1">
      <alignment horizontal="left" vertical="center"/>
    </xf>
    <xf numFmtId="0" fontId="6" fillId="0" borderId="20" xfId="0" applyFont="1" applyBorder="1" applyAlignment="1" applyProtection="1">
      <alignment vertical="center"/>
    </xf>
    <xf numFmtId="0" fontId="6" fillId="0" borderId="20" xfId="0" applyFont="1" applyBorder="1" applyAlignment="1" applyProtection="1">
      <alignment vertical="center"/>
      <protection locked="0"/>
    </xf>
    <xf numFmtId="4" fontId="6" fillId="0" borderId="20" xfId="0" applyNumberFormat="1" applyFont="1" applyBorder="1" applyAlignment="1" applyProtection="1">
      <alignment vertical="center"/>
    </xf>
    <xf numFmtId="0" fontId="6" fillId="0" borderId="3" xfId="0" applyFont="1" applyBorder="1" applyAlignment="1">
      <alignment vertical="center"/>
    </xf>
    <xf numFmtId="0" fontId="7" fillId="0" borderId="3" xfId="0" applyFont="1" applyBorder="1" applyAlignment="1" applyProtection="1">
      <alignment vertical="center"/>
    </xf>
    <xf numFmtId="0" fontId="7" fillId="0" borderId="20" xfId="0" applyFont="1" applyBorder="1" applyAlignment="1" applyProtection="1">
      <alignment horizontal="left" vertical="center"/>
    </xf>
    <xf numFmtId="0" fontId="7" fillId="0" borderId="20" xfId="0" applyFont="1" applyBorder="1" applyAlignment="1" applyProtection="1">
      <alignment vertical="center"/>
    </xf>
    <xf numFmtId="0" fontId="7" fillId="0" borderId="20" xfId="0" applyFont="1" applyBorder="1" applyAlignment="1" applyProtection="1">
      <alignment vertical="center"/>
      <protection locked="0"/>
    </xf>
    <xf numFmtId="4" fontId="7" fillId="0" borderId="20" xfId="0" applyNumberFormat="1" applyFont="1" applyBorder="1" applyAlignment="1" applyProtection="1">
      <alignment vertical="center"/>
    </xf>
    <xf numFmtId="0" fontId="7" fillId="0" borderId="3" xfId="0" applyFont="1" applyBorder="1" applyAlignment="1">
      <alignment vertical="center"/>
    </xf>
    <xf numFmtId="0" fontId="0" fillId="0" borderId="0" xfId="0" applyFont="1" applyAlignment="1">
      <alignment horizontal="center" vertical="center" wrapText="1"/>
    </xf>
    <xf numFmtId="0" fontId="0" fillId="0" borderId="3" xfId="0" applyFont="1" applyBorder="1" applyAlignment="1" applyProtection="1">
      <alignment horizontal="center" vertical="center" wrapText="1"/>
    </xf>
    <xf numFmtId="0" fontId="21" fillId="4" borderId="16" xfId="0" applyFont="1" applyFill="1" applyBorder="1" applyAlignment="1" applyProtection="1">
      <alignment horizontal="center" vertical="center" wrapText="1"/>
    </xf>
    <xf numFmtId="0" fontId="21" fillId="4" borderId="17" xfId="0" applyFont="1" applyFill="1" applyBorder="1" applyAlignment="1" applyProtection="1">
      <alignment horizontal="center" vertical="center" wrapText="1"/>
    </xf>
    <xf numFmtId="0" fontId="21" fillId="4" borderId="17" xfId="0" applyFont="1" applyFill="1" applyBorder="1" applyAlignment="1" applyProtection="1">
      <alignment horizontal="center" vertical="center" wrapText="1"/>
      <protection locked="0"/>
    </xf>
    <xf numFmtId="0" fontId="21" fillId="4" borderId="18" xfId="0" applyFont="1" applyFill="1" applyBorder="1" applyAlignment="1" applyProtection="1">
      <alignment horizontal="center" vertical="center" wrapText="1"/>
    </xf>
    <xf numFmtId="0" fontId="0" fillId="0" borderId="3" xfId="0" applyBorder="1" applyAlignment="1">
      <alignment horizontal="center" vertical="center" wrapText="1"/>
    </xf>
    <xf numFmtId="4" fontId="23" fillId="0" borderId="0" xfId="0" applyNumberFormat="1" applyFont="1" applyAlignment="1" applyProtection="1"/>
    <xf numFmtId="0" fontId="0" fillId="0" borderId="12" xfId="0" applyBorder="1" applyAlignment="1" applyProtection="1">
      <alignment vertical="center"/>
    </xf>
    <xf numFmtId="166" fontId="32" fillId="0" borderId="12" xfId="0" applyNumberFormat="1" applyFont="1" applyBorder="1" applyAlignment="1" applyProtection="1"/>
    <xf numFmtId="166" fontId="32" fillId="0" borderId="13" xfId="0" applyNumberFormat="1" applyFont="1" applyBorder="1" applyAlignment="1" applyProtection="1"/>
    <xf numFmtId="4" fontId="33" fillId="0" borderId="0" xfId="0" applyNumberFormat="1" applyFont="1" applyAlignment="1">
      <alignment vertical="center"/>
    </xf>
    <xf numFmtId="0" fontId="8" fillId="0" borderId="3"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3" xfId="0" applyFont="1" applyBorder="1" applyAlignment="1"/>
    <xf numFmtId="0" fontId="8" fillId="0" borderId="14"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5"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1" fillId="0" borderId="22" xfId="0" applyFont="1" applyBorder="1" applyAlignment="1" applyProtection="1">
      <alignment horizontal="center" vertical="center"/>
    </xf>
    <xf numFmtId="49" fontId="21" fillId="0" borderId="22" xfId="0" applyNumberFormat="1" applyFont="1" applyBorder="1" applyAlignment="1" applyProtection="1">
      <alignment horizontal="left" vertical="center" wrapText="1"/>
    </xf>
    <xf numFmtId="0" fontId="21" fillId="0" borderId="22" xfId="0" applyFont="1" applyBorder="1" applyAlignment="1" applyProtection="1">
      <alignment horizontal="left" vertical="center" wrapText="1"/>
    </xf>
    <xf numFmtId="0" fontId="21" fillId="0" borderId="22" xfId="0" applyFont="1" applyBorder="1" applyAlignment="1" applyProtection="1">
      <alignment horizontal="center" vertical="center" wrapText="1"/>
    </xf>
    <xf numFmtId="167" fontId="21" fillId="0" borderId="22" xfId="0" applyNumberFormat="1" applyFont="1" applyBorder="1" applyAlignment="1" applyProtection="1">
      <alignment vertical="center"/>
    </xf>
    <xf numFmtId="4" fontId="21" fillId="2" borderId="22" xfId="0" applyNumberFormat="1" applyFont="1" applyFill="1" applyBorder="1" applyAlignment="1" applyProtection="1">
      <alignment vertical="center"/>
      <protection locked="0"/>
    </xf>
    <xf numFmtId="4" fontId="21" fillId="0" borderId="22" xfId="0" applyNumberFormat="1" applyFont="1" applyBorder="1" applyAlignment="1" applyProtection="1">
      <alignment vertical="center"/>
    </xf>
    <xf numFmtId="0" fontId="22" fillId="2" borderId="14" xfId="0" applyFont="1" applyFill="1" applyBorder="1" applyAlignment="1" applyProtection="1">
      <alignment horizontal="left" vertical="center"/>
      <protection locked="0"/>
    </xf>
    <xf numFmtId="0" fontId="22" fillId="0" borderId="0" xfId="0" applyFont="1" applyBorder="1" applyAlignment="1" applyProtection="1">
      <alignment horizontal="center" vertical="center"/>
    </xf>
    <xf numFmtId="166" fontId="22" fillId="0" borderId="0" xfId="0" applyNumberFormat="1" applyFont="1" applyBorder="1" applyAlignment="1" applyProtection="1">
      <alignment vertical="center"/>
    </xf>
    <xf numFmtId="166" fontId="22" fillId="0" borderId="15" xfId="0" applyNumberFormat="1" applyFont="1" applyBorder="1" applyAlignment="1" applyProtection="1">
      <alignment vertical="center"/>
    </xf>
    <xf numFmtId="0" fontId="21" fillId="0" borderId="0" xfId="0" applyFont="1" applyAlignment="1">
      <alignment horizontal="left" vertical="center"/>
    </xf>
    <xf numFmtId="4" fontId="0" fillId="0" borderId="0" xfId="0" applyNumberFormat="1" applyFont="1" applyAlignment="1">
      <alignment vertical="center"/>
    </xf>
    <xf numFmtId="0" fontId="34" fillId="0" borderId="0" xfId="0" applyFont="1" applyAlignment="1" applyProtection="1">
      <alignment horizontal="left" vertical="center"/>
    </xf>
    <xf numFmtId="0" fontId="35" fillId="0" borderId="0" xfId="0" applyFont="1" applyAlignment="1" applyProtection="1">
      <alignment horizontal="left" vertical="center" wrapText="1"/>
    </xf>
    <xf numFmtId="0" fontId="0" fillId="0" borderId="14" xfId="0" applyFont="1" applyBorder="1" applyAlignment="1" applyProtection="1">
      <alignment vertical="center"/>
    </xf>
    <xf numFmtId="0" fontId="0" fillId="0" borderId="0" xfId="0" applyBorder="1" applyAlignment="1" applyProtection="1">
      <alignment vertical="center"/>
    </xf>
    <xf numFmtId="0" fontId="9" fillId="0" borderId="3"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3" xfId="0" applyFont="1" applyBorder="1" applyAlignment="1">
      <alignment vertical="center"/>
    </xf>
    <xf numFmtId="0" fontId="9" fillId="0" borderId="14" xfId="0" applyFont="1" applyBorder="1" applyAlignment="1" applyProtection="1">
      <alignment vertical="center"/>
    </xf>
    <xf numFmtId="0" fontId="9" fillId="0" borderId="0" xfId="0" applyFont="1" applyBorder="1" applyAlignment="1" applyProtection="1">
      <alignment vertical="center"/>
    </xf>
    <xf numFmtId="0" fontId="9" fillId="0" borderId="15" xfId="0" applyFont="1" applyBorder="1" applyAlignment="1" applyProtection="1">
      <alignment vertical="center"/>
    </xf>
    <xf numFmtId="0" fontId="9" fillId="0" borderId="0" xfId="0" applyFont="1" applyAlignment="1">
      <alignment horizontal="left" vertical="center"/>
    </xf>
    <xf numFmtId="0" fontId="10" fillId="0" borderId="3"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3" xfId="0" applyFont="1" applyBorder="1" applyAlignment="1">
      <alignment vertical="center"/>
    </xf>
    <xf numFmtId="0" fontId="10" fillId="0" borderId="14" xfId="0" applyFont="1" applyBorder="1" applyAlignment="1" applyProtection="1">
      <alignment vertical="center"/>
    </xf>
    <xf numFmtId="0" fontId="10" fillId="0" borderId="0" xfId="0" applyFont="1" applyBorder="1" applyAlignment="1" applyProtection="1">
      <alignment vertical="center"/>
    </xf>
    <xf numFmtId="0" fontId="10" fillId="0" borderId="15" xfId="0" applyFont="1" applyBorder="1" applyAlignment="1" applyProtection="1">
      <alignment vertical="center"/>
    </xf>
    <xf numFmtId="0" fontId="10" fillId="0" borderId="0" xfId="0" applyFont="1" applyAlignment="1">
      <alignment horizontal="left" vertical="center"/>
    </xf>
    <xf numFmtId="0" fontId="36" fillId="0" borderId="22" xfId="0" applyFont="1" applyBorder="1" applyAlignment="1" applyProtection="1">
      <alignment horizontal="center" vertical="center"/>
    </xf>
    <xf numFmtId="49" fontId="36" fillId="0" borderId="22" xfId="0" applyNumberFormat="1" applyFont="1" applyBorder="1" applyAlignment="1" applyProtection="1">
      <alignment horizontal="left" vertical="center" wrapText="1"/>
    </xf>
    <xf numFmtId="0" fontId="36" fillId="0" borderId="22" xfId="0" applyFont="1" applyBorder="1" applyAlignment="1" applyProtection="1">
      <alignment horizontal="left" vertical="center" wrapText="1"/>
    </xf>
    <xf numFmtId="0" fontId="36" fillId="0" borderId="22" xfId="0" applyFont="1" applyBorder="1" applyAlignment="1" applyProtection="1">
      <alignment horizontal="center" vertical="center" wrapText="1"/>
    </xf>
    <xf numFmtId="167" fontId="36" fillId="0" borderId="22" xfId="0" applyNumberFormat="1" applyFont="1" applyBorder="1" applyAlignment="1" applyProtection="1">
      <alignment vertical="center"/>
    </xf>
    <xf numFmtId="4" fontId="36" fillId="2" borderId="22" xfId="0" applyNumberFormat="1" applyFont="1" applyFill="1" applyBorder="1" applyAlignment="1" applyProtection="1">
      <alignment vertical="center"/>
      <protection locked="0"/>
    </xf>
    <xf numFmtId="4" fontId="36" fillId="0" borderId="22" xfId="0" applyNumberFormat="1" applyFont="1" applyBorder="1" applyAlignment="1" applyProtection="1">
      <alignment vertical="center"/>
    </xf>
    <xf numFmtId="0" fontId="37" fillId="0" borderId="3" xfId="0" applyFont="1" applyBorder="1" applyAlignment="1">
      <alignment vertical="center"/>
    </xf>
    <xf numFmtId="0" fontId="36" fillId="2" borderId="14" xfId="0" applyFont="1" applyFill="1" applyBorder="1" applyAlignment="1" applyProtection="1">
      <alignment horizontal="left" vertical="center"/>
      <protection locked="0"/>
    </xf>
    <xf numFmtId="0" fontId="36" fillId="0" borderId="0" xfId="0" applyFont="1" applyBorder="1" applyAlignment="1" applyProtection="1">
      <alignment horizontal="center" vertical="center"/>
    </xf>
    <xf numFmtId="0" fontId="38" fillId="0" borderId="0" xfId="0" applyFont="1" applyAlignment="1" applyProtection="1">
      <alignment vertical="center" wrapText="1"/>
    </xf>
    <xf numFmtId="0" fontId="9" fillId="0" borderId="19" xfId="0" applyFont="1" applyBorder="1" applyAlignment="1" applyProtection="1">
      <alignment vertical="center"/>
    </xf>
    <xf numFmtId="0" fontId="9" fillId="0" borderId="20" xfId="0" applyFont="1" applyBorder="1" applyAlignment="1" applyProtection="1">
      <alignment vertical="center"/>
    </xf>
    <xf numFmtId="0" fontId="9" fillId="0" borderId="21" xfId="0" applyFont="1" applyBorder="1" applyAlignment="1" applyProtection="1">
      <alignment vertical="center"/>
    </xf>
    <xf numFmtId="0" fontId="1" fillId="0" borderId="0" xfId="0" applyFont="1" applyAlignment="1">
      <alignment horizontal="left" vertical="top"/>
    </xf>
    <xf numFmtId="0" fontId="2" fillId="0" borderId="0" xfId="0" applyFont="1" applyAlignment="1">
      <alignment horizontal="left" vertical="top"/>
    </xf>
    <xf numFmtId="0" fontId="1" fillId="0" borderId="0" xfId="0" applyFont="1" applyAlignment="1" applyProtection="1">
      <alignment horizontal="left" vertical="top"/>
      <protection locked="0"/>
    </xf>
    <xf numFmtId="0" fontId="0" fillId="0" borderId="19" xfId="0" applyFont="1" applyBorder="1" applyAlignment="1" applyProtection="1">
      <alignment vertical="center"/>
    </xf>
    <xf numFmtId="0" fontId="0" fillId="0" borderId="20" xfId="0" applyBorder="1" applyAlignment="1" applyProtection="1">
      <alignment vertical="center"/>
    </xf>
    <xf numFmtId="0" fontId="0" fillId="0" borderId="20" xfId="0" applyFont="1" applyBorder="1" applyAlignment="1" applyProtection="1">
      <alignment vertical="center"/>
    </xf>
    <xf numFmtId="0" fontId="0" fillId="0" borderId="21" xfId="0" applyFont="1" applyBorder="1" applyAlignment="1" applyProtection="1">
      <alignment vertical="center"/>
    </xf>
    <xf numFmtId="167" fontId="21" fillId="2" borderId="22" xfId="0" applyNumberFormat="1" applyFont="1" applyFill="1" applyBorder="1" applyAlignment="1" applyProtection="1">
      <alignment vertical="center"/>
      <protection locked="0"/>
    </xf>
    <xf numFmtId="0" fontId="3" fillId="0" borderId="0" xfId="0" applyFont="1" applyAlignment="1" applyProtection="1">
      <alignment horizontal="left" vertical="center" wrapText="1"/>
    </xf>
    <xf numFmtId="0" fontId="3"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 fillId="0" borderId="0" xfId="0" applyFont="1" applyAlignment="1" applyProtection="1">
      <alignment vertical="center"/>
    </xf>
    <xf numFmtId="0" fontId="19" fillId="0" borderId="11" xfId="0" applyFont="1" applyBorder="1" applyAlignment="1">
      <alignment horizontal="center" vertical="center"/>
    </xf>
    <xf numFmtId="0" fontId="19" fillId="0" borderId="12" xfId="0" applyFont="1" applyBorder="1" applyAlignment="1">
      <alignment horizontal="left" vertical="center"/>
    </xf>
    <xf numFmtId="0" fontId="20" fillId="0" borderId="14" xfId="0" applyFont="1" applyBorder="1" applyAlignment="1">
      <alignment horizontal="left" vertical="center"/>
    </xf>
    <xf numFmtId="0" fontId="20" fillId="0" borderId="0" xfId="0" applyFont="1" applyBorder="1" applyAlignment="1">
      <alignment horizontal="left" vertical="center"/>
    </xf>
    <xf numFmtId="0" fontId="20" fillId="0" borderId="14" xfId="0" applyFont="1" applyBorder="1" applyAlignment="1" applyProtection="1">
      <alignment horizontal="left" vertical="center"/>
    </xf>
    <xf numFmtId="0" fontId="20" fillId="0" borderId="0" xfId="0" applyFont="1" applyBorder="1" applyAlignment="1" applyProtection="1">
      <alignment horizontal="left" vertical="center"/>
    </xf>
    <xf numFmtId="0" fontId="21" fillId="4" borderId="6" xfId="0" applyFont="1" applyFill="1" applyBorder="1" applyAlignment="1" applyProtection="1">
      <alignment horizontal="center" vertical="center"/>
    </xf>
    <xf numFmtId="0" fontId="21" fillId="4" borderId="7" xfId="0" applyFont="1" applyFill="1" applyBorder="1" applyAlignment="1" applyProtection="1">
      <alignment horizontal="left" vertical="center"/>
    </xf>
    <xf numFmtId="0" fontId="21" fillId="4" borderId="7" xfId="0" applyFont="1" applyFill="1" applyBorder="1" applyAlignment="1" applyProtection="1">
      <alignment horizontal="right" vertical="center"/>
    </xf>
    <xf numFmtId="0" fontId="21" fillId="4" borderId="7" xfId="0" applyFont="1" applyFill="1" applyBorder="1" applyAlignment="1" applyProtection="1">
      <alignment horizontal="center" vertical="center"/>
    </xf>
    <xf numFmtId="0" fontId="21" fillId="4" borderId="8" xfId="0" applyFont="1" applyFill="1" applyBorder="1" applyAlignment="1" applyProtection="1">
      <alignment horizontal="left" vertical="center"/>
    </xf>
    <xf numFmtId="0" fontId="26" fillId="0" borderId="0" xfId="0" applyFont="1" applyAlignment="1" applyProtection="1">
      <alignment horizontal="left" vertical="center" wrapText="1"/>
    </xf>
    <xf numFmtId="4" fontId="27" fillId="0" borderId="0" xfId="0" applyNumberFormat="1" applyFont="1" applyAlignment="1" applyProtection="1">
      <alignment vertical="center"/>
    </xf>
    <xf numFmtId="0" fontId="27" fillId="0" borderId="0" xfId="0" applyFont="1" applyAlignment="1" applyProtection="1">
      <alignment vertical="center"/>
    </xf>
    <xf numFmtId="4" fontId="27" fillId="0" borderId="0" xfId="0" applyNumberFormat="1" applyFont="1" applyAlignment="1" applyProtection="1">
      <alignment horizontal="right" vertical="center"/>
    </xf>
    <xf numFmtId="4" fontId="7" fillId="0" borderId="0" xfId="0" applyNumberFormat="1" applyFont="1" applyAlignment="1" applyProtection="1">
      <alignment vertical="center"/>
    </xf>
    <xf numFmtId="0" fontId="7" fillId="0" borderId="0" xfId="0" applyFont="1" applyAlignment="1" applyProtection="1">
      <alignment vertical="center"/>
    </xf>
    <xf numFmtId="0" fontId="29" fillId="0" borderId="0" xfId="0" applyFont="1" applyAlignment="1" applyProtection="1">
      <alignment horizontal="left" vertical="center" wrapText="1"/>
    </xf>
    <xf numFmtId="4" fontId="23" fillId="0" borderId="0" xfId="0" applyNumberFormat="1" applyFont="1" applyAlignment="1" applyProtection="1">
      <alignment horizontal="right" vertical="center"/>
    </xf>
    <xf numFmtId="4" fontId="23" fillId="0" borderId="0" xfId="0" applyNumberFormat="1" applyFont="1" applyAlignment="1" applyProtection="1">
      <alignment vertical="center"/>
    </xf>
    <xf numFmtId="0" fontId="15" fillId="0" borderId="0" xfId="0" applyFont="1" applyAlignment="1">
      <alignment horizontal="left" vertical="top" wrapText="1"/>
    </xf>
    <xf numFmtId="0" fontId="15" fillId="0" borderId="0" xfId="0" applyFont="1" applyAlignment="1">
      <alignment horizontal="left" vertical="center"/>
    </xf>
    <xf numFmtId="0" fontId="17" fillId="0" borderId="0" xfId="0" applyFont="1" applyAlignment="1">
      <alignment horizontal="left" vertical="center"/>
    </xf>
    <xf numFmtId="0" fontId="2" fillId="0" borderId="0" xfId="0" applyFont="1" applyAlignment="1" applyProtection="1">
      <alignment horizontal="left" vertical="center"/>
    </xf>
    <xf numFmtId="0" fontId="0" fillId="0" borderId="0" xfId="0" applyProtection="1"/>
    <xf numFmtId="0" fontId="3" fillId="0" borderId="0" xfId="0" applyFont="1" applyAlignment="1" applyProtection="1">
      <alignment horizontal="left" vertical="top" wrapText="1"/>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4" fontId="16" fillId="0" borderId="5" xfId="0" applyNumberFormat="1" applyFont="1" applyBorder="1" applyAlignment="1" applyProtection="1">
      <alignment vertical="center"/>
    </xf>
    <xf numFmtId="0" fontId="0" fillId="0" borderId="5" xfId="0" applyFont="1" applyBorder="1" applyAlignment="1" applyProtection="1">
      <alignment vertical="center"/>
    </xf>
    <xf numFmtId="0" fontId="1" fillId="0" borderId="0" xfId="0" applyFont="1" applyAlignment="1" applyProtection="1">
      <alignment horizontal="right" vertical="center"/>
    </xf>
    <xf numFmtId="4" fontId="17" fillId="0" borderId="0" xfId="0" applyNumberFormat="1" applyFont="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4" fillId="3" borderId="7" xfId="0" applyNumberFormat="1" applyFont="1" applyFill="1" applyBorder="1" applyAlignment="1" applyProtection="1">
      <alignment vertical="center"/>
    </xf>
    <xf numFmtId="0" fontId="0" fillId="3" borderId="7" xfId="0" applyFont="1" applyFill="1" applyBorder="1" applyAlignment="1" applyProtection="1">
      <alignment vertical="center"/>
    </xf>
    <xf numFmtId="0" fontId="0" fillId="3" borderId="8" xfId="0" applyFont="1" applyFill="1" applyBorder="1" applyAlignment="1" applyProtection="1">
      <alignment vertical="center"/>
    </xf>
    <xf numFmtId="0" fontId="4" fillId="3" borderId="7" xfId="0" applyFont="1" applyFill="1" applyBorder="1" applyAlignment="1" applyProtection="1">
      <alignment horizontal="left" vertical="center"/>
    </xf>
    <xf numFmtId="0" fontId="0" fillId="0" borderId="0" xfId="0"/>
    <xf numFmtId="0" fontId="1" fillId="0" borderId="0" xfId="0" applyFont="1" applyAlignment="1">
      <alignment horizontal="left" vertical="center" wrapText="1"/>
    </xf>
    <xf numFmtId="0" fontId="1" fillId="0" borderId="0" xfId="0" applyFont="1" applyAlignment="1">
      <alignment horizontal="left" vertical="center"/>
    </xf>
    <xf numFmtId="0" fontId="3" fillId="0" borderId="0" xfId="0" applyFont="1" applyAlignment="1">
      <alignment horizontal="left" vertical="center" wrapText="1"/>
    </xf>
    <xf numFmtId="0" fontId="0" fillId="0" borderId="0" xfId="0" applyFont="1" applyAlignment="1">
      <alignment vertical="center"/>
    </xf>
    <xf numFmtId="0" fontId="2" fillId="2" borderId="0" xfId="0" applyFont="1" applyFill="1" applyAlignment="1" applyProtection="1">
      <alignment horizontal="left" vertical="center"/>
      <protection locked="0"/>
    </xf>
    <xf numFmtId="0" fontId="2" fillId="0" borderId="0" xfId="0" applyFont="1" applyAlignment="1">
      <alignment horizontal="left" vertical="center"/>
    </xf>
    <xf numFmtId="0" fontId="2" fillId="0" borderId="0" xfId="0" applyFont="1" applyAlignment="1">
      <alignment horizontal="left" vertical="center" wrapText="1"/>
    </xf>
    <xf numFmtId="0" fontId="1" fillId="0" borderId="0" xfId="0" applyFont="1" applyAlignment="1" applyProtection="1">
      <alignment horizontal="left" vertical="center" wrapText="1"/>
    </xf>
    <xf numFmtId="0" fontId="1" fillId="0" borderId="0" xfId="0" applyFont="1" applyAlignment="1" applyProtection="1">
      <alignment horizontal="left" vertical="center"/>
    </xf>
    <xf numFmtId="0" fontId="0" fillId="0" borderId="0" xfId="0" applyFont="1" applyAlignment="1" applyProtection="1">
      <alignment vertical="center"/>
    </xf>
  </cellXfs>
  <cellStyles count="2">
    <cellStyle name="Hypertextový odkaz" xfId="1" builtinId="8"/>
    <cellStyle name="Normální" xfId="0" builtinId="0" customBuiltin="1"/>
  </cellStyles>
  <dxfs count="0"/>
  <tableStyles count="0"/>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4.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5.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6.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M102"/>
  <sheetViews>
    <sheetView showGridLines="0" tabSelected="1" workbookViewId="0"/>
  </sheetViews>
  <sheetFormatPr defaultRowHeight="14.25"/>
  <cols>
    <col min="1" max="1" width="8.33203125" style="1" customWidth="1"/>
    <col min="2" max="2" width="1.6640625" style="1" customWidth="1"/>
    <col min="3" max="3" width="4.1640625" style="1" customWidth="1"/>
    <col min="4" max="33" width="2.6640625" style="1" customWidth="1"/>
    <col min="34" max="34" width="3.33203125" style="1" customWidth="1"/>
    <col min="35" max="35" width="31.6640625" style="1" customWidth="1"/>
    <col min="36" max="37" width="2.5" style="1" customWidth="1"/>
    <col min="38" max="38" width="8.33203125" style="1" customWidth="1"/>
    <col min="39" max="39" width="3.33203125" style="1" customWidth="1"/>
    <col min="40" max="40" width="13.33203125" style="1" customWidth="1"/>
    <col min="41" max="41" width="7.5" style="1" customWidth="1"/>
    <col min="42" max="42" width="4.1640625" style="1" customWidth="1"/>
    <col min="43" max="43" width="15.6640625" style="1" hidden="1" customWidth="1"/>
    <col min="44" max="44" width="13.6640625" style="1" customWidth="1"/>
    <col min="45" max="47" width="25.83203125" style="1" hidden="1" customWidth="1"/>
    <col min="48" max="49" width="21.6640625" style="1" hidden="1" customWidth="1"/>
    <col min="50" max="51" width="25" style="1" hidden="1" customWidth="1"/>
    <col min="52" max="52" width="21.6640625" style="1" hidden="1" customWidth="1"/>
    <col min="53" max="53" width="19.1640625" style="1" hidden="1" customWidth="1"/>
    <col min="54" max="54" width="25" style="1" hidden="1" customWidth="1"/>
    <col min="55" max="55" width="21.6640625" style="1" hidden="1" customWidth="1"/>
    <col min="56" max="56" width="19.1640625" style="1" hidden="1" customWidth="1"/>
    <col min="57" max="57" width="66.5" style="1" customWidth="1"/>
    <col min="71" max="91" width="9.33203125" style="1" hidden="1"/>
  </cols>
  <sheetData>
    <row r="1" spans="1:74" ht="11.25">
      <c r="A1" s="15" t="s">
        <v>0</v>
      </c>
      <c r="AZ1" s="15" t="s">
        <v>1</v>
      </c>
      <c r="BA1" s="15" t="s">
        <v>2</v>
      </c>
      <c r="BB1" s="15" t="s">
        <v>3</v>
      </c>
      <c r="BT1" s="15" t="s">
        <v>4</v>
      </c>
      <c r="BU1" s="15" t="s">
        <v>4</v>
      </c>
      <c r="BV1" s="15" t="s">
        <v>5</v>
      </c>
    </row>
    <row r="2" spans="1:74" s="1" customFormat="1" ht="36.950000000000003" customHeight="1">
      <c r="AR2" s="312"/>
      <c r="AS2" s="312"/>
      <c r="AT2" s="312"/>
      <c r="AU2" s="312"/>
      <c r="AV2" s="312"/>
      <c r="AW2" s="312"/>
      <c r="AX2" s="312"/>
      <c r="AY2" s="312"/>
      <c r="AZ2" s="312"/>
      <c r="BA2" s="312"/>
      <c r="BB2" s="312"/>
      <c r="BC2" s="312"/>
      <c r="BD2" s="312"/>
      <c r="BE2" s="312"/>
      <c r="BS2" s="16" t="s">
        <v>6</v>
      </c>
      <c r="BT2" s="16" t="s">
        <v>7</v>
      </c>
    </row>
    <row r="3" spans="1:74" s="1" customFormat="1" ht="6.95" customHeight="1">
      <c r="B3" s="17"/>
      <c r="C3" s="18"/>
      <c r="D3" s="18"/>
      <c r="E3" s="18"/>
      <c r="F3" s="18"/>
      <c r="G3" s="18"/>
      <c r="H3" s="18"/>
      <c r="I3" s="18"/>
      <c r="J3" s="18"/>
      <c r="K3" s="18"/>
      <c r="L3" s="18"/>
      <c r="M3" s="18"/>
      <c r="N3" s="18"/>
      <c r="O3" s="18"/>
      <c r="P3" s="18"/>
      <c r="Q3" s="18"/>
      <c r="R3" s="18"/>
      <c r="S3" s="18"/>
      <c r="T3" s="18"/>
      <c r="U3" s="18"/>
      <c r="V3" s="18"/>
      <c r="W3" s="18"/>
      <c r="X3" s="18"/>
      <c r="Y3" s="18"/>
      <c r="Z3" s="18"/>
      <c r="AA3" s="18"/>
      <c r="AB3" s="18"/>
      <c r="AC3" s="18"/>
      <c r="AD3" s="18"/>
      <c r="AE3" s="18"/>
      <c r="AF3" s="18"/>
      <c r="AG3" s="18"/>
      <c r="AH3" s="18"/>
      <c r="AI3" s="18"/>
      <c r="AJ3" s="18"/>
      <c r="AK3" s="18"/>
      <c r="AL3" s="18"/>
      <c r="AM3" s="18"/>
      <c r="AN3" s="18"/>
      <c r="AO3" s="18"/>
      <c r="AP3" s="18"/>
      <c r="AQ3" s="18"/>
      <c r="AR3" s="19"/>
      <c r="BS3" s="16" t="s">
        <v>6</v>
      </c>
      <c r="BT3" s="16" t="s">
        <v>8</v>
      </c>
    </row>
    <row r="4" spans="1:74" s="1" customFormat="1" ht="24.95" customHeight="1">
      <c r="B4" s="20"/>
      <c r="C4" s="21"/>
      <c r="D4" s="22" t="s">
        <v>9</v>
      </c>
      <c r="E4" s="21"/>
      <c r="F4" s="21"/>
      <c r="G4" s="21"/>
      <c r="H4" s="21"/>
      <c r="I4" s="21"/>
      <c r="J4" s="21"/>
      <c r="K4" s="21"/>
      <c r="L4" s="21"/>
      <c r="M4" s="21"/>
      <c r="N4" s="21"/>
      <c r="O4" s="21"/>
      <c r="P4" s="21"/>
      <c r="Q4" s="21"/>
      <c r="R4" s="21"/>
      <c r="S4" s="21"/>
      <c r="T4" s="21"/>
      <c r="U4" s="21"/>
      <c r="V4" s="21"/>
      <c r="W4" s="21"/>
      <c r="X4" s="21"/>
      <c r="Y4" s="21"/>
      <c r="Z4" s="21"/>
      <c r="AA4" s="21"/>
      <c r="AB4" s="21"/>
      <c r="AC4" s="21"/>
      <c r="AD4" s="21"/>
      <c r="AE4" s="21"/>
      <c r="AF4" s="21"/>
      <c r="AG4" s="21"/>
      <c r="AH4" s="21"/>
      <c r="AI4" s="21"/>
      <c r="AJ4" s="21"/>
      <c r="AK4" s="21"/>
      <c r="AL4" s="21"/>
      <c r="AM4" s="21"/>
      <c r="AN4" s="21"/>
      <c r="AO4" s="21"/>
      <c r="AP4" s="21"/>
      <c r="AQ4" s="21"/>
      <c r="AR4" s="19"/>
      <c r="AS4" s="23" t="s">
        <v>10</v>
      </c>
      <c r="BE4" s="24" t="s">
        <v>11</v>
      </c>
      <c r="BS4" s="16" t="s">
        <v>12</v>
      </c>
    </row>
    <row r="5" spans="1:74" s="1" customFormat="1" ht="12" customHeight="1">
      <c r="B5" s="20"/>
      <c r="C5" s="21"/>
      <c r="D5" s="25" t="s">
        <v>13</v>
      </c>
      <c r="E5" s="21"/>
      <c r="F5" s="21"/>
      <c r="G5" s="21"/>
      <c r="H5" s="21"/>
      <c r="I5" s="21"/>
      <c r="J5" s="21"/>
      <c r="K5" s="296" t="s">
        <v>14</v>
      </c>
      <c r="L5" s="297"/>
      <c r="M5" s="297"/>
      <c r="N5" s="297"/>
      <c r="O5" s="297"/>
      <c r="P5" s="297"/>
      <c r="Q5" s="297"/>
      <c r="R5" s="297"/>
      <c r="S5" s="297"/>
      <c r="T5" s="297"/>
      <c r="U5" s="297"/>
      <c r="V5" s="297"/>
      <c r="W5" s="297"/>
      <c r="X5" s="297"/>
      <c r="Y5" s="297"/>
      <c r="Z5" s="297"/>
      <c r="AA5" s="297"/>
      <c r="AB5" s="297"/>
      <c r="AC5" s="297"/>
      <c r="AD5" s="297"/>
      <c r="AE5" s="297"/>
      <c r="AF5" s="297"/>
      <c r="AG5" s="297"/>
      <c r="AH5" s="297"/>
      <c r="AI5" s="297"/>
      <c r="AJ5" s="297"/>
      <c r="AK5" s="297"/>
      <c r="AL5" s="297"/>
      <c r="AM5" s="297"/>
      <c r="AN5" s="297"/>
      <c r="AO5" s="297"/>
      <c r="AP5" s="21"/>
      <c r="AQ5" s="21"/>
      <c r="AR5" s="19"/>
      <c r="BE5" s="293" t="s">
        <v>15</v>
      </c>
      <c r="BS5" s="16" t="s">
        <v>6</v>
      </c>
    </row>
    <row r="6" spans="1:74" s="1" customFormat="1" ht="36.950000000000003" customHeight="1">
      <c r="B6" s="20"/>
      <c r="C6" s="21"/>
      <c r="D6" s="27" t="s">
        <v>16</v>
      </c>
      <c r="E6" s="21"/>
      <c r="F6" s="21"/>
      <c r="G6" s="21"/>
      <c r="H6" s="21"/>
      <c r="I6" s="21"/>
      <c r="J6" s="21"/>
      <c r="K6" s="298" t="s">
        <v>17</v>
      </c>
      <c r="L6" s="297"/>
      <c r="M6" s="297"/>
      <c r="N6" s="297"/>
      <c r="O6" s="297"/>
      <c r="P6" s="297"/>
      <c r="Q6" s="297"/>
      <c r="R6" s="297"/>
      <c r="S6" s="297"/>
      <c r="T6" s="297"/>
      <c r="U6" s="297"/>
      <c r="V6" s="297"/>
      <c r="W6" s="297"/>
      <c r="X6" s="297"/>
      <c r="Y6" s="297"/>
      <c r="Z6" s="297"/>
      <c r="AA6" s="297"/>
      <c r="AB6" s="297"/>
      <c r="AC6" s="297"/>
      <c r="AD6" s="297"/>
      <c r="AE6" s="297"/>
      <c r="AF6" s="297"/>
      <c r="AG6" s="297"/>
      <c r="AH6" s="297"/>
      <c r="AI6" s="297"/>
      <c r="AJ6" s="297"/>
      <c r="AK6" s="297"/>
      <c r="AL6" s="297"/>
      <c r="AM6" s="297"/>
      <c r="AN6" s="297"/>
      <c r="AO6" s="297"/>
      <c r="AP6" s="21"/>
      <c r="AQ6" s="21"/>
      <c r="AR6" s="19"/>
      <c r="BE6" s="294"/>
      <c r="BS6" s="16" t="s">
        <v>6</v>
      </c>
    </row>
    <row r="7" spans="1:74" s="1" customFormat="1" ht="12" customHeight="1">
      <c r="B7" s="20"/>
      <c r="C7" s="21"/>
      <c r="D7" s="28" t="s">
        <v>18</v>
      </c>
      <c r="E7" s="21"/>
      <c r="F7" s="21"/>
      <c r="G7" s="21"/>
      <c r="H7" s="21"/>
      <c r="I7" s="21"/>
      <c r="J7" s="21"/>
      <c r="K7" s="26" t="s">
        <v>1</v>
      </c>
      <c r="L7" s="21"/>
      <c r="M7" s="21"/>
      <c r="N7" s="21"/>
      <c r="O7" s="21"/>
      <c r="P7" s="21"/>
      <c r="Q7" s="21"/>
      <c r="R7" s="21"/>
      <c r="S7" s="21"/>
      <c r="T7" s="21"/>
      <c r="U7" s="21"/>
      <c r="V7" s="21"/>
      <c r="W7" s="21"/>
      <c r="X7" s="21"/>
      <c r="Y7" s="21"/>
      <c r="Z7" s="21"/>
      <c r="AA7" s="21"/>
      <c r="AB7" s="21"/>
      <c r="AC7" s="21"/>
      <c r="AD7" s="21"/>
      <c r="AE7" s="21"/>
      <c r="AF7" s="21"/>
      <c r="AG7" s="21"/>
      <c r="AH7" s="21"/>
      <c r="AI7" s="21"/>
      <c r="AJ7" s="21"/>
      <c r="AK7" s="28" t="s">
        <v>19</v>
      </c>
      <c r="AL7" s="21"/>
      <c r="AM7" s="21"/>
      <c r="AN7" s="26" t="s">
        <v>1</v>
      </c>
      <c r="AO7" s="21"/>
      <c r="AP7" s="21"/>
      <c r="AQ7" s="21"/>
      <c r="AR7" s="19"/>
      <c r="BE7" s="294"/>
      <c r="BS7" s="16" t="s">
        <v>6</v>
      </c>
    </row>
    <row r="8" spans="1:74" s="1" customFormat="1" ht="12" customHeight="1">
      <c r="B8" s="20"/>
      <c r="C8" s="21"/>
      <c r="D8" s="28" t="s">
        <v>20</v>
      </c>
      <c r="E8" s="21"/>
      <c r="F8" s="21"/>
      <c r="G8" s="21"/>
      <c r="H8" s="21"/>
      <c r="I8" s="21"/>
      <c r="J8" s="21"/>
      <c r="K8" s="26" t="s">
        <v>21</v>
      </c>
      <c r="L8" s="21"/>
      <c r="M8" s="21"/>
      <c r="N8" s="21"/>
      <c r="O8" s="21"/>
      <c r="P8" s="21"/>
      <c r="Q8" s="21"/>
      <c r="R8" s="21"/>
      <c r="S8" s="21"/>
      <c r="T8" s="21"/>
      <c r="U8" s="21"/>
      <c r="V8" s="21"/>
      <c r="W8" s="21"/>
      <c r="X8" s="21"/>
      <c r="Y8" s="21"/>
      <c r="Z8" s="21"/>
      <c r="AA8" s="21"/>
      <c r="AB8" s="21"/>
      <c r="AC8" s="21"/>
      <c r="AD8" s="21"/>
      <c r="AE8" s="21"/>
      <c r="AF8" s="21"/>
      <c r="AG8" s="21"/>
      <c r="AH8" s="21"/>
      <c r="AI8" s="21"/>
      <c r="AJ8" s="21"/>
      <c r="AK8" s="28" t="s">
        <v>22</v>
      </c>
      <c r="AL8" s="21"/>
      <c r="AM8" s="21"/>
      <c r="AN8" s="29" t="s">
        <v>23</v>
      </c>
      <c r="AO8" s="21"/>
      <c r="AP8" s="21"/>
      <c r="AQ8" s="21"/>
      <c r="AR8" s="19"/>
      <c r="BE8" s="294"/>
      <c r="BS8" s="16" t="s">
        <v>6</v>
      </c>
    </row>
    <row r="9" spans="1:74" s="1" customFormat="1" ht="14.45" customHeight="1">
      <c r="B9" s="20"/>
      <c r="C9" s="21"/>
      <c r="D9" s="21"/>
      <c r="E9" s="21"/>
      <c r="F9" s="21"/>
      <c r="G9" s="21"/>
      <c r="H9" s="21"/>
      <c r="I9" s="21"/>
      <c r="J9" s="21"/>
      <c r="K9" s="21"/>
      <c r="L9" s="21"/>
      <c r="M9" s="21"/>
      <c r="N9" s="21"/>
      <c r="O9" s="21"/>
      <c r="P9" s="21"/>
      <c r="Q9" s="21"/>
      <c r="R9" s="21"/>
      <c r="S9" s="21"/>
      <c r="T9" s="21"/>
      <c r="U9" s="21"/>
      <c r="V9" s="21"/>
      <c r="W9" s="21"/>
      <c r="X9" s="21"/>
      <c r="Y9" s="21"/>
      <c r="Z9" s="21"/>
      <c r="AA9" s="21"/>
      <c r="AB9" s="21"/>
      <c r="AC9" s="21"/>
      <c r="AD9" s="21"/>
      <c r="AE9" s="21"/>
      <c r="AF9" s="21"/>
      <c r="AG9" s="21"/>
      <c r="AH9" s="21"/>
      <c r="AI9" s="21"/>
      <c r="AJ9" s="21"/>
      <c r="AK9" s="21"/>
      <c r="AL9" s="21"/>
      <c r="AM9" s="21"/>
      <c r="AN9" s="21"/>
      <c r="AO9" s="21"/>
      <c r="AP9" s="21"/>
      <c r="AQ9" s="21"/>
      <c r="AR9" s="19"/>
      <c r="BE9" s="294"/>
      <c r="BS9" s="16" t="s">
        <v>6</v>
      </c>
    </row>
    <row r="10" spans="1:74" s="1" customFormat="1" ht="12" customHeight="1">
      <c r="B10" s="20"/>
      <c r="C10" s="21"/>
      <c r="D10" s="28" t="s">
        <v>24</v>
      </c>
      <c r="E10" s="21"/>
      <c r="F10" s="21"/>
      <c r="G10" s="21"/>
      <c r="H10" s="21"/>
      <c r="I10" s="21"/>
      <c r="J10" s="21"/>
      <c r="K10" s="21"/>
      <c r="L10" s="21"/>
      <c r="M10" s="21"/>
      <c r="N10" s="21"/>
      <c r="O10" s="21"/>
      <c r="P10" s="21"/>
      <c r="Q10" s="21"/>
      <c r="R10" s="21"/>
      <c r="S10" s="21"/>
      <c r="T10" s="21"/>
      <c r="U10" s="21"/>
      <c r="V10" s="21"/>
      <c r="W10" s="21"/>
      <c r="X10" s="21"/>
      <c r="Y10" s="21"/>
      <c r="Z10" s="21"/>
      <c r="AA10" s="21"/>
      <c r="AB10" s="21"/>
      <c r="AC10" s="21"/>
      <c r="AD10" s="21"/>
      <c r="AE10" s="21"/>
      <c r="AF10" s="21"/>
      <c r="AG10" s="21"/>
      <c r="AH10" s="21"/>
      <c r="AI10" s="21"/>
      <c r="AJ10" s="21"/>
      <c r="AK10" s="28" t="s">
        <v>25</v>
      </c>
      <c r="AL10" s="21"/>
      <c r="AM10" s="21"/>
      <c r="AN10" s="26" t="s">
        <v>26</v>
      </c>
      <c r="AO10" s="21"/>
      <c r="AP10" s="21"/>
      <c r="AQ10" s="21"/>
      <c r="AR10" s="19"/>
      <c r="BE10" s="294"/>
      <c r="BS10" s="16" t="s">
        <v>6</v>
      </c>
    </row>
    <row r="11" spans="1:74" s="1" customFormat="1" ht="18.399999999999999" customHeight="1">
      <c r="B11" s="20"/>
      <c r="C11" s="21"/>
      <c r="D11" s="21"/>
      <c r="E11" s="26" t="s">
        <v>27</v>
      </c>
      <c r="F11" s="21"/>
      <c r="G11" s="21"/>
      <c r="H11" s="21"/>
      <c r="I11" s="21"/>
      <c r="J11" s="21"/>
      <c r="K11" s="21"/>
      <c r="L11" s="21"/>
      <c r="M11" s="21"/>
      <c r="N11" s="21"/>
      <c r="O11" s="21"/>
      <c r="P11" s="21"/>
      <c r="Q11" s="21"/>
      <c r="R11" s="21"/>
      <c r="S11" s="21"/>
      <c r="T11" s="21"/>
      <c r="U11" s="21"/>
      <c r="V11" s="21"/>
      <c r="W11" s="21"/>
      <c r="X11" s="21"/>
      <c r="Y11" s="21"/>
      <c r="Z11" s="21"/>
      <c r="AA11" s="21"/>
      <c r="AB11" s="21"/>
      <c r="AC11" s="21"/>
      <c r="AD11" s="21"/>
      <c r="AE11" s="21"/>
      <c r="AF11" s="21"/>
      <c r="AG11" s="21"/>
      <c r="AH11" s="21"/>
      <c r="AI11" s="21"/>
      <c r="AJ11" s="21"/>
      <c r="AK11" s="28" t="s">
        <v>28</v>
      </c>
      <c r="AL11" s="21"/>
      <c r="AM11" s="21"/>
      <c r="AN11" s="26" t="s">
        <v>29</v>
      </c>
      <c r="AO11" s="21"/>
      <c r="AP11" s="21"/>
      <c r="AQ11" s="21"/>
      <c r="AR11" s="19"/>
      <c r="BE11" s="294"/>
      <c r="BS11" s="16" t="s">
        <v>6</v>
      </c>
    </row>
    <row r="12" spans="1:74" s="1" customFormat="1" ht="6.95" customHeight="1">
      <c r="B12" s="20"/>
      <c r="C12" s="21"/>
      <c r="D12" s="21"/>
      <c r="E12" s="21"/>
      <c r="F12" s="21"/>
      <c r="G12" s="21"/>
      <c r="H12" s="21"/>
      <c r="I12" s="21"/>
      <c r="J12" s="21"/>
      <c r="K12" s="21"/>
      <c r="L12" s="21"/>
      <c r="M12" s="21"/>
      <c r="N12" s="21"/>
      <c r="O12" s="21"/>
      <c r="P12" s="21"/>
      <c r="Q12" s="21"/>
      <c r="R12" s="21"/>
      <c r="S12" s="21"/>
      <c r="T12" s="21"/>
      <c r="U12" s="21"/>
      <c r="V12" s="21"/>
      <c r="W12" s="21"/>
      <c r="X12" s="21"/>
      <c r="Y12" s="21"/>
      <c r="Z12" s="21"/>
      <c r="AA12" s="21"/>
      <c r="AB12" s="21"/>
      <c r="AC12" s="21"/>
      <c r="AD12" s="21"/>
      <c r="AE12" s="21"/>
      <c r="AF12" s="21"/>
      <c r="AG12" s="21"/>
      <c r="AH12" s="21"/>
      <c r="AI12" s="21"/>
      <c r="AJ12" s="21"/>
      <c r="AK12" s="21"/>
      <c r="AL12" s="21"/>
      <c r="AM12" s="21"/>
      <c r="AN12" s="21"/>
      <c r="AO12" s="21"/>
      <c r="AP12" s="21"/>
      <c r="AQ12" s="21"/>
      <c r="AR12" s="19"/>
      <c r="BE12" s="294"/>
      <c r="BS12" s="16" t="s">
        <v>6</v>
      </c>
    </row>
    <row r="13" spans="1:74" s="1" customFormat="1" ht="12" customHeight="1">
      <c r="B13" s="20"/>
      <c r="C13" s="21"/>
      <c r="D13" s="28" t="s">
        <v>30</v>
      </c>
      <c r="E13" s="21"/>
      <c r="F13" s="21"/>
      <c r="G13" s="21"/>
      <c r="H13" s="21"/>
      <c r="I13" s="21"/>
      <c r="J13" s="21"/>
      <c r="K13" s="21"/>
      <c r="L13" s="21"/>
      <c r="M13" s="21"/>
      <c r="N13" s="21"/>
      <c r="O13" s="21"/>
      <c r="P13" s="21"/>
      <c r="Q13" s="21"/>
      <c r="R13" s="21"/>
      <c r="S13" s="21"/>
      <c r="T13" s="21"/>
      <c r="U13" s="21"/>
      <c r="V13" s="21"/>
      <c r="W13" s="21"/>
      <c r="X13" s="21"/>
      <c r="Y13" s="21"/>
      <c r="Z13" s="21"/>
      <c r="AA13" s="21"/>
      <c r="AB13" s="21"/>
      <c r="AC13" s="21"/>
      <c r="AD13" s="21"/>
      <c r="AE13" s="21"/>
      <c r="AF13" s="21"/>
      <c r="AG13" s="21"/>
      <c r="AH13" s="21"/>
      <c r="AI13" s="21"/>
      <c r="AJ13" s="21"/>
      <c r="AK13" s="28" t="s">
        <v>25</v>
      </c>
      <c r="AL13" s="21"/>
      <c r="AM13" s="21"/>
      <c r="AN13" s="30" t="s">
        <v>31</v>
      </c>
      <c r="AO13" s="21"/>
      <c r="AP13" s="21"/>
      <c r="AQ13" s="21"/>
      <c r="AR13" s="19"/>
      <c r="BE13" s="294"/>
      <c r="BS13" s="16" t="s">
        <v>6</v>
      </c>
    </row>
    <row r="14" spans="1:74" ht="12.75">
      <c r="B14" s="20"/>
      <c r="C14" s="21"/>
      <c r="D14" s="21"/>
      <c r="E14" s="299" t="s">
        <v>31</v>
      </c>
      <c r="F14" s="300"/>
      <c r="G14" s="300"/>
      <c r="H14" s="300"/>
      <c r="I14" s="300"/>
      <c r="J14" s="300"/>
      <c r="K14" s="300"/>
      <c r="L14" s="300"/>
      <c r="M14" s="300"/>
      <c r="N14" s="300"/>
      <c r="O14" s="300"/>
      <c r="P14" s="300"/>
      <c r="Q14" s="300"/>
      <c r="R14" s="300"/>
      <c r="S14" s="300"/>
      <c r="T14" s="300"/>
      <c r="U14" s="300"/>
      <c r="V14" s="300"/>
      <c r="W14" s="300"/>
      <c r="X14" s="300"/>
      <c r="Y14" s="300"/>
      <c r="Z14" s="300"/>
      <c r="AA14" s="300"/>
      <c r="AB14" s="300"/>
      <c r="AC14" s="300"/>
      <c r="AD14" s="300"/>
      <c r="AE14" s="300"/>
      <c r="AF14" s="300"/>
      <c r="AG14" s="300"/>
      <c r="AH14" s="300"/>
      <c r="AI14" s="300"/>
      <c r="AJ14" s="300"/>
      <c r="AK14" s="28" t="s">
        <v>28</v>
      </c>
      <c r="AL14" s="21"/>
      <c r="AM14" s="21"/>
      <c r="AN14" s="30" t="s">
        <v>31</v>
      </c>
      <c r="AO14" s="21"/>
      <c r="AP14" s="21"/>
      <c r="AQ14" s="21"/>
      <c r="AR14" s="19"/>
      <c r="BE14" s="294"/>
      <c r="BS14" s="16" t="s">
        <v>6</v>
      </c>
    </row>
    <row r="15" spans="1:74" s="1" customFormat="1" ht="6.95" customHeight="1">
      <c r="B15" s="20"/>
      <c r="C15" s="21"/>
      <c r="D15" s="21"/>
      <c r="E15" s="21"/>
      <c r="F15" s="21"/>
      <c r="G15" s="21"/>
      <c r="H15" s="21"/>
      <c r="I15" s="21"/>
      <c r="J15" s="21"/>
      <c r="K15" s="21"/>
      <c r="L15" s="21"/>
      <c r="M15" s="21"/>
      <c r="N15" s="21"/>
      <c r="O15" s="21"/>
      <c r="P15" s="21"/>
      <c r="Q15" s="21"/>
      <c r="R15" s="21"/>
      <c r="S15" s="21"/>
      <c r="T15" s="21"/>
      <c r="U15" s="21"/>
      <c r="V15" s="21"/>
      <c r="W15" s="21"/>
      <c r="X15" s="21"/>
      <c r="Y15" s="21"/>
      <c r="Z15" s="21"/>
      <c r="AA15" s="21"/>
      <c r="AB15" s="21"/>
      <c r="AC15" s="21"/>
      <c r="AD15" s="21"/>
      <c r="AE15" s="21"/>
      <c r="AF15" s="21"/>
      <c r="AG15" s="21"/>
      <c r="AH15" s="21"/>
      <c r="AI15" s="21"/>
      <c r="AJ15" s="21"/>
      <c r="AK15" s="21"/>
      <c r="AL15" s="21"/>
      <c r="AM15" s="21"/>
      <c r="AN15" s="21"/>
      <c r="AO15" s="21"/>
      <c r="AP15" s="21"/>
      <c r="AQ15" s="21"/>
      <c r="AR15" s="19"/>
      <c r="BE15" s="294"/>
      <c r="BS15" s="16" t="s">
        <v>4</v>
      </c>
    </row>
    <row r="16" spans="1:74" s="1" customFormat="1" ht="12" customHeight="1">
      <c r="B16" s="20"/>
      <c r="C16" s="21"/>
      <c r="D16" s="28" t="s">
        <v>32</v>
      </c>
      <c r="E16" s="21"/>
      <c r="F16" s="21"/>
      <c r="G16" s="21"/>
      <c r="H16" s="21"/>
      <c r="I16" s="21"/>
      <c r="J16" s="21"/>
      <c r="K16" s="21"/>
      <c r="L16" s="21"/>
      <c r="M16" s="21"/>
      <c r="N16" s="21"/>
      <c r="O16" s="21"/>
      <c r="P16" s="21"/>
      <c r="Q16" s="21"/>
      <c r="R16" s="21"/>
      <c r="S16" s="21"/>
      <c r="T16" s="21"/>
      <c r="U16" s="21"/>
      <c r="V16" s="21"/>
      <c r="W16" s="21"/>
      <c r="X16" s="21"/>
      <c r="Y16" s="21"/>
      <c r="Z16" s="21"/>
      <c r="AA16" s="21"/>
      <c r="AB16" s="21"/>
      <c r="AC16" s="21"/>
      <c r="AD16" s="21"/>
      <c r="AE16" s="21"/>
      <c r="AF16" s="21"/>
      <c r="AG16" s="21"/>
      <c r="AH16" s="21"/>
      <c r="AI16" s="21"/>
      <c r="AJ16" s="21"/>
      <c r="AK16" s="28" t="s">
        <v>25</v>
      </c>
      <c r="AL16" s="21"/>
      <c r="AM16" s="21"/>
      <c r="AN16" s="26" t="s">
        <v>1</v>
      </c>
      <c r="AO16" s="21"/>
      <c r="AP16" s="21"/>
      <c r="AQ16" s="21"/>
      <c r="AR16" s="19"/>
      <c r="BE16" s="294"/>
      <c r="BS16" s="16" t="s">
        <v>4</v>
      </c>
    </row>
    <row r="17" spans="1:71" s="1" customFormat="1" ht="18.399999999999999" customHeight="1">
      <c r="B17" s="20"/>
      <c r="C17" s="21"/>
      <c r="D17" s="21"/>
      <c r="E17" s="26" t="s">
        <v>33</v>
      </c>
      <c r="F17" s="21"/>
      <c r="G17" s="21"/>
      <c r="H17" s="21"/>
      <c r="I17" s="21"/>
      <c r="J17" s="21"/>
      <c r="K17" s="21"/>
      <c r="L17" s="21"/>
      <c r="M17" s="21"/>
      <c r="N17" s="21"/>
      <c r="O17" s="21"/>
      <c r="P17" s="21"/>
      <c r="Q17" s="21"/>
      <c r="R17" s="21"/>
      <c r="S17" s="21"/>
      <c r="T17" s="21"/>
      <c r="U17" s="21"/>
      <c r="V17" s="21"/>
      <c r="W17" s="21"/>
      <c r="X17" s="21"/>
      <c r="Y17" s="21"/>
      <c r="Z17" s="21"/>
      <c r="AA17" s="21"/>
      <c r="AB17" s="21"/>
      <c r="AC17" s="21"/>
      <c r="AD17" s="21"/>
      <c r="AE17" s="21"/>
      <c r="AF17" s="21"/>
      <c r="AG17" s="21"/>
      <c r="AH17" s="21"/>
      <c r="AI17" s="21"/>
      <c r="AJ17" s="21"/>
      <c r="AK17" s="28" t="s">
        <v>28</v>
      </c>
      <c r="AL17" s="21"/>
      <c r="AM17" s="21"/>
      <c r="AN17" s="26" t="s">
        <v>1</v>
      </c>
      <c r="AO17" s="21"/>
      <c r="AP17" s="21"/>
      <c r="AQ17" s="21"/>
      <c r="AR17" s="19"/>
      <c r="BE17" s="294"/>
      <c r="BS17" s="16" t="s">
        <v>34</v>
      </c>
    </row>
    <row r="18" spans="1:71" s="1" customFormat="1" ht="6.95" customHeight="1">
      <c r="B18" s="20"/>
      <c r="C18" s="21"/>
      <c r="D18" s="21"/>
      <c r="E18" s="21"/>
      <c r="F18" s="21"/>
      <c r="G18" s="21"/>
      <c r="H18" s="21"/>
      <c r="I18" s="21"/>
      <c r="J18" s="21"/>
      <c r="K18" s="21"/>
      <c r="L18" s="21"/>
      <c r="M18" s="21"/>
      <c r="N18" s="21"/>
      <c r="O18" s="21"/>
      <c r="P18" s="21"/>
      <c r="Q18" s="21"/>
      <c r="R18" s="21"/>
      <c r="S18" s="21"/>
      <c r="T18" s="21"/>
      <c r="U18" s="21"/>
      <c r="V18" s="21"/>
      <c r="W18" s="21"/>
      <c r="X18" s="21"/>
      <c r="Y18" s="21"/>
      <c r="Z18" s="21"/>
      <c r="AA18" s="21"/>
      <c r="AB18" s="21"/>
      <c r="AC18" s="21"/>
      <c r="AD18" s="21"/>
      <c r="AE18" s="21"/>
      <c r="AF18" s="21"/>
      <c r="AG18" s="21"/>
      <c r="AH18" s="21"/>
      <c r="AI18" s="21"/>
      <c r="AJ18" s="21"/>
      <c r="AK18" s="21"/>
      <c r="AL18" s="21"/>
      <c r="AM18" s="21"/>
      <c r="AN18" s="21"/>
      <c r="AO18" s="21"/>
      <c r="AP18" s="21"/>
      <c r="AQ18" s="21"/>
      <c r="AR18" s="19"/>
      <c r="BE18" s="294"/>
      <c r="BS18" s="16" t="s">
        <v>6</v>
      </c>
    </row>
    <row r="19" spans="1:71" s="1" customFormat="1" ht="12" customHeight="1">
      <c r="B19" s="20"/>
      <c r="C19" s="21"/>
      <c r="D19" s="28" t="s">
        <v>35</v>
      </c>
      <c r="E19" s="21"/>
      <c r="F19" s="21"/>
      <c r="G19" s="21"/>
      <c r="H19" s="21"/>
      <c r="I19" s="21"/>
      <c r="J19" s="21"/>
      <c r="K19" s="21"/>
      <c r="L19" s="21"/>
      <c r="M19" s="21"/>
      <c r="N19" s="21"/>
      <c r="O19" s="21"/>
      <c r="P19" s="21"/>
      <c r="Q19" s="21"/>
      <c r="R19" s="21"/>
      <c r="S19" s="21"/>
      <c r="T19" s="21"/>
      <c r="U19" s="21"/>
      <c r="V19" s="21"/>
      <c r="W19" s="21"/>
      <c r="X19" s="21"/>
      <c r="Y19" s="21"/>
      <c r="Z19" s="21"/>
      <c r="AA19" s="21"/>
      <c r="AB19" s="21"/>
      <c r="AC19" s="21"/>
      <c r="AD19" s="21"/>
      <c r="AE19" s="21"/>
      <c r="AF19" s="21"/>
      <c r="AG19" s="21"/>
      <c r="AH19" s="21"/>
      <c r="AI19" s="21"/>
      <c r="AJ19" s="21"/>
      <c r="AK19" s="28" t="s">
        <v>25</v>
      </c>
      <c r="AL19" s="21"/>
      <c r="AM19" s="21"/>
      <c r="AN19" s="26" t="s">
        <v>1</v>
      </c>
      <c r="AO19" s="21"/>
      <c r="AP19" s="21"/>
      <c r="AQ19" s="21"/>
      <c r="AR19" s="19"/>
      <c r="BE19" s="294"/>
      <c r="BS19" s="16" t="s">
        <v>6</v>
      </c>
    </row>
    <row r="20" spans="1:71" s="1" customFormat="1" ht="18.399999999999999" customHeight="1">
      <c r="B20" s="20"/>
      <c r="C20" s="21"/>
      <c r="D20" s="21"/>
      <c r="E20" s="26" t="s">
        <v>33</v>
      </c>
      <c r="F20" s="21"/>
      <c r="G20" s="21"/>
      <c r="H20" s="21"/>
      <c r="I20" s="21"/>
      <c r="J20" s="21"/>
      <c r="K20" s="21"/>
      <c r="L20" s="21"/>
      <c r="M20" s="21"/>
      <c r="N20" s="21"/>
      <c r="O20" s="21"/>
      <c r="P20" s="21"/>
      <c r="Q20" s="21"/>
      <c r="R20" s="21"/>
      <c r="S20" s="21"/>
      <c r="T20" s="21"/>
      <c r="U20" s="21"/>
      <c r="V20" s="21"/>
      <c r="W20" s="21"/>
      <c r="X20" s="21"/>
      <c r="Y20" s="21"/>
      <c r="Z20" s="21"/>
      <c r="AA20" s="21"/>
      <c r="AB20" s="21"/>
      <c r="AC20" s="21"/>
      <c r="AD20" s="21"/>
      <c r="AE20" s="21"/>
      <c r="AF20" s="21"/>
      <c r="AG20" s="21"/>
      <c r="AH20" s="21"/>
      <c r="AI20" s="21"/>
      <c r="AJ20" s="21"/>
      <c r="AK20" s="28" t="s">
        <v>28</v>
      </c>
      <c r="AL20" s="21"/>
      <c r="AM20" s="21"/>
      <c r="AN20" s="26" t="s">
        <v>1</v>
      </c>
      <c r="AO20" s="21"/>
      <c r="AP20" s="21"/>
      <c r="AQ20" s="21"/>
      <c r="AR20" s="19"/>
      <c r="BE20" s="294"/>
      <c r="BS20" s="16" t="s">
        <v>34</v>
      </c>
    </row>
    <row r="21" spans="1:71" s="1" customFormat="1" ht="6.95" customHeight="1">
      <c r="B21" s="20"/>
      <c r="C21" s="21"/>
      <c r="D21" s="21"/>
      <c r="E21" s="21"/>
      <c r="F21" s="21"/>
      <c r="G21" s="21"/>
      <c r="H21" s="21"/>
      <c r="I21" s="21"/>
      <c r="J21" s="21"/>
      <c r="K21" s="21"/>
      <c r="L21" s="21"/>
      <c r="M21" s="21"/>
      <c r="N21" s="21"/>
      <c r="O21" s="21"/>
      <c r="P21" s="21"/>
      <c r="Q21" s="21"/>
      <c r="R21" s="21"/>
      <c r="S21" s="21"/>
      <c r="T21" s="21"/>
      <c r="U21" s="21"/>
      <c r="V21" s="21"/>
      <c r="W21" s="21"/>
      <c r="X21" s="21"/>
      <c r="Y21" s="21"/>
      <c r="Z21" s="21"/>
      <c r="AA21" s="21"/>
      <c r="AB21" s="21"/>
      <c r="AC21" s="21"/>
      <c r="AD21" s="21"/>
      <c r="AE21" s="21"/>
      <c r="AF21" s="21"/>
      <c r="AG21" s="21"/>
      <c r="AH21" s="21"/>
      <c r="AI21" s="21"/>
      <c r="AJ21" s="21"/>
      <c r="AK21" s="21"/>
      <c r="AL21" s="21"/>
      <c r="AM21" s="21"/>
      <c r="AN21" s="21"/>
      <c r="AO21" s="21"/>
      <c r="AP21" s="21"/>
      <c r="AQ21" s="21"/>
      <c r="AR21" s="19"/>
      <c r="BE21" s="294"/>
    </row>
    <row r="22" spans="1:71" s="1" customFormat="1" ht="12" customHeight="1">
      <c r="B22" s="20"/>
      <c r="C22" s="21"/>
      <c r="D22" s="28" t="s">
        <v>36</v>
      </c>
      <c r="E22" s="21"/>
      <c r="F22" s="21"/>
      <c r="G22" s="21"/>
      <c r="H22" s="21"/>
      <c r="I22" s="21"/>
      <c r="J22" s="21"/>
      <c r="K22" s="21"/>
      <c r="L22" s="21"/>
      <c r="M22" s="21"/>
      <c r="N22" s="21"/>
      <c r="O22" s="21"/>
      <c r="P22" s="21"/>
      <c r="Q22" s="21"/>
      <c r="R22" s="21"/>
      <c r="S22" s="21"/>
      <c r="T22" s="21"/>
      <c r="U22" s="21"/>
      <c r="V22" s="21"/>
      <c r="W22" s="21"/>
      <c r="X22" s="21"/>
      <c r="Y22" s="21"/>
      <c r="Z22" s="21"/>
      <c r="AA22" s="21"/>
      <c r="AB22" s="21"/>
      <c r="AC22" s="21"/>
      <c r="AD22" s="21"/>
      <c r="AE22" s="21"/>
      <c r="AF22" s="21"/>
      <c r="AG22" s="21"/>
      <c r="AH22" s="21"/>
      <c r="AI22" s="21"/>
      <c r="AJ22" s="21"/>
      <c r="AK22" s="21"/>
      <c r="AL22" s="21"/>
      <c r="AM22" s="21"/>
      <c r="AN22" s="21"/>
      <c r="AO22" s="21"/>
      <c r="AP22" s="21"/>
      <c r="AQ22" s="21"/>
      <c r="AR22" s="19"/>
      <c r="BE22" s="294"/>
    </row>
    <row r="23" spans="1:71" s="1" customFormat="1" ht="16.5" customHeight="1">
      <c r="B23" s="20"/>
      <c r="C23" s="21"/>
      <c r="D23" s="21"/>
      <c r="E23" s="301" t="s">
        <v>1</v>
      </c>
      <c r="F23" s="301"/>
      <c r="G23" s="301"/>
      <c r="H23" s="301"/>
      <c r="I23" s="301"/>
      <c r="J23" s="301"/>
      <c r="K23" s="301"/>
      <c r="L23" s="301"/>
      <c r="M23" s="301"/>
      <c r="N23" s="301"/>
      <c r="O23" s="301"/>
      <c r="P23" s="301"/>
      <c r="Q23" s="301"/>
      <c r="R23" s="301"/>
      <c r="S23" s="301"/>
      <c r="T23" s="301"/>
      <c r="U23" s="301"/>
      <c r="V23" s="301"/>
      <c r="W23" s="301"/>
      <c r="X23" s="301"/>
      <c r="Y23" s="301"/>
      <c r="Z23" s="301"/>
      <c r="AA23" s="301"/>
      <c r="AB23" s="301"/>
      <c r="AC23" s="301"/>
      <c r="AD23" s="301"/>
      <c r="AE23" s="301"/>
      <c r="AF23" s="301"/>
      <c r="AG23" s="301"/>
      <c r="AH23" s="301"/>
      <c r="AI23" s="301"/>
      <c r="AJ23" s="301"/>
      <c r="AK23" s="301"/>
      <c r="AL23" s="301"/>
      <c r="AM23" s="301"/>
      <c r="AN23" s="301"/>
      <c r="AO23" s="21"/>
      <c r="AP23" s="21"/>
      <c r="AQ23" s="21"/>
      <c r="AR23" s="19"/>
      <c r="BE23" s="294"/>
    </row>
    <row r="24" spans="1:71" s="1" customFormat="1" ht="6.95" customHeight="1">
      <c r="B24" s="20"/>
      <c r="C24" s="21"/>
      <c r="D24" s="21"/>
      <c r="E24" s="21"/>
      <c r="F24" s="21"/>
      <c r="G24" s="21"/>
      <c r="H24" s="21"/>
      <c r="I24" s="21"/>
      <c r="J24" s="21"/>
      <c r="K24" s="21"/>
      <c r="L24" s="21"/>
      <c r="M24" s="21"/>
      <c r="N24" s="21"/>
      <c r="O24" s="21"/>
      <c r="P24" s="21"/>
      <c r="Q24" s="21"/>
      <c r="R24" s="21"/>
      <c r="S24" s="21"/>
      <c r="T24" s="21"/>
      <c r="U24" s="21"/>
      <c r="V24" s="21"/>
      <c r="W24" s="21"/>
      <c r="X24" s="21"/>
      <c r="Y24" s="21"/>
      <c r="Z24" s="21"/>
      <c r="AA24" s="21"/>
      <c r="AB24" s="21"/>
      <c r="AC24" s="21"/>
      <c r="AD24" s="21"/>
      <c r="AE24" s="21"/>
      <c r="AF24" s="21"/>
      <c r="AG24" s="21"/>
      <c r="AH24" s="21"/>
      <c r="AI24" s="21"/>
      <c r="AJ24" s="21"/>
      <c r="AK24" s="21"/>
      <c r="AL24" s="21"/>
      <c r="AM24" s="21"/>
      <c r="AN24" s="21"/>
      <c r="AO24" s="21"/>
      <c r="AP24" s="21"/>
      <c r="AQ24" s="21"/>
      <c r="AR24" s="19"/>
      <c r="BE24" s="294"/>
    </row>
    <row r="25" spans="1:71" s="1" customFormat="1" ht="6.95" customHeight="1">
      <c r="B25" s="20"/>
      <c r="C25" s="21"/>
      <c r="D25" s="32"/>
      <c r="E25" s="32"/>
      <c r="F25" s="32"/>
      <c r="G25" s="32"/>
      <c r="H25" s="32"/>
      <c r="I25" s="32"/>
      <c r="J25" s="32"/>
      <c r="K25" s="32"/>
      <c r="L25" s="32"/>
      <c r="M25" s="32"/>
      <c r="N25" s="32"/>
      <c r="O25" s="32"/>
      <c r="P25" s="32"/>
      <c r="Q25" s="32"/>
      <c r="R25" s="32"/>
      <c r="S25" s="32"/>
      <c r="T25" s="32"/>
      <c r="U25" s="32"/>
      <c r="V25" s="32"/>
      <c r="W25" s="32"/>
      <c r="X25" s="32"/>
      <c r="Y25" s="32"/>
      <c r="Z25" s="32"/>
      <c r="AA25" s="32"/>
      <c r="AB25" s="32"/>
      <c r="AC25" s="32"/>
      <c r="AD25" s="32"/>
      <c r="AE25" s="32"/>
      <c r="AF25" s="32"/>
      <c r="AG25" s="32"/>
      <c r="AH25" s="32"/>
      <c r="AI25" s="32"/>
      <c r="AJ25" s="32"/>
      <c r="AK25" s="32"/>
      <c r="AL25" s="32"/>
      <c r="AM25" s="32"/>
      <c r="AN25" s="32"/>
      <c r="AO25" s="32"/>
      <c r="AP25" s="21"/>
      <c r="AQ25" s="21"/>
      <c r="AR25" s="19"/>
      <c r="BE25" s="294"/>
    </row>
    <row r="26" spans="1:71" s="2" customFormat="1" ht="25.9" customHeight="1">
      <c r="A26" s="33"/>
      <c r="B26" s="34"/>
      <c r="C26" s="35"/>
      <c r="D26" s="36" t="s">
        <v>37</v>
      </c>
      <c r="E26" s="37"/>
      <c r="F26" s="37"/>
      <c r="G26" s="37"/>
      <c r="H26" s="37"/>
      <c r="I26" s="37"/>
      <c r="J26" s="37"/>
      <c r="K26" s="37"/>
      <c r="L26" s="37"/>
      <c r="M26" s="37"/>
      <c r="N26" s="37"/>
      <c r="O26" s="37"/>
      <c r="P26" s="37"/>
      <c r="Q26" s="37"/>
      <c r="R26" s="37"/>
      <c r="S26" s="37"/>
      <c r="T26" s="37"/>
      <c r="U26" s="37"/>
      <c r="V26" s="37"/>
      <c r="W26" s="37"/>
      <c r="X26" s="37"/>
      <c r="Y26" s="37"/>
      <c r="Z26" s="37"/>
      <c r="AA26" s="37"/>
      <c r="AB26" s="37"/>
      <c r="AC26" s="37"/>
      <c r="AD26" s="37"/>
      <c r="AE26" s="37"/>
      <c r="AF26" s="37"/>
      <c r="AG26" s="37"/>
      <c r="AH26" s="37"/>
      <c r="AI26" s="37"/>
      <c r="AJ26" s="37"/>
      <c r="AK26" s="302">
        <f>ROUND(AG94,2)</f>
        <v>0</v>
      </c>
      <c r="AL26" s="303"/>
      <c r="AM26" s="303"/>
      <c r="AN26" s="303"/>
      <c r="AO26" s="303"/>
      <c r="AP26" s="35"/>
      <c r="AQ26" s="35"/>
      <c r="AR26" s="38"/>
      <c r="BE26" s="294"/>
    </row>
    <row r="27" spans="1:71" s="2" customFormat="1" ht="6.95" customHeight="1">
      <c r="A27" s="33"/>
      <c r="B27" s="34"/>
      <c r="C27" s="35"/>
      <c r="D27" s="35"/>
      <c r="E27" s="35"/>
      <c r="F27" s="35"/>
      <c r="G27" s="35"/>
      <c r="H27" s="35"/>
      <c r="I27" s="35"/>
      <c r="J27" s="35"/>
      <c r="K27" s="35"/>
      <c r="L27" s="35"/>
      <c r="M27" s="35"/>
      <c r="N27" s="35"/>
      <c r="O27" s="35"/>
      <c r="P27" s="35"/>
      <c r="Q27" s="35"/>
      <c r="R27" s="35"/>
      <c r="S27" s="35"/>
      <c r="T27" s="35"/>
      <c r="U27" s="35"/>
      <c r="V27" s="35"/>
      <c r="W27" s="35"/>
      <c r="X27" s="35"/>
      <c r="Y27" s="35"/>
      <c r="Z27" s="35"/>
      <c r="AA27" s="35"/>
      <c r="AB27" s="35"/>
      <c r="AC27" s="35"/>
      <c r="AD27" s="35"/>
      <c r="AE27" s="35"/>
      <c r="AF27" s="35"/>
      <c r="AG27" s="35"/>
      <c r="AH27" s="35"/>
      <c r="AI27" s="35"/>
      <c r="AJ27" s="35"/>
      <c r="AK27" s="35"/>
      <c r="AL27" s="35"/>
      <c r="AM27" s="35"/>
      <c r="AN27" s="35"/>
      <c r="AO27" s="35"/>
      <c r="AP27" s="35"/>
      <c r="AQ27" s="35"/>
      <c r="AR27" s="38"/>
      <c r="BE27" s="294"/>
    </row>
    <row r="28" spans="1:71" s="2" customFormat="1" ht="12.75">
      <c r="A28" s="33"/>
      <c r="B28" s="34"/>
      <c r="C28" s="35"/>
      <c r="D28" s="35"/>
      <c r="E28" s="35"/>
      <c r="F28" s="35"/>
      <c r="G28" s="35"/>
      <c r="H28" s="35"/>
      <c r="I28" s="35"/>
      <c r="J28" s="35"/>
      <c r="K28" s="35"/>
      <c r="L28" s="304" t="s">
        <v>38</v>
      </c>
      <c r="M28" s="304"/>
      <c r="N28" s="304"/>
      <c r="O28" s="304"/>
      <c r="P28" s="304"/>
      <c r="Q28" s="35"/>
      <c r="R28" s="35"/>
      <c r="S28" s="35"/>
      <c r="T28" s="35"/>
      <c r="U28" s="35"/>
      <c r="V28" s="35"/>
      <c r="W28" s="304" t="s">
        <v>39</v>
      </c>
      <c r="X28" s="304"/>
      <c r="Y28" s="304"/>
      <c r="Z28" s="304"/>
      <c r="AA28" s="304"/>
      <c r="AB28" s="304"/>
      <c r="AC28" s="304"/>
      <c r="AD28" s="304"/>
      <c r="AE28" s="304"/>
      <c r="AF28" s="35"/>
      <c r="AG28" s="35"/>
      <c r="AH28" s="35"/>
      <c r="AI28" s="35"/>
      <c r="AJ28" s="35"/>
      <c r="AK28" s="304" t="s">
        <v>40</v>
      </c>
      <c r="AL28" s="304"/>
      <c r="AM28" s="304"/>
      <c r="AN28" s="304"/>
      <c r="AO28" s="304"/>
      <c r="AP28" s="35"/>
      <c r="AQ28" s="35"/>
      <c r="AR28" s="38"/>
      <c r="BE28" s="294"/>
    </row>
    <row r="29" spans="1:71" s="3" customFormat="1" ht="14.45" customHeight="1">
      <c r="B29" s="39"/>
      <c r="C29" s="40"/>
      <c r="D29" s="28" t="s">
        <v>41</v>
      </c>
      <c r="E29" s="40"/>
      <c r="F29" s="28" t="s">
        <v>42</v>
      </c>
      <c r="G29" s="40"/>
      <c r="H29" s="40"/>
      <c r="I29" s="40"/>
      <c r="J29" s="40"/>
      <c r="K29" s="40"/>
      <c r="L29" s="307">
        <v>0.21</v>
      </c>
      <c r="M29" s="306"/>
      <c r="N29" s="306"/>
      <c r="O29" s="306"/>
      <c r="P29" s="306"/>
      <c r="Q29" s="40"/>
      <c r="R29" s="40"/>
      <c r="S29" s="40"/>
      <c r="T29" s="40"/>
      <c r="U29" s="40"/>
      <c r="V29" s="40"/>
      <c r="W29" s="305">
        <f>ROUND(AZ94, 2)</f>
        <v>0</v>
      </c>
      <c r="X29" s="306"/>
      <c r="Y29" s="306"/>
      <c r="Z29" s="306"/>
      <c r="AA29" s="306"/>
      <c r="AB29" s="306"/>
      <c r="AC29" s="306"/>
      <c r="AD29" s="306"/>
      <c r="AE29" s="306"/>
      <c r="AF29" s="40"/>
      <c r="AG29" s="40"/>
      <c r="AH29" s="40"/>
      <c r="AI29" s="40"/>
      <c r="AJ29" s="40"/>
      <c r="AK29" s="305">
        <f>ROUND(AV94, 2)</f>
        <v>0</v>
      </c>
      <c r="AL29" s="306"/>
      <c r="AM29" s="306"/>
      <c r="AN29" s="306"/>
      <c r="AO29" s="306"/>
      <c r="AP29" s="40"/>
      <c r="AQ29" s="40"/>
      <c r="AR29" s="41"/>
      <c r="BE29" s="295"/>
    </row>
    <row r="30" spans="1:71" s="3" customFormat="1" ht="14.45" customHeight="1">
      <c r="B30" s="39"/>
      <c r="C30" s="40"/>
      <c r="D30" s="40"/>
      <c r="E30" s="40"/>
      <c r="F30" s="28" t="s">
        <v>43</v>
      </c>
      <c r="G30" s="40"/>
      <c r="H30" s="40"/>
      <c r="I30" s="40"/>
      <c r="J30" s="40"/>
      <c r="K30" s="40"/>
      <c r="L30" s="307">
        <v>0.15</v>
      </c>
      <c r="M30" s="306"/>
      <c r="N30" s="306"/>
      <c r="O30" s="306"/>
      <c r="P30" s="306"/>
      <c r="Q30" s="40"/>
      <c r="R30" s="40"/>
      <c r="S30" s="40"/>
      <c r="T30" s="40"/>
      <c r="U30" s="40"/>
      <c r="V30" s="40"/>
      <c r="W30" s="305">
        <f>ROUND(BA94, 2)</f>
        <v>0</v>
      </c>
      <c r="X30" s="306"/>
      <c r="Y30" s="306"/>
      <c r="Z30" s="306"/>
      <c r="AA30" s="306"/>
      <c r="AB30" s="306"/>
      <c r="AC30" s="306"/>
      <c r="AD30" s="306"/>
      <c r="AE30" s="306"/>
      <c r="AF30" s="40"/>
      <c r="AG30" s="40"/>
      <c r="AH30" s="40"/>
      <c r="AI30" s="40"/>
      <c r="AJ30" s="40"/>
      <c r="AK30" s="305">
        <f>ROUND(AW94, 2)</f>
        <v>0</v>
      </c>
      <c r="AL30" s="306"/>
      <c r="AM30" s="306"/>
      <c r="AN30" s="306"/>
      <c r="AO30" s="306"/>
      <c r="AP30" s="40"/>
      <c r="AQ30" s="40"/>
      <c r="AR30" s="41"/>
      <c r="BE30" s="295"/>
    </row>
    <row r="31" spans="1:71" s="3" customFormat="1" ht="14.45" hidden="1" customHeight="1">
      <c r="B31" s="39"/>
      <c r="C31" s="40"/>
      <c r="D31" s="40"/>
      <c r="E31" s="40"/>
      <c r="F31" s="28" t="s">
        <v>44</v>
      </c>
      <c r="G31" s="40"/>
      <c r="H31" s="40"/>
      <c r="I31" s="40"/>
      <c r="J31" s="40"/>
      <c r="K31" s="40"/>
      <c r="L31" s="307">
        <v>0.21</v>
      </c>
      <c r="M31" s="306"/>
      <c r="N31" s="306"/>
      <c r="O31" s="306"/>
      <c r="P31" s="306"/>
      <c r="Q31" s="40"/>
      <c r="R31" s="40"/>
      <c r="S31" s="40"/>
      <c r="T31" s="40"/>
      <c r="U31" s="40"/>
      <c r="V31" s="40"/>
      <c r="W31" s="305">
        <f>ROUND(BB94, 2)</f>
        <v>0</v>
      </c>
      <c r="X31" s="306"/>
      <c r="Y31" s="306"/>
      <c r="Z31" s="306"/>
      <c r="AA31" s="306"/>
      <c r="AB31" s="306"/>
      <c r="AC31" s="306"/>
      <c r="AD31" s="306"/>
      <c r="AE31" s="306"/>
      <c r="AF31" s="40"/>
      <c r="AG31" s="40"/>
      <c r="AH31" s="40"/>
      <c r="AI31" s="40"/>
      <c r="AJ31" s="40"/>
      <c r="AK31" s="305">
        <v>0</v>
      </c>
      <c r="AL31" s="306"/>
      <c r="AM31" s="306"/>
      <c r="AN31" s="306"/>
      <c r="AO31" s="306"/>
      <c r="AP31" s="40"/>
      <c r="AQ31" s="40"/>
      <c r="AR31" s="41"/>
      <c r="BE31" s="295"/>
    </row>
    <row r="32" spans="1:71" s="3" customFormat="1" ht="14.45" hidden="1" customHeight="1">
      <c r="B32" s="39"/>
      <c r="C32" s="40"/>
      <c r="D32" s="40"/>
      <c r="E32" s="40"/>
      <c r="F32" s="28" t="s">
        <v>45</v>
      </c>
      <c r="G32" s="40"/>
      <c r="H32" s="40"/>
      <c r="I32" s="40"/>
      <c r="J32" s="40"/>
      <c r="K32" s="40"/>
      <c r="L32" s="307">
        <v>0.15</v>
      </c>
      <c r="M32" s="306"/>
      <c r="N32" s="306"/>
      <c r="O32" s="306"/>
      <c r="P32" s="306"/>
      <c r="Q32" s="40"/>
      <c r="R32" s="40"/>
      <c r="S32" s="40"/>
      <c r="T32" s="40"/>
      <c r="U32" s="40"/>
      <c r="V32" s="40"/>
      <c r="W32" s="305">
        <f>ROUND(BC94, 2)</f>
        <v>0</v>
      </c>
      <c r="X32" s="306"/>
      <c r="Y32" s="306"/>
      <c r="Z32" s="306"/>
      <c r="AA32" s="306"/>
      <c r="AB32" s="306"/>
      <c r="AC32" s="306"/>
      <c r="AD32" s="306"/>
      <c r="AE32" s="306"/>
      <c r="AF32" s="40"/>
      <c r="AG32" s="40"/>
      <c r="AH32" s="40"/>
      <c r="AI32" s="40"/>
      <c r="AJ32" s="40"/>
      <c r="AK32" s="305">
        <v>0</v>
      </c>
      <c r="AL32" s="306"/>
      <c r="AM32" s="306"/>
      <c r="AN32" s="306"/>
      <c r="AO32" s="306"/>
      <c r="AP32" s="40"/>
      <c r="AQ32" s="40"/>
      <c r="AR32" s="41"/>
      <c r="BE32" s="295"/>
    </row>
    <row r="33" spans="1:57" s="3" customFormat="1" ht="14.45" hidden="1" customHeight="1">
      <c r="B33" s="39"/>
      <c r="C33" s="40"/>
      <c r="D33" s="40"/>
      <c r="E33" s="40"/>
      <c r="F33" s="28" t="s">
        <v>46</v>
      </c>
      <c r="G33" s="40"/>
      <c r="H33" s="40"/>
      <c r="I33" s="40"/>
      <c r="J33" s="40"/>
      <c r="K33" s="40"/>
      <c r="L33" s="307">
        <v>0</v>
      </c>
      <c r="M33" s="306"/>
      <c r="N33" s="306"/>
      <c r="O33" s="306"/>
      <c r="P33" s="306"/>
      <c r="Q33" s="40"/>
      <c r="R33" s="40"/>
      <c r="S33" s="40"/>
      <c r="T33" s="40"/>
      <c r="U33" s="40"/>
      <c r="V33" s="40"/>
      <c r="W33" s="305">
        <f>ROUND(BD94, 2)</f>
        <v>0</v>
      </c>
      <c r="X33" s="306"/>
      <c r="Y33" s="306"/>
      <c r="Z33" s="306"/>
      <c r="AA33" s="306"/>
      <c r="AB33" s="306"/>
      <c r="AC33" s="306"/>
      <c r="AD33" s="306"/>
      <c r="AE33" s="306"/>
      <c r="AF33" s="40"/>
      <c r="AG33" s="40"/>
      <c r="AH33" s="40"/>
      <c r="AI33" s="40"/>
      <c r="AJ33" s="40"/>
      <c r="AK33" s="305">
        <v>0</v>
      </c>
      <c r="AL33" s="306"/>
      <c r="AM33" s="306"/>
      <c r="AN33" s="306"/>
      <c r="AO33" s="306"/>
      <c r="AP33" s="40"/>
      <c r="AQ33" s="40"/>
      <c r="AR33" s="41"/>
      <c r="BE33" s="295"/>
    </row>
    <row r="34" spans="1:57" s="2" customFormat="1" ht="6.95" customHeight="1">
      <c r="A34" s="33"/>
      <c r="B34" s="34"/>
      <c r="C34" s="35"/>
      <c r="D34" s="35"/>
      <c r="E34" s="35"/>
      <c r="F34" s="35"/>
      <c r="G34" s="35"/>
      <c r="H34" s="35"/>
      <c r="I34" s="35"/>
      <c r="J34" s="35"/>
      <c r="K34" s="35"/>
      <c r="L34" s="35"/>
      <c r="M34" s="35"/>
      <c r="N34" s="35"/>
      <c r="O34" s="35"/>
      <c r="P34" s="35"/>
      <c r="Q34" s="35"/>
      <c r="R34" s="35"/>
      <c r="S34" s="35"/>
      <c r="T34" s="35"/>
      <c r="U34" s="35"/>
      <c r="V34" s="35"/>
      <c r="W34" s="35"/>
      <c r="X34" s="35"/>
      <c r="Y34" s="35"/>
      <c r="Z34" s="35"/>
      <c r="AA34" s="35"/>
      <c r="AB34" s="35"/>
      <c r="AC34" s="35"/>
      <c r="AD34" s="35"/>
      <c r="AE34" s="35"/>
      <c r="AF34" s="35"/>
      <c r="AG34" s="35"/>
      <c r="AH34" s="35"/>
      <c r="AI34" s="35"/>
      <c r="AJ34" s="35"/>
      <c r="AK34" s="35"/>
      <c r="AL34" s="35"/>
      <c r="AM34" s="35"/>
      <c r="AN34" s="35"/>
      <c r="AO34" s="35"/>
      <c r="AP34" s="35"/>
      <c r="AQ34" s="35"/>
      <c r="AR34" s="38"/>
      <c r="BE34" s="294"/>
    </row>
    <row r="35" spans="1:57" s="2" customFormat="1" ht="25.9" customHeight="1">
      <c r="A35" s="33"/>
      <c r="B35" s="34"/>
      <c r="C35" s="42"/>
      <c r="D35" s="43" t="s">
        <v>47</v>
      </c>
      <c r="E35" s="44"/>
      <c r="F35" s="44"/>
      <c r="G35" s="44"/>
      <c r="H35" s="44"/>
      <c r="I35" s="44"/>
      <c r="J35" s="44"/>
      <c r="K35" s="44"/>
      <c r="L35" s="44"/>
      <c r="M35" s="44"/>
      <c r="N35" s="44"/>
      <c r="O35" s="44"/>
      <c r="P35" s="44"/>
      <c r="Q35" s="44"/>
      <c r="R35" s="44"/>
      <c r="S35" s="44"/>
      <c r="T35" s="45" t="s">
        <v>48</v>
      </c>
      <c r="U35" s="44"/>
      <c r="V35" s="44"/>
      <c r="W35" s="44"/>
      <c r="X35" s="311" t="s">
        <v>49</v>
      </c>
      <c r="Y35" s="309"/>
      <c r="Z35" s="309"/>
      <c r="AA35" s="309"/>
      <c r="AB35" s="309"/>
      <c r="AC35" s="44"/>
      <c r="AD35" s="44"/>
      <c r="AE35" s="44"/>
      <c r="AF35" s="44"/>
      <c r="AG35" s="44"/>
      <c r="AH35" s="44"/>
      <c r="AI35" s="44"/>
      <c r="AJ35" s="44"/>
      <c r="AK35" s="308">
        <f>SUM(AK26:AK33)</f>
        <v>0</v>
      </c>
      <c r="AL35" s="309"/>
      <c r="AM35" s="309"/>
      <c r="AN35" s="309"/>
      <c r="AO35" s="310"/>
      <c r="AP35" s="42"/>
      <c r="AQ35" s="42"/>
      <c r="AR35" s="38"/>
      <c r="BE35" s="33"/>
    </row>
    <row r="36" spans="1:57" s="2" customFormat="1" ht="6.95" customHeight="1">
      <c r="A36" s="33"/>
      <c r="B36" s="34"/>
      <c r="C36" s="35"/>
      <c r="D36" s="35"/>
      <c r="E36" s="35"/>
      <c r="F36" s="35"/>
      <c r="G36" s="35"/>
      <c r="H36" s="35"/>
      <c r="I36" s="35"/>
      <c r="J36" s="35"/>
      <c r="K36" s="35"/>
      <c r="L36" s="35"/>
      <c r="M36" s="35"/>
      <c r="N36" s="35"/>
      <c r="O36" s="35"/>
      <c r="P36" s="35"/>
      <c r="Q36" s="35"/>
      <c r="R36" s="35"/>
      <c r="S36" s="35"/>
      <c r="T36" s="35"/>
      <c r="U36" s="35"/>
      <c r="V36" s="35"/>
      <c r="W36" s="35"/>
      <c r="X36" s="35"/>
      <c r="Y36" s="35"/>
      <c r="Z36" s="35"/>
      <c r="AA36" s="35"/>
      <c r="AB36" s="35"/>
      <c r="AC36" s="35"/>
      <c r="AD36" s="35"/>
      <c r="AE36" s="35"/>
      <c r="AF36" s="35"/>
      <c r="AG36" s="35"/>
      <c r="AH36" s="35"/>
      <c r="AI36" s="35"/>
      <c r="AJ36" s="35"/>
      <c r="AK36" s="35"/>
      <c r="AL36" s="35"/>
      <c r="AM36" s="35"/>
      <c r="AN36" s="35"/>
      <c r="AO36" s="35"/>
      <c r="AP36" s="35"/>
      <c r="AQ36" s="35"/>
      <c r="AR36" s="38"/>
      <c r="BE36" s="33"/>
    </row>
    <row r="37" spans="1:57" s="2" customFormat="1" ht="14.45" customHeight="1">
      <c r="A37" s="33"/>
      <c r="B37" s="34"/>
      <c r="C37" s="35"/>
      <c r="D37" s="35"/>
      <c r="E37" s="35"/>
      <c r="F37" s="35"/>
      <c r="G37" s="35"/>
      <c r="H37" s="35"/>
      <c r="I37" s="35"/>
      <c r="J37" s="35"/>
      <c r="K37" s="35"/>
      <c r="L37" s="35"/>
      <c r="M37" s="35"/>
      <c r="N37" s="35"/>
      <c r="O37" s="35"/>
      <c r="P37" s="35"/>
      <c r="Q37" s="35"/>
      <c r="R37" s="35"/>
      <c r="S37" s="35"/>
      <c r="T37" s="35"/>
      <c r="U37" s="35"/>
      <c r="V37" s="35"/>
      <c r="W37" s="35"/>
      <c r="X37" s="35"/>
      <c r="Y37" s="35"/>
      <c r="Z37" s="35"/>
      <c r="AA37" s="35"/>
      <c r="AB37" s="35"/>
      <c r="AC37" s="35"/>
      <c r="AD37" s="35"/>
      <c r="AE37" s="35"/>
      <c r="AF37" s="35"/>
      <c r="AG37" s="35"/>
      <c r="AH37" s="35"/>
      <c r="AI37" s="35"/>
      <c r="AJ37" s="35"/>
      <c r="AK37" s="35"/>
      <c r="AL37" s="35"/>
      <c r="AM37" s="35"/>
      <c r="AN37" s="35"/>
      <c r="AO37" s="35"/>
      <c r="AP37" s="35"/>
      <c r="AQ37" s="35"/>
      <c r="AR37" s="38"/>
      <c r="BE37" s="33"/>
    </row>
    <row r="38" spans="1:57" s="1" customFormat="1" ht="14.45" customHeight="1">
      <c r="B38" s="20"/>
      <c r="C38" s="21"/>
      <c r="D38" s="21"/>
      <c r="E38" s="21"/>
      <c r="F38" s="21"/>
      <c r="G38" s="21"/>
      <c r="H38" s="21"/>
      <c r="I38" s="21"/>
      <c r="J38" s="21"/>
      <c r="K38" s="21"/>
      <c r="L38" s="21"/>
      <c r="M38" s="21"/>
      <c r="N38" s="21"/>
      <c r="O38" s="21"/>
      <c r="P38" s="21"/>
      <c r="Q38" s="21"/>
      <c r="R38" s="21"/>
      <c r="S38" s="21"/>
      <c r="T38" s="21"/>
      <c r="U38" s="21"/>
      <c r="V38" s="21"/>
      <c r="W38" s="21"/>
      <c r="X38" s="21"/>
      <c r="Y38" s="21"/>
      <c r="Z38" s="21"/>
      <c r="AA38" s="21"/>
      <c r="AB38" s="21"/>
      <c r="AC38" s="21"/>
      <c r="AD38" s="21"/>
      <c r="AE38" s="21"/>
      <c r="AF38" s="21"/>
      <c r="AG38" s="21"/>
      <c r="AH38" s="21"/>
      <c r="AI38" s="21"/>
      <c r="AJ38" s="21"/>
      <c r="AK38" s="21"/>
      <c r="AL38" s="21"/>
      <c r="AM38" s="21"/>
      <c r="AN38" s="21"/>
      <c r="AO38" s="21"/>
      <c r="AP38" s="21"/>
      <c r="AQ38" s="21"/>
      <c r="AR38" s="19"/>
    </row>
    <row r="39" spans="1:57" s="1" customFormat="1" ht="14.45" customHeight="1">
      <c r="B39" s="20"/>
      <c r="C39" s="21"/>
      <c r="D39" s="21"/>
      <c r="E39" s="21"/>
      <c r="F39" s="21"/>
      <c r="G39" s="21"/>
      <c r="H39" s="21"/>
      <c r="I39" s="21"/>
      <c r="J39" s="21"/>
      <c r="K39" s="21"/>
      <c r="L39" s="21"/>
      <c r="M39" s="21"/>
      <c r="N39" s="21"/>
      <c r="O39" s="21"/>
      <c r="P39" s="21"/>
      <c r="Q39" s="21"/>
      <c r="R39" s="21"/>
      <c r="S39" s="21"/>
      <c r="T39" s="21"/>
      <c r="U39" s="21"/>
      <c r="V39" s="21"/>
      <c r="W39" s="21"/>
      <c r="X39" s="21"/>
      <c r="Y39" s="21"/>
      <c r="Z39" s="21"/>
      <c r="AA39" s="21"/>
      <c r="AB39" s="21"/>
      <c r="AC39" s="21"/>
      <c r="AD39" s="21"/>
      <c r="AE39" s="21"/>
      <c r="AF39" s="21"/>
      <c r="AG39" s="21"/>
      <c r="AH39" s="21"/>
      <c r="AI39" s="21"/>
      <c r="AJ39" s="21"/>
      <c r="AK39" s="21"/>
      <c r="AL39" s="21"/>
      <c r="AM39" s="21"/>
      <c r="AN39" s="21"/>
      <c r="AO39" s="21"/>
      <c r="AP39" s="21"/>
      <c r="AQ39" s="21"/>
      <c r="AR39" s="19"/>
    </row>
    <row r="40" spans="1:57" s="1" customFormat="1" ht="14.45" customHeight="1">
      <c r="B40" s="20"/>
      <c r="C40" s="21"/>
      <c r="D40" s="21"/>
      <c r="E40" s="21"/>
      <c r="F40" s="21"/>
      <c r="G40" s="21"/>
      <c r="H40" s="21"/>
      <c r="I40" s="21"/>
      <c r="J40" s="21"/>
      <c r="K40" s="21"/>
      <c r="L40" s="21"/>
      <c r="M40" s="21"/>
      <c r="N40" s="21"/>
      <c r="O40" s="21"/>
      <c r="P40" s="21"/>
      <c r="Q40" s="21"/>
      <c r="R40" s="21"/>
      <c r="S40" s="21"/>
      <c r="T40" s="21"/>
      <c r="U40" s="21"/>
      <c r="V40" s="21"/>
      <c r="W40" s="21"/>
      <c r="X40" s="21"/>
      <c r="Y40" s="21"/>
      <c r="Z40" s="21"/>
      <c r="AA40" s="21"/>
      <c r="AB40" s="21"/>
      <c r="AC40" s="21"/>
      <c r="AD40" s="21"/>
      <c r="AE40" s="21"/>
      <c r="AF40" s="21"/>
      <c r="AG40" s="21"/>
      <c r="AH40" s="21"/>
      <c r="AI40" s="21"/>
      <c r="AJ40" s="21"/>
      <c r="AK40" s="21"/>
      <c r="AL40" s="21"/>
      <c r="AM40" s="21"/>
      <c r="AN40" s="21"/>
      <c r="AO40" s="21"/>
      <c r="AP40" s="21"/>
      <c r="AQ40" s="21"/>
      <c r="AR40" s="19"/>
    </row>
    <row r="41" spans="1:57" s="1" customFormat="1" ht="14.45" customHeight="1">
      <c r="B41" s="20"/>
      <c r="C41" s="21"/>
      <c r="D41" s="21"/>
      <c r="E41" s="21"/>
      <c r="F41" s="21"/>
      <c r="G41" s="21"/>
      <c r="H41" s="21"/>
      <c r="I41" s="21"/>
      <c r="J41" s="21"/>
      <c r="K41" s="21"/>
      <c r="L41" s="21"/>
      <c r="M41" s="21"/>
      <c r="N41" s="21"/>
      <c r="O41" s="21"/>
      <c r="P41" s="21"/>
      <c r="Q41" s="21"/>
      <c r="R41" s="21"/>
      <c r="S41" s="21"/>
      <c r="T41" s="21"/>
      <c r="U41" s="21"/>
      <c r="V41" s="21"/>
      <c r="W41" s="21"/>
      <c r="X41" s="21"/>
      <c r="Y41" s="21"/>
      <c r="Z41" s="21"/>
      <c r="AA41" s="21"/>
      <c r="AB41" s="21"/>
      <c r="AC41" s="21"/>
      <c r="AD41" s="21"/>
      <c r="AE41" s="21"/>
      <c r="AF41" s="21"/>
      <c r="AG41" s="21"/>
      <c r="AH41" s="21"/>
      <c r="AI41" s="21"/>
      <c r="AJ41" s="21"/>
      <c r="AK41" s="21"/>
      <c r="AL41" s="21"/>
      <c r="AM41" s="21"/>
      <c r="AN41" s="21"/>
      <c r="AO41" s="21"/>
      <c r="AP41" s="21"/>
      <c r="AQ41" s="21"/>
      <c r="AR41" s="19"/>
    </row>
    <row r="42" spans="1:57" s="1" customFormat="1" ht="14.45" customHeight="1">
      <c r="B42" s="20"/>
      <c r="C42" s="21"/>
      <c r="D42" s="21"/>
      <c r="E42" s="21"/>
      <c r="F42" s="21"/>
      <c r="G42" s="21"/>
      <c r="H42" s="21"/>
      <c r="I42" s="21"/>
      <c r="J42" s="21"/>
      <c r="K42" s="21"/>
      <c r="L42" s="21"/>
      <c r="M42" s="21"/>
      <c r="N42" s="21"/>
      <c r="O42" s="21"/>
      <c r="P42" s="21"/>
      <c r="Q42" s="21"/>
      <c r="R42" s="21"/>
      <c r="S42" s="21"/>
      <c r="T42" s="21"/>
      <c r="U42" s="21"/>
      <c r="V42" s="21"/>
      <c r="W42" s="21"/>
      <c r="X42" s="21"/>
      <c r="Y42" s="21"/>
      <c r="Z42" s="21"/>
      <c r="AA42" s="21"/>
      <c r="AB42" s="21"/>
      <c r="AC42" s="21"/>
      <c r="AD42" s="21"/>
      <c r="AE42" s="21"/>
      <c r="AF42" s="21"/>
      <c r="AG42" s="21"/>
      <c r="AH42" s="21"/>
      <c r="AI42" s="21"/>
      <c r="AJ42" s="21"/>
      <c r="AK42" s="21"/>
      <c r="AL42" s="21"/>
      <c r="AM42" s="21"/>
      <c r="AN42" s="21"/>
      <c r="AO42" s="21"/>
      <c r="AP42" s="21"/>
      <c r="AQ42" s="21"/>
      <c r="AR42" s="19"/>
    </row>
    <row r="43" spans="1:57" s="1" customFormat="1" ht="14.45" customHeight="1">
      <c r="B43" s="20"/>
      <c r="C43" s="21"/>
      <c r="D43" s="21"/>
      <c r="E43" s="21"/>
      <c r="F43" s="21"/>
      <c r="G43" s="21"/>
      <c r="H43" s="21"/>
      <c r="I43" s="21"/>
      <c r="J43" s="21"/>
      <c r="K43" s="21"/>
      <c r="L43" s="21"/>
      <c r="M43" s="21"/>
      <c r="N43" s="21"/>
      <c r="O43" s="21"/>
      <c r="P43" s="21"/>
      <c r="Q43" s="21"/>
      <c r="R43" s="21"/>
      <c r="S43" s="21"/>
      <c r="T43" s="21"/>
      <c r="U43" s="21"/>
      <c r="V43" s="21"/>
      <c r="W43" s="21"/>
      <c r="X43" s="21"/>
      <c r="Y43" s="21"/>
      <c r="Z43" s="21"/>
      <c r="AA43" s="21"/>
      <c r="AB43" s="21"/>
      <c r="AC43" s="21"/>
      <c r="AD43" s="21"/>
      <c r="AE43" s="21"/>
      <c r="AF43" s="21"/>
      <c r="AG43" s="21"/>
      <c r="AH43" s="21"/>
      <c r="AI43" s="21"/>
      <c r="AJ43" s="21"/>
      <c r="AK43" s="21"/>
      <c r="AL43" s="21"/>
      <c r="AM43" s="21"/>
      <c r="AN43" s="21"/>
      <c r="AO43" s="21"/>
      <c r="AP43" s="21"/>
      <c r="AQ43" s="21"/>
      <c r="AR43" s="19"/>
    </row>
    <row r="44" spans="1:57" s="1" customFormat="1" ht="14.45" customHeight="1">
      <c r="B44" s="20"/>
      <c r="C44" s="21"/>
      <c r="D44" s="21"/>
      <c r="E44" s="21"/>
      <c r="F44" s="21"/>
      <c r="G44" s="21"/>
      <c r="H44" s="21"/>
      <c r="I44" s="21"/>
      <c r="J44" s="21"/>
      <c r="K44" s="21"/>
      <c r="L44" s="21"/>
      <c r="M44" s="21"/>
      <c r="N44" s="21"/>
      <c r="O44" s="21"/>
      <c r="P44" s="21"/>
      <c r="Q44" s="21"/>
      <c r="R44" s="21"/>
      <c r="S44" s="21"/>
      <c r="T44" s="21"/>
      <c r="U44" s="21"/>
      <c r="V44" s="21"/>
      <c r="W44" s="21"/>
      <c r="X44" s="21"/>
      <c r="Y44" s="21"/>
      <c r="Z44" s="21"/>
      <c r="AA44" s="21"/>
      <c r="AB44" s="21"/>
      <c r="AC44" s="21"/>
      <c r="AD44" s="21"/>
      <c r="AE44" s="21"/>
      <c r="AF44" s="21"/>
      <c r="AG44" s="21"/>
      <c r="AH44" s="21"/>
      <c r="AI44" s="21"/>
      <c r="AJ44" s="21"/>
      <c r="AK44" s="21"/>
      <c r="AL44" s="21"/>
      <c r="AM44" s="21"/>
      <c r="AN44" s="21"/>
      <c r="AO44" s="21"/>
      <c r="AP44" s="21"/>
      <c r="AQ44" s="21"/>
      <c r="AR44" s="19"/>
    </row>
    <row r="45" spans="1:57" s="1" customFormat="1" ht="14.45" customHeight="1">
      <c r="B45" s="20"/>
      <c r="C45" s="21"/>
      <c r="D45" s="21"/>
      <c r="E45" s="21"/>
      <c r="F45" s="21"/>
      <c r="G45" s="21"/>
      <c r="H45" s="21"/>
      <c r="I45" s="21"/>
      <c r="J45" s="21"/>
      <c r="K45" s="21"/>
      <c r="L45" s="21"/>
      <c r="M45" s="21"/>
      <c r="N45" s="21"/>
      <c r="O45" s="21"/>
      <c r="P45" s="21"/>
      <c r="Q45" s="21"/>
      <c r="R45" s="21"/>
      <c r="S45" s="21"/>
      <c r="T45" s="21"/>
      <c r="U45" s="21"/>
      <c r="V45" s="21"/>
      <c r="W45" s="21"/>
      <c r="X45" s="21"/>
      <c r="Y45" s="21"/>
      <c r="Z45" s="21"/>
      <c r="AA45" s="21"/>
      <c r="AB45" s="21"/>
      <c r="AC45" s="21"/>
      <c r="AD45" s="21"/>
      <c r="AE45" s="21"/>
      <c r="AF45" s="21"/>
      <c r="AG45" s="21"/>
      <c r="AH45" s="21"/>
      <c r="AI45" s="21"/>
      <c r="AJ45" s="21"/>
      <c r="AK45" s="21"/>
      <c r="AL45" s="21"/>
      <c r="AM45" s="21"/>
      <c r="AN45" s="21"/>
      <c r="AO45" s="21"/>
      <c r="AP45" s="21"/>
      <c r="AQ45" s="21"/>
      <c r="AR45" s="19"/>
    </row>
    <row r="46" spans="1:57" s="1" customFormat="1" ht="14.45" customHeight="1">
      <c r="B46" s="20"/>
      <c r="C46" s="21"/>
      <c r="D46" s="21"/>
      <c r="E46" s="21"/>
      <c r="F46" s="21"/>
      <c r="G46" s="21"/>
      <c r="H46" s="21"/>
      <c r="I46" s="21"/>
      <c r="J46" s="21"/>
      <c r="K46" s="21"/>
      <c r="L46" s="21"/>
      <c r="M46" s="21"/>
      <c r="N46" s="21"/>
      <c r="O46" s="21"/>
      <c r="P46" s="21"/>
      <c r="Q46" s="21"/>
      <c r="R46" s="21"/>
      <c r="S46" s="21"/>
      <c r="T46" s="21"/>
      <c r="U46" s="21"/>
      <c r="V46" s="21"/>
      <c r="W46" s="21"/>
      <c r="X46" s="21"/>
      <c r="Y46" s="21"/>
      <c r="Z46" s="21"/>
      <c r="AA46" s="21"/>
      <c r="AB46" s="21"/>
      <c r="AC46" s="21"/>
      <c r="AD46" s="21"/>
      <c r="AE46" s="21"/>
      <c r="AF46" s="21"/>
      <c r="AG46" s="21"/>
      <c r="AH46" s="21"/>
      <c r="AI46" s="21"/>
      <c r="AJ46" s="21"/>
      <c r="AK46" s="21"/>
      <c r="AL46" s="21"/>
      <c r="AM46" s="21"/>
      <c r="AN46" s="21"/>
      <c r="AO46" s="21"/>
      <c r="AP46" s="21"/>
      <c r="AQ46" s="21"/>
      <c r="AR46" s="19"/>
    </row>
    <row r="47" spans="1:57" s="1" customFormat="1" ht="14.45" customHeight="1">
      <c r="B47" s="20"/>
      <c r="C47" s="21"/>
      <c r="D47" s="21"/>
      <c r="E47" s="21"/>
      <c r="F47" s="21"/>
      <c r="G47" s="21"/>
      <c r="H47" s="21"/>
      <c r="I47" s="21"/>
      <c r="J47" s="21"/>
      <c r="K47" s="21"/>
      <c r="L47" s="21"/>
      <c r="M47" s="21"/>
      <c r="N47" s="21"/>
      <c r="O47" s="21"/>
      <c r="P47" s="21"/>
      <c r="Q47" s="21"/>
      <c r="R47" s="21"/>
      <c r="S47" s="21"/>
      <c r="T47" s="21"/>
      <c r="U47" s="21"/>
      <c r="V47" s="21"/>
      <c r="W47" s="21"/>
      <c r="X47" s="21"/>
      <c r="Y47" s="21"/>
      <c r="Z47" s="21"/>
      <c r="AA47" s="21"/>
      <c r="AB47" s="21"/>
      <c r="AC47" s="21"/>
      <c r="AD47" s="21"/>
      <c r="AE47" s="21"/>
      <c r="AF47" s="21"/>
      <c r="AG47" s="21"/>
      <c r="AH47" s="21"/>
      <c r="AI47" s="21"/>
      <c r="AJ47" s="21"/>
      <c r="AK47" s="21"/>
      <c r="AL47" s="21"/>
      <c r="AM47" s="21"/>
      <c r="AN47" s="21"/>
      <c r="AO47" s="21"/>
      <c r="AP47" s="21"/>
      <c r="AQ47" s="21"/>
      <c r="AR47" s="19"/>
    </row>
    <row r="48" spans="1:57" s="1" customFormat="1" ht="14.45" customHeight="1">
      <c r="B48" s="20"/>
      <c r="C48" s="21"/>
      <c r="D48" s="21"/>
      <c r="E48" s="21"/>
      <c r="F48" s="21"/>
      <c r="G48" s="21"/>
      <c r="H48" s="21"/>
      <c r="I48" s="21"/>
      <c r="J48" s="21"/>
      <c r="K48" s="21"/>
      <c r="L48" s="21"/>
      <c r="M48" s="21"/>
      <c r="N48" s="21"/>
      <c r="O48" s="21"/>
      <c r="P48" s="21"/>
      <c r="Q48" s="21"/>
      <c r="R48" s="21"/>
      <c r="S48" s="21"/>
      <c r="T48" s="21"/>
      <c r="U48" s="21"/>
      <c r="V48" s="21"/>
      <c r="W48" s="21"/>
      <c r="X48" s="21"/>
      <c r="Y48" s="21"/>
      <c r="Z48" s="21"/>
      <c r="AA48" s="21"/>
      <c r="AB48" s="21"/>
      <c r="AC48" s="21"/>
      <c r="AD48" s="21"/>
      <c r="AE48" s="21"/>
      <c r="AF48" s="21"/>
      <c r="AG48" s="21"/>
      <c r="AH48" s="21"/>
      <c r="AI48" s="21"/>
      <c r="AJ48" s="21"/>
      <c r="AK48" s="21"/>
      <c r="AL48" s="21"/>
      <c r="AM48" s="21"/>
      <c r="AN48" s="21"/>
      <c r="AO48" s="21"/>
      <c r="AP48" s="21"/>
      <c r="AQ48" s="21"/>
      <c r="AR48" s="19"/>
    </row>
    <row r="49" spans="1:57" s="2" customFormat="1" ht="14.45" customHeight="1">
      <c r="B49" s="46"/>
      <c r="C49" s="47"/>
      <c r="D49" s="48" t="s">
        <v>50</v>
      </c>
      <c r="E49" s="49"/>
      <c r="F49" s="49"/>
      <c r="G49" s="49"/>
      <c r="H49" s="49"/>
      <c r="I49" s="49"/>
      <c r="J49" s="49"/>
      <c r="K49" s="49"/>
      <c r="L49" s="49"/>
      <c r="M49" s="49"/>
      <c r="N49" s="49"/>
      <c r="O49" s="49"/>
      <c r="P49" s="49"/>
      <c r="Q49" s="49"/>
      <c r="R49" s="49"/>
      <c r="S49" s="49"/>
      <c r="T49" s="49"/>
      <c r="U49" s="49"/>
      <c r="V49" s="49"/>
      <c r="W49" s="49"/>
      <c r="X49" s="49"/>
      <c r="Y49" s="49"/>
      <c r="Z49" s="49"/>
      <c r="AA49" s="49"/>
      <c r="AB49" s="49"/>
      <c r="AC49" s="49"/>
      <c r="AD49" s="49"/>
      <c r="AE49" s="49"/>
      <c r="AF49" s="49"/>
      <c r="AG49" s="49"/>
      <c r="AH49" s="48" t="s">
        <v>51</v>
      </c>
      <c r="AI49" s="49"/>
      <c r="AJ49" s="49"/>
      <c r="AK49" s="49"/>
      <c r="AL49" s="49"/>
      <c r="AM49" s="49"/>
      <c r="AN49" s="49"/>
      <c r="AO49" s="49"/>
      <c r="AP49" s="47"/>
      <c r="AQ49" s="47"/>
      <c r="AR49" s="50"/>
    </row>
    <row r="50" spans="1:57" ht="11.25">
      <c r="B50" s="20"/>
      <c r="C50" s="21"/>
      <c r="D50" s="21"/>
      <c r="E50" s="21"/>
      <c r="F50" s="21"/>
      <c r="G50" s="21"/>
      <c r="H50" s="21"/>
      <c r="I50" s="21"/>
      <c r="J50" s="21"/>
      <c r="K50" s="21"/>
      <c r="L50" s="21"/>
      <c r="M50" s="21"/>
      <c r="N50" s="21"/>
      <c r="O50" s="21"/>
      <c r="P50" s="21"/>
      <c r="Q50" s="21"/>
      <c r="R50" s="21"/>
      <c r="S50" s="21"/>
      <c r="T50" s="21"/>
      <c r="U50" s="21"/>
      <c r="V50" s="21"/>
      <c r="W50" s="21"/>
      <c r="X50" s="21"/>
      <c r="Y50" s="21"/>
      <c r="Z50" s="21"/>
      <c r="AA50" s="21"/>
      <c r="AB50" s="21"/>
      <c r="AC50" s="21"/>
      <c r="AD50" s="21"/>
      <c r="AE50" s="21"/>
      <c r="AF50" s="21"/>
      <c r="AG50" s="21"/>
      <c r="AH50" s="21"/>
      <c r="AI50" s="21"/>
      <c r="AJ50" s="21"/>
      <c r="AK50" s="21"/>
      <c r="AL50" s="21"/>
      <c r="AM50" s="21"/>
      <c r="AN50" s="21"/>
      <c r="AO50" s="21"/>
      <c r="AP50" s="21"/>
      <c r="AQ50" s="21"/>
      <c r="AR50" s="19"/>
    </row>
    <row r="51" spans="1:57" ht="11.25">
      <c r="B51" s="20"/>
      <c r="C51" s="21"/>
      <c r="D51" s="21"/>
      <c r="E51" s="21"/>
      <c r="F51" s="21"/>
      <c r="G51" s="21"/>
      <c r="H51" s="21"/>
      <c r="I51" s="21"/>
      <c r="J51" s="21"/>
      <c r="K51" s="21"/>
      <c r="L51" s="21"/>
      <c r="M51" s="21"/>
      <c r="N51" s="21"/>
      <c r="O51" s="21"/>
      <c r="P51" s="21"/>
      <c r="Q51" s="21"/>
      <c r="R51" s="21"/>
      <c r="S51" s="21"/>
      <c r="T51" s="21"/>
      <c r="U51" s="21"/>
      <c r="V51" s="21"/>
      <c r="W51" s="21"/>
      <c r="X51" s="21"/>
      <c r="Y51" s="21"/>
      <c r="Z51" s="21"/>
      <c r="AA51" s="21"/>
      <c r="AB51" s="21"/>
      <c r="AC51" s="21"/>
      <c r="AD51" s="21"/>
      <c r="AE51" s="21"/>
      <c r="AF51" s="21"/>
      <c r="AG51" s="21"/>
      <c r="AH51" s="21"/>
      <c r="AI51" s="21"/>
      <c r="AJ51" s="21"/>
      <c r="AK51" s="21"/>
      <c r="AL51" s="21"/>
      <c r="AM51" s="21"/>
      <c r="AN51" s="21"/>
      <c r="AO51" s="21"/>
      <c r="AP51" s="21"/>
      <c r="AQ51" s="21"/>
      <c r="AR51" s="19"/>
    </row>
    <row r="52" spans="1:57" ht="11.25">
      <c r="B52" s="20"/>
      <c r="C52" s="21"/>
      <c r="D52" s="21"/>
      <c r="E52" s="21"/>
      <c r="F52" s="21"/>
      <c r="G52" s="21"/>
      <c r="H52" s="21"/>
      <c r="I52" s="21"/>
      <c r="J52" s="21"/>
      <c r="K52" s="21"/>
      <c r="L52" s="21"/>
      <c r="M52" s="21"/>
      <c r="N52" s="21"/>
      <c r="O52" s="21"/>
      <c r="P52" s="21"/>
      <c r="Q52" s="21"/>
      <c r="R52" s="21"/>
      <c r="S52" s="21"/>
      <c r="T52" s="21"/>
      <c r="U52" s="21"/>
      <c r="V52" s="21"/>
      <c r="W52" s="21"/>
      <c r="X52" s="21"/>
      <c r="Y52" s="21"/>
      <c r="Z52" s="21"/>
      <c r="AA52" s="21"/>
      <c r="AB52" s="21"/>
      <c r="AC52" s="21"/>
      <c r="AD52" s="21"/>
      <c r="AE52" s="21"/>
      <c r="AF52" s="21"/>
      <c r="AG52" s="21"/>
      <c r="AH52" s="21"/>
      <c r="AI52" s="21"/>
      <c r="AJ52" s="21"/>
      <c r="AK52" s="21"/>
      <c r="AL52" s="21"/>
      <c r="AM52" s="21"/>
      <c r="AN52" s="21"/>
      <c r="AO52" s="21"/>
      <c r="AP52" s="21"/>
      <c r="AQ52" s="21"/>
      <c r="AR52" s="19"/>
    </row>
    <row r="53" spans="1:57" ht="11.25">
      <c r="B53" s="20"/>
      <c r="C53" s="21"/>
      <c r="D53" s="21"/>
      <c r="E53" s="21"/>
      <c r="F53" s="21"/>
      <c r="G53" s="21"/>
      <c r="H53" s="21"/>
      <c r="I53" s="21"/>
      <c r="J53" s="21"/>
      <c r="K53" s="21"/>
      <c r="L53" s="21"/>
      <c r="M53" s="21"/>
      <c r="N53" s="21"/>
      <c r="O53" s="21"/>
      <c r="P53" s="21"/>
      <c r="Q53" s="21"/>
      <c r="R53" s="21"/>
      <c r="S53" s="21"/>
      <c r="T53" s="21"/>
      <c r="U53" s="21"/>
      <c r="V53" s="21"/>
      <c r="W53" s="21"/>
      <c r="X53" s="21"/>
      <c r="Y53" s="21"/>
      <c r="Z53" s="21"/>
      <c r="AA53" s="21"/>
      <c r="AB53" s="21"/>
      <c r="AC53" s="21"/>
      <c r="AD53" s="21"/>
      <c r="AE53" s="21"/>
      <c r="AF53" s="21"/>
      <c r="AG53" s="21"/>
      <c r="AH53" s="21"/>
      <c r="AI53" s="21"/>
      <c r="AJ53" s="21"/>
      <c r="AK53" s="21"/>
      <c r="AL53" s="21"/>
      <c r="AM53" s="21"/>
      <c r="AN53" s="21"/>
      <c r="AO53" s="21"/>
      <c r="AP53" s="21"/>
      <c r="AQ53" s="21"/>
      <c r="AR53" s="19"/>
    </row>
    <row r="54" spans="1:57" ht="11.25">
      <c r="B54" s="20"/>
      <c r="C54" s="21"/>
      <c r="D54" s="21"/>
      <c r="E54" s="21"/>
      <c r="F54" s="21"/>
      <c r="G54" s="21"/>
      <c r="H54" s="21"/>
      <c r="I54" s="21"/>
      <c r="J54" s="21"/>
      <c r="K54" s="21"/>
      <c r="L54" s="21"/>
      <c r="M54" s="21"/>
      <c r="N54" s="21"/>
      <c r="O54" s="21"/>
      <c r="P54" s="21"/>
      <c r="Q54" s="21"/>
      <c r="R54" s="21"/>
      <c r="S54" s="21"/>
      <c r="T54" s="21"/>
      <c r="U54" s="21"/>
      <c r="V54" s="21"/>
      <c r="W54" s="21"/>
      <c r="X54" s="21"/>
      <c r="Y54" s="21"/>
      <c r="Z54" s="21"/>
      <c r="AA54" s="21"/>
      <c r="AB54" s="21"/>
      <c r="AC54" s="21"/>
      <c r="AD54" s="21"/>
      <c r="AE54" s="21"/>
      <c r="AF54" s="21"/>
      <c r="AG54" s="21"/>
      <c r="AH54" s="21"/>
      <c r="AI54" s="21"/>
      <c r="AJ54" s="21"/>
      <c r="AK54" s="21"/>
      <c r="AL54" s="21"/>
      <c r="AM54" s="21"/>
      <c r="AN54" s="21"/>
      <c r="AO54" s="21"/>
      <c r="AP54" s="21"/>
      <c r="AQ54" s="21"/>
      <c r="AR54" s="19"/>
    </row>
    <row r="55" spans="1:57" ht="11.25">
      <c r="B55" s="20"/>
      <c r="C55" s="21"/>
      <c r="D55" s="21"/>
      <c r="E55" s="21"/>
      <c r="F55" s="21"/>
      <c r="G55" s="21"/>
      <c r="H55" s="21"/>
      <c r="I55" s="21"/>
      <c r="J55" s="21"/>
      <c r="K55" s="21"/>
      <c r="L55" s="21"/>
      <c r="M55" s="21"/>
      <c r="N55" s="21"/>
      <c r="O55" s="21"/>
      <c r="P55" s="21"/>
      <c r="Q55" s="21"/>
      <c r="R55" s="21"/>
      <c r="S55" s="21"/>
      <c r="T55" s="21"/>
      <c r="U55" s="21"/>
      <c r="V55" s="21"/>
      <c r="W55" s="21"/>
      <c r="X55" s="21"/>
      <c r="Y55" s="21"/>
      <c r="Z55" s="21"/>
      <c r="AA55" s="21"/>
      <c r="AB55" s="21"/>
      <c r="AC55" s="21"/>
      <c r="AD55" s="21"/>
      <c r="AE55" s="21"/>
      <c r="AF55" s="21"/>
      <c r="AG55" s="21"/>
      <c r="AH55" s="21"/>
      <c r="AI55" s="21"/>
      <c r="AJ55" s="21"/>
      <c r="AK55" s="21"/>
      <c r="AL55" s="21"/>
      <c r="AM55" s="21"/>
      <c r="AN55" s="21"/>
      <c r="AO55" s="21"/>
      <c r="AP55" s="21"/>
      <c r="AQ55" s="21"/>
      <c r="AR55" s="19"/>
    </row>
    <row r="56" spans="1:57" ht="11.25">
      <c r="B56" s="20"/>
      <c r="C56" s="21"/>
      <c r="D56" s="21"/>
      <c r="E56" s="21"/>
      <c r="F56" s="21"/>
      <c r="G56" s="21"/>
      <c r="H56" s="21"/>
      <c r="I56" s="21"/>
      <c r="J56" s="21"/>
      <c r="K56" s="21"/>
      <c r="L56" s="21"/>
      <c r="M56" s="21"/>
      <c r="N56" s="21"/>
      <c r="O56" s="21"/>
      <c r="P56" s="21"/>
      <c r="Q56" s="21"/>
      <c r="R56" s="21"/>
      <c r="S56" s="21"/>
      <c r="T56" s="21"/>
      <c r="U56" s="21"/>
      <c r="V56" s="21"/>
      <c r="W56" s="21"/>
      <c r="X56" s="21"/>
      <c r="Y56" s="21"/>
      <c r="Z56" s="21"/>
      <c r="AA56" s="21"/>
      <c r="AB56" s="21"/>
      <c r="AC56" s="21"/>
      <c r="AD56" s="21"/>
      <c r="AE56" s="21"/>
      <c r="AF56" s="21"/>
      <c r="AG56" s="21"/>
      <c r="AH56" s="21"/>
      <c r="AI56" s="21"/>
      <c r="AJ56" s="21"/>
      <c r="AK56" s="21"/>
      <c r="AL56" s="21"/>
      <c r="AM56" s="21"/>
      <c r="AN56" s="21"/>
      <c r="AO56" s="21"/>
      <c r="AP56" s="21"/>
      <c r="AQ56" s="21"/>
      <c r="AR56" s="19"/>
    </row>
    <row r="57" spans="1:57" ht="11.25">
      <c r="B57" s="20"/>
      <c r="C57" s="21"/>
      <c r="D57" s="21"/>
      <c r="E57" s="21"/>
      <c r="F57" s="21"/>
      <c r="G57" s="21"/>
      <c r="H57" s="21"/>
      <c r="I57" s="21"/>
      <c r="J57" s="21"/>
      <c r="K57" s="21"/>
      <c r="L57" s="21"/>
      <c r="M57" s="21"/>
      <c r="N57" s="21"/>
      <c r="O57" s="21"/>
      <c r="P57" s="21"/>
      <c r="Q57" s="21"/>
      <c r="R57" s="21"/>
      <c r="S57" s="21"/>
      <c r="T57" s="21"/>
      <c r="U57" s="21"/>
      <c r="V57" s="21"/>
      <c r="W57" s="21"/>
      <c r="X57" s="21"/>
      <c r="Y57" s="21"/>
      <c r="Z57" s="21"/>
      <c r="AA57" s="21"/>
      <c r="AB57" s="21"/>
      <c r="AC57" s="21"/>
      <c r="AD57" s="21"/>
      <c r="AE57" s="21"/>
      <c r="AF57" s="21"/>
      <c r="AG57" s="21"/>
      <c r="AH57" s="21"/>
      <c r="AI57" s="21"/>
      <c r="AJ57" s="21"/>
      <c r="AK57" s="21"/>
      <c r="AL57" s="21"/>
      <c r="AM57" s="21"/>
      <c r="AN57" s="21"/>
      <c r="AO57" s="21"/>
      <c r="AP57" s="21"/>
      <c r="AQ57" s="21"/>
      <c r="AR57" s="19"/>
    </row>
    <row r="58" spans="1:57" ht="11.25">
      <c r="B58" s="20"/>
      <c r="C58" s="21"/>
      <c r="D58" s="21"/>
      <c r="E58" s="21"/>
      <c r="F58" s="21"/>
      <c r="G58" s="21"/>
      <c r="H58" s="21"/>
      <c r="I58" s="21"/>
      <c r="J58" s="21"/>
      <c r="K58" s="21"/>
      <c r="L58" s="21"/>
      <c r="M58" s="21"/>
      <c r="N58" s="21"/>
      <c r="O58" s="21"/>
      <c r="P58" s="21"/>
      <c r="Q58" s="21"/>
      <c r="R58" s="21"/>
      <c r="S58" s="21"/>
      <c r="T58" s="21"/>
      <c r="U58" s="21"/>
      <c r="V58" s="21"/>
      <c r="W58" s="21"/>
      <c r="X58" s="21"/>
      <c r="Y58" s="21"/>
      <c r="Z58" s="21"/>
      <c r="AA58" s="21"/>
      <c r="AB58" s="21"/>
      <c r="AC58" s="21"/>
      <c r="AD58" s="21"/>
      <c r="AE58" s="21"/>
      <c r="AF58" s="21"/>
      <c r="AG58" s="21"/>
      <c r="AH58" s="21"/>
      <c r="AI58" s="21"/>
      <c r="AJ58" s="21"/>
      <c r="AK58" s="21"/>
      <c r="AL58" s="21"/>
      <c r="AM58" s="21"/>
      <c r="AN58" s="21"/>
      <c r="AO58" s="21"/>
      <c r="AP58" s="21"/>
      <c r="AQ58" s="21"/>
      <c r="AR58" s="19"/>
    </row>
    <row r="59" spans="1:57" ht="11.25">
      <c r="B59" s="20"/>
      <c r="C59" s="21"/>
      <c r="D59" s="21"/>
      <c r="E59" s="21"/>
      <c r="F59" s="21"/>
      <c r="G59" s="21"/>
      <c r="H59" s="21"/>
      <c r="I59" s="21"/>
      <c r="J59" s="21"/>
      <c r="K59" s="21"/>
      <c r="L59" s="21"/>
      <c r="M59" s="21"/>
      <c r="N59" s="21"/>
      <c r="O59" s="21"/>
      <c r="P59" s="21"/>
      <c r="Q59" s="21"/>
      <c r="R59" s="21"/>
      <c r="S59" s="21"/>
      <c r="T59" s="21"/>
      <c r="U59" s="21"/>
      <c r="V59" s="21"/>
      <c r="W59" s="21"/>
      <c r="X59" s="21"/>
      <c r="Y59" s="21"/>
      <c r="Z59" s="21"/>
      <c r="AA59" s="21"/>
      <c r="AB59" s="21"/>
      <c r="AC59" s="21"/>
      <c r="AD59" s="21"/>
      <c r="AE59" s="21"/>
      <c r="AF59" s="21"/>
      <c r="AG59" s="21"/>
      <c r="AH59" s="21"/>
      <c r="AI59" s="21"/>
      <c r="AJ59" s="21"/>
      <c r="AK59" s="21"/>
      <c r="AL59" s="21"/>
      <c r="AM59" s="21"/>
      <c r="AN59" s="21"/>
      <c r="AO59" s="21"/>
      <c r="AP59" s="21"/>
      <c r="AQ59" s="21"/>
      <c r="AR59" s="19"/>
    </row>
    <row r="60" spans="1:57" s="2" customFormat="1" ht="12.75">
      <c r="A60" s="33"/>
      <c r="B60" s="34"/>
      <c r="C60" s="35"/>
      <c r="D60" s="51" t="s">
        <v>52</v>
      </c>
      <c r="E60" s="37"/>
      <c r="F60" s="37"/>
      <c r="G60" s="37"/>
      <c r="H60" s="37"/>
      <c r="I60" s="37"/>
      <c r="J60" s="37"/>
      <c r="K60" s="37"/>
      <c r="L60" s="37"/>
      <c r="M60" s="37"/>
      <c r="N60" s="37"/>
      <c r="O60" s="37"/>
      <c r="P60" s="37"/>
      <c r="Q60" s="37"/>
      <c r="R60" s="37"/>
      <c r="S60" s="37"/>
      <c r="T60" s="37"/>
      <c r="U60" s="37"/>
      <c r="V60" s="51" t="s">
        <v>53</v>
      </c>
      <c r="W60" s="37"/>
      <c r="X60" s="37"/>
      <c r="Y60" s="37"/>
      <c r="Z60" s="37"/>
      <c r="AA60" s="37"/>
      <c r="AB60" s="37"/>
      <c r="AC60" s="37"/>
      <c r="AD60" s="37"/>
      <c r="AE60" s="37"/>
      <c r="AF60" s="37"/>
      <c r="AG60" s="37"/>
      <c r="AH60" s="51" t="s">
        <v>52</v>
      </c>
      <c r="AI60" s="37"/>
      <c r="AJ60" s="37"/>
      <c r="AK60" s="37"/>
      <c r="AL60" s="37"/>
      <c r="AM60" s="51" t="s">
        <v>53</v>
      </c>
      <c r="AN60" s="37"/>
      <c r="AO60" s="37"/>
      <c r="AP60" s="35"/>
      <c r="AQ60" s="35"/>
      <c r="AR60" s="38"/>
      <c r="BE60" s="33"/>
    </row>
    <row r="61" spans="1:57" ht="11.25">
      <c r="B61" s="20"/>
      <c r="C61" s="21"/>
      <c r="D61" s="21"/>
      <c r="E61" s="21"/>
      <c r="F61" s="21"/>
      <c r="G61" s="21"/>
      <c r="H61" s="21"/>
      <c r="I61" s="21"/>
      <c r="J61" s="21"/>
      <c r="K61" s="21"/>
      <c r="L61" s="21"/>
      <c r="M61" s="21"/>
      <c r="N61" s="21"/>
      <c r="O61" s="21"/>
      <c r="P61" s="21"/>
      <c r="Q61" s="21"/>
      <c r="R61" s="21"/>
      <c r="S61" s="21"/>
      <c r="T61" s="21"/>
      <c r="U61" s="21"/>
      <c r="V61" s="21"/>
      <c r="W61" s="21"/>
      <c r="X61" s="21"/>
      <c r="Y61" s="21"/>
      <c r="Z61" s="21"/>
      <c r="AA61" s="21"/>
      <c r="AB61" s="21"/>
      <c r="AC61" s="21"/>
      <c r="AD61" s="21"/>
      <c r="AE61" s="21"/>
      <c r="AF61" s="21"/>
      <c r="AG61" s="21"/>
      <c r="AH61" s="21"/>
      <c r="AI61" s="21"/>
      <c r="AJ61" s="21"/>
      <c r="AK61" s="21"/>
      <c r="AL61" s="21"/>
      <c r="AM61" s="21"/>
      <c r="AN61" s="21"/>
      <c r="AO61" s="21"/>
      <c r="AP61" s="21"/>
      <c r="AQ61" s="21"/>
      <c r="AR61" s="19"/>
    </row>
    <row r="62" spans="1:57" ht="11.25">
      <c r="B62" s="20"/>
      <c r="C62" s="21"/>
      <c r="D62" s="21"/>
      <c r="E62" s="21"/>
      <c r="F62" s="21"/>
      <c r="G62" s="21"/>
      <c r="H62" s="21"/>
      <c r="I62" s="21"/>
      <c r="J62" s="21"/>
      <c r="K62" s="21"/>
      <c r="L62" s="21"/>
      <c r="M62" s="21"/>
      <c r="N62" s="21"/>
      <c r="O62" s="21"/>
      <c r="P62" s="21"/>
      <c r="Q62" s="21"/>
      <c r="R62" s="21"/>
      <c r="S62" s="21"/>
      <c r="T62" s="21"/>
      <c r="U62" s="21"/>
      <c r="V62" s="21"/>
      <c r="W62" s="21"/>
      <c r="X62" s="21"/>
      <c r="Y62" s="21"/>
      <c r="Z62" s="21"/>
      <c r="AA62" s="21"/>
      <c r="AB62" s="21"/>
      <c r="AC62" s="21"/>
      <c r="AD62" s="21"/>
      <c r="AE62" s="21"/>
      <c r="AF62" s="21"/>
      <c r="AG62" s="21"/>
      <c r="AH62" s="21"/>
      <c r="AI62" s="21"/>
      <c r="AJ62" s="21"/>
      <c r="AK62" s="21"/>
      <c r="AL62" s="21"/>
      <c r="AM62" s="21"/>
      <c r="AN62" s="21"/>
      <c r="AO62" s="21"/>
      <c r="AP62" s="21"/>
      <c r="AQ62" s="21"/>
      <c r="AR62" s="19"/>
    </row>
    <row r="63" spans="1:57" ht="11.25">
      <c r="B63" s="20"/>
      <c r="C63" s="21"/>
      <c r="D63" s="21"/>
      <c r="E63" s="21"/>
      <c r="F63" s="21"/>
      <c r="G63" s="21"/>
      <c r="H63" s="21"/>
      <c r="I63" s="21"/>
      <c r="J63" s="21"/>
      <c r="K63" s="21"/>
      <c r="L63" s="21"/>
      <c r="M63" s="21"/>
      <c r="N63" s="21"/>
      <c r="O63" s="21"/>
      <c r="P63" s="21"/>
      <c r="Q63" s="21"/>
      <c r="R63" s="21"/>
      <c r="S63" s="21"/>
      <c r="T63" s="21"/>
      <c r="U63" s="21"/>
      <c r="V63" s="21"/>
      <c r="W63" s="21"/>
      <c r="X63" s="21"/>
      <c r="Y63" s="21"/>
      <c r="Z63" s="21"/>
      <c r="AA63" s="21"/>
      <c r="AB63" s="21"/>
      <c r="AC63" s="21"/>
      <c r="AD63" s="21"/>
      <c r="AE63" s="21"/>
      <c r="AF63" s="21"/>
      <c r="AG63" s="21"/>
      <c r="AH63" s="21"/>
      <c r="AI63" s="21"/>
      <c r="AJ63" s="21"/>
      <c r="AK63" s="21"/>
      <c r="AL63" s="21"/>
      <c r="AM63" s="21"/>
      <c r="AN63" s="21"/>
      <c r="AO63" s="21"/>
      <c r="AP63" s="21"/>
      <c r="AQ63" s="21"/>
      <c r="AR63" s="19"/>
    </row>
    <row r="64" spans="1:57" s="2" customFormat="1" ht="12.75">
      <c r="A64" s="33"/>
      <c r="B64" s="34"/>
      <c r="C64" s="35"/>
      <c r="D64" s="48" t="s">
        <v>54</v>
      </c>
      <c r="E64" s="52"/>
      <c r="F64" s="52"/>
      <c r="G64" s="52"/>
      <c r="H64" s="52"/>
      <c r="I64" s="52"/>
      <c r="J64" s="52"/>
      <c r="K64" s="52"/>
      <c r="L64" s="52"/>
      <c r="M64" s="52"/>
      <c r="N64" s="52"/>
      <c r="O64" s="52"/>
      <c r="P64" s="52"/>
      <c r="Q64" s="52"/>
      <c r="R64" s="52"/>
      <c r="S64" s="52"/>
      <c r="T64" s="52"/>
      <c r="U64" s="52"/>
      <c r="V64" s="52"/>
      <c r="W64" s="52"/>
      <c r="X64" s="52"/>
      <c r="Y64" s="52"/>
      <c r="Z64" s="52"/>
      <c r="AA64" s="52"/>
      <c r="AB64" s="52"/>
      <c r="AC64" s="52"/>
      <c r="AD64" s="52"/>
      <c r="AE64" s="52"/>
      <c r="AF64" s="52"/>
      <c r="AG64" s="52"/>
      <c r="AH64" s="48" t="s">
        <v>55</v>
      </c>
      <c r="AI64" s="52"/>
      <c r="AJ64" s="52"/>
      <c r="AK64" s="52"/>
      <c r="AL64" s="52"/>
      <c r="AM64" s="52"/>
      <c r="AN64" s="52"/>
      <c r="AO64" s="52"/>
      <c r="AP64" s="35"/>
      <c r="AQ64" s="35"/>
      <c r="AR64" s="38"/>
      <c r="BE64" s="33"/>
    </row>
    <row r="65" spans="1:57" ht="11.25">
      <c r="B65" s="20"/>
      <c r="C65" s="21"/>
      <c r="D65" s="21"/>
      <c r="E65" s="21"/>
      <c r="F65" s="21"/>
      <c r="G65" s="21"/>
      <c r="H65" s="21"/>
      <c r="I65" s="21"/>
      <c r="J65" s="21"/>
      <c r="K65" s="21"/>
      <c r="L65" s="21"/>
      <c r="M65" s="21"/>
      <c r="N65" s="21"/>
      <c r="O65" s="21"/>
      <c r="P65" s="21"/>
      <c r="Q65" s="21"/>
      <c r="R65" s="21"/>
      <c r="S65" s="21"/>
      <c r="T65" s="21"/>
      <c r="U65" s="21"/>
      <c r="V65" s="21"/>
      <c r="W65" s="21"/>
      <c r="X65" s="21"/>
      <c r="Y65" s="21"/>
      <c r="Z65" s="21"/>
      <c r="AA65" s="21"/>
      <c r="AB65" s="21"/>
      <c r="AC65" s="21"/>
      <c r="AD65" s="21"/>
      <c r="AE65" s="21"/>
      <c r="AF65" s="21"/>
      <c r="AG65" s="21"/>
      <c r="AH65" s="21"/>
      <c r="AI65" s="21"/>
      <c r="AJ65" s="21"/>
      <c r="AK65" s="21"/>
      <c r="AL65" s="21"/>
      <c r="AM65" s="21"/>
      <c r="AN65" s="21"/>
      <c r="AO65" s="21"/>
      <c r="AP65" s="21"/>
      <c r="AQ65" s="21"/>
      <c r="AR65" s="19"/>
    </row>
    <row r="66" spans="1:57" ht="11.25">
      <c r="B66" s="20"/>
      <c r="C66" s="21"/>
      <c r="D66" s="21"/>
      <c r="E66" s="21"/>
      <c r="F66" s="21"/>
      <c r="G66" s="21"/>
      <c r="H66" s="21"/>
      <c r="I66" s="21"/>
      <c r="J66" s="21"/>
      <c r="K66" s="21"/>
      <c r="L66" s="21"/>
      <c r="M66" s="21"/>
      <c r="N66" s="21"/>
      <c r="O66" s="21"/>
      <c r="P66" s="21"/>
      <c r="Q66" s="21"/>
      <c r="R66" s="21"/>
      <c r="S66" s="21"/>
      <c r="T66" s="21"/>
      <c r="U66" s="21"/>
      <c r="V66" s="21"/>
      <c r="W66" s="21"/>
      <c r="X66" s="21"/>
      <c r="Y66" s="21"/>
      <c r="Z66" s="21"/>
      <c r="AA66" s="21"/>
      <c r="AB66" s="21"/>
      <c r="AC66" s="21"/>
      <c r="AD66" s="21"/>
      <c r="AE66" s="21"/>
      <c r="AF66" s="21"/>
      <c r="AG66" s="21"/>
      <c r="AH66" s="21"/>
      <c r="AI66" s="21"/>
      <c r="AJ66" s="21"/>
      <c r="AK66" s="21"/>
      <c r="AL66" s="21"/>
      <c r="AM66" s="21"/>
      <c r="AN66" s="21"/>
      <c r="AO66" s="21"/>
      <c r="AP66" s="21"/>
      <c r="AQ66" s="21"/>
      <c r="AR66" s="19"/>
    </row>
    <row r="67" spans="1:57" ht="11.25">
      <c r="B67" s="20"/>
      <c r="C67" s="21"/>
      <c r="D67" s="21"/>
      <c r="E67" s="21"/>
      <c r="F67" s="21"/>
      <c r="G67" s="21"/>
      <c r="H67" s="21"/>
      <c r="I67" s="21"/>
      <c r="J67" s="21"/>
      <c r="K67" s="21"/>
      <c r="L67" s="21"/>
      <c r="M67" s="21"/>
      <c r="N67" s="21"/>
      <c r="O67" s="21"/>
      <c r="P67" s="21"/>
      <c r="Q67" s="21"/>
      <c r="R67" s="21"/>
      <c r="S67" s="21"/>
      <c r="T67" s="21"/>
      <c r="U67" s="21"/>
      <c r="V67" s="21"/>
      <c r="W67" s="21"/>
      <c r="X67" s="21"/>
      <c r="Y67" s="21"/>
      <c r="Z67" s="21"/>
      <c r="AA67" s="21"/>
      <c r="AB67" s="21"/>
      <c r="AC67" s="21"/>
      <c r="AD67" s="21"/>
      <c r="AE67" s="21"/>
      <c r="AF67" s="21"/>
      <c r="AG67" s="21"/>
      <c r="AH67" s="21"/>
      <c r="AI67" s="21"/>
      <c r="AJ67" s="21"/>
      <c r="AK67" s="21"/>
      <c r="AL67" s="21"/>
      <c r="AM67" s="21"/>
      <c r="AN67" s="21"/>
      <c r="AO67" s="21"/>
      <c r="AP67" s="21"/>
      <c r="AQ67" s="21"/>
      <c r="AR67" s="19"/>
    </row>
    <row r="68" spans="1:57" ht="11.25">
      <c r="B68" s="20"/>
      <c r="C68" s="21"/>
      <c r="D68" s="21"/>
      <c r="E68" s="21"/>
      <c r="F68" s="21"/>
      <c r="G68" s="21"/>
      <c r="H68" s="21"/>
      <c r="I68" s="21"/>
      <c r="J68" s="21"/>
      <c r="K68" s="21"/>
      <c r="L68" s="21"/>
      <c r="M68" s="21"/>
      <c r="N68" s="21"/>
      <c r="O68" s="21"/>
      <c r="P68" s="21"/>
      <c r="Q68" s="21"/>
      <c r="R68" s="21"/>
      <c r="S68" s="21"/>
      <c r="T68" s="21"/>
      <c r="U68" s="21"/>
      <c r="V68" s="21"/>
      <c r="W68" s="21"/>
      <c r="X68" s="21"/>
      <c r="Y68" s="21"/>
      <c r="Z68" s="21"/>
      <c r="AA68" s="21"/>
      <c r="AB68" s="21"/>
      <c r="AC68" s="21"/>
      <c r="AD68" s="21"/>
      <c r="AE68" s="21"/>
      <c r="AF68" s="21"/>
      <c r="AG68" s="21"/>
      <c r="AH68" s="21"/>
      <c r="AI68" s="21"/>
      <c r="AJ68" s="21"/>
      <c r="AK68" s="21"/>
      <c r="AL68" s="21"/>
      <c r="AM68" s="21"/>
      <c r="AN68" s="21"/>
      <c r="AO68" s="21"/>
      <c r="AP68" s="21"/>
      <c r="AQ68" s="21"/>
      <c r="AR68" s="19"/>
    </row>
    <row r="69" spans="1:57" ht="11.25">
      <c r="B69" s="20"/>
      <c r="C69" s="21"/>
      <c r="D69" s="21"/>
      <c r="E69" s="21"/>
      <c r="F69" s="21"/>
      <c r="G69" s="21"/>
      <c r="H69" s="21"/>
      <c r="I69" s="21"/>
      <c r="J69" s="21"/>
      <c r="K69" s="21"/>
      <c r="L69" s="21"/>
      <c r="M69" s="21"/>
      <c r="N69" s="21"/>
      <c r="O69" s="21"/>
      <c r="P69" s="21"/>
      <c r="Q69" s="21"/>
      <c r="R69" s="21"/>
      <c r="S69" s="21"/>
      <c r="T69" s="21"/>
      <c r="U69" s="21"/>
      <c r="V69" s="21"/>
      <c r="W69" s="21"/>
      <c r="X69" s="21"/>
      <c r="Y69" s="21"/>
      <c r="Z69" s="21"/>
      <c r="AA69" s="21"/>
      <c r="AB69" s="21"/>
      <c r="AC69" s="21"/>
      <c r="AD69" s="21"/>
      <c r="AE69" s="21"/>
      <c r="AF69" s="21"/>
      <c r="AG69" s="21"/>
      <c r="AH69" s="21"/>
      <c r="AI69" s="21"/>
      <c r="AJ69" s="21"/>
      <c r="AK69" s="21"/>
      <c r="AL69" s="21"/>
      <c r="AM69" s="21"/>
      <c r="AN69" s="21"/>
      <c r="AO69" s="21"/>
      <c r="AP69" s="21"/>
      <c r="AQ69" s="21"/>
      <c r="AR69" s="19"/>
    </row>
    <row r="70" spans="1:57" ht="11.25">
      <c r="B70" s="20"/>
      <c r="C70" s="21"/>
      <c r="D70" s="21"/>
      <c r="E70" s="21"/>
      <c r="F70" s="21"/>
      <c r="G70" s="21"/>
      <c r="H70" s="21"/>
      <c r="I70" s="21"/>
      <c r="J70" s="21"/>
      <c r="K70" s="21"/>
      <c r="L70" s="21"/>
      <c r="M70" s="21"/>
      <c r="N70" s="21"/>
      <c r="O70" s="21"/>
      <c r="P70" s="21"/>
      <c r="Q70" s="21"/>
      <c r="R70" s="21"/>
      <c r="S70" s="21"/>
      <c r="T70" s="21"/>
      <c r="U70" s="21"/>
      <c r="V70" s="21"/>
      <c r="W70" s="21"/>
      <c r="X70" s="21"/>
      <c r="Y70" s="21"/>
      <c r="Z70" s="21"/>
      <c r="AA70" s="21"/>
      <c r="AB70" s="21"/>
      <c r="AC70" s="21"/>
      <c r="AD70" s="21"/>
      <c r="AE70" s="21"/>
      <c r="AF70" s="21"/>
      <c r="AG70" s="21"/>
      <c r="AH70" s="21"/>
      <c r="AI70" s="21"/>
      <c r="AJ70" s="21"/>
      <c r="AK70" s="21"/>
      <c r="AL70" s="21"/>
      <c r="AM70" s="21"/>
      <c r="AN70" s="21"/>
      <c r="AO70" s="21"/>
      <c r="AP70" s="21"/>
      <c r="AQ70" s="21"/>
      <c r="AR70" s="19"/>
    </row>
    <row r="71" spans="1:57" ht="11.25">
      <c r="B71" s="20"/>
      <c r="C71" s="21"/>
      <c r="D71" s="21"/>
      <c r="E71" s="21"/>
      <c r="F71" s="21"/>
      <c r="G71" s="21"/>
      <c r="H71" s="21"/>
      <c r="I71" s="21"/>
      <c r="J71" s="21"/>
      <c r="K71" s="21"/>
      <c r="L71" s="21"/>
      <c r="M71" s="21"/>
      <c r="N71" s="21"/>
      <c r="O71" s="21"/>
      <c r="P71" s="21"/>
      <c r="Q71" s="21"/>
      <c r="R71" s="21"/>
      <c r="S71" s="21"/>
      <c r="T71" s="21"/>
      <c r="U71" s="21"/>
      <c r="V71" s="21"/>
      <c r="W71" s="21"/>
      <c r="X71" s="21"/>
      <c r="Y71" s="21"/>
      <c r="Z71" s="21"/>
      <c r="AA71" s="21"/>
      <c r="AB71" s="21"/>
      <c r="AC71" s="21"/>
      <c r="AD71" s="21"/>
      <c r="AE71" s="21"/>
      <c r="AF71" s="21"/>
      <c r="AG71" s="21"/>
      <c r="AH71" s="21"/>
      <c r="AI71" s="21"/>
      <c r="AJ71" s="21"/>
      <c r="AK71" s="21"/>
      <c r="AL71" s="21"/>
      <c r="AM71" s="21"/>
      <c r="AN71" s="21"/>
      <c r="AO71" s="21"/>
      <c r="AP71" s="21"/>
      <c r="AQ71" s="21"/>
      <c r="AR71" s="19"/>
    </row>
    <row r="72" spans="1:57" ht="11.25">
      <c r="B72" s="20"/>
      <c r="C72" s="21"/>
      <c r="D72" s="21"/>
      <c r="E72" s="21"/>
      <c r="F72" s="21"/>
      <c r="G72" s="21"/>
      <c r="H72" s="21"/>
      <c r="I72" s="21"/>
      <c r="J72" s="21"/>
      <c r="K72" s="21"/>
      <c r="L72" s="21"/>
      <c r="M72" s="21"/>
      <c r="N72" s="21"/>
      <c r="O72" s="21"/>
      <c r="P72" s="21"/>
      <c r="Q72" s="21"/>
      <c r="R72" s="21"/>
      <c r="S72" s="21"/>
      <c r="T72" s="21"/>
      <c r="U72" s="21"/>
      <c r="V72" s="21"/>
      <c r="W72" s="21"/>
      <c r="X72" s="21"/>
      <c r="Y72" s="21"/>
      <c r="Z72" s="21"/>
      <c r="AA72" s="21"/>
      <c r="AB72" s="21"/>
      <c r="AC72" s="21"/>
      <c r="AD72" s="21"/>
      <c r="AE72" s="21"/>
      <c r="AF72" s="21"/>
      <c r="AG72" s="21"/>
      <c r="AH72" s="21"/>
      <c r="AI72" s="21"/>
      <c r="AJ72" s="21"/>
      <c r="AK72" s="21"/>
      <c r="AL72" s="21"/>
      <c r="AM72" s="21"/>
      <c r="AN72" s="21"/>
      <c r="AO72" s="21"/>
      <c r="AP72" s="21"/>
      <c r="AQ72" s="21"/>
      <c r="AR72" s="19"/>
    </row>
    <row r="73" spans="1:57" ht="11.25">
      <c r="B73" s="20"/>
      <c r="C73" s="21"/>
      <c r="D73" s="21"/>
      <c r="E73" s="21"/>
      <c r="F73" s="21"/>
      <c r="G73" s="21"/>
      <c r="H73" s="21"/>
      <c r="I73" s="21"/>
      <c r="J73" s="21"/>
      <c r="K73" s="21"/>
      <c r="L73" s="21"/>
      <c r="M73" s="21"/>
      <c r="N73" s="21"/>
      <c r="O73" s="21"/>
      <c r="P73" s="21"/>
      <c r="Q73" s="21"/>
      <c r="R73" s="21"/>
      <c r="S73" s="21"/>
      <c r="T73" s="21"/>
      <c r="U73" s="21"/>
      <c r="V73" s="21"/>
      <c r="W73" s="21"/>
      <c r="X73" s="21"/>
      <c r="Y73" s="21"/>
      <c r="Z73" s="21"/>
      <c r="AA73" s="21"/>
      <c r="AB73" s="21"/>
      <c r="AC73" s="21"/>
      <c r="AD73" s="21"/>
      <c r="AE73" s="21"/>
      <c r="AF73" s="21"/>
      <c r="AG73" s="21"/>
      <c r="AH73" s="21"/>
      <c r="AI73" s="21"/>
      <c r="AJ73" s="21"/>
      <c r="AK73" s="21"/>
      <c r="AL73" s="21"/>
      <c r="AM73" s="21"/>
      <c r="AN73" s="21"/>
      <c r="AO73" s="21"/>
      <c r="AP73" s="21"/>
      <c r="AQ73" s="21"/>
      <c r="AR73" s="19"/>
    </row>
    <row r="74" spans="1:57" ht="11.25">
      <c r="B74" s="20"/>
      <c r="C74" s="21"/>
      <c r="D74" s="21"/>
      <c r="E74" s="21"/>
      <c r="F74" s="21"/>
      <c r="G74" s="21"/>
      <c r="H74" s="21"/>
      <c r="I74" s="21"/>
      <c r="J74" s="21"/>
      <c r="K74" s="21"/>
      <c r="L74" s="21"/>
      <c r="M74" s="21"/>
      <c r="N74" s="21"/>
      <c r="O74" s="21"/>
      <c r="P74" s="21"/>
      <c r="Q74" s="21"/>
      <c r="R74" s="21"/>
      <c r="S74" s="21"/>
      <c r="T74" s="21"/>
      <c r="U74" s="21"/>
      <c r="V74" s="21"/>
      <c r="W74" s="21"/>
      <c r="X74" s="21"/>
      <c r="Y74" s="21"/>
      <c r="Z74" s="21"/>
      <c r="AA74" s="21"/>
      <c r="AB74" s="21"/>
      <c r="AC74" s="21"/>
      <c r="AD74" s="21"/>
      <c r="AE74" s="21"/>
      <c r="AF74" s="21"/>
      <c r="AG74" s="21"/>
      <c r="AH74" s="21"/>
      <c r="AI74" s="21"/>
      <c r="AJ74" s="21"/>
      <c r="AK74" s="21"/>
      <c r="AL74" s="21"/>
      <c r="AM74" s="21"/>
      <c r="AN74" s="21"/>
      <c r="AO74" s="21"/>
      <c r="AP74" s="21"/>
      <c r="AQ74" s="21"/>
      <c r="AR74" s="19"/>
    </row>
    <row r="75" spans="1:57" s="2" customFormat="1" ht="12.75">
      <c r="A75" s="33"/>
      <c r="B75" s="34"/>
      <c r="C75" s="35"/>
      <c r="D75" s="51" t="s">
        <v>52</v>
      </c>
      <c r="E75" s="37"/>
      <c r="F75" s="37"/>
      <c r="G75" s="37"/>
      <c r="H75" s="37"/>
      <c r="I75" s="37"/>
      <c r="J75" s="37"/>
      <c r="K75" s="37"/>
      <c r="L75" s="37"/>
      <c r="M75" s="37"/>
      <c r="N75" s="37"/>
      <c r="O75" s="37"/>
      <c r="P75" s="37"/>
      <c r="Q75" s="37"/>
      <c r="R75" s="37"/>
      <c r="S75" s="37"/>
      <c r="T75" s="37"/>
      <c r="U75" s="37"/>
      <c r="V75" s="51" t="s">
        <v>53</v>
      </c>
      <c r="W75" s="37"/>
      <c r="X75" s="37"/>
      <c r="Y75" s="37"/>
      <c r="Z75" s="37"/>
      <c r="AA75" s="37"/>
      <c r="AB75" s="37"/>
      <c r="AC75" s="37"/>
      <c r="AD75" s="37"/>
      <c r="AE75" s="37"/>
      <c r="AF75" s="37"/>
      <c r="AG75" s="37"/>
      <c r="AH75" s="51" t="s">
        <v>52</v>
      </c>
      <c r="AI75" s="37"/>
      <c r="AJ75" s="37"/>
      <c r="AK75" s="37"/>
      <c r="AL75" s="37"/>
      <c r="AM75" s="51" t="s">
        <v>53</v>
      </c>
      <c r="AN75" s="37"/>
      <c r="AO75" s="37"/>
      <c r="AP75" s="35"/>
      <c r="AQ75" s="35"/>
      <c r="AR75" s="38"/>
      <c r="BE75" s="33"/>
    </row>
    <row r="76" spans="1:57" s="2" customFormat="1" ht="11.25">
      <c r="A76" s="33"/>
      <c r="B76" s="34"/>
      <c r="C76" s="35"/>
      <c r="D76" s="35"/>
      <c r="E76" s="35"/>
      <c r="F76" s="35"/>
      <c r="G76" s="35"/>
      <c r="H76" s="35"/>
      <c r="I76" s="35"/>
      <c r="J76" s="35"/>
      <c r="K76" s="35"/>
      <c r="L76" s="35"/>
      <c r="M76" s="35"/>
      <c r="N76" s="35"/>
      <c r="O76" s="35"/>
      <c r="P76" s="35"/>
      <c r="Q76" s="35"/>
      <c r="R76" s="35"/>
      <c r="S76" s="35"/>
      <c r="T76" s="35"/>
      <c r="U76" s="35"/>
      <c r="V76" s="35"/>
      <c r="W76" s="35"/>
      <c r="X76" s="35"/>
      <c r="Y76" s="35"/>
      <c r="Z76" s="35"/>
      <c r="AA76" s="35"/>
      <c r="AB76" s="35"/>
      <c r="AC76" s="35"/>
      <c r="AD76" s="35"/>
      <c r="AE76" s="35"/>
      <c r="AF76" s="35"/>
      <c r="AG76" s="35"/>
      <c r="AH76" s="35"/>
      <c r="AI76" s="35"/>
      <c r="AJ76" s="35"/>
      <c r="AK76" s="35"/>
      <c r="AL76" s="35"/>
      <c r="AM76" s="35"/>
      <c r="AN76" s="35"/>
      <c r="AO76" s="35"/>
      <c r="AP76" s="35"/>
      <c r="AQ76" s="35"/>
      <c r="AR76" s="38"/>
      <c r="BE76" s="33"/>
    </row>
    <row r="77" spans="1:57" s="2" customFormat="1" ht="6.95" customHeight="1">
      <c r="A77" s="33"/>
      <c r="B77" s="53"/>
      <c r="C77" s="54"/>
      <c r="D77" s="54"/>
      <c r="E77" s="54"/>
      <c r="F77" s="54"/>
      <c r="G77" s="54"/>
      <c r="H77" s="54"/>
      <c r="I77" s="54"/>
      <c r="J77" s="54"/>
      <c r="K77" s="54"/>
      <c r="L77" s="54"/>
      <c r="M77" s="54"/>
      <c r="N77" s="54"/>
      <c r="O77" s="54"/>
      <c r="P77" s="54"/>
      <c r="Q77" s="54"/>
      <c r="R77" s="54"/>
      <c r="S77" s="54"/>
      <c r="T77" s="54"/>
      <c r="U77" s="54"/>
      <c r="V77" s="54"/>
      <c r="W77" s="54"/>
      <c r="X77" s="54"/>
      <c r="Y77" s="54"/>
      <c r="Z77" s="54"/>
      <c r="AA77" s="54"/>
      <c r="AB77" s="54"/>
      <c r="AC77" s="54"/>
      <c r="AD77" s="54"/>
      <c r="AE77" s="54"/>
      <c r="AF77" s="54"/>
      <c r="AG77" s="54"/>
      <c r="AH77" s="54"/>
      <c r="AI77" s="54"/>
      <c r="AJ77" s="54"/>
      <c r="AK77" s="54"/>
      <c r="AL77" s="54"/>
      <c r="AM77" s="54"/>
      <c r="AN77" s="54"/>
      <c r="AO77" s="54"/>
      <c r="AP77" s="54"/>
      <c r="AQ77" s="54"/>
      <c r="AR77" s="38"/>
      <c r="BE77" s="33"/>
    </row>
    <row r="81" spans="1:91" s="2" customFormat="1" ht="6.95" customHeight="1">
      <c r="A81" s="33"/>
      <c r="B81" s="55"/>
      <c r="C81" s="56"/>
      <c r="D81" s="56"/>
      <c r="E81" s="56"/>
      <c r="F81" s="56"/>
      <c r="G81" s="56"/>
      <c r="H81" s="56"/>
      <c r="I81" s="56"/>
      <c r="J81" s="56"/>
      <c r="K81" s="56"/>
      <c r="L81" s="56"/>
      <c r="M81" s="56"/>
      <c r="N81" s="56"/>
      <c r="O81" s="56"/>
      <c r="P81" s="56"/>
      <c r="Q81" s="56"/>
      <c r="R81" s="56"/>
      <c r="S81" s="56"/>
      <c r="T81" s="56"/>
      <c r="U81" s="56"/>
      <c r="V81" s="56"/>
      <c r="W81" s="56"/>
      <c r="X81" s="56"/>
      <c r="Y81" s="56"/>
      <c r="Z81" s="56"/>
      <c r="AA81" s="56"/>
      <c r="AB81" s="56"/>
      <c r="AC81" s="56"/>
      <c r="AD81" s="56"/>
      <c r="AE81" s="56"/>
      <c r="AF81" s="56"/>
      <c r="AG81" s="56"/>
      <c r="AH81" s="56"/>
      <c r="AI81" s="56"/>
      <c r="AJ81" s="56"/>
      <c r="AK81" s="56"/>
      <c r="AL81" s="56"/>
      <c r="AM81" s="56"/>
      <c r="AN81" s="56"/>
      <c r="AO81" s="56"/>
      <c r="AP81" s="56"/>
      <c r="AQ81" s="56"/>
      <c r="AR81" s="38"/>
      <c r="BE81" s="33"/>
    </row>
    <row r="82" spans="1:91" s="2" customFormat="1" ht="24.95" customHeight="1">
      <c r="A82" s="33"/>
      <c r="B82" s="34"/>
      <c r="C82" s="22" t="s">
        <v>56</v>
      </c>
      <c r="D82" s="35"/>
      <c r="E82" s="35"/>
      <c r="F82" s="35"/>
      <c r="G82" s="35"/>
      <c r="H82" s="35"/>
      <c r="I82" s="35"/>
      <c r="J82" s="35"/>
      <c r="K82" s="35"/>
      <c r="L82" s="35"/>
      <c r="M82" s="35"/>
      <c r="N82" s="35"/>
      <c r="O82" s="35"/>
      <c r="P82" s="35"/>
      <c r="Q82" s="35"/>
      <c r="R82" s="35"/>
      <c r="S82" s="35"/>
      <c r="T82" s="35"/>
      <c r="U82" s="35"/>
      <c r="V82" s="35"/>
      <c r="W82" s="35"/>
      <c r="X82" s="35"/>
      <c r="Y82" s="35"/>
      <c r="Z82" s="35"/>
      <c r="AA82" s="35"/>
      <c r="AB82" s="35"/>
      <c r="AC82" s="35"/>
      <c r="AD82" s="35"/>
      <c r="AE82" s="35"/>
      <c r="AF82" s="35"/>
      <c r="AG82" s="35"/>
      <c r="AH82" s="35"/>
      <c r="AI82" s="35"/>
      <c r="AJ82" s="35"/>
      <c r="AK82" s="35"/>
      <c r="AL82" s="35"/>
      <c r="AM82" s="35"/>
      <c r="AN82" s="35"/>
      <c r="AO82" s="35"/>
      <c r="AP82" s="35"/>
      <c r="AQ82" s="35"/>
      <c r="AR82" s="38"/>
      <c r="BE82" s="33"/>
    </row>
    <row r="83" spans="1:91" s="2" customFormat="1" ht="6.95" customHeight="1">
      <c r="A83" s="33"/>
      <c r="B83" s="34"/>
      <c r="C83" s="35"/>
      <c r="D83" s="35"/>
      <c r="E83" s="35"/>
      <c r="F83" s="35"/>
      <c r="G83" s="35"/>
      <c r="H83" s="35"/>
      <c r="I83" s="35"/>
      <c r="J83" s="35"/>
      <c r="K83" s="35"/>
      <c r="L83" s="35"/>
      <c r="M83" s="35"/>
      <c r="N83" s="35"/>
      <c r="O83" s="35"/>
      <c r="P83" s="35"/>
      <c r="Q83" s="35"/>
      <c r="R83" s="35"/>
      <c r="S83" s="35"/>
      <c r="T83" s="35"/>
      <c r="U83" s="35"/>
      <c r="V83" s="35"/>
      <c r="W83" s="35"/>
      <c r="X83" s="35"/>
      <c r="Y83" s="35"/>
      <c r="Z83" s="35"/>
      <c r="AA83" s="35"/>
      <c r="AB83" s="35"/>
      <c r="AC83" s="35"/>
      <c r="AD83" s="35"/>
      <c r="AE83" s="35"/>
      <c r="AF83" s="35"/>
      <c r="AG83" s="35"/>
      <c r="AH83" s="35"/>
      <c r="AI83" s="35"/>
      <c r="AJ83" s="35"/>
      <c r="AK83" s="35"/>
      <c r="AL83" s="35"/>
      <c r="AM83" s="35"/>
      <c r="AN83" s="35"/>
      <c r="AO83" s="35"/>
      <c r="AP83" s="35"/>
      <c r="AQ83" s="35"/>
      <c r="AR83" s="38"/>
      <c r="BE83" s="33"/>
    </row>
    <row r="84" spans="1:91" s="4" customFormat="1" ht="12" customHeight="1">
      <c r="B84" s="57"/>
      <c r="C84" s="28" t="s">
        <v>13</v>
      </c>
      <c r="D84" s="58"/>
      <c r="E84" s="58"/>
      <c r="F84" s="58"/>
      <c r="G84" s="58"/>
      <c r="H84" s="58"/>
      <c r="I84" s="58"/>
      <c r="J84" s="58"/>
      <c r="K84" s="58"/>
      <c r="L84" s="58" t="str">
        <f>K5</f>
        <v>63520107</v>
      </c>
      <c r="M84" s="58"/>
      <c r="N84" s="58"/>
      <c r="O84" s="58"/>
      <c r="P84" s="58"/>
      <c r="Q84" s="58"/>
      <c r="R84" s="58"/>
      <c r="S84" s="58"/>
      <c r="T84" s="58"/>
      <c r="U84" s="58"/>
      <c r="V84" s="58"/>
      <c r="W84" s="58"/>
      <c r="X84" s="58"/>
      <c r="Y84" s="58"/>
      <c r="Z84" s="58"/>
      <c r="AA84" s="58"/>
      <c r="AB84" s="58"/>
      <c r="AC84" s="58"/>
      <c r="AD84" s="58"/>
      <c r="AE84" s="58"/>
      <c r="AF84" s="58"/>
      <c r="AG84" s="58"/>
      <c r="AH84" s="58"/>
      <c r="AI84" s="58"/>
      <c r="AJ84" s="58"/>
      <c r="AK84" s="58"/>
      <c r="AL84" s="58"/>
      <c r="AM84" s="58"/>
      <c r="AN84" s="58"/>
      <c r="AO84" s="58"/>
      <c r="AP84" s="58"/>
      <c r="AQ84" s="58"/>
      <c r="AR84" s="59"/>
    </row>
    <row r="85" spans="1:91" s="5" customFormat="1" ht="36.950000000000003" customHeight="1">
      <c r="B85" s="60"/>
      <c r="C85" s="61" t="s">
        <v>16</v>
      </c>
      <c r="D85" s="62"/>
      <c r="E85" s="62"/>
      <c r="F85" s="62"/>
      <c r="G85" s="62"/>
      <c r="H85" s="62"/>
      <c r="I85" s="62"/>
      <c r="J85" s="62"/>
      <c r="K85" s="62"/>
      <c r="L85" s="268" t="str">
        <f>K6</f>
        <v>Oprava výhybek v žst. Jistebník</v>
      </c>
      <c r="M85" s="269"/>
      <c r="N85" s="269"/>
      <c r="O85" s="269"/>
      <c r="P85" s="269"/>
      <c r="Q85" s="269"/>
      <c r="R85" s="269"/>
      <c r="S85" s="269"/>
      <c r="T85" s="269"/>
      <c r="U85" s="269"/>
      <c r="V85" s="269"/>
      <c r="W85" s="269"/>
      <c r="X85" s="269"/>
      <c r="Y85" s="269"/>
      <c r="Z85" s="269"/>
      <c r="AA85" s="269"/>
      <c r="AB85" s="269"/>
      <c r="AC85" s="269"/>
      <c r="AD85" s="269"/>
      <c r="AE85" s="269"/>
      <c r="AF85" s="269"/>
      <c r="AG85" s="269"/>
      <c r="AH85" s="269"/>
      <c r="AI85" s="269"/>
      <c r="AJ85" s="269"/>
      <c r="AK85" s="269"/>
      <c r="AL85" s="269"/>
      <c r="AM85" s="269"/>
      <c r="AN85" s="269"/>
      <c r="AO85" s="269"/>
      <c r="AP85" s="62"/>
      <c r="AQ85" s="62"/>
      <c r="AR85" s="63"/>
    </row>
    <row r="86" spans="1:91" s="2" customFormat="1" ht="6.95" customHeight="1">
      <c r="A86" s="33"/>
      <c r="B86" s="34"/>
      <c r="C86" s="35"/>
      <c r="D86" s="35"/>
      <c r="E86" s="35"/>
      <c r="F86" s="35"/>
      <c r="G86" s="35"/>
      <c r="H86" s="35"/>
      <c r="I86" s="35"/>
      <c r="J86" s="35"/>
      <c r="K86" s="35"/>
      <c r="L86" s="35"/>
      <c r="M86" s="35"/>
      <c r="N86" s="35"/>
      <c r="O86" s="35"/>
      <c r="P86" s="35"/>
      <c r="Q86" s="35"/>
      <c r="R86" s="35"/>
      <c r="S86" s="35"/>
      <c r="T86" s="35"/>
      <c r="U86" s="35"/>
      <c r="V86" s="35"/>
      <c r="W86" s="35"/>
      <c r="X86" s="35"/>
      <c r="Y86" s="35"/>
      <c r="Z86" s="35"/>
      <c r="AA86" s="35"/>
      <c r="AB86" s="35"/>
      <c r="AC86" s="35"/>
      <c r="AD86" s="35"/>
      <c r="AE86" s="35"/>
      <c r="AF86" s="35"/>
      <c r="AG86" s="35"/>
      <c r="AH86" s="35"/>
      <c r="AI86" s="35"/>
      <c r="AJ86" s="35"/>
      <c r="AK86" s="35"/>
      <c r="AL86" s="35"/>
      <c r="AM86" s="35"/>
      <c r="AN86" s="35"/>
      <c r="AO86" s="35"/>
      <c r="AP86" s="35"/>
      <c r="AQ86" s="35"/>
      <c r="AR86" s="38"/>
      <c r="BE86" s="33"/>
    </row>
    <row r="87" spans="1:91" s="2" customFormat="1" ht="12" customHeight="1">
      <c r="A87" s="33"/>
      <c r="B87" s="34"/>
      <c r="C87" s="28" t="s">
        <v>20</v>
      </c>
      <c r="D87" s="35"/>
      <c r="E87" s="35"/>
      <c r="F87" s="35"/>
      <c r="G87" s="35"/>
      <c r="H87" s="35"/>
      <c r="I87" s="35"/>
      <c r="J87" s="35"/>
      <c r="K87" s="35"/>
      <c r="L87" s="64" t="str">
        <f>IF(K8="","",K8)</f>
        <v>PS Studénka</v>
      </c>
      <c r="M87" s="35"/>
      <c r="N87" s="35"/>
      <c r="O87" s="35"/>
      <c r="P87" s="35"/>
      <c r="Q87" s="35"/>
      <c r="R87" s="35"/>
      <c r="S87" s="35"/>
      <c r="T87" s="35"/>
      <c r="U87" s="35"/>
      <c r="V87" s="35"/>
      <c r="W87" s="35"/>
      <c r="X87" s="35"/>
      <c r="Y87" s="35"/>
      <c r="Z87" s="35"/>
      <c r="AA87" s="35"/>
      <c r="AB87" s="35"/>
      <c r="AC87" s="35"/>
      <c r="AD87" s="35"/>
      <c r="AE87" s="35"/>
      <c r="AF87" s="35"/>
      <c r="AG87" s="35"/>
      <c r="AH87" s="35"/>
      <c r="AI87" s="28" t="s">
        <v>22</v>
      </c>
      <c r="AJ87" s="35"/>
      <c r="AK87" s="35"/>
      <c r="AL87" s="35"/>
      <c r="AM87" s="270" t="str">
        <f>IF(AN8= "","",AN8)</f>
        <v>25. 2. 2020</v>
      </c>
      <c r="AN87" s="270"/>
      <c r="AO87" s="35"/>
      <c r="AP87" s="35"/>
      <c r="AQ87" s="35"/>
      <c r="AR87" s="38"/>
      <c r="BE87" s="33"/>
    </row>
    <row r="88" spans="1:91" s="2" customFormat="1" ht="6.95" customHeight="1">
      <c r="A88" s="33"/>
      <c r="B88" s="34"/>
      <c r="C88" s="35"/>
      <c r="D88" s="35"/>
      <c r="E88" s="35"/>
      <c r="F88" s="35"/>
      <c r="G88" s="35"/>
      <c r="H88" s="35"/>
      <c r="I88" s="35"/>
      <c r="J88" s="35"/>
      <c r="K88" s="35"/>
      <c r="L88" s="35"/>
      <c r="M88" s="35"/>
      <c r="N88" s="35"/>
      <c r="O88" s="35"/>
      <c r="P88" s="35"/>
      <c r="Q88" s="35"/>
      <c r="R88" s="35"/>
      <c r="S88" s="35"/>
      <c r="T88" s="35"/>
      <c r="U88" s="35"/>
      <c r="V88" s="35"/>
      <c r="W88" s="35"/>
      <c r="X88" s="35"/>
      <c r="Y88" s="35"/>
      <c r="Z88" s="35"/>
      <c r="AA88" s="35"/>
      <c r="AB88" s="35"/>
      <c r="AC88" s="35"/>
      <c r="AD88" s="35"/>
      <c r="AE88" s="35"/>
      <c r="AF88" s="35"/>
      <c r="AG88" s="35"/>
      <c r="AH88" s="35"/>
      <c r="AI88" s="35"/>
      <c r="AJ88" s="35"/>
      <c r="AK88" s="35"/>
      <c r="AL88" s="35"/>
      <c r="AM88" s="35"/>
      <c r="AN88" s="35"/>
      <c r="AO88" s="35"/>
      <c r="AP88" s="35"/>
      <c r="AQ88" s="35"/>
      <c r="AR88" s="38"/>
      <c r="BE88" s="33"/>
    </row>
    <row r="89" spans="1:91" s="2" customFormat="1" ht="15.2" customHeight="1">
      <c r="A89" s="33"/>
      <c r="B89" s="34"/>
      <c r="C89" s="28" t="s">
        <v>24</v>
      </c>
      <c r="D89" s="35"/>
      <c r="E89" s="35"/>
      <c r="F89" s="35"/>
      <c r="G89" s="35"/>
      <c r="H89" s="35"/>
      <c r="I89" s="35"/>
      <c r="J89" s="35"/>
      <c r="K89" s="35"/>
      <c r="L89" s="58" t="str">
        <f>IF(E11= "","",E11)</f>
        <v>Správa železnic, státní organizace, OŘ Ostrava</v>
      </c>
      <c r="M89" s="35"/>
      <c r="N89" s="35"/>
      <c r="O89" s="35"/>
      <c r="P89" s="35"/>
      <c r="Q89" s="35"/>
      <c r="R89" s="35"/>
      <c r="S89" s="35"/>
      <c r="T89" s="35"/>
      <c r="U89" s="35"/>
      <c r="V89" s="35"/>
      <c r="W89" s="35"/>
      <c r="X89" s="35"/>
      <c r="Y89" s="35"/>
      <c r="Z89" s="35"/>
      <c r="AA89" s="35"/>
      <c r="AB89" s="35"/>
      <c r="AC89" s="35"/>
      <c r="AD89" s="35"/>
      <c r="AE89" s="35"/>
      <c r="AF89" s="35"/>
      <c r="AG89" s="35"/>
      <c r="AH89" s="35"/>
      <c r="AI89" s="28" t="s">
        <v>32</v>
      </c>
      <c r="AJ89" s="35"/>
      <c r="AK89" s="35"/>
      <c r="AL89" s="35"/>
      <c r="AM89" s="271" t="str">
        <f>IF(E17="","",E17)</f>
        <v xml:space="preserve"> </v>
      </c>
      <c r="AN89" s="272"/>
      <c r="AO89" s="272"/>
      <c r="AP89" s="272"/>
      <c r="AQ89" s="35"/>
      <c r="AR89" s="38"/>
      <c r="AS89" s="273" t="s">
        <v>57</v>
      </c>
      <c r="AT89" s="274"/>
      <c r="AU89" s="66"/>
      <c r="AV89" s="66"/>
      <c r="AW89" s="66"/>
      <c r="AX89" s="66"/>
      <c r="AY89" s="66"/>
      <c r="AZ89" s="66"/>
      <c r="BA89" s="66"/>
      <c r="BB89" s="66"/>
      <c r="BC89" s="66"/>
      <c r="BD89" s="67"/>
      <c r="BE89" s="33"/>
    </row>
    <row r="90" spans="1:91" s="2" customFormat="1" ht="15.2" customHeight="1">
      <c r="A90" s="33"/>
      <c r="B90" s="34"/>
      <c r="C90" s="28" t="s">
        <v>30</v>
      </c>
      <c r="D90" s="35"/>
      <c r="E90" s="35"/>
      <c r="F90" s="35"/>
      <c r="G90" s="35"/>
      <c r="H90" s="35"/>
      <c r="I90" s="35"/>
      <c r="J90" s="35"/>
      <c r="K90" s="35"/>
      <c r="L90" s="58" t="str">
        <f>IF(E14= "Vyplň údaj","",E14)</f>
        <v/>
      </c>
      <c r="M90" s="35"/>
      <c r="N90" s="35"/>
      <c r="O90" s="35"/>
      <c r="P90" s="35"/>
      <c r="Q90" s="35"/>
      <c r="R90" s="35"/>
      <c r="S90" s="35"/>
      <c r="T90" s="35"/>
      <c r="U90" s="35"/>
      <c r="V90" s="35"/>
      <c r="W90" s="35"/>
      <c r="X90" s="35"/>
      <c r="Y90" s="35"/>
      <c r="Z90" s="35"/>
      <c r="AA90" s="35"/>
      <c r="AB90" s="35"/>
      <c r="AC90" s="35"/>
      <c r="AD90" s="35"/>
      <c r="AE90" s="35"/>
      <c r="AF90" s="35"/>
      <c r="AG90" s="35"/>
      <c r="AH90" s="35"/>
      <c r="AI90" s="28" t="s">
        <v>35</v>
      </c>
      <c r="AJ90" s="35"/>
      <c r="AK90" s="35"/>
      <c r="AL90" s="35"/>
      <c r="AM90" s="271" t="str">
        <f>IF(E20="","",E20)</f>
        <v xml:space="preserve"> </v>
      </c>
      <c r="AN90" s="272"/>
      <c r="AO90" s="272"/>
      <c r="AP90" s="272"/>
      <c r="AQ90" s="35"/>
      <c r="AR90" s="38"/>
      <c r="AS90" s="275"/>
      <c r="AT90" s="276"/>
      <c r="AU90" s="68"/>
      <c r="AV90" s="68"/>
      <c r="AW90" s="68"/>
      <c r="AX90" s="68"/>
      <c r="AY90" s="68"/>
      <c r="AZ90" s="68"/>
      <c r="BA90" s="68"/>
      <c r="BB90" s="68"/>
      <c r="BC90" s="68"/>
      <c r="BD90" s="69"/>
      <c r="BE90" s="33"/>
    </row>
    <row r="91" spans="1:91" s="2" customFormat="1" ht="10.9" customHeight="1">
      <c r="A91" s="33"/>
      <c r="B91" s="34"/>
      <c r="C91" s="35"/>
      <c r="D91" s="35"/>
      <c r="E91" s="35"/>
      <c r="F91" s="35"/>
      <c r="G91" s="35"/>
      <c r="H91" s="35"/>
      <c r="I91" s="35"/>
      <c r="J91" s="35"/>
      <c r="K91" s="35"/>
      <c r="L91" s="35"/>
      <c r="M91" s="35"/>
      <c r="N91" s="35"/>
      <c r="O91" s="35"/>
      <c r="P91" s="35"/>
      <c r="Q91" s="35"/>
      <c r="R91" s="35"/>
      <c r="S91" s="35"/>
      <c r="T91" s="35"/>
      <c r="U91" s="35"/>
      <c r="V91" s="35"/>
      <c r="W91" s="35"/>
      <c r="X91" s="35"/>
      <c r="Y91" s="35"/>
      <c r="Z91" s="35"/>
      <c r="AA91" s="35"/>
      <c r="AB91" s="35"/>
      <c r="AC91" s="35"/>
      <c r="AD91" s="35"/>
      <c r="AE91" s="35"/>
      <c r="AF91" s="35"/>
      <c r="AG91" s="35"/>
      <c r="AH91" s="35"/>
      <c r="AI91" s="35"/>
      <c r="AJ91" s="35"/>
      <c r="AK91" s="35"/>
      <c r="AL91" s="35"/>
      <c r="AM91" s="35"/>
      <c r="AN91" s="35"/>
      <c r="AO91" s="35"/>
      <c r="AP91" s="35"/>
      <c r="AQ91" s="35"/>
      <c r="AR91" s="38"/>
      <c r="AS91" s="277"/>
      <c r="AT91" s="278"/>
      <c r="AU91" s="70"/>
      <c r="AV91" s="70"/>
      <c r="AW91" s="70"/>
      <c r="AX91" s="70"/>
      <c r="AY91" s="70"/>
      <c r="AZ91" s="70"/>
      <c r="BA91" s="70"/>
      <c r="BB91" s="70"/>
      <c r="BC91" s="70"/>
      <c r="BD91" s="71"/>
      <c r="BE91" s="33"/>
    </row>
    <row r="92" spans="1:91" s="2" customFormat="1" ht="29.25" customHeight="1">
      <c r="A92" s="33"/>
      <c r="B92" s="34"/>
      <c r="C92" s="279" t="s">
        <v>58</v>
      </c>
      <c r="D92" s="280"/>
      <c r="E92" s="280"/>
      <c r="F92" s="280"/>
      <c r="G92" s="280"/>
      <c r="H92" s="72"/>
      <c r="I92" s="282" t="s">
        <v>59</v>
      </c>
      <c r="J92" s="280"/>
      <c r="K92" s="280"/>
      <c r="L92" s="280"/>
      <c r="M92" s="280"/>
      <c r="N92" s="280"/>
      <c r="O92" s="280"/>
      <c r="P92" s="280"/>
      <c r="Q92" s="280"/>
      <c r="R92" s="280"/>
      <c r="S92" s="280"/>
      <c r="T92" s="280"/>
      <c r="U92" s="280"/>
      <c r="V92" s="280"/>
      <c r="W92" s="280"/>
      <c r="X92" s="280"/>
      <c r="Y92" s="280"/>
      <c r="Z92" s="280"/>
      <c r="AA92" s="280"/>
      <c r="AB92" s="280"/>
      <c r="AC92" s="280"/>
      <c r="AD92" s="280"/>
      <c r="AE92" s="280"/>
      <c r="AF92" s="280"/>
      <c r="AG92" s="281" t="s">
        <v>60</v>
      </c>
      <c r="AH92" s="280"/>
      <c r="AI92" s="280"/>
      <c r="AJ92" s="280"/>
      <c r="AK92" s="280"/>
      <c r="AL92" s="280"/>
      <c r="AM92" s="280"/>
      <c r="AN92" s="282" t="s">
        <v>61</v>
      </c>
      <c r="AO92" s="280"/>
      <c r="AP92" s="283"/>
      <c r="AQ92" s="73" t="s">
        <v>62</v>
      </c>
      <c r="AR92" s="38"/>
      <c r="AS92" s="74" t="s">
        <v>63</v>
      </c>
      <c r="AT92" s="75" t="s">
        <v>64</v>
      </c>
      <c r="AU92" s="75" t="s">
        <v>65</v>
      </c>
      <c r="AV92" s="75" t="s">
        <v>66</v>
      </c>
      <c r="AW92" s="75" t="s">
        <v>67</v>
      </c>
      <c r="AX92" s="75" t="s">
        <v>68</v>
      </c>
      <c r="AY92" s="75" t="s">
        <v>69</v>
      </c>
      <c r="AZ92" s="75" t="s">
        <v>70</v>
      </c>
      <c r="BA92" s="75" t="s">
        <v>71</v>
      </c>
      <c r="BB92" s="75" t="s">
        <v>72</v>
      </c>
      <c r="BC92" s="75" t="s">
        <v>73</v>
      </c>
      <c r="BD92" s="76" t="s">
        <v>74</v>
      </c>
      <c r="BE92" s="33"/>
    </row>
    <row r="93" spans="1:91" s="2" customFormat="1" ht="10.9" customHeight="1">
      <c r="A93" s="33"/>
      <c r="B93" s="34"/>
      <c r="C93" s="35"/>
      <c r="D93" s="35"/>
      <c r="E93" s="35"/>
      <c r="F93" s="35"/>
      <c r="G93" s="35"/>
      <c r="H93" s="35"/>
      <c r="I93" s="35"/>
      <c r="J93" s="35"/>
      <c r="K93" s="35"/>
      <c r="L93" s="35"/>
      <c r="M93" s="35"/>
      <c r="N93" s="35"/>
      <c r="O93" s="35"/>
      <c r="P93" s="35"/>
      <c r="Q93" s="35"/>
      <c r="R93" s="35"/>
      <c r="S93" s="35"/>
      <c r="T93" s="35"/>
      <c r="U93" s="35"/>
      <c r="V93" s="35"/>
      <c r="W93" s="35"/>
      <c r="X93" s="35"/>
      <c r="Y93" s="35"/>
      <c r="Z93" s="35"/>
      <c r="AA93" s="35"/>
      <c r="AB93" s="35"/>
      <c r="AC93" s="35"/>
      <c r="AD93" s="35"/>
      <c r="AE93" s="35"/>
      <c r="AF93" s="35"/>
      <c r="AG93" s="35"/>
      <c r="AH93" s="35"/>
      <c r="AI93" s="35"/>
      <c r="AJ93" s="35"/>
      <c r="AK93" s="35"/>
      <c r="AL93" s="35"/>
      <c r="AM93" s="35"/>
      <c r="AN93" s="35"/>
      <c r="AO93" s="35"/>
      <c r="AP93" s="35"/>
      <c r="AQ93" s="35"/>
      <c r="AR93" s="38"/>
      <c r="AS93" s="77"/>
      <c r="AT93" s="78"/>
      <c r="AU93" s="78"/>
      <c r="AV93" s="78"/>
      <c r="AW93" s="78"/>
      <c r="AX93" s="78"/>
      <c r="AY93" s="78"/>
      <c r="AZ93" s="78"/>
      <c r="BA93" s="78"/>
      <c r="BB93" s="78"/>
      <c r="BC93" s="78"/>
      <c r="BD93" s="79"/>
      <c r="BE93" s="33"/>
    </row>
    <row r="94" spans="1:91" s="6" customFormat="1" ht="32.450000000000003" customHeight="1">
      <c r="B94" s="80"/>
      <c r="C94" s="81" t="s">
        <v>75</v>
      </c>
      <c r="D94" s="82"/>
      <c r="E94" s="82"/>
      <c r="F94" s="82"/>
      <c r="G94" s="82"/>
      <c r="H94" s="82"/>
      <c r="I94" s="82"/>
      <c r="J94" s="82"/>
      <c r="K94" s="82"/>
      <c r="L94" s="82"/>
      <c r="M94" s="82"/>
      <c r="N94" s="82"/>
      <c r="O94" s="82"/>
      <c r="P94" s="82"/>
      <c r="Q94" s="82"/>
      <c r="R94" s="82"/>
      <c r="S94" s="82"/>
      <c r="T94" s="82"/>
      <c r="U94" s="82"/>
      <c r="V94" s="82"/>
      <c r="W94" s="82"/>
      <c r="X94" s="82"/>
      <c r="Y94" s="82"/>
      <c r="Z94" s="82"/>
      <c r="AA94" s="82"/>
      <c r="AB94" s="82"/>
      <c r="AC94" s="82"/>
      <c r="AD94" s="82"/>
      <c r="AE94" s="82"/>
      <c r="AF94" s="82"/>
      <c r="AG94" s="291">
        <f>ROUND(AG95+AG96+AG97+AG100,2)</f>
        <v>0</v>
      </c>
      <c r="AH94" s="291"/>
      <c r="AI94" s="291"/>
      <c r="AJ94" s="291"/>
      <c r="AK94" s="291"/>
      <c r="AL94" s="291"/>
      <c r="AM94" s="291"/>
      <c r="AN94" s="292">
        <f t="shared" ref="AN94:AN100" si="0">SUM(AG94,AT94)</f>
        <v>0</v>
      </c>
      <c r="AO94" s="292"/>
      <c r="AP94" s="292"/>
      <c r="AQ94" s="84" t="s">
        <v>1</v>
      </c>
      <c r="AR94" s="85"/>
      <c r="AS94" s="86">
        <f>ROUND(AS95+AS96+AS97+AS100,2)</f>
        <v>0</v>
      </c>
      <c r="AT94" s="87">
        <f t="shared" ref="AT94:AT100" si="1">ROUND(SUM(AV94:AW94),2)</f>
        <v>0</v>
      </c>
      <c r="AU94" s="88">
        <f>ROUND(AU95+AU96+AU97+AU100,5)</f>
        <v>0</v>
      </c>
      <c r="AV94" s="87">
        <f>ROUND(AZ94*L29,2)</f>
        <v>0</v>
      </c>
      <c r="AW94" s="87">
        <f>ROUND(BA94*L30,2)</f>
        <v>0</v>
      </c>
      <c r="AX94" s="87">
        <f>ROUND(BB94*L29,2)</f>
        <v>0</v>
      </c>
      <c r="AY94" s="87">
        <f>ROUND(BC94*L30,2)</f>
        <v>0</v>
      </c>
      <c r="AZ94" s="87">
        <f>ROUND(AZ95+AZ96+AZ97+AZ100,2)</f>
        <v>0</v>
      </c>
      <c r="BA94" s="87">
        <f>ROUND(BA95+BA96+BA97+BA100,2)</f>
        <v>0</v>
      </c>
      <c r="BB94" s="87">
        <f>ROUND(BB95+BB96+BB97+BB100,2)</f>
        <v>0</v>
      </c>
      <c r="BC94" s="87">
        <f>ROUND(BC95+BC96+BC97+BC100,2)</f>
        <v>0</v>
      </c>
      <c r="BD94" s="89">
        <f>ROUND(BD95+BD96+BD97+BD100,2)</f>
        <v>0</v>
      </c>
      <c r="BS94" s="90" t="s">
        <v>76</v>
      </c>
      <c r="BT94" s="90" t="s">
        <v>77</v>
      </c>
      <c r="BU94" s="91" t="s">
        <v>78</v>
      </c>
      <c r="BV94" s="90" t="s">
        <v>79</v>
      </c>
      <c r="BW94" s="90" t="s">
        <v>5</v>
      </c>
      <c r="BX94" s="90" t="s">
        <v>80</v>
      </c>
      <c r="CL94" s="90" t="s">
        <v>1</v>
      </c>
    </row>
    <row r="95" spans="1:91" s="7" customFormat="1" ht="16.5" customHeight="1">
      <c r="A95" s="92" t="s">
        <v>81</v>
      </c>
      <c r="B95" s="93"/>
      <c r="C95" s="94"/>
      <c r="D95" s="284" t="s">
        <v>82</v>
      </c>
      <c r="E95" s="284"/>
      <c r="F95" s="284"/>
      <c r="G95" s="284"/>
      <c r="H95" s="284"/>
      <c r="I95" s="95"/>
      <c r="J95" s="284" t="s">
        <v>83</v>
      </c>
      <c r="K95" s="284"/>
      <c r="L95" s="284"/>
      <c r="M95" s="284"/>
      <c r="N95" s="284"/>
      <c r="O95" s="284"/>
      <c r="P95" s="284"/>
      <c r="Q95" s="284"/>
      <c r="R95" s="284"/>
      <c r="S95" s="284"/>
      <c r="T95" s="284"/>
      <c r="U95" s="284"/>
      <c r="V95" s="284"/>
      <c r="W95" s="284"/>
      <c r="X95" s="284"/>
      <c r="Y95" s="284"/>
      <c r="Z95" s="284"/>
      <c r="AA95" s="284"/>
      <c r="AB95" s="284"/>
      <c r="AC95" s="284"/>
      <c r="AD95" s="284"/>
      <c r="AE95" s="284"/>
      <c r="AF95" s="284"/>
      <c r="AG95" s="285">
        <f>'SO 01 - Oprava výhybek č....'!J30</f>
        <v>0</v>
      </c>
      <c r="AH95" s="286"/>
      <c r="AI95" s="286"/>
      <c r="AJ95" s="286"/>
      <c r="AK95" s="286"/>
      <c r="AL95" s="286"/>
      <c r="AM95" s="286"/>
      <c r="AN95" s="285">
        <f t="shared" si="0"/>
        <v>0</v>
      </c>
      <c r="AO95" s="286"/>
      <c r="AP95" s="286"/>
      <c r="AQ95" s="96" t="s">
        <v>84</v>
      </c>
      <c r="AR95" s="97"/>
      <c r="AS95" s="98">
        <v>0</v>
      </c>
      <c r="AT95" s="99">
        <f t="shared" si="1"/>
        <v>0</v>
      </c>
      <c r="AU95" s="100">
        <f>'SO 01 - Oprava výhybek č....'!P119</f>
        <v>0</v>
      </c>
      <c r="AV95" s="99">
        <f>'SO 01 - Oprava výhybek č....'!J33</f>
        <v>0</v>
      </c>
      <c r="AW95" s="99">
        <f>'SO 01 - Oprava výhybek č....'!J34</f>
        <v>0</v>
      </c>
      <c r="AX95" s="99">
        <f>'SO 01 - Oprava výhybek č....'!J35</f>
        <v>0</v>
      </c>
      <c r="AY95" s="99">
        <f>'SO 01 - Oprava výhybek č....'!J36</f>
        <v>0</v>
      </c>
      <c r="AZ95" s="99">
        <f>'SO 01 - Oprava výhybek č....'!F33</f>
        <v>0</v>
      </c>
      <c r="BA95" s="99">
        <f>'SO 01 - Oprava výhybek č....'!F34</f>
        <v>0</v>
      </c>
      <c r="BB95" s="99">
        <f>'SO 01 - Oprava výhybek č....'!F35</f>
        <v>0</v>
      </c>
      <c r="BC95" s="99">
        <f>'SO 01 - Oprava výhybek č....'!F36</f>
        <v>0</v>
      </c>
      <c r="BD95" s="101">
        <f>'SO 01 - Oprava výhybek č....'!F37</f>
        <v>0</v>
      </c>
      <c r="BT95" s="102" t="s">
        <v>85</v>
      </c>
      <c r="BV95" s="102" t="s">
        <v>79</v>
      </c>
      <c r="BW95" s="102" t="s">
        <v>86</v>
      </c>
      <c r="BX95" s="102" t="s">
        <v>5</v>
      </c>
      <c r="CL95" s="102" t="s">
        <v>1</v>
      </c>
      <c r="CM95" s="102" t="s">
        <v>87</v>
      </c>
    </row>
    <row r="96" spans="1:91" s="7" customFormat="1" ht="16.5" customHeight="1">
      <c r="A96" s="92" t="s">
        <v>81</v>
      </c>
      <c r="B96" s="93"/>
      <c r="C96" s="94"/>
      <c r="D96" s="284" t="s">
        <v>88</v>
      </c>
      <c r="E96" s="284"/>
      <c r="F96" s="284"/>
      <c r="G96" s="284"/>
      <c r="H96" s="284"/>
      <c r="I96" s="95"/>
      <c r="J96" s="284" t="s">
        <v>89</v>
      </c>
      <c r="K96" s="284"/>
      <c r="L96" s="284"/>
      <c r="M96" s="284"/>
      <c r="N96" s="284"/>
      <c r="O96" s="284"/>
      <c r="P96" s="284"/>
      <c r="Q96" s="284"/>
      <c r="R96" s="284"/>
      <c r="S96" s="284"/>
      <c r="T96" s="284"/>
      <c r="U96" s="284"/>
      <c r="V96" s="284"/>
      <c r="W96" s="284"/>
      <c r="X96" s="284"/>
      <c r="Y96" s="284"/>
      <c r="Z96" s="284"/>
      <c r="AA96" s="284"/>
      <c r="AB96" s="284"/>
      <c r="AC96" s="284"/>
      <c r="AD96" s="284"/>
      <c r="AE96" s="284"/>
      <c r="AF96" s="284"/>
      <c r="AG96" s="285">
        <f>'SO 02 - Oprava EOV výhybe...'!J30</f>
        <v>0</v>
      </c>
      <c r="AH96" s="286"/>
      <c r="AI96" s="286"/>
      <c r="AJ96" s="286"/>
      <c r="AK96" s="286"/>
      <c r="AL96" s="286"/>
      <c r="AM96" s="286"/>
      <c r="AN96" s="285">
        <f t="shared" si="0"/>
        <v>0</v>
      </c>
      <c r="AO96" s="286"/>
      <c r="AP96" s="286"/>
      <c r="AQ96" s="96" t="s">
        <v>84</v>
      </c>
      <c r="AR96" s="97"/>
      <c r="AS96" s="98">
        <v>0</v>
      </c>
      <c r="AT96" s="99">
        <f t="shared" si="1"/>
        <v>0</v>
      </c>
      <c r="AU96" s="100">
        <f>'SO 02 - Oprava EOV výhybe...'!P121</f>
        <v>0</v>
      </c>
      <c r="AV96" s="99">
        <f>'SO 02 - Oprava EOV výhybe...'!J33</f>
        <v>0</v>
      </c>
      <c r="AW96" s="99">
        <f>'SO 02 - Oprava EOV výhybe...'!J34</f>
        <v>0</v>
      </c>
      <c r="AX96" s="99">
        <f>'SO 02 - Oprava EOV výhybe...'!J35</f>
        <v>0</v>
      </c>
      <c r="AY96" s="99">
        <f>'SO 02 - Oprava EOV výhybe...'!J36</f>
        <v>0</v>
      </c>
      <c r="AZ96" s="99">
        <f>'SO 02 - Oprava EOV výhybe...'!F33</f>
        <v>0</v>
      </c>
      <c r="BA96" s="99">
        <f>'SO 02 - Oprava EOV výhybe...'!F34</f>
        <v>0</v>
      </c>
      <c r="BB96" s="99">
        <f>'SO 02 - Oprava EOV výhybe...'!F35</f>
        <v>0</v>
      </c>
      <c r="BC96" s="99">
        <f>'SO 02 - Oprava EOV výhybe...'!F36</f>
        <v>0</v>
      </c>
      <c r="BD96" s="101">
        <f>'SO 02 - Oprava EOV výhybe...'!F37</f>
        <v>0</v>
      </c>
      <c r="BT96" s="102" t="s">
        <v>85</v>
      </c>
      <c r="BV96" s="102" t="s">
        <v>79</v>
      </c>
      <c r="BW96" s="102" t="s">
        <v>90</v>
      </c>
      <c r="BX96" s="102" t="s">
        <v>5</v>
      </c>
      <c r="CL96" s="102" t="s">
        <v>91</v>
      </c>
      <c r="CM96" s="102" t="s">
        <v>87</v>
      </c>
    </row>
    <row r="97" spans="1:91" s="7" customFormat="1" ht="24.75" customHeight="1">
      <c r="B97" s="93"/>
      <c r="C97" s="94"/>
      <c r="D97" s="284" t="s">
        <v>92</v>
      </c>
      <c r="E97" s="284"/>
      <c r="F97" s="284"/>
      <c r="G97" s="284"/>
      <c r="H97" s="284"/>
      <c r="I97" s="95"/>
      <c r="J97" s="284" t="s">
        <v>93</v>
      </c>
      <c r="K97" s="284"/>
      <c r="L97" s="284"/>
      <c r="M97" s="284"/>
      <c r="N97" s="284"/>
      <c r="O97" s="284"/>
      <c r="P97" s="284"/>
      <c r="Q97" s="284"/>
      <c r="R97" s="284"/>
      <c r="S97" s="284"/>
      <c r="T97" s="284"/>
      <c r="U97" s="284"/>
      <c r="V97" s="284"/>
      <c r="W97" s="284"/>
      <c r="X97" s="284"/>
      <c r="Y97" s="284"/>
      <c r="Z97" s="284"/>
      <c r="AA97" s="284"/>
      <c r="AB97" s="284"/>
      <c r="AC97" s="284"/>
      <c r="AD97" s="284"/>
      <c r="AE97" s="284"/>
      <c r="AF97" s="284"/>
      <c r="AG97" s="287">
        <f>ROUND(SUM(AG98:AG99),2)</f>
        <v>0</v>
      </c>
      <c r="AH97" s="286"/>
      <c r="AI97" s="286"/>
      <c r="AJ97" s="286"/>
      <c r="AK97" s="286"/>
      <c r="AL97" s="286"/>
      <c r="AM97" s="286"/>
      <c r="AN97" s="285">
        <f t="shared" si="0"/>
        <v>0</v>
      </c>
      <c r="AO97" s="286"/>
      <c r="AP97" s="286"/>
      <c r="AQ97" s="96" t="s">
        <v>84</v>
      </c>
      <c r="AR97" s="97"/>
      <c r="AS97" s="98">
        <f>ROUND(SUM(AS98:AS99),2)</f>
        <v>0</v>
      </c>
      <c r="AT97" s="99">
        <f t="shared" si="1"/>
        <v>0</v>
      </c>
      <c r="AU97" s="100">
        <f>ROUND(SUM(AU98:AU99),5)</f>
        <v>0</v>
      </c>
      <c r="AV97" s="99">
        <f>ROUND(AZ97*L29,2)</f>
        <v>0</v>
      </c>
      <c r="AW97" s="99">
        <f>ROUND(BA97*L30,2)</f>
        <v>0</v>
      </c>
      <c r="AX97" s="99">
        <f>ROUND(BB97*L29,2)</f>
        <v>0</v>
      </c>
      <c r="AY97" s="99">
        <f>ROUND(BC97*L30,2)</f>
        <v>0</v>
      </c>
      <c r="AZ97" s="99">
        <f>ROUND(SUM(AZ98:AZ99),2)</f>
        <v>0</v>
      </c>
      <c r="BA97" s="99">
        <f>ROUND(SUM(BA98:BA99),2)</f>
        <v>0</v>
      </c>
      <c r="BB97" s="99">
        <f>ROUND(SUM(BB98:BB99),2)</f>
        <v>0</v>
      </c>
      <c r="BC97" s="99">
        <f>ROUND(SUM(BC98:BC99),2)</f>
        <v>0</v>
      </c>
      <c r="BD97" s="101">
        <f>ROUND(SUM(BD98:BD99),2)</f>
        <v>0</v>
      </c>
      <c r="BS97" s="102" t="s">
        <v>76</v>
      </c>
      <c r="BT97" s="102" t="s">
        <v>85</v>
      </c>
      <c r="BU97" s="102" t="s">
        <v>78</v>
      </c>
      <c r="BV97" s="102" t="s">
        <v>79</v>
      </c>
      <c r="BW97" s="102" t="s">
        <v>94</v>
      </c>
      <c r="BX97" s="102" t="s">
        <v>5</v>
      </c>
      <c r="CL97" s="102" t="s">
        <v>95</v>
      </c>
      <c r="CM97" s="102" t="s">
        <v>87</v>
      </c>
    </row>
    <row r="98" spans="1:91" s="4" customFormat="1" ht="23.25" customHeight="1">
      <c r="A98" s="92" t="s">
        <v>81</v>
      </c>
      <c r="B98" s="57"/>
      <c r="C98" s="103"/>
      <c r="D98" s="103"/>
      <c r="E98" s="290" t="s">
        <v>96</v>
      </c>
      <c r="F98" s="290"/>
      <c r="G98" s="290"/>
      <c r="H98" s="290"/>
      <c r="I98" s="290"/>
      <c r="J98" s="103"/>
      <c r="K98" s="290" t="s">
        <v>97</v>
      </c>
      <c r="L98" s="290"/>
      <c r="M98" s="290"/>
      <c r="N98" s="290"/>
      <c r="O98" s="290"/>
      <c r="P98" s="290"/>
      <c r="Q98" s="290"/>
      <c r="R98" s="290"/>
      <c r="S98" s="290"/>
      <c r="T98" s="290"/>
      <c r="U98" s="290"/>
      <c r="V98" s="290"/>
      <c r="W98" s="290"/>
      <c r="X98" s="290"/>
      <c r="Y98" s="290"/>
      <c r="Z98" s="290"/>
      <c r="AA98" s="290"/>
      <c r="AB98" s="290"/>
      <c r="AC98" s="290"/>
      <c r="AD98" s="290"/>
      <c r="AE98" s="290"/>
      <c r="AF98" s="290"/>
      <c r="AG98" s="288">
        <f>'SO 03-01 - Technologická ...'!J32</f>
        <v>0</v>
      </c>
      <c r="AH98" s="289"/>
      <c r="AI98" s="289"/>
      <c r="AJ98" s="289"/>
      <c r="AK98" s="289"/>
      <c r="AL98" s="289"/>
      <c r="AM98" s="289"/>
      <c r="AN98" s="288">
        <f t="shared" si="0"/>
        <v>0</v>
      </c>
      <c r="AO98" s="289"/>
      <c r="AP98" s="289"/>
      <c r="AQ98" s="104" t="s">
        <v>98</v>
      </c>
      <c r="AR98" s="59"/>
      <c r="AS98" s="105">
        <v>0</v>
      </c>
      <c r="AT98" s="106">
        <f t="shared" si="1"/>
        <v>0</v>
      </c>
      <c r="AU98" s="107">
        <f>'SO 03-01 - Technologická ...'!P125</f>
        <v>0</v>
      </c>
      <c r="AV98" s="106">
        <f>'SO 03-01 - Technologická ...'!J35</f>
        <v>0</v>
      </c>
      <c r="AW98" s="106">
        <f>'SO 03-01 - Technologická ...'!J36</f>
        <v>0</v>
      </c>
      <c r="AX98" s="106">
        <f>'SO 03-01 - Technologická ...'!J37</f>
        <v>0</v>
      </c>
      <c r="AY98" s="106">
        <f>'SO 03-01 - Technologická ...'!J38</f>
        <v>0</v>
      </c>
      <c r="AZ98" s="106">
        <f>'SO 03-01 - Technologická ...'!F35</f>
        <v>0</v>
      </c>
      <c r="BA98" s="106">
        <f>'SO 03-01 - Technologická ...'!F36</f>
        <v>0</v>
      </c>
      <c r="BB98" s="106">
        <f>'SO 03-01 - Technologická ...'!F37</f>
        <v>0</v>
      </c>
      <c r="BC98" s="106">
        <f>'SO 03-01 - Technologická ...'!F38</f>
        <v>0</v>
      </c>
      <c r="BD98" s="108">
        <f>'SO 03-01 - Technologická ...'!F39</f>
        <v>0</v>
      </c>
      <c r="BT98" s="109" t="s">
        <v>87</v>
      </c>
      <c r="BV98" s="109" t="s">
        <v>79</v>
      </c>
      <c r="BW98" s="109" t="s">
        <v>99</v>
      </c>
      <c r="BX98" s="109" t="s">
        <v>94</v>
      </c>
      <c r="CL98" s="109" t="s">
        <v>95</v>
      </c>
    </row>
    <row r="99" spans="1:91" s="4" customFormat="1" ht="23.25" customHeight="1">
      <c r="A99" s="92" t="s">
        <v>81</v>
      </c>
      <c r="B99" s="57"/>
      <c r="C99" s="103"/>
      <c r="D99" s="103"/>
      <c r="E99" s="290" t="s">
        <v>100</v>
      </c>
      <c r="F99" s="290"/>
      <c r="G99" s="290"/>
      <c r="H99" s="290"/>
      <c r="I99" s="290"/>
      <c r="J99" s="103"/>
      <c r="K99" s="290" t="s">
        <v>101</v>
      </c>
      <c r="L99" s="290"/>
      <c r="M99" s="290"/>
      <c r="N99" s="290"/>
      <c r="O99" s="290"/>
      <c r="P99" s="290"/>
      <c r="Q99" s="290"/>
      <c r="R99" s="290"/>
      <c r="S99" s="290"/>
      <c r="T99" s="290"/>
      <c r="U99" s="290"/>
      <c r="V99" s="290"/>
      <c r="W99" s="290"/>
      <c r="X99" s="290"/>
      <c r="Y99" s="290"/>
      <c r="Z99" s="290"/>
      <c r="AA99" s="290"/>
      <c r="AB99" s="290"/>
      <c r="AC99" s="290"/>
      <c r="AD99" s="290"/>
      <c r="AE99" s="290"/>
      <c r="AF99" s="290"/>
      <c r="AG99" s="288">
        <f>'SO 03-02 - Stavební část'!J32</f>
        <v>0</v>
      </c>
      <c r="AH99" s="289"/>
      <c r="AI99" s="289"/>
      <c r="AJ99" s="289"/>
      <c r="AK99" s="289"/>
      <c r="AL99" s="289"/>
      <c r="AM99" s="289"/>
      <c r="AN99" s="288">
        <f t="shared" si="0"/>
        <v>0</v>
      </c>
      <c r="AO99" s="289"/>
      <c r="AP99" s="289"/>
      <c r="AQ99" s="104" t="s">
        <v>98</v>
      </c>
      <c r="AR99" s="59"/>
      <c r="AS99" s="105">
        <v>0</v>
      </c>
      <c r="AT99" s="106">
        <f t="shared" si="1"/>
        <v>0</v>
      </c>
      <c r="AU99" s="107">
        <f>'SO 03-02 - Stavební část'!P122</f>
        <v>0</v>
      </c>
      <c r="AV99" s="106">
        <f>'SO 03-02 - Stavební část'!J35</f>
        <v>0</v>
      </c>
      <c r="AW99" s="106">
        <f>'SO 03-02 - Stavební část'!J36</f>
        <v>0</v>
      </c>
      <c r="AX99" s="106">
        <f>'SO 03-02 - Stavební část'!J37</f>
        <v>0</v>
      </c>
      <c r="AY99" s="106">
        <f>'SO 03-02 - Stavební část'!J38</f>
        <v>0</v>
      </c>
      <c r="AZ99" s="106">
        <f>'SO 03-02 - Stavební část'!F35</f>
        <v>0</v>
      </c>
      <c r="BA99" s="106">
        <f>'SO 03-02 - Stavební část'!F36</f>
        <v>0</v>
      </c>
      <c r="BB99" s="106">
        <f>'SO 03-02 - Stavební část'!F37</f>
        <v>0</v>
      </c>
      <c r="BC99" s="106">
        <f>'SO 03-02 - Stavební část'!F38</f>
        <v>0</v>
      </c>
      <c r="BD99" s="108">
        <f>'SO 03-02 - Stavební část'!F39</f>
        <v>0</v>
      </c>
      <c r="BT99" s="109" t="s">
        <v>87</v>
      </c>
      <c r="BV99" s="109" t="s">
        <v>79</v>
      </c>
      <c r="BW99" s="109" t="s">
        <v>102</v>
      </c>
      <c r="BX99" s="109" t="s">
        <v>94</v>
      </c>
      <c r="CL99" s="109" t="s">
        <v>95</v>
      </c>
    </row>
    <row r="100" spans="1:91" s="7" customFormat="1" ht="16.5" customHeight="1">
      <c r="A100" s="92" t="s">
        <v>81</v>
      </c>
      <c r="B100" s="93"/>
      <c r="C100" s="94"/>
      <c r="D100" s="284" t="s">
        <v>103</v>
      </c>
      <c r="E100" s="284"/>
      <c r="F100" s="284"/>
      <c r="G100" s="284"/>
      <c r="H100" s="284"/>
      <c r="I100" s="95"/>
      <c r="J100" s="284" t="s">
        <v>17</v>
      </c>
      <c r="K100" s="284"/>
      <c r="L100" s="284"/>
      <c r="M100" s="284"/>
      <c r="N100" s="284"/>
      <c r="O100" s="284"/>
      <c r="P100" s="284"/>
      <c r="Q100" s="284"/>
      <c r="R100" s="284"/>
      <c r="S100" s="284"/>
      <c r="T100" s="284"/>
      <c r="U100" s="284"/>
      <c r="V100" s="284"/>
      <c r="W100" s="284"/>
      <c r="X100" s="284"/>
      <c r="Y100" s="284"/>
      <c r="Z100" s="284"/>
      <c r="AA100" s="284"/>
      <c r="AB100" s="284"/>
      <c r="AC100" s="284"/>
      <c r="AD100" s="284"/>
      <c r="AE100" s="284"/>
      <c r="AF100" s="284"/>
      <c r="AG100" s="285">
        <f>'VON - Oprava výhybek v žs...'!J30</f>
        <v>0</v>
      </c>
      <c r="AH100" s="286"/>
      <c r="AI100" s="286"/>
      <c r="AJ100" s="286"/>
      <c r="AK100" s="286"/>
      <c r="AL100" s="286"/>
      <c r="AM100" s="286"/>
      <c r="AN100" s="285">
        <f t="shared" si="0"/>
        <v>0</v>
      </c>
      <c r="AO100" s="286"/>
      <c r="AP100" s="286"/>
      <c r="AQ100" s="96" t="s">
        <v>84</v>
      </c>
      <c r="AR100" s="97"/>
      <c r="AS100" s="110">
        <v>0</v>
      </c>
      <c r="AT100" s="111">
        <f t="shared" si="1"/>
        <v>0</v>
      </c>
      <c r="AU100" s="112">
        <f>'VON - Oprava výhybek v žs...'!P117</f>
        <v>0</v>
      </c>
      <c r="AV100" s="111">
        <f>'VON - Oprava výhybek v žs...'!J33</f>
        <v>0</v>
      </c>
      <c r="AW100" s="111">
        <f>'VON - Oprava výhybek v žs...'!J34</f>
        <v>0</v>
      </c>
      <c r="AX100" s="111">
        <f>'VON - Oprava výhybek v žs...'!J35</f>
        <v>0</v>
      </c>
      <c r="AY100" s="111">
        <f>'VON - Oprava výhybek v žs...'!J36</f>
        <v>0</v>
      </c>
      <c r="AZ100" s="111">
        <f>'VON - Oprava výhybek v žs...'!F33</f>
        <v>0</v>
      </c>
      <c r="BA100" s="111">
        <f>'VON - Oprava výhybek v žs...'!F34</f>
        <v>0</v>
      </c>
      <c r="BB100" s="111">
        <f>'VON - Oprava výhybek v žs...'!F35</f>
        <v>0</v>
      </c>
      <c r="BC100" s="111">
        <f>'VON - Oprava výhybek v žs...'!F36</f>
        <v>0</v>
      </c>
      <c r="BD100" s="113">
        <f>'VON - Oprava výhybek v žs...'!F37</f>
        <v>0</v>
      </c>
      <c r="BT100" s="102" t="s">
        <v>85</v>
      </c>
      <c r="BV100" s="102" t="s">
        <v>79</v>
      </c>
      <c r="BW100" s="102" t="s">
        <v>104</v>
      </c>
      <c r="BX100" s="102" t="s">
        <v>5</v>
      </c>
      <c r="CL100" s="102" t="s">
        <v>1</v>
      </c>
      <c r="CM100" s="102" t="s">
        <v>87</v>
      </c>
    </row>
    <row r="101" spans="1:91" s="2" customFormat="1" ht="30" customHeight="1">
      <c r="A101" s="33"/>
      <c r="B101" s="34"/>
      <c r="C101" s="35"/>
      <c r="D101" s="35"/>
      <c r="E101" s="35"/>
      <c r="F101" s="35"/>
      <c r="G101" s="35"/>
      <c r="H101" s="35"/>
      <c r="I101" s="35"/>
      <c r="J101" s="35"/>
      <c r="K101" s="35"/>
      <c r="L101" s="35"/>
      <c r="M101" s="35"/>
      <c r="N101" s="35"/>
      <c r="O101" s="35"/>
      <c r="P101" s="35"/>
      <c r="Q101" s="35"/>
      <c r="R101" s="35"/>
      <c r="S101" s="35"/>
      <c r="T101" s="35"/>
      <c r="U101" s="35"/>
      <c r="V101" s="35"/>
      <c r="W101" s="35"/>
      <c r="X101" s="35"/>
      <c r="Y101" s="35"/>
      <c r="Z101" s="35"/>
      <c r="AA101" s="35"/>
      <c r="AB101" s="35"/>
      <c r="AC101" s="35"/>
      <c r="AD101" s="35"/>
      <c r="AE101" s="35"/>
      <c r="AF101" s="35"/>
      <c r="AG101" s="35"/>
      <c r="AH101" s="35"/>
      <c r="AI101" s="35"/>
      <c r="AJ101" s="35"/>
      <c r="AK101" s="35"/>
      <c r="AL101" s="35"/>
      <c r="AM101" s="35"/>
      <c r="AN101" s="35"/>
      <c r="AO101" s="35"/>
      <c r="AP101" s="35"/>
      <c r="AQ101" s="35"/>
      <c r="AR101" s="38"/>
      <c r="AS101" s="33"/>
      <c r="AT101" s="33"/>
      <c r="AU101" s="33"/>
      <c r="AV101" s="33"/>
      <c r="AW101" s="33"/>
      <c r="AX101" s="33"/>
      <c r="AY101" s="33"/>
      <c r="AZ101" s="33"/>
      <c r="BA101" s="33"/>
      <c r="BB101" s="33"/>
      <c r="BC101" s="33"/>
      <c r="BD101" s="33"/>
      <c r="BE101" s="33"/>
    </row>
    <row r="102" spans="1:91" s="2" customFormat="1" ht="6.95" customHeight="1">
      <c r="A102" s="33"/>
      <c r="B102" s="53"/>
      <c r="C102" s="54"/>
      <c r="D102" s="54"/>
      <c r="E102" s="54"/>
      <c r="F102" s="54"/>
      <c r="G102" s="54"/>
      <c r="H102" s="54"/>
      <c r="I102" s="54"/>
      <c r="J102" s="54"/>
      <c r="K102" s="54"/>
      <c r="L102" s="54"/>
      <c r="M102" s="54"/>
      <c r="N102" s="54"/>
      <c r="O102" s="54"/>
      <c r="P102" s="54"/>
      <c r="Q102" s="54"/>
      <c r="R102" s="54"/>
      <c r="S102" s="54"/>
      <c r="T102" s="54"/>
      <c r="U102" s="54"/>
      <c r="V102" s="54"/>
      <c r="W102" s="54"/>
      <c r="X102" s="54"/>
      <c r="Y102" s="54"/>
      <c r="Z102" s="54"/>
      <c r="AA102" s="54"/>
      <c r="AB102" s="54"/>
      <c r="AC102" s="54"/>
      <c r="AD102" s="54"/>
      <c r="AE102" s="54"/>
      <c r="AF102" s="54"/>
      <c r="AG102" s="54"/>
      <c r="AH102" s="54"/>
      <c r="AI102" s="54"/>
      <c r="AJ102" s="54"/>
      <c r="AK102" s="54"/>
      <c r="AL102" s="54"/>
      <c r="AM102" s="54"/>
      <c r="AN102" s="54"/>
      <c r="AO102" s="54"/>
      <c r="AP102" s="54"/>
      <c r="AQ102" s="54"/>
      <c r="AR102" s="38"/>
      <c r="AS102" s="33"/>
      <c r="AT102" s="33"/>
      <c r="AU102" s="33"/>
      <c r="AV102" s="33"/>
      <c r="AW102" s="33"/>
      <c r="AX102" s="33"/>
      <c r="AY102" s="33"/>
      <c r="AZ102" s="33"/>
      <c r="BA102" s="33"/>
      <c r="BB102" s="33"/>
      <c r="BC102" s="33"/>
      <c r="BD102" s="33"/>
      <c r="BE102" s="33"/>
    </row>
  </sheetData>
  <sheetProtection algorithmName="SHA-512" hashValue="UOJUsddyHEJHWZlOJyfhcosNx/V7NIwzjbI46598M8oT5uq1qDWb6FDmWFDiobQj5FUmjZh8So7sCsjkuh9ofw==" saltValue="svsxihRM+930MarV92gik39c2T7IuPdPNDhIsz9JAvjPAwMY4EBss++PDwlY8e+iuMKi5CPZds4TkPRXbFjxXA==" spinCount="100000" sheet="1" objects="1" scenarios="1" formatColumns="0" formatRows="0"/>
  <mergeCells count="62">
    <mergeCell ref="AR2:BE2"/>
    <mergeCell ref="AK33:AO33"/>
    <mergeCell ref="L33:P33"/>
    <mergeCell ref="W33:AE33"/>
    <mergeCell ref="AK35:AO35"/>
    <mergeCell ref="X35:AB35"/>
    <mergeCell ref="W31:AE31"/>
    <mergeCell ref="AK31:AO31"/>
    <mergeCell ref="AK32:AO32"/>
    <mergeCell ref="L32:P32"/>
    <mergeCell ref="W32:AE32"/>
    <mergeCell ref="BE5:BE34"/>
    <mergeCell ref="K5:AO5"/>
    <mergeCell ref="K6:AO6"/>
    <mergeCell ref="E14:AJ14"/>
    <mergeCell ref="E23:AN23"/>
    <mergeCell ref="AK26:AO26"/>
    <mergeCell ref="L28:P28"/>
    <mergeCell ref="W28:AE28"/>
    <mergeCell ref="AK28:AO28"/>
    <mergeCell ref="W29:AE29"/>
    <mergeCell ref="L29:P29"/>
    <mergeCell ref="AK29:AO29"/>
    <mergeCell ref="AK30:AO30"/>
    <mergeCell ref="L30:P30"/>
    <mergeCell ref="W30:AE30"/>
    <mergeCell ref="L31:P31"/>
    <mergeCell ref="AN100:AP100"/>
    <mergeCell ref="AG100:AM100"/>
    <mergeCell ref="D100:H100"/>
    <mergeCell ref="J100:AF100"/>
    <mergeCell ref="AG94:AM94"/>
    <mergeCell ref="AN94:AP94"/>
    <mergeCell ref="AN98:AP98"/>
    <mergeCell ref="AG98:AM98"/>
    <mergeCell ref="E98:I98"/>
    <mergeCell ref="K98:AF98"/>
    <mergeCell ref="AN99:AP99"/>
    <mergeCell ref="AG99:AM99"/>
    <mergeCell ref="E99:I99"/>
    <mergeCell ref="K99:AF99"/>
    <mergeCell ref="J96:AF96"/>
    <mergeCell ref="D96:H96"/>
    <mergeCell ref="AG96:AM96"/>
    <mergeCell ref="AN96:AP96"/>
    <mergeCell ref="AN97:AP97"/>
    <mergeCell ref="D97:H97"/>
    <mergeCell ref="J97:AF97"/>
    <mergeCell ref="AG97:AM97"/>
    <mergeCell ref="C92:G92"/>
    <mergeCell ref="AG92:AM92"/>
    <mergeCell ref="I92:AF92"/>
    <mergeCell ref="AN92:AP92"/>
    <mergeCell ref="D95:H95"/>
    <mergeCell ref="AG95:AM95"/>
    <mergeCell ref="J95:AF95"/>
    <mergeCell ref="AN95:AP95"/>
    <mergeCell ref="L85:AO85"/>
    <mergeCell ref="AM87:AN87"/>
    <mergeCell ref="AM89:AP89"/>
    <mergeCell ref="AS89:AT91"/>
    <mergeCell ref="AM90:AP90"/>
  </mergeCells>
  <hyperlinks>
    <hyperlink ref="A95" location="'SO 01 - Oprava výhybek č....'!C2" display="/"/>
    <hyperlink ref="A96" location="'SO 02 - Oprava EOV výhybe...'!C2" display="/"/>
    <hyperlink ref="A98" location="'SO 03-01 - Technologická ...'!C2" display="/"/>
    <hyperlink ref="A99" location="'SO 03-02 - Stavební část'!C2" display="/"/>
    <hyperlink ref="A100" location="'VON - Oprava výhybek v žs...'!C2" display="/"/>
  </hyperlink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324"/>
  <sheetViews>
    <sheetView showGridLines="0" workbookViewId="0"/>
  </sheetViews>
  <sheetFormatPr defaultRowHeight="14.25"/>
  <cols>
    <col min="1" max="1" width="8.33203125" style="1" customWidth="1"/>
    <col min="2" max="2" width="1.6640625" style="1" customWidth="1"/>
    <col min="3" max="3" width="4.1640625" style="1" customWidth="1"/>
    <col min="4" max="4" width="4.33203125" style="1" customWidth="1"/>
    <col min="5" max="5" width="17.1640625" style="1" customWidth="1"/>
    <col min="6" max="6" width="100.83203125" style="1" customWidth="1"/>
    <col min="7" max="7" width="7" style="1" customWidth="1"/>
    <col min="8" max="8" width="11.5" style="1" customWidth="1"/>
    <col min="9" max="9" width="20.1640625" style="114" customWidth="1"/>
    <col min="10" max="11" width="20.16406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I2" s="114"/>
      <c r="L2" s="312"/>
      <c r="M2" s="312"/>
      <c r="N2" s="312"/>
      <c r="O2" s="312"/>
      <c r="P2" s="312"/>
      <c r="Q2" s="312"/>
      <c r="R2" s="312"/>
      <c r="S2" s="312"/>
      <c r="T2" s="312"/>
      <c r="U2" s="312"/>
      <c r="V2" s="312"/>
      <c r="AT2" s="16" t="s">
        <v>86</v>
      </c>
    </row>
    <row r="3" spans="1:46" s="1" customFormat="1" ht="6.95" customHeight="1">
      <c r="B3" s="115"/>
      <c r="C3" s="116"/>
      <c r="D3" s="116"/>
      <c r="E3" s="116"/>
      <c r="F3" s="116"/>
      <c r="G3" s="116"/>
      <c r="H3" s="116"/>
      <c r="I3" s="117"/>
      <c r="J3" s="116"/>
      <c r="K3" s="116"/>
      <c r="L3" s="19"/>
      <c r="AT3" s="16" t="s">
        <v>87</v>
      </c>
    </row>
    <row r="4" spans="1:46" s="1" customFormat="1" ht="24.95" customHeight="1">
      <c r="B4" s="19"/>
      <c r="D4" s="118" t="s">
        <v>105</v>
      </c>
      <c r="I4" s="114"/>
      <c r="L4" s="19"/>
      <c r="M4" s="119" t="s">
        <v>10</v>
      </c>
      <c r="AT4" s="16" t="s">
        <v>4</v>
      </c>
    </row>
    <row r="5" spans="1:46" s="1" customFormat="1" ht="6.95" customHeight="1">
      <c r="B5" s="19"/>
      <c r="I5" s="114"/>
      <c r="L5" s="19"/>
    </row>
    <row r="6" spans="1:46" s="1" customFormat="1" ht="12" customHeight="1">
      <c r="B6" s="19"/>
      <c r="D6" s="120" t="s">
        <v>16</v>
      </c>
      <c r="I6" s="114"/>
      <c r="L6" s="19"/>
    </row>
    <row r="7" spans="1:46" s="1" customFormat="1" ht="16.5" customHeight="1">
      <c r="B7" s="19"/>
      <c r="E7" s="313" t="str">
        <f>'Rekapitulace stavby'!K6</f>
        <v>Oprava výhybek v žst. Jistebník</v>
      </c>
      <c r="F7" s="314"/>
      <c r="G7" s="314"/>
      <c r="H7" s="314"/>
      <c r="I7" s="114"/>
      <c r="L7" s="19"/>
    </row>
    <row r="8" spans="1:46" s="2" customFormat="1" ht="12" customHeight="1">
      <c r="A8" s="33"/>
      <c r="B8" s="38"/>
      <c r="C8" s="33"/>
      <c r="D8" s="120" t="s">
        <v>106</v>
      </c>
      <c r="E8" s="33"/>
      <c r="F8" s="33"/>
      <c r="G8" s="33"/>
      <c r="H8" s="33"/>
      <c r="I8" s="121"/>
      <c r="J8" s="33"/>
      <c r="K8" s="33"/>
      <c r="L8" s="50"/>
      <c r="S8" s="33"/>
      <c r="T8" s="33"/>
      <c r="U8" s="33"/>
      <c r="V8" s="33"/>
      <c r="W8" s="33"/>
      <c r="X8" s="33"/>
      <c r="Y8" s="33"/>
      <c r="Z8" s="33"/>
      <c r="AA8" s="33"/>
      <c r="AB8" s="33"/>
      <c r="AC8" s="33"/>
      <c r="AD8" s="33"/>
      <c r="AE8" s="33"/>
    </row>
    <row r="9" spans="1:46" s="2" customFormat="1" ht="16.5" customHeight="1">
      <c r="A9" s="33"/>
      <c r="B9" s="38"/>
      <c r="C9" s="33"/>
      <c r="D9" s="33"/>
      <c r="E9" s="315" t="s">
        <v>107</v>
      </c>
      <c r="F9" s="316"/>
      <c r="G9" s="316"/>
      <c r="H9" s="316"/>
      <c r="I9" s="121"/>
      <c r="J9" s="33"/>
      <c r="K9" s="33"/>
      <c r="L9" s="50"/>
      <c r="S9" s="33"/>
      <c r="T9" s="33"/>
      <c r="U9" s="33"/>
      <c r="V9" s="33"/>
      <c r="W9" s="33"/>
      <c r="X9" s="33"/>
      <c r="Y9" s="33"/>
      <c r="Z9" s="33"/>
      <c r="AA9" s="33"/>
      <c r="AB9" s="33"/>
      <c r="AC9" s="33"/>
      <c r="AD9" s="33"/>
      <c r="AE9" s="33"/>
    </row>
    <row r="10" spans="1:46" s="2" customFormat="1" ht="11.25">
      <c r="A10" s="33"/>
      <c r="B10" s="38"/>
      <c r="C10" s="33"/>
      <c r="D10" s="33"/>
      <c r="E10" s="33"/>
      <c r="F10" s="33"/>
      <c r="G10" s="33"/>
      <c r="H10" s="33"/>
      <c r="I10" s="121"/>
      <c r="J10" s="33"/>
      <c r="K10" s="33"/>
      <c r="L10" s="50"/>
      <c r="S10" s="33"/>
      <c r="T10" s="33"/>
      <c r="U10" s="33"/>
      <c r="V10" s="33"/>
      <c r="W10" s="33"/>
      <c r="X10" s="33"/>
      <c r="Y10" s="33"/>
      <c r="Z10" s="33"/>
      <c r="AA10" s="33"/>
      <c r="AB10" s="33"/>
      <c r="AC10" s="33"/>
      <c r="AD10" s="33"/>
      <c r="AE10" s="33"/>
    </row>
    <row r="11" spans="1:46" s="2" customFormat="1" ht="12" customHeight="1">
      <c r="A11" s="33"/>
      <c r="B11" s="38"/>
      <c r="C11" s="33"/>
      <c r="D11" s="120" t="s">
        <v>18</v>
      </c>
      <c r="E11" s="33"/>
      <c r="F11" s="109" t="s">
        <v>1</v>
      </c>
      <c r="G11" s="33"/>
      <c r="H11" s="33"/>
      <c r="I11" s="122" t="s">
        <v>19</v>
      </c>
      <c r="J11" s="109" t="s">
        <v>1</v>
      </c>
      <c r="K11" s="33"/>
      <c r="L11" s="50"/>
      <c r="S11" s="33"/>
      <c r="T11" s="33"/>
      <c r="U11" s="33"/>
      <c r="V11" s="33"/>
      <c r="W11" s="33"/>
      <c r="X11" s="33"/>
      <c r="Y11" s="33"/>
      <c r="Z11" s="33"/>
      <c r="AA11" s="33"/>
      <c r="AB11" s="33"/>
      <c r="AC11" s="33"/>
      <c r="AD11" s="33"/>
      <c r="AE11" s="33"/>
    </row>
    <row r="12" spans="1:46" s="2" customFormat="1" ht="12" customHeight="1">
      <c r="A12" s="33"/>
      <c r="B12" s="38"/>
      <c r="C12" s="33"/>
      <c r="D12" s="120" t="s">
        <v>20</v>
      </c>
      <c r="E12" s="33"/>
      <c r="F12" s="109" t="s">
        <v>21</v>
      </c>
      <c r="G12" s="33"/>
      <c r="H12" s="33"/>
      <c r="I12" s="122" t="s">
        <v>22</v>
      </c>
      <c r="J12" s="123" t="str">
        <f>'Rekapitulace stavby'!AN8</f>
        <v>25. 2. 2020</v>
      </c>
      <c r="K12" s="33"/>
      <c r="L12" s="50"/>
      <c r="S12" s="33"/>
      <c r="T12" s="33"/>
      <c r="U12" s="33"/>
      <c r="V12" s="33"/>
      <c r="W12" s="33"/>
      <c r="X12" s="33"/>
      <c r="Y12" s="33"/>
      <c r="Z12" s="33"/>
      <c r="AA12" s="33"/>
      <c r="AB12" s="33"/>
      <c r="AC12" s="33"/>
      <c r="AD12" s="33"/>
      <c r="AE12" s="33"/>
    </row>
    <row r="13" spans="1:46" s="2" customFormat="1" ht="10.9" customHeight="1">
      <c r="A13" s="33"/>
      <c r="B13" s="38"/>
      <c r="C13" s="33"/>
      <c r="D13" s="33"/>
      <c r="E13" s="33"/>
      <c r="F13" s="33"/>
      <c r="G13" s="33"/>
      <c r="H13" s="33"/>
      <c r="I13" s="121"/>
      <c r="J13" s="33"/>
      <c r="K13" s="33"/>
      <c r="L13" s="50"/>
      <c r="S13" s="33"/>
      <c r="T13" s="33"/>
      <c r="U13" s="33"/>
      <c r="V13" s="33"/>
      <c r="W13" s="33"/>
      <c r="X13" s="33"/>
      <c r="Y13" s="33"/>
      <c r="Z13" s="33"/>
      <c r="AA13" s="33"/>
      <c r="AB13" s="33"/>
      <c r="AC13" s="33"/>
      <c r="AD13" s="33"/>
      <c r="AE13" s="33"/>
    </row>
    <row r="14" spans="1:46" s="2" customFormat="1" ht="12" customHeight="1">
      <c r="A14" s="33"/>
      <c r="B14" s="38"/>
      <c r="C14" s="33"/>
      <c r="D14" s="120" t="s">
        <v>24</v>
      </c>
      <c r="E14" s="33"/>
      <c r="F14" s="33"/>
      <c r="G14" s="33"/>
      <c r="H14" s="33"/>
      <c r="I14" s="122" t="s">
        <v>25</v>
      </c>
      <c r="J14" s="109" t="s">
        <v>26</v>
      </c>
      <c r="K14" s="33"/>
      <c r="L14" s="50"/>
      <c r="S14" s="33"/>
      <c r="T14" s="33"/>
      <c r="U14" s="33"/>
      <c r="V14" s="33"/>
      <c r="W14" s="33"/>
      <c r="X14" s="33"/>
      <c r="Y14" s="33"/>
      <c r="Z14" s="33"/>
      <c r="AA14" s="33"/>
      <c r="AB14" s="33"/>
      <c r="AC14" s="33"/>
      <c r="AD14" s="33"/>
      <c r="AE14" s="33"/>
    </row>
    <row r="15" spans="1:46" s="2" customFormat="1" ht="18" customHeight="1">
      <c r="A15" s="33"/>
      <c r="B15" s="38"/>
      <c r="C15" s="33"/>
      <c r="D15" s="33"/>
      <c r="E15" s="109" t="s">
        <v>27</v>
      </c>
      <c r="F15" s="33"/>
      <c r="G15" s="33"/>
      <c r="H15" s="33"/>
      <c r="I15" s="122" t="s">
        <v>28</v>
      </c>
      <c r="J15" s="109" t="s">
        <v>29</v>
      </c>
      <c r="K15" s="33"/>
      <c r="L15" s="50"/>
      <c r="S15" s="33"/>
      <c r="T15" s="33"/>
      <c r="U15" s="33"/>
      <c r="V15" s="33"/>
      <c r="W15" s="33"/>
      <c r="X15" s="33"/>
      <c r="Y15" s="33"/>
      <c r="Z15" s="33"/>
      <c r="AA15" s="33"/>
      <c r="AB15" s="33"/>
      <c r="AC15" s="33"/>
      <c r="AD15" s="33"/>
      <c r="AE15" s="33"/>
    </row>
    <row r="16" spans="1:46" s="2" customFormat="1" ht="6.95" customHeight="1">
      <c r="A16" s="33"/>
      <c r="B16" s="38"/>
      <c r="C16" s="33"/>
      <c r="D16" s="33"/>
      <c r="E16" s="33"/>
      <c r="F16" s="33"/>
      <c r="G16" s="33"/>
      <c r="H16" s="33"/>
      <c r="I16" s="121"/>
      <c r="J16" s="33"/>
      <c r="K16" s="33"/>
      <c r="L16" s="50"/>
      <c r="S16" s="33"/>
      <c r="T16" s="33"/>
      <c r="U16" s="33"/>
      <c r="V16" s="33"/>
      <c r="W16" s="33"/>
      <c r="X16" s="33"/>
      <c r="Y16" s="33"/>
      <c r="Z16" s="33"/>
      <c r="AA16" s="33"/>
      <c r="AB16" s="33"/>
      <c r="AC16" s="33"/>
      <c r="AD16" s="33"/>
      <c r="AE16" s="33"/>
    </row>
    <row r="17" spans="1:31" s="2" customFormat="1" ht="12" customHeight="1">
      <c r="A17" s="33"/>
      <c r="B17" s="38"/>
      <c r="C17" s="33"/>
      <c r="D17" s="120" t="s">
        <v>30</v>
      </c>
      <c r="E17" s="33"/>
      <c r="F17" s="33"/>
      <c r="G17" s="33"/>
      <c r="H17" s="33"/>
      <c r="I17" s="122" t="s">
        <v>25</v>
      </c>
      <c r="J17" s="29" t="str">
        <f>'Rekapitulace stavby'!AN13</f>
        <v>Vyplň údaj</v>
      </c>
      <c r="K17" s="33"/>
      <c r="L17" s="50"/>
      <c r="S17" s="33"/>
      <c r="T17" s="33"/>
      <c r="U17" s="33"/>
      <c r="V17" s="33"/>
      <c r="W17" s="33"/>
      <c r="X17" s="33"/>
      <c r="Y17" s="33"/>
      <c r="Z17" s="33"/>
      <c r="AA17" s="33"/>
      <c r="AB17" s="33"/>
      <c r="AC17" s="33"/>
      <c r="AD17" s="33"/>
      <c r="AE17" s="33"/>
    </row>
    <row r="18" spans="1:31" s="2" customFormat="1" ht="18" customHeight="1">
      <c r="A18" s="33"/>
      <c r="B18" s="38"/>
      <c r="C18" s="33"/>
      <c r="D18" s="33"/>
      <c r="E18" s="317" t="str">
        <f>'Rekapitulace stavby'!E14</f>
        <v>Vyplň údaj</v>
      </c>
      <c r="F18" s="318"/>
      <c r="G18" s="318"/>
      <c r="H18" s="318"/>
      <c r="I18" s="122" t="s">
        <v>28</v>
      </c>
      <c r="J18" s="29" t="str">
        <f>'Rekapitulace stavby'!AN14</f>
        <v>Vyplň údaj</v>
      </c>
      <c r="K18" s="33"/>
      <c r="L18" s="50"/>
      <c r="S18" s="33"/>
      <c r="T18" s="33"/>
      <c r="U18" s="33"/>
      <c r="V18" s="33"/>
      <c r="W18" s="33"/>
      <c r="X18" s="33"/>
      <c r="Y18" s="33"/>
      <c r="Z18" s="33"/>
      <c r="AA18" s="33"/>
      <c r="AB18" s="33"/>
      <c r="AC18" s="33"/>
      <c r="AD18" s="33"/>
      <c r="AE18" s="33"/>
    </row>
    <row r="19" spans="1:31" s="2" customFormat="1" ht="6.95" customHeight="1">
      <c r="A19" s="33"/>
      <c r="B19" s="38"/>
      <c r="C19" s="33"/>
      <c r="D19" s="33"/>
      <c r="E19" s="33"/>
      <c r="F19" s="33"/>
      <c r="G19" s="33"/>
      <c r="H19" s="33"/>
      <c r="I19" s="121"/>
      <c r="J19" s="33"/>
      <c r="K19" s="33"/>
      <c r="L19" s="50"/>
      <c r="S19" s="33"/>
      <c r="T19" s="33"/>
      <c r="U19" s="33"/>
      <c r="V19" s="33"/>
      <c r="W19" s="33"/>
      <c r="X19" s="33"/>
      <c r="Y19" s="33"/>
      <c r="Z19" s="33"/>
      <c r="AA19" s="33"/>
      <c r="AB19" s="33"/>
      <c r="AC19" s="33"/>
      <c r="AD19" s="33"/>
      <c r="AE19" s="33"/>
    </row>
    <row r="20" spans="1:31" s="2" customFormat="1" ht="12" customHeight="1">
      <c r="A20" s="33"/>
      <c r="B20" s="38"/>
      <c r="C20" s="33"/>
      <c r="D20" s="120" t="s">
        <v>32</v>
      </c>
      <c r="E20" s="33"/>
      <c r="F20" s="33"/>
      <c r="G20" s="33"/>
      <c r="H20" s="33"/>
      <c r="I20" s="122" t="s">
        <v>25</v>
      </c>
      <c r="J20" s="109" t="str">
        <f>IF('Rekapitulace stavby'!AN16="","",'Rekapitulace stavby'!AN16)</f>
        <v/>
      </c>
      <c r="K20" s="33"/>
      <c r="L20" s="50"/>
      <c r="S20" s="33"/>
      <c r="T20" s="33"/>
      <c r="U20" s="33"/>
      <c r="V20" s="33"/>
      <c r="W20" s="33"/>
      <c r="X20" s="33"/>
      <c r="Y20" s="33"/>
      <c r="Z20" s="33"/>
      <c r="AA20" s="33"/>
      <c r="AB20" s="33"/>
      <c r="AC20" s="33"/>
      <c r="AD20" s="33"/>
      <c r="AE20" s="33"/>
    </row>
    <row r="21" spans="1:31" s="2" customFormat="1" ht="18" customHeight="1">
      <c r="A21" s="33"/>
      <c r="B21" s="38"/>
      <c r="C21" s="33"/>
      <c r="D21" s="33"/>
      <c r="E21" s="109" t="str">
        <f>IF('Rekapitulace stavby'!E17="","",'Rekapitulace stavby'!E17)</f>
        <v xml:space="preserve"> </v>
      </c>
      <c r="F21" s="33"/>
      <c r="G21" s="33"/>
      <c r="H21" s="33"/>
      <c r="I21" s="122" t="s">
        <v>28</v>
      </c>
      <c r="J21" s="109" t="str">
        <f>IF('Rekapitulace stavby'!AN17="","",'Rekapitulace stavby'!AN17)</f>
        <v/>
      </c>
      <c r="K21" s="33"/>
      <c r="L21" s="50"/>
      <c r="S21" s="33"/>
      <c r="T21" s="33"/>
      <c r="U21" s="33"/>
      <c r="V21" s="33"/>
      <c r="W21" s="33"/>
      <c r="X21" s="33"/>
      <c r="Y21" s="33"/>
      <c r="Z21" s="33"/>
      <c r="AA21" s="33"/>
      <c r="AB21" s="33"/>
      <c r="AC21" s="33"/>
      <c r="AD21" s="33"/>
      <c r="AE21" s="33"/>
    </row>
    <row r="22" spans="1:31" s="2" customFormat="1" ht="6.95" customHeight="1">
      <c r="A22" s="33"/>
      <c r="B22" s="38"/>
      <c r="C22" s="33"/>
      <c r="D22" s="33"/>
      <c r="E22" s="33"/>
      <c r="F22" s="33"/>
      <c r="G22" s="33"/>
      <c r="H22" s="33"/>
      <c r="I22" s="121"/>
      <c r="J22" s="33"/>
      <c r="K22" s="33"/>
      <c r="L22" s="50"/>
      <c r="S22" s="33"/>
      <c r="T22" s="33"/>
      <c r="U22" s="33"/>
      <c r="V22" s="33"/>
      <c r="W22" s="33"/>
      <c r="X22" s="33"/>
      <c r="Y22" s="33"/>
      <c r="Z22" s="33"/>
      <c r="AA22" s="33"/>
      <c r="AB22" s="33"/>
      <c r="AC22" s="33"/>
      <c r="AD22" s="33"/>
      <c r="AE22" s="33"/>
    </row>
    <row r="23" spans="1:31" s="2" customFormat="1" ht="12" customHeight="1">
      <c r="A23" s="33"/>
      <c r="B23" s="38"/>
      <c r="C23" s="33"/>
      <c r="D23" s="120" t="s">
        <v>35</v>
      </c>
      <c r="E23" s="33"/>
      <c r="F23" s="33"/>
      <c r="G23" s="33"/>
      <c r="H23" s="33"/>
      <c r="I23" s="122" t="s">
        <v>25</v>
      </c>
      <c r="J23" s="109" t="str">
        <f>IF('Rekapitulace stavby'!AN19="","",'Rekapitulace stavby'!AN19)</f>
        <v/>
      </c>
      <c r="K23" s="33"/>
      <c r="L23" s="50"/>
      <c r="S23" s="33"/>
      <c r="T23" s="33"/>
      <c r="U23" s="33"/>
      <c r="V23" s="33"/>
      <c r="W23" s="33"/>
      <c r="X23" s="33"/>
      <c r="Y23" s="33"/>
      <c r="Z23" s="33"/>
      <c r="AA23" s="33"/>
      <c r="AB23" s="33"/>
      <c r="AC23" s="33"/>
      <c r="AD23" s="33"/>
      <c r="AE23" s="33"/>
    </row>
    <row r="24" spans="1:31" s="2" customFormat="1" ht="18" customHeight="1">
      <c r="A24" s="33"/>
      <c r="B24" s="38"/>
      <c r="C24" s="33"/>
      <c r="D24" s="33"/>
      <c r="E24" s="109" t="str">
        <f>IF('Rekapitulace stavby'!E20="","",'Rekapitulace stavby'!E20)</f>
        <v xml:space="preserve"> </v>
      </c>
      <c r="F24" s="33"/>
      <c r="G24" s="33"/>
      <c r="H24" s="33"/>
      <c r="I24" s="122" t="s">
        <v>28</v>
      </c>
      <c r="J24" s="109" t="str">
        <f>IF('Rekapitulace stavby'!AN20="","",'Rekapitulace stavby'!AN20)</f>
        <v/>
      </c>
      <c r="K24" s="33"/>
      <c r="L24" s="50"/>
      <c r="S24" s="33"/>
      <c r="T24" s="33"/>
      <c r="U24" s="33"/>
      <c r="V24" s="33"/>
      <c r="W24" s="33"/>
      <c r="X24" s="33"/>
      <c r="Y24" s="33"/>
      <c r="Z24" s="33"/>
      <c r="AA24" s="33"/>
      <c r="AB24" s="33"/>
      <c r="AC24" s="33"/>
      <c r="AD24" s="33"/>
      <c r="AE24" s="33"/>
    </row>
    <row r="25" spans="1:31" s="2" customFormat="1" ht="6.95" customHeight="1">
      <c r="A25" s="33"/>
      <c r="B25" s="38"/>
      <c r="C25" s="33"/>
      <c r="D25" s="33"/>
      <c r="E25" s="33"/>
      <c r="F25" s="33"/>
      <c r="G25" s="33"/>
      <c r="H25" s="33"/>
      <c r="I25" s="121"/>
      <c r="J25" s="33"/>
      <c r="K25" s="33"/>
      <c r="L25" s="50"/>
      <c r="S25" s="33"/>
      <c r="T25" s="33"/>
      <c r="U25" s="33"/>
      <c r="V25" s="33"/>
      <c r="W25" s="33"/>
      <c r="X25" s="33"/>
      <c r="Y25" s="33"/>
      <c r="Z25" s="33"/>
      <c r="AA25" s="33"/>
      <c r="AB25" s="33"/>
      <c r="AC25" s="33"/>
      <c r="AD25" s="33"/>
      <c r="AE25" s="33"/>
    </row>
    <row r="26" spans="1:31" s="2" customFormat="1" ht="12" customHeight="1">
      <c r="A26" s="33"/>
      <c r="B26" s="38"/>
      <c r="C26" s="33"/>
      <c r="D26" s="120" t="s">
        <v>36</v>
      </c>
      <c r="E26" s="33"/>
      <c r="F26" s="33"/>
      <c r="G26" s="33"/>
      <c r="H26" s="33"/>
      <c r="I26" s="121"/>
      <c r="J26" s="33"/>
      <c r="K26" s="33"/>
      <c r="L26" s="50"/>
      <c r="S26" s="33"/>
      <c r="T26" s="33"/>
      <c r="U26" s="33"/>
      <c r="V26" s="33"/>
      <c r="W26" s="33"/>
      <c r="X26" s="33"/>
      <c r="Y26" s="33"/>
      <c r="Z26" s="33"/>
      <c r="AA26" s="33"/>
      <c r="AB26" s="33"/>
      <c r="AC26" s="33"/>
      <c r="AD26" s="33"/>
      <c r="AE26" s="33"/>
    </row>
    <row r="27" spans="1:31" s="8" customFormat="1" ht="16.5" customHeight="1">
      <c r="A27" s="124"/>
      <c r="B27" s="125"/>
      <c r="C27" s="124"/>
      <c r="D27" s="124"/>
      <c r="E27" s="319" t="s">
        <v>1</v>
      </c>
      <c r="F27" s="319"/>
      <c r="G27" s="319"/>
      <c r="H27" s="319"/>
      <c r="I27" s="126"/>
      <c r="J27" s="124"/>
      <c r="K27" s="124"/>
      <c r="L27" s="127"/>
      <c r="S27" s="124"/>
      <c r="T27" s="124"/>
      <c r="U27" s="124"/>
      <c r="V27" s="124"/>
      <c r="W27" s="124"/>
      <c r="X27" s="124"/>
      <c r="Y27" s="124"/>
      <c r="Z27" s="124"/>
      <c r="AA27" s="124"/>
      <c r="AB27" s="124"/>
      <c r="AC27" s="124"/>
      <c r="AD27" s="124"/>
      <c r="AE27" s="124"/>
    </row>
    <row r="28" spans="1:31" s="2" customFormat="1" ht="6.95" customHeight="1">
      <c r="A28" s="33"/>
      <c r="B28" s="38"/>
      <c r="C28" s="33"/>
      <c r="D28" s="33"/>
      <c r="E28" s="33"/>
      <c r="F28" s="33"/>
      <c r="G28" s="33"/>
      <c r="H28" s="33"/>
      <c r="I28" s="121"/>
      <c r="J28" s="33"/>
      <c r="K28" s="33"/>
      <c r="L28" s="50"/>
      <c r="S28" s="33"/>
      <c r="T28" s="33"/>
      <c r="U28" s="33"/>
      <c r="V28" s="33"/>
      <c r="W28" s="33"/>
      <c r="X28" s="33"/>
      <c r="Y28" s="33"/>
      <c r="Z28" s="33"/>
      <c r="AA28" s="33"/>
      <c r="AB28" s="33"/>
      <c r="AC28" s="33"/>
      <c r="AD28" s="33"/>
      <c r="AE28" s="33"/>
    </row>
    <row r="29" spans="1:31" s="2" customFormat="1" ht="6.95" customHeight="1">
      <c r="A29" s="33"/>
      <c r="B29" s="38"/>
      <c r="C29" s="33"/>
      <c r="D29" s="128"/>
      <c r="E29" s="128"/>
      <c r="F29" s="128"/>
      <c r="G29" s="128"/>
      <c r="H29" s="128"/>
      <c r="I29" s="129"/>
      <c r="J29" s="128"/>
      <c r="K29" s="128"/>
      <c r="L29" s="50"/>
      <c r="S29" s="33"/>
      <c r="T29" s="33"/>
      <c r="U29" s="33"/>
      <c r="V29" s="33"/>
      <c r="W29" s="33"/>
      <c r="X29" s="33"/>
      <c r="Y29" s="33"/>
      <c r="Z29" s="33"/>
      <c r="AA29" s="33"/>
      <c r="AB29" s="33"/>
      <c r="AC29" s="33"/>
      <c r="AD29" s="33"/>
      <c r="AE29" s="33"/>
    </row>
    <row r="30" spans="1:31" s="2" customFormat="1" ht="25.35" customHeight="1">
      <c r="A30" s="33"/>
      <c r="B30" s="38"/>
      <c r="C30" s="33"/>
      <c r="D30" s="130" t="s">
        <v>37</v>
      </c>
      <c r="E30" s="33"/>
      <c r="F30" s="33"/>
      <c r="G30" s="33"/>
      <c r="H30" s="33"/>
      <c r="I30" s="121"/>
      <c r="J30" s="131">
        <f>ROUND(J119, 2)</f>
        <v>0</v>
      </c>
      <c r="K30" s="33"/>
      <c r="L30" s="50"/>
      <c r="S30" s="33"/>
      <c r="T30" s="33"/>
      <c r="U30" s="33"/>
      <c r="V30" s="33"/>
      <c r="W30" s="33"/>
      <c r="X30" s="33"/>
      <c r="Y30" s="33"/>
      <c r="Z30" s="33"/>
      <c r="AA30" s="33"/>
      <c r="AB30" s="33"/>
      <c r="AC30" s="33"/>
      <c r="AD30" s="33"/>
      <c r="AE30" s="33"/>
    </row>
    <row r="31" spans="1:31" s="2" customFormat="1" ht="6.95" customHeight="1">
      <c r="A31" s="33"/>
      <c r="B31" s="38"/>
      <c r="C31" s="33"/>
      <c r="D31" s="128"/>
      <c r="E31" s="128"/>
      <c r="F31" s="128"/>
      <c r="G31" s="128"/>
      <c r="H31" s="128"/>
      <c r="I31" s="129"/>
      <c r="J31" s="128"/>
      <c r="K31" s="128"/>
      <c r="L31" s="50"/>
      <c r="S31" s="33"/>
      <c r="T31" s="33"/>
      <c r="U31" s="33"/>
      <c r="V31" s="33"/>
      <c r="W31" s="33"/>
      <c r="X31" s="33"/>
      <c r="Y31" s="33"/>
      <c r="Z31" s="33"/>
      <c r="AA31" s="33"/>
      <c r="AB31" s="33"/>
      <c r="AC31" s="33"/>
      <c r="AD31" s="33"/>
      <c r="AE31" s="33"/>
    </row>
    <row r="32" spans="1:31" s="2" customFormat="1" ht="14.45" customHeight="1">
      <c r="A32" s="33"/>
      <c r="B32" s="38"/>
      <c r="C32" s="33"/>
      <c r="D32" s="33"/>
      <c r="E32" s="33"/>
      <c r="F32" s="132" t="s">
        <v>39</v>
      </c>
      <c r="G32" s="33"/>
      <c r="H32" s="33"/>
      <c r="I32" s="133" t="s">
        <v>38</v>
      </c>
      <c r="J32" s="132" t="s">
        <v>40</v>
      </c>
      <c r="K32" s="33"/>
      <c r="L32" s="50"/>
      <c r="S32" s="33"/>
      <c r="T32" s="33"/>
      <c r="U32" s="33"/>
      <c r="V32" s="33"/>
      <c r="W32" s="33"/>
      <c r="X32" s="33"/>
      <c r="Y32" s="33"/>
      <c r="Z32" s="33"/>
      <c r="AA32" s="33"/>
      <c r="AB32" s="33"/>
      <c r="AC32" s="33"/>
      <c r="AD32" s="33"/>
      <c r="AE32" s="33"/>
    </row>
    <row r="33" spans="1:31" s="2" customFormat="1" ht="14.45" customHeight="1">
      <c r="A33" s="33"/>
      <c r="B33" s="38"/>
      <c r="C33" s="33"/>
      <c r="D33" s="134" t="s">
        <v>41</v>
      </c>
      <c r="E33" s="120" t="s">
        <v>42</v>
      </c>
      <c r="F33" s="135">
        <f>ROUND((SUM(BE119:BE323)),  2)</f>
        <v>0</v>
      </c>
      <c r="G33" s="33"/>
      <c r="H33" s="33"/>
      <c r="I33" s="136">
        <v>0.21</v>
      </c>
      <c r="J33" s="135">
        <f>ROUND(((SUM(BE119:BE323))*I33),  2)</f>
        <v>0</v>
      </c>
      <c r="K33" s="33"/>
      <c r="L33" s="50"/>
      <c r="S33" s="33"/>
      <c r="T33" s="33"/>
      <c r="U33" s="33"/>
      <c r="V33" s="33"/>
      <c r="W33" s="33"/>
      <c r="X33" s="33"/>
      <c r="Y33" s="33"/>
      <c r="Z33" s="33"/>
      <c r="AA33" s="33"/>
      <c r="AB33" s="33"/>
      <c r="AC33" s="33"/>
      <c r="AD33" s="33"/>
      <c r="AE33" s="33"/>
    </row>
    <row r="34" spans="1:31" s="2" customFormat="1" ht="14.45" customHeight="1">
      <c r="A34" s="33"/>
      <c r="B34" s="38"/>
      <c r="C34" s="33"/>
      <c r="D34" s="33"/>
      <c r="E34" s="120" t="s">
        <v>43</v>
      </c>
      <c r="F34" s="135">
        <f>ROUND((SUM(BF119:BF323)),  2)</f>
        <v>0</v>
      </c>
      <c r="G34" s="33"/>
      <c r="H34" s="33"/>
      <c r="I34" s="136">
        <v>0.15</v>
      </c>
      <c r="J34" s="135">
        <f>ROUND(((SUM(BF119:BF323))*I34),  2)</f>
        <v>0</v>
      </c>
      <c r="K34" s="33"/>
      <c r="L34" s="50"/>
      <c r="S34" s="33"/>
      <c r="T34" s="33"/>
      <c r="U34" s="33"/>
      <c r="V34" s="33"/>
      <c r="W34" s="33"/>
      <c r="X34" s="33"/>
      <c r="Y34" s="33"/>
      <c r="Z34" s="33"/>
      <c r="AA34" s="33"/>
      <c r="AB34" s="33"/>
      <c r="AC34" s="33"/>
      <c r="AD34" s="33"/>
      <c r="AE34" s="33"/>
    </row>
    <row r="35" spans="1:31" s="2" customFormat="1" ht="14.45" hidden="1" customHeight="1">
      <c r="A35" s="33"/>
      <c r="B35" s="38"/>
      <c r="C35" s="33"/>
      <c r="D35" s="33"/>
      <c r="E35" s="120" t="s">
        <v>44</v>
      </c>
      <c r="F35" s="135">
        <f>ROUND((SUM(BG119:BG323)),  2)</f>
        <v>0</v>
      </c>
      <c r="G35" s="33"/>
      <c r="H35" s="33"/>
      <c r="I35" s="136">
        <v>0.21</v>
      </c>
      <c r="J35" s="135">
        <f>0</f>
        <v>0</v>
      </c>
      <c r="K35" s="33"/>
      <c r="L35" s="50"/>
      <c r="S35" s="33"/>
      <c r="T35" s="33"/>
      <c r="U35" s="33"/>
      <c r="V35" s="33"/>
      <c r="W35" s="33"/>
      <c r="X35" s="33"/>
      <c r="Y35" s="33"/>
      <c r="Z35" s="33"/>
      <c r="AA35" s="33"/>
      <c r="AB35" s="33"/>
      <c r="AC35" s="33"/>
      <c r="AD35" s="33"/>
      <c r="AE35" s="33"/>
    </row>
    <row r="36" spans="1:31" s="2" customFormat="1" ht="14.45" hidden="1" customHeight="1">
      <c r="A36" s="33"/>
      <c r="B36" s="38"/>
      <c r="C36" s="33"/>
      <c r="D36" s="33"/>
      <c r="E36" s="120" t="s">
        <v>45</v>
      </c>
      <c r="F36" s="135">
        <f>ROUND((SUM(BH119:BH323)),  2)</f>
        <v>0</v>
      </c>
      <c r="G36" s="33"/>
      <c r="H36" s="33"/>
      <c r="I36" s="136">
        <v>0.15</v>
      </c>
      <c r="J36" s="135">
        <f>0</f>
        <v>0</v>
      </c>
      <c r="K36" s="33"/>
      <c r="L36" s="50"/>
      <c r="S36" s="33"/>
      <c r="T36" s="33"/>
      <c r="U36" s="33"/>
      <c r="V36" s="33"/>
      <c r="W36" s="33"/>
      <c r="X36" s="33"/>
      <c r="Y36" s="33"/>
      <c r="Z36" s="33"/>
      <c r="AA36" s="33"/>
      <c r="AB36" s="33"/>
      <c r="AC36" s="33"/>
      <c r="AD36" s="33"/>
      <c r="AE36" s="33"/>
    </row>
    <row r="37" spans="1:31" s="2" customFormat="1" ht="14.45" hidden="1" customHeight="1">
      <c r="A37" s="33"/>
      <c r="B37" s="38"/>
      <c r="C37" s="33"/>
      <c r="D37" s="33"/>
      <c r="E37" s="120" t="s">
        <v>46</v>
      </c>
      <c r="F37" s="135">
        <f>ROUND((SUM(BI119:BI323)),  2)</f>
        <v>0</v>
      </c>
      <c r="G37" s="33"/>
      <c r="H37" s="33"/>
      <c r="I37" s="136">
        <v>0</v>
      </c>
      <c r="J37" s="135">
        <f>0</f>
        <v>0</v>
      </c>
      <c r="K37" s="33"/>
      <c r="L37" s="50"/>
      <c r="S37" s="33"/>
      <c r="T37" s="33"/>
      <c r="U37" s="33"/>
      <c r="V37" s="33"/>
      <c r="W37" s="33"/>
      <c r="X37" s="33"/>
      <c r="Y37" s="33"/>
      <c r="Z37" s="33"/>
      <c r="AA37" s="33"/>
      <c r="AB37" s="33"/>
      <c r="AC37" s="33"/>
      <c r="AD37" s="33"/>
      <c r="AE37" s="33"/>
    </row>
    <row r="38" spans="1:31" s="2" customFormat="1" ht="6.95" customHeight="1">
      <c r="A38" s="33"/>
      <c r="B38" s="38"/>
      <c r="C38" s="33"/>
      <c r="D38" s="33"/>
      <c r="E38" s="33"/>
      <c r="F38" s="33"/>
      <c r="G38" s="33"/>
      <c r="H38" s="33"/>
      <c r="I38" s="121"/>
      <c r="J38" s="33"/>
      <c r="K38" s="33"/>
      <c r="L38" s="50"/>
      <c r="S38" s="33"/>
      <c r="T38" s="33"/>
      <c r="U38" s="33"/>
      <c r="V38" s="33"/>
      <c r="W38" s="33"/>
      <c r="X38" s="33"/>
      <c r="Y38" s="33"/>
      <c r="Z38" s="33"/>
      <c r="AA38" s="33"/>
      <c r="AB38" s="33"/>
      <c r="AC38" s="33"/>
      <c r="AD38" s="33"/>
      <c r="AE38" s="33"/>
    </row>
    <row r="39" spans="1:31" s="2" customFormat="1" ht="25.35" customHeight="1">
      <c r="A39" s="33"/>
      <c r="B39" s="38"/>
      <c r="C39" s="137"/>
      <c r="D39" s="138" t="s">
        <v>47</v>
      </c>
      <c r="E39" s="139"/>
      <c r="F39" s="139"/>
      <c r="G39" s="140" t="s">
        <v>48</v>
      </c>
      <c r="H39" s="141" t="s">
        <v>49</v>
      </c>
      <c r="I39" s="142"/>
      <c r="J39" s="143">
        <f>SUM(J30:J37)</f>
        <v>0</v>
      </c>
      <c r="K39" s="144"/>
      <c r="L39" s="50"/>
      <c r="S39" s="33"/>
      <c r="T39" s="33"/>
      <c r="U39" s="33"/>
      <c r="V39" s="33"/>
      <c r="W39" s="33"/>
      <c r="X39" s="33"/>
      <c r="Y39" s="33"/>
      <c r="Z39" s="33"/>
      <c r="AA39" s="33"/>
      <c r="AB39" s="33"/>
      <c r="AC39" s="33"/>
      <c r="AD39" s="33"/>
      <c r="AE39" s="33"/>
    </row>
    <row r="40" spans="1:31" s="2" customFormat="1" ht="14.45" customHeight="1">
      <c r="A40" s="33"/>
      <c r="B40" s="38"/>
      <c r="C40" s="33"/>
      <c r="D40" s="33"/>
      <c r="E40" s="33"/>
      <c r="F40" s="33"/>
      <c r="G40" s="33"/>
      <c r="H40" s="33"/>
      <c r="I40" s="121"/>
      <c r="J40" s="33"/>
      <c r="K40" s="33"/>
      <c r="L40" s="50"/>
      <c r="S40" s="33"/>
      <c r="T40" s="33"/>
      <c r="U40" s="33"/>
      <c r="V40" s="33"/>
      <c r="W40" s="33"/>
      <c r="X40" s="33"/>
      <c r="Y40" s="33"/>
      <c r="Z40" s="33"/>
      <c r="AA40" s="33"/>
      <c r="AB40" s="33"/>
      <c r="AC40" s="33"/>
      <c r="AD40" s="33"/>
      <c r="AE40" s="33"/>
    </row>
    <row r="41" spans="1:31" s="1" customFormat="1" ht="14.45" customHeight="1">
      <c r="B41" s="19"/>
      <c r="I41" s="114"/>
      <c r="L41" s="19"/>
    </row>
    <row r="42" spans="1:31" s="1" customFormat="1" ht="14.45" customHeight="1">
      <c r="B42" s="19"/>
      <c r="I42" s="114"/>
      <c r="L42" s="19"/>
    </row>
    <row r="43" spans="1:31" s="1" customFormat="1" ht="14.45" customHeight="1">
      <c r="B43" s="19"/>
      <c r="I43" s="114"/>
      <c r="L43" s="19"/>
    </row>
    <row r="44" spans="1:31" s="1" customFormat="1" ht="14.45" customHeight="1">
      <c r="B44" s="19"/>
      <c r="I44" s="114"/>
      <c r="L44" s="19"/>
    </row>
    <row r="45" spans="1:31" s="1" customFormat="1" ht="14.45" customHeight="1">
      <c r="B45" s="19"/>
      <c r="I45" s="114"/>
      <c r="L45" s="19"/>
    </row>
    <row r="46" spans="1:31" s="1" customFormat="1" ht="14.45" customHeight="1">
      <c r="B46" s="19"/>
      <c r="I46" s="114"/>
      <c r="L46" s="19"/>
    </row>
    <row r="47" spans="1:31" s="1" customFormat="1" ht="14.45" customHeight="1">
      <c r="B47" s="19"/>
      <c r="I47" s="114"/>
      <c r="L47" s="19"/>
    </row>
    <row r="48" spans="1:31" s="1" customFormat="1" ht="14.45" customHeight="1">
      <c r="B48" s="19"/>
      <c r="I48" s="114"/>
      <c r="L48" s="19"/>
    </row>
    <row r="49" spans="1:31" s="1" customFormat="1" ht="14.45" customHeight="1">
      <c r="B49" s="19"/>
      <c r="I49" s="114"/>
      <c r="L49" s="19"/>
    </row>
    <row r="50" spans="1:31" s="2" customFormat="1" ht="14.45" customHeight="1">
      <c r="B50" s="50"/>
      <c r="D50" s="145" t="s">
        <v>50</v>
      </c>
      <c r="E50" s="146"/>
      <c r="F50" s="146"/>
      <c r="G50" s="145" t="s">
        <v>51</v>
      </c>
      <c r="H50" s="146"/>
      <c r="I50" s="147"/>
      <c r="J50" s="146"/>
      <c r="K50" s="146"/>
      <c r="L50" s="50"/>
    </row>
    <row r="51" spans="1:31" ht="11.25">
      <c r="B51" s="19"/>
      <c r="L51" s="19"/>
    </row>
    <row r="52" spans="1:31" ht="11.25">
      <c r="B52" s="19"/>
      <c r="L52" s="19"/>
    </row>
    <row r="53" spans="1:31" ht="11.25">
      <c r="B53" s="19"/>
      <c r="L53" s="19"/>
    </row>
    <row r="54" spans="1:31" ht="11.25">
      <c r="B54" s="19"/>
      <c r="L54" s="19"/>
    </row>
    <row r="55" spans="1:31" ht="11.25">
      <c r="B55" s="19"/>
      <c r="L55" s="19"/>
    </row>
    <row r="56" spans="1:31" ht="11.25">
      <c r="B56" s="19"/>
      <c r="L56" s="19"/>
    </row>
    <row r="57" spans="1:31" ht="11.25">
      <c r="B57" s="19"/>
      <c r="L57" s="19"/>
    </row>
    <row r="58" spans="1:31" ht="11.25">
      <c r="B58" s="19"/>
      <c r="L58" s="19"/>
    </row>
    <row r="59" spans="1:31" ht="11.25">
      <c r="B59" s="19"/>
      <c r="L59" s="19"/>
    </row>
    <row r="60" spans="1:31" ht="11.25">
      <c r="B60" s="19"/>
      <c r="L60" s="19"/>
    </row>
    <row r="61" spans="1:31" s="2" customFormat="1" ht="12.75">
      <c r="A61" s="33"/>
      <c r="B61" s="38"/>
      <c r="C61" s="33"/>
      <c r="D61" s="148" t="s">
        <v>52</v>
      </c>
      <c r="E61" s="149"/>
      <c r="F61" s="150" t="s">
        <v>53</v>
      </c>
      <c r="G61" s="148" t="s">
        <v>52</v>
      </c>
      <c r="H61" s="149"/>
      <c r="I61" s="151"/>
      <c r="J61" s="152" t="s">
        <v>53</v>
      </c>
      <c r="K61" s="149"/>
      <c r="L61" s="50"/>
      <c r="S61" s="33"/>
      <c r="T61" s="33"/>
      <c r="U61" s="33"/>
      <c r="V61" s="33"/>
      <c r="W61" s="33"/>
      <c r="X61" s="33"/>
      <c r="Y61" s="33"/>
      <c r="Z61" s="33"/>
      <c r="AA61" s="33"/>
      <c r="AB61" s="33"/>
      <c r="AC61" s="33"/>
      <c r="AD61" s="33"/>
      <c r="AE61" s="33"/>
    </row>
    <row r="62" spans="1:31" ht="11.25">
      <c r="B62" s="19"/>
      <c r="L62" s="19"/>
    </row>
    <row r="63" spans="1:31" ht="11.25">
      <c r="B63" s="19"/>
      <c r="L63" s="19"/>
    </row>
    <row r="64" spans="1:31" ht="11.25">
      <c r="B64" s="19"/>
      <c r="L64" s="19"/>
    </row>
    <row r="65" spans="1:31" s="2" customFormat="1" ht="12.75">
      <c r="A65" s="33"/>
      <c r="B65" s="38"/>
      <c r="C65" s="33"/>
      <c r="D65" s="145" t="s">
        <v>54</v>
      </c>
      <c r="E65" s="153"/>
      <c r="F65" s="153"/>
      <c r="G65" s="145" t="s">
        <v>55</v>
      </c>
      <c r="H65" s="153"/>
      <c r="I65" s="154"/>
      <c r="J65" s="153"/>
      <c r="K65" s="153"/>
      <c r="L65" s="50"/>
      <c r="S65" s="33"/>
      <c r="T65" s="33"/>
      <c r="U65" s="33"/>
      <c r="V65" s="33"/>
      <c r="W65" s="33"/>
      <c r="X65" s="33"/>
      <c r="Y65" s="33"/>
      <c r="Z65" s="33"/>
      <c r="AA65" s="33"/>
      <c r="AB65" s="33"/>
      <c r="AC65" s="33"/>
      <c r="AD65" s="33"/>
      <c r="AE65" s="33"/>
    </row>
    <row r="66" spans="1:31" ht="11.25">
      <c r="B66" s="19"/>
      <c r="L66" s="19"/>
    </row>
    <row r="67" spans="1:31" ht="11.25">
      <c r="B67" s="19"/>
      <c r="L67" s="19"/>
    </row>
    <row r="68" spans="1:31" ht="11.25">
      <c r="B68" s="19"/>
      <c r="L68" s="19"/>
    </row>
    <row r="69" spans="1:31" ht="11.25">
      <c r="B69" s="19"/>
      <c r="L69" s="19"/>
    </row>
    <row r="70" spans="1:31" ht="11.25">
      <c r="B70" s="19"/>
      <c r="L70" s="19"/>
    </row>
    <row r="71" spans="1:31" ht="11.25">
      <c r="B71" s="19"/>
      <c r="L71" s="19"/>
    </row>
    <row r="72" spans="1:31" ht="11.25">
      <c r="B72" s="19"/>
      <c r="L72" s="19"/>
    </row>
    <row r="73" spans="1:31" ht="11.25">
      <c r="B73" s="19"/>
      <c r="L73" s="19"/>
    </row>
    <row r="74" spans="1:31" ht="11.25">
      <c r="B74" s="19"/>
      <c r="L74" s="19"/>
    </row>
    <row r="75" spans="1:31" ht="11.25">
      <c r="B75" s="19"/>
      <c r="L75" s="19"/>
    </row>
    <row r="76" spans="1:31" s="2" customFormat="1" ht="12.75">
      <c r="A76" s="33"/>
      <c r="B76" s="38"/>
      <c r="C76" s="33"/>
      <c r="D76" s="148" t="s">
        <v>52</v>
      </c>
      <c r="E76" s="149"/>
      <c r="F76" s="150" t="s">
        <v>53</v>
      </c>
      <c r="G76" s="148" t="s">
        <v>52</v>
      </c>
      <c r="H76" s="149"/>
      <c r="I76" s="151"/>
      <c r="J76" s="152" t="s">
        <v>53</v>
      </c>
      <c r="K76" s="149"/>
      <c r="L76" s="50"/>
      <c r="S76" s="33"/>
      <c r="T76" s="33"/>
      <c r="U76" s="33"/>
      <c r="V76" s="33"/>
      <c r="W76" s="33"/>
      <c r="X76" s="33"/>
      <c r="Y76" s="33"/>
      <c r="Z76" s="33"/>
      <c r="AA76" s="33"/>
      <c r="AB76" s="33"/>
      <c r="AC76" s="33"/>
      <c r="AD76" s="33"/>
      <c r="AE76" s="33"/>
    </row>
    <row r="77" spans="1:31" s="2" customFormat="1" ht="14.45" customHeight="1">
      <c r="A77" s="33"/>
      <c r="B77" s="155"/>
      <c r="C77" s="156"/>
      <c r="D77" s="156"/>
      <c r="E77" s="156"/>
      <c r="F77" s="156"/>
      <c r="G77" s="156"/>
      <c r="H77" s="156"/>
      <c r="I77" s="157"/>
      <c r="J77" s="156"/>
      <c r="K77" s="156"/>
      <c r="L77" s="50"/>
      <c r="S77" s="33"/>
      <c r="T77" s="33"/>
      <c r="U77" s="33"/>
      <c r="V77" s="33"/>
      <c r="W77" s="33"/>
      <c r="X77" s="33"/>
      <c r="Y77" s="33"/>
      <c r="Z77" s="33"/>
      <c r="AA77" s="33"/>
      <c r="AB77" s="33"/>
      <c r="AC77" s="33"/>
      <c r="AD77" s="33"/>
      <c r="AE77" s="33"/>
    </row>
    <row r="81" spans="1:47" s="2" customFormat="1" ht="6.95" customHeight="1">
      <c r="A81" s="33"/>
      <c r="B81" s="158"/>
      <c r="C81" s="159"/>
      <c r="D81" s="159"/>
      <c r="E81" s="159"/>
      <c r="F81" s="159"/>
      <c r="G81" s="159"/>
      <c r="H81" s="159"/>
      <c r="I81" s="160"/>
      <c r="J81" s="159"/>
      <c r="K81" s="159"/>
      <c r="L81" s="50"/>
      <c r="S81" s="33"/>
      <c r="T81" s="33"/>
      <c r="U81" s="33"/>
      <c r="V81" s="33"/>
      <c r="W81" s="33"/>
      <c r="X81" s="33"/>
      <c r="Y81" s="33"/>
      <c r="Z81" s="33"/>
      <c r="AA81" s="33"/>
      <c r="AB81" s="33"/>
      <c r="AC81" s="33"/>
      <c r="AD81" s="33"/>
      <c r="AE81" s="33"/>
    </row>
    <row r="82" spans="1:47" s="2" customFormat="1" ht="24.95" customHeight="1">
      <c r="A82" s="33"/>
      <c r="B82" s="34"/>
      <c r="C82" s="22" t="s">
        <v>108</v>
      </c>
      <c r="D82" s="35"/>
      <c r="E82" s="35"/>
      <c r="F82" s="35"/>
      <c r="G82" s="35"/>
      <c r="H82" s="35"/>
      <c r="I82" s="121"/>
      <c r="J82" s="35"/>
      <c r="K82" s="35"/>
      <c r="L82" s="50"/>
      <c r="S82" s="33"/>
      <c r="T82" s="33"/>
      <c r="U82" s="33"/>
      <c r="V82" s="33"/>
      <c r="W82" s="33"/>
      <c r="X82" s="33"/>
      <c r="Y82" s="33"/>
      <c r="Z82" s="33"/>
      <c r="AA82" s="33"/>
      <c r="AB82" s="33"/>
      <c r="AC82" s="33"/>
      <c r="AD82" s="33"/>
      <c r="AE82" s="33"/>
    </row>
    <row r="83" spans="1:47" s="2" customFormat="1" ht="6.95" customHeight="1">
      <c r="A83" s="33"/>
      <c r="B83" s="34"/>
      <c r="C83" s="35"/>
      <c r="D83" s="35"/>
      <c r="E83" s="35"/>
      <c r="F83" s="35"/>
      <c r="G83" s="35"/>
      <c r="H83" s="35"/>
      <c r="I83" s="121"/>
      <c r="J83" s="35"/>
      <c r="K83" s="35"/>
      <c r="L83" s="50"/>
      <c r="S83" s="33"/>
      <c r="T83" s="33"/>
      <c r="U83" s="33"/>
      <c r="V83" s="33"/>
      <c r="W83" s="33"/>
      <c r="X83" s="33"/>
      <c r="Y83" s="33"/>
      <c r="Z83" s="33"/>
      <c r="AA83" s="33"/>
      <c r="AB83" s="33"/>
      <c r="AC83" s="33"/>
      <c r="AD83" s="33"/>
      <c r="AE83" s="33"/>
    </row>
    <row r="84" spans="1:47" s="2" customFormat="1" ht="12" customHeight="1">
      <c r="A84" s="33"/>
      <c r="B84" s="34"/>
      <c r="C84" s="28" t="s">
        <v>16</v>
      </c>
      <c r="D84" s="35"/>
      <c r="E84" s="35"/>
      <c r="F84" s="35"/>
      <c r="G84" s="35"/>
      <c r="H84" s="35"/>
      <c r="I84" s="121"/>
      <c r="J84" s="35"/>
      <c r="K84" s="35"/>
      <c r="L84" s="50"/>
      <c r="S84" s="33"/>
      <c r="T84" s="33"/>
      <c r="U84" s="33"/>
      <c r="V84" s="33"/>
      <c r="W84" s="33"/>
      <c r="X84" s="33"/>
      <c r="Y84" s="33"/>
      <c r="Z84" s="33"/>
      <c r="AA84" s="33"/>
      <c r="AB84" s="33"/>
      <c r="AC84" s="33"/>
      <c r="AD84" s="33"/>
      <c r="AE84" s="33"/>
    </row>
    <row r="85" spans="1:47" s="2" customFormat="1" ht="16.5" customHeight="1">
      <c r="A85" s="33"/>
      <c r="B85" s="34"/>
      <c r="C85" s="35"/>
      <c r="D85" s="35"/>
      <c r="E85" s="320" t="str">
        <f>E7</f>
        <v>Oprava výhybek v žst. Jistebník</v>
      </c>
      <c r="F85" s="321"/>
      <c r="G85" s="321"/>
      <c r="H85" s="321"/>
      <c r="I85" s="121"/>
      <c r="J85" s="35"/>
      <c r="K85" s="35"/>
      <c r="L85" s="50"/>
      <c r="S85" s="33"/>
      <c r="T85" s="33"/>
      <c r="U85" s="33"/>
      <c r="V85" s="33"/>
      <c r="W85" s="33"/>
      <c r="X85" s="33"/>
      <c r="Y85" s="33"/>
      <c r="Z85" s="33"/>
      <c r="AA85" s="33"/>
      <c r="AB85" s="33"/>
      <c r="AC85" s="33"/>
      <c r="AD85" s="33"/>
      <c r="AE85" s="33"/>
    </row>
    <row r="86" spans="1:47" s="2" customFormat="1" ht="12" customHeight="1">
      <c r="A86" s="33"/>
      <c r="B86" s="34"/>
      <c r="C86" s="28" t="s">
        <v>106</v>
      </c>
      <c r="D86" s="35"/>
      <c r="E86" s="35"/>
      <c r="F86" s="35"/>
      <c r="G86" s="35"/>
      <c r="H86" s="35"/>
      <c r="I86" s="121"/>
      <c r="J86" s="35"/>
      <c r="K86" s="35"/>
      <c r="L86" s="50"/>
      <c r="S86" s="33"/>
      <c r="T86" s="33"/>
      <c r="U86" s="33"/>
      <c r="V86" s="33"/>
      <c r="W86" s="33"/>
      <c r="X86" s="33"/>
      <c r="Y86" s="33"/>
      <c r="Z86" s="33"/>
      <c r="AA86" s="33"/>
      <c r="AB86" s="33"/>
      <c r="AC86" s="33"/>
      <c r="AD86" s="33"/>
      <c r="AE86" s="33"/>
    </row>
    <row r="87" spans="1:47" s="2" customFormat="1" ht="16.5" customHeight="1">
      <c r="A87" s="33"/>
      <c r="B87" s="34"/>
      <c r="C87" s="35"/>
      <c r="D87" s="35"/>
      <c r="E87" s="268" t="str">
        <f>E9</f>
        <v>SO 01 - Oprava výhybek č. 1 - 6</v>
      </c>
      <c r="F87" s="322"/>
      <c r="G87" s="322"/>
      <c r="H87" s="322"/>
      <c r="I87" s="121"/>
      <c r="J87" s="35"/>
      <c r="K87" s="35"/>
      <c r="L87" s="50"/>
      <c r="S87" s="33"/>
      <c r="T87" s="33"/>
      <c r="U87" s="33"/>
      <c r="V87" s="33"/>
      <c r="W87" s="33"/>
      <c r="X87" s="33"/>
      <c r="Y87" s="33"/>
      <c r="Z87" s="33"/>
      <c r="AA87" s="33"/>
      <c r="AB87" s="33"/>
      <c r="AC87" s="33"/>
      <c r="AD87" s="33"/>
      <c r="AE87" s="33"/>
    </row>
    <row r="88" spans="1:47" s="2" customFormat="1" ht="6.95" customHeight="1">
      <c r="A88" s="33"/>
      <c r="B88" s="34"/>
      <c r="C88" s="35"/>
      <c r="D88" s="35"/>
      <c r="E88" s="35"/>
      <c r="F88" s="35"/>
      <c r="G88" s="35"/>
      <c r="H88" s="35"/>
      <c r="I88" s="121"/>
      <c r="J88" s="35"/>
      <c r="K88" s="35"/>
      <c r="L88" s="50"/>
      <c r="S88" s="33"/>
      <c r="T88" s="33"/>
      <c r="U88" s="33"/>
      <c r="V88" s="33"/>
      <c r="W88" s="33"/>
      <c r="X88" s="33"/>
      <c r="Y88" s="33"/>
      <c r="Z88" s="33"/>
      <c r="AA88" s="33"/>
      <c r="AB88" s="33"/>
      <c r="AC88" s="33"/>
      <c r="AD88" s="33"/>
      <c r="AE88" s="33"/>
    </row>
    <row r="89" spans="1:47" s="2" customFormat="1" ht="12" customHeight="1">
      <c r="A89" s="33"/>
      <c r="B89" s="34"/>
      <c r="C89" s="28" t="s">
        <v>20</v>
      </c>
      <c r="D89" s="35"/>
      <c r="E89" s="35"/>
      <c r="F89" s="26" t="str">
        <f>F12</f>
        <v>PS Studénka</v>
      </c>
      <c r="G89" s="35"/>
      <c r="H89" s="35"/>
      <c r="I89" s="122" t="s">
        <v>22</v>
      </c>
      <c r="J89" s="65" t="str">
        <f>IF(J12="","",J12)</f>
        <v>25. 2. 2020</v>
      </c>
      <c r="K89" s="35"/>
      <c r="L89" s="50"/>
      <c r="S89" s="33"/>
      <c r="T89" s="33"/>
      <c r="U89" s="33"/>
      <c r="V89" s="33"/>
      <c r="W89" s="33"/>
      <c r="X89" s="33"/>
      <c r="Y89" s="33"/>
      <c r="Z89" s="33"/>
      <c r="AA89" s="33"/>
      <c r="AB89" s="33"/>
      <c r="AC89" s="33"/>
      <c r="AD89" s="33"/>
      <c r="AE89" s="33"/>
    </row>
    <row r="90" spans="1:47" s="2" customFormat="1" ht="6.95" customHeight="1">
      <c r="A90" s="33"/>
      <c r="B90" s="34"/>
      <c r="C90" s="35"/>
      <c r="D90" s="35"/>
      <c r="E90" s="35"/>
      <c r="F90" s="35"/>
      <c r="G90" s="35"/>
      <c r="H90" s="35"/>
      <c r="I90" s="121"/>
      <c r="J90" s="35"/>
      <c r="K90" s="35"/>
      <c r="L90" s="50"/>
      <c r="S90" s="33"/>
      <c r="T90" s="33"/>
      <c r="U90" s="33"/>
      <c r="V90" s="33"/>
      <c r="W90" s="33"/>
      <c r="X90" s="33"/>
      <c r="Y90" s="33"/>
      <c r="Z90" s="33"/>
      <c r="AA90" s="33"/>
      <c r="AB90" s="33"/>
      <c r="AC90" s="33"/>
      <c r="AD90" s="33"/>
      <c r="AE90" s="33"/>
    </row>
    <row r="91" spans="1:47" s="2" customFormat="1" ht="15.2" customHeight="1">
      <c r="A91" s="33"/>
      <c r="B91" s="34"/>
      <c r="C91" s="28" t="s">
        <v>24</v>
      </c>
      <c r="D91" s="35"/>
      <c r="E91" s="35"/>
      <c r="F91" s="26" t="str">
        <f>E15</f>
        <v>Správa železnic, státní organizace, OŘ Ostrava</v>
      </c>
      <c r="G91" s="35"/>
      <c r="H91" s="35"/>
      <c r="I91" s="122" t="s">
        <v>32</v>
      </c>
      <c r="J91" s="31" t="str">
        <f>E21</f>
        <v xml:space="preserve"> </v>
      </c>
      <c r="K91" s="35"/>
      <c r="L91" s="50"/>
      <c r="S91" s="33"/>
      <c r="T91" s="33"/>
      <c r="U91" s="33"/>
      <c r="V91" s="33"/>
      <c r="W91" s="33"/>
      <c r="X91" s="33"/>
      <c r="Y91" s="33"/>
      <c r="Z91" s="33"/>
      <c r="AA91" s="33"/>
      <c r="AB91" s="33"/>
      <c r="AC91" s="33"/>
      <c r="AD91" s="33"/>
      <c r="AE91" s="33"/>
    </row>
    <row r="92" spans="1:47" s="2" customFormat="1" ht="15.2" customHeight="1">
      <c r="A92" s="33"/>
      <c r="B92" s="34"/>
      <c r="C92" s="28" t="s">
        <v>30</v>
      </c>
      <c r="D92" s="35"/>
      <c r="E92" s="35"/>
      <c r="F92" s="26" t="str">
        <f>IF(E18="","",E18)</f>
        <v>Vyplň údaj</v>
      </c>
      <c r="G92" s="35"/>
      <c r="H92" s="35"/>
      <c r="I92" s="122" t="s">
        <v>35</v>
      </c>
      <c r="J92" s="31" t="str">
        <f>E24</f>
        <v xml:space="preserve"> </v>
      </c>
      <c r="K92" s="35"/>
      <c r="L92" s="50"/>
      <c r="S92" s="33"/>
      <c r="T92" s="33"/>
      <c r="U92" s="33"/>
      <c r="V92" s="33"/>
      <c r="W92" s="33"/>
      <c r="X92" s="33"/>
      <c r="Y92" s="33"/>
      <c r="Z92" s="33"/>
      <c r="AA92" s="33"/>
      <c r="AB92" s="33"/>
      <c r="AC92" s="33"/>
      <c r="AD92" s="33"/>
      <c r="AE92" s="33"/>
    </row>
    <row r="93" spans="1:47" s="2" customFormat="1" ht="10.35" customHeight="1">
      <c r="A93" s="33"/>
      <c r="B93" s="34"/>
      <c r="C93" s="35"/>
      <c r="D93" s="35"/>
      <c r="E93" s="35"/>
      <c r="F93" s="35"/>
      <c r="G93" s="35"/>
      <c r="H93" s="35"/>
      <c r="I93" s="121"/>
      <c r="J93" s="35"/>
      <c r="K93" s="35"/>
      <c r="L93" s="50"/>
      <c r="S93" s="33"/>
      <c r="T93" s="33"/>
      <c r="U93" s="33"/>
      <c r="V93" s="33"/>
      <c r="W93" s="33"/>
      <c r="X93" s="33"/>
      <c r="Y93" s="33"/>
      <c r="Z93" s="33"/>
      <c r="AA93" s="33"/>
      <c r="AB93" s="33"/>
      <c r="AC93" s="33"/>
      <c r="AD93" s="33"/>
      <c r="AE93" s="33"/>
    </row>
    <row r="94" spans="1:47" s="2" customFormat="1" ht="29.25" customHeight="1">
      <c r="A94" s="33"/>
      <c r="B94" s="34"/>
      <c r="C94" s="161" t="s">
        <v>109</v>
      </c>
      <c r="D94" s="162"/>
      <c r="E94" s="162"/>
      <c r="F94" s="162"/>
      <c r="G94" s="162"/>
      <c r="H94" s="162"/>
      <c r="I94" s="163"/>
      <c r="J94" s="164" t="s">
        <v>110</v>
      </c>
      <c r="K94" s="162"/>
      <c r="L94" s="50"/>
      <c r="S94" s="33"/>
      <c r="T94" s="33"/>
      <c r="U94" s="33"/>
      <c r="V94" s="33"/>
      <c r="W94" s="33"/>
      <c r="X94" s="33"/>
      <c r="Y94" s="33"/>
      <c r="Z94" s="33"/>
      <c r="AA94" s="33"/>
      <c r="AB94" s="33"/>
      <c r="AC94" s="33"/>
      <c r="AD94" s="33"/>
      <c r="AE94" s="33"/>
    </row>
    <row r="95" spans="1:47" s="2" customFormat="1" ht="10.35" customHeight="1">
      <c r="A95" s="33"/>
      <c r="B95" s="34"/>
      <c r="C95" s="35"/>
      <c r="D95" s="35"/>
      <c r="E95" s="35"/>
      <c r="F95" s="35"/>
      <c r="G95" s="35"/>
      <c r="H95" s="35"/>
      <c r="I95" s="121"/>
      <c r="J95" s="35"/>
      <c r="K95" s="35"/>
      <c r="L95" s="50"/>
      <c r="S95" s="33"/>
      <c r="T95" s="33"/>
      <c r="U95" s="33"/>
      <c r="V95" s="33"/>
      <c r="W95" s="33"/>
      <c r="X95" s="33"/>
      <c r="Y95" s="33"/>
      <c r="Z95" s="33"/>
      <c r="AA95" s="33"/>
      <c r="AB95" s="33"/>
      <c r="AC95" s="33"/>
      <c r="AD95" s="33"/>
      <c r="AE95" s="33"/>
    </row>
    <row r="96" spans="1:47" s="2" customFormat="1" ht="22.9" customHeight="1">
      <c r="A96" s="33"/>
      <c r="B96" s="34"/>
      <c r="C96" s="165" t="s">
        <v>111</v>
      </c>
      <c r="D96" s="35"/>
      <c r="E96" s="35"/>
      <c r="F96" s="35"/>
      <c r="G96" s="35"/>
      <c r="H96" s="35"/>
      <c r="I96" s="121"/>
      <c r="J96" s="83">
        <f>J119</f>
        <v>0</v>
      </c>
      <c r="K96" s="35"/>
      <c r="L96" s="50"/>
      <c r="S96" s="33"/>
      <c r="T96" s="33"/>
      <c r="U96" s="33"/>
      <c r="V96" s="33"/>
      <c r="W96" s="33"/>
      <c r="X96" s="33"/>
      <c r="Y96" s="33"/>
      <c r="Z96" s="33"/>
      <c r="AA96" s="33"/>
      <c r="AB96" s="33"/>
      <c r="AC96" s="33"/>
      <c r="AD96" s="33"/>
      <c r="AE96" s="33"/>
      <c r="AU96" s="16" t="s">
        <v>112</v>
      </c>
    </row>
    <row r="97" spans="1:31" s="9" customFormat="1" ht="24.95" customHeight="1">
      <c r="B97" s="166"/>
      <c r="C97" s="167"/>
      <c r="D97" s="168" t="s">
        <v>113</v>
      </c>
      <c r="E97" s="169"/>
      <c r="F97" s="169"/>
      <c r="G97" s="169"/>
      <c r="H97" s="169"/>
      <c r="I97" s="170"/>
      <c r="J97" s="171">
        <f>J120</f>
        <v>0</v>
      </c>
      <c r="K97" s="167"/>
      <c r="L97" s="172"/>
    </row>
    <row r="98" spans="1:31" s="10" customFormat="1" ht="19.899999999999999" customHeight="1">
      <c r="B98" s="173"/>
      <c r="C98" s="103"/>
      <c r="D98" s="174" t="s">
        <v>114</v>
      </c>
      <c r="E98" s="175"/>
      <c r="F98" s="175"/>
      <c r="G98" s="175"/>
      <c r="H98" s="175"/>
      <c r="I98" s="176"/>
      <c r="J98" s="177">
        <f>J121</f>
        <v>0</v>
      </c>
      <c r="K98" s="103"/>
      <c r="L98" s="178"/>
    </row>
    <row r="99" spans="1:31" s="9" customFormat="1" ht="24.95" customHeight="1">
      <c r="B99" s="166"/>
      <c r="C99" s="167"/>
      <c r="D99" s="168" t="s">
        <v>115</v>
      </c>
      <c r="E99" s="169"/>
      <c r="F99" s="169"/>
      <c r="G99" s="169"/>
      <c r="H99" s="169"/>
      <c r="I99" s="170"/>
      <c r="J99" s="171">
        <f>J285</f>
        <v>0</v>
      </c>
      <c r="K99" s="167"/>
      <c r="L99" s="172"/>
    </row>
    <row r="100" spans="1:31" s="2" customFormat="1" ht="21.75" customHeight="1">
      <c r="A100" s="33"/>
      <c r="B100" s="34"/>
      <c r="C100" s="35"/>
      <c r="D100" s="35"/>
      <c r="E100" s="35"/>
      <c r="F100" s="35"/>
      <c r="G100" s="35"/>
      <c r="H100" s="35"/>
      <c r="I100" s="121"/>
      <c r="J100" s="35"/>
      <c r="K100" s="35"/>
      <c r="L100" s="50"/>
      <c r="S100" s="33"/>
      <c r="T100" s="33"/>
      <c r="U100" s="33"/>
      <c r="V100" s="33"/>
      <c r="W100" s="33"/>
      <c r="X100" s="33"/>
      <c r="Y100" s="33"/>
      <c r="Z100" s="33"/>
      <c r="AA100" s="33"/>
      <c r="AB100" s="33"/>
      <c r="AC100" s="33"/>
      <c r="AD100" s="33"/>
      <c r="AE100" s="33"/>
    </row>
    <row r="101" spans="1:31" s="2" customFormat="1" ht="6.95" customHeight="1">
      <c r="A101" s="33"/>
      <c r="B101" s="53"/>
      <c r="C101" s="54"/>
      <c r="D101" s="54"/>
      <c r="E101" s="54"/>
      <c r="F101" s="54"/>
      <c r="G101" s="54"/>
      <c r="H101" s="54"/>
      <c r="I101" s="157"/>
      <c r="J101" s="54"/>
      <c r="K101" s="54"/>
      <c r="L101" s="50"/>
      <c r="S101" s="33"/>
      <c r="T101" s="33"/>
      <c r="U101" s="33"/>
      <c r="V101" s="33"/>
      <c r="W101" s="33"/>
      <c r="X101" s="33"/>
      <c r="Y101" s="33"/>
      <c r="Z101" s="33"/>
      <c r="AA101" s="33"/>
      <c r="AB101" s="33"/>
      <c r="AC101" s="33"/>
      <c r="AD101" s="33"/>
      <c r="AE101" s="33"/>
    </row>
    <row r="105" spans="1:31" s="2" customFormat="1" ht="6.95" customHeight="1">
      <c r="A105" s="33"/>
      <c r="B105" s="55"/>
      <c r="C105" s="56"/>
      <c r="D105" s="56"/>
      <c r="E105" s="56"/>
      <c r="F105" s="56"/>
      <c r="G105" s="56"/>
      <c r="H105" s="56"/>
      <c r="I105" s="160"/>
      <c r="J105" s="56"/>
      <c r="K105" s="56"/>
      <c r="L105" s="50"/>
      <c r="S105" s="33"/>
      <c r="T105" s="33"/>
      <c r="U105" s="33"/>
      <c r="V105" s="33"/>
      <c r="W105" s="33"/>
      <c r="X105" s="33"/>
      <c r="Y105" s="33"/>
      <c r="Z105" s="33"/>
      <c r="AA105" s="33"/>
      <c r="AB105" s="33"/>
      <c r="AC105" s="33"/>
      <c r="AD105" s="33"/>
      <c r="AE105" s="33"/>
    </row>
    <row r="106" spans="1:31" s="2" customFormat="1" ht="24.95" customHeight="1">
      <c r="A106" s="33"/>
      <c r="B106" s="34"/>
      <c r="C106" s="22" t="s">
        <v>116</v>
      </c>
      <c r="D106" s="35"/>
      <c r="E106" s="35"/>
      <c r="F106" s="35"/>
      <c r="G106" s="35"/>
      <c r="H106" s="35"/>
      <c r="I106" s="121"/>
      <c r="J106" s="35"/>
      <c r="K106" s="35"/>
      <c r="L106" s="50"/>
      <c r="S106" s="33"/>
      <c r="T106" s="33"/>
      <c r="U106" s="33"/>
      <c r="V106" s="33"/>
      <c r="W106" s="33"/>
      <c r="X106" s="33"/>
      <c r="Y106" s="33"/>
      <c r="Z106" s="33"/>
      <c r="AA106" s="33"/>
      <c r="AB106" s="33"/>
      <c r="AC106" s="33"/>
      <c r="AD106" s="33"/>
      <c r="AE106" s="33"/>
    </row>
    <row r="107" spans="1:31" s="2" customFormat="1" ht="6.95" customHeight="1">
      <c r="A107" s="33"/>
      <c r="B107" s="34"/>
      <c r="C107" s="35"/>
      <c r="D107" s="35"/>
      <c r="E107" s="35"/>
      <c r="F107" s="35"/>
      <c r="G107" s="35"/>
      <c r="H107" s="35"/>
      <c r="I107" s="121"/>
      <c r="J107" s="35"/>
      <c r="K107" s="35"/>
      <c r="L107" s="50"/>
      <c r="S107" s="33"/>
      <c r="T107" s="33"/>
      <c r="U107" s="33"/>
      <c r="V107" s="33"/>
      <c r="W107" s="33"/>
      <c r="X107" s="33"/>
      <c r="Y107" s="33"/>
      <c r="Z107" s="33"/>
      <c r="AA107" s="33"/>
      <c r="AB107" s="33"/>
      <c r="AC107" s="33"/>
      <c r="AD107" s="33"/>
      <c r="AE107" s="33"/>
    </row>
    <row r="108" spans="1:31" s="2" customFormat="1" ht="12" customHeight="1">
      <c r="A108" s="33"/>
      <c r="B108" s="34"/>
      <c r="C108" s="28" t="s">
        <v>16</v>
      </c>
      <c r="D108" s="35"/>
      <c r="E108" s="35"/>
      <c r="F108" s="35"/>
      <c r="G108" s="35"/>
      <c r="H108" s="35"/>
      <c r="I108" s="121"/>
      <c r="J108" s="35"/>
      <c r="K108" s="35"/>
      <c r="L108" s="50"/>
      <c r="S108" s="33"/>
      <c r="T108" s="33"/>
      <c r="U108" s="33"/>
      <c r="V108" s="33"/>
      <c r="W108" s="33"/>
      <c r="X108" s="33"/>
      <c r="Y108" s="33"/>
      <c r="Z108" s="33"/>
      <c r="AA108" s="33"/>
      <c r="AB108" s="33"/>
      <c r="AC108" s="33"/>
      <c r="AD108" s="33"/>
      <c r="AE108" s="33"/>
    </row>
    <row r="109" spans="1:31" s="2" customFormat="1" ht="16.5" customHeight="1">
      <c r="A109" s="33"/>
      <c r="B109" s="34"/>
      <c r="C109" s="35"/>
      <c r="D109" s="35"/>
      <c r="E109" s="320" t="str">
        <f>E7</f>
        <v>Oprava výhybek v žst. Jistebník</v>
      </c>
      <c r="F109" s="321"/>
      <c r="G109" s="321"/>
      <c r="H109" s="321"/>
      <c r="I109" s="121"/>
      <c r="J109" s="35"/>
      <c r="K109" s="35"/>
      <c r="L109" s="50"/>
      <c r="S109" s="33"/>
      <c r="T109" s="33"/>
      <c r="U109" s="33"/>
      <c r="V109" s="33"/>
      <c r="W109" s="33"/>
      <c r="X109" s="33"/>
      <c r="Y109" s="33"/>
      <c r="Z109" s="33"/>
      <c r="AA109" s="33"/>
      <c r="AB109" s="33"/>
      <c r="AC109" s="33"/>
      <c r="AD109" s="33"/>
      <c r="AE109" s="33"/>
    </row>
    <row r="110" spans="1:31" s="2" customFormat="1" ht="12" customHeight="1">
      <c r="A110" s="33"/>
      <c r="B110" s="34"/>
      <c r="C110" s="28" t="s">
        <v>106</v>
      </c>
      <c r="D110" s="35"/>
      <c r="E110" s="35"/>
      <c r="F110" s="35"/>
      <c r="G110" s="35"/>
      <c r="H110" s="35"/>
      <c r="I110" s="121"/>
      <c r="J110" s="35"/>
      <c r="K110" s="35"/>
      <c r="L110" s="50"/>
      <c r="S110" s="33"/>
      <c r="T110" s="33"/>
      <c r="U110" s="33"/>
      <c r="V110" s="33"/>
      <c r="W110" s="33"/>
      <c r="X110" s="33"/>
      <c r="Y110" s="33"/>
      <c r="Z110" s="33"/>
      <c r="AA110" s="33"/>
      <c r="AB110" s="33"/>
      <c r="AC110" s="33"/>
      <c r="AD110" s="33"/>
      <c r="AE110" s="33"/>
    </row>
    <row r="111" spans="1:31" s="2" customFormat="1" ht="16.5" customHeight="1">
      <c r="A111" s="33"/>
      <c r="B111" s="34"/>
      <c r="C111" s="35"/>
      <c r="D111" s="35"/>
      <c r="E111" s="268" t="str">
        <f>E9</f>
        <v>SO 01 - Oprava výhybek č. 1 - 6</v>
      </c>
      <c r="F111" s="322"/>
      <c r="G111" s="322"/>
      <c r="H111" s="322"/>
      <c r="I111" s="121"/>
      <c r="J111" s="35"/>
      <c r="K111" s="35"/>
      <c r="L111" s="50"/>
      <c r="S111" s="33"/>
      <c r="T111" s="33"/>
      <c r="U111" s="33"/>
      <c r="V111" s="33"/>
      <c r="W111" s="33"/>
      <c r="X111" s="33"/>
      <c r="Y111" s="33"/>
      <c r="Z111" s="33"/>
      <c r="AA111" s="33"/>
      <c r="AB111" s="33"/>
      <c r="AC111" s="33"/>
      <c r="AD111" s="33"/>
      <c r="AE111" s="33"/>
    </row>
    <row r="112" spans="1:31" s="2" customFormat="1" ht="6.95" customHeight="1">
      <c r="A112" s="33"/>
      <c r="B112" s="34"/>
      <c r="C112" s="35"/>
      <c r="D112" s="35"/>
      <c r="E112" s="35"/>
      <c r="F112" s="35"/>
      <c r="G112" s="35"/>
      <c r="H112" s="35"/>
      <c r="I112" s="121"/>
      <c r="J112" s="35"/>
      <c r="K112" s="35"/>
      <c r="L112" s="50"/>
      <c r="S112" s="33"/>
      <c r="T112" s="33"/>
      <c r="U112" s="33"/>
      <c r="V112" s="33"/>
      <c r="W112" s="33"/>
      <c r="X112" s="33"/>
      <c r="Y112" s="33"/>
      <c r="Z112" s="33"/>
      <c r="AA112" s="33"/>
      <c r="AB112" s="33"/>
      <c r="AC112" s="33"/>
      <c r="AD112" s="33"/>
      <c r="AE112" s="33"/>
    </row>
    <row r="113" spans="1:65" s="2" customFormat="1" ht="12" customHeight="1">
      <c r="A113" s="33"/>
      <c r="B113" s="34"/>
      <c r="C113" s="28" t="s">
        <v>20</v>
      </c>
      <c r="D113" s="35"/>
      <c r="E113" s="35"/>
      <c r="F113" s="26" t="str">
        <f>F12</f>
        <v>PS Studénka</v>
      </c>
      <c r="G113" s="35"/>
      <c r="H113" s="35"/>
      <c r="I113" s="122" t="s">
        <v>22</v>
      </c>
      <c r="J113" s="65" t="str">
        <f>IF(J12="","",J12)</f>
        <v>25. 2. 2020</v>
      </c>
      <c r="K113" s="35"/>
      <c r="L113" s="50"/>
      <c r="S113" s="33"/>
      <c r="T113" s="33"/>
      <c r="U113" s="33"/>
      <c r="V113" s="33"/>
      <c r="W113" s="33"/>
      <c r="X113" s="33"/>
      <c r="Y113" s="33"/>
      <c r="Z113" s="33"/>
      <c r="AA113" s="33"/>
      <c r="AB113" s="33"/>
      <c r="AC113" s="33"/>
      <c r="AD113" s="33"/>
      <c r="AE113" s="33"/>
    </row>
    <row r="114" spans="1:65" s="2" customFormat="1" ht="6.95" customHeight="1">
      <c r="A114" s="33"/>
      <c r="B114" s="34"/>
      <c r="C114" s="35"/>
      <c r="D114" s="35"/>
      <c r="E114" s="35"/>
      <c r="F114" s="35"/>
      <c r="G114" s="35"/>
      <c r="H114" s="35"/>
      <c r="I114" s="121"/>
      <c r="J114" s="35"/>
      <c r="K114" s="35"/>
      <c r="L114" s="50"/>
      <c r="S114" s="33"/>
      <c r="T114" s="33"/>
      <c r="U114" s="33"/>
      <c r="V114" s="33"/>
      <c r="W114" s="33"/>
      <c r="X114" s="33"/>
      <c r="Y114" s="33"/>
      <c r="Z114" s="33"/>
      <c r="AA114" s="33"/>
      <c r="AB114" s="33"/>
      <c r="AC114" s="33"/>
      <c r="AD114" s="33"/>
      <c r="AE114" s="33"/>
    </row>
    <row r="115" spans="1:65" s="2" customFormat="1" ht="15.2" customHeight="1">
      <c r="A115" s="33"/>
      <c r="B115" s="34"/>
      <c r="C115" s="28" t="s">
        <v>24</v>
      </c>
      <c r="D115" s="35"/>
      <c r="E115" s="35"/>
      <c r="F115" s="26" t="str">
        <f>E15</f>
        <v>Správa železnic, státní organizace, OŘ Ostrava</v>
      </c>
      <c r="G115" s="35"/>
      <c r="H115" s="35"/>
      <c r="I115" s="122" t="s">
        <v>32</v>
      </c>
      <c r="J115" s="31" t="str">
        <f>E21</f>
        <v xml:space="preserve"> </v>
      </c>
      <c r="K115" s="35"/>
      <c r="L115" s="50"/>
      <c r="S115" s="33"/>
      <c r="T115" s="33"/>
      <c r="U115" s="33"/>
      <c r="V115" s="33"/>
      <c r="W115" s="33"/>
      <c r="X115" s="33"/>
      <c r="Y115" s="33"/>
      <c r="Z115" s="33"/>
      <c r="AA115" s="33"/>
      <c r="AB115" s="33"/>
      <c r="AC115" s="33"/>
      <c r="AD115" s="33"/>
      <c r="AE115" s="33"/>
    </row>
    <row r="116" spans="1:65" s="2" customFormat="1" ht="15.2" customHeight="1">
      <c r="A116" s="33"/>
      <c r="B116" s="34"/>
      <c r="C116" s="28" t="s">
        <v>30</v>
      </c>
      <c r="D116" s="35"/>
      <c r="E116" s="35"/>
      <c r="F116" s="26" t="str">
        <f>IF(E18="","",E18)</f>
        <v>Vyplň údaj</v>
      </c>
      <c r="G116" s="35"/>
      <c r="H116" s="35"/>
      <c r="I116" s="122" t="s">
        <v>35</v>
      </c>
      <c r="J116" s="31" t="str">
        <f>E24</f>
        <v xml:space="preserve"> </v>
      </c>
      <c r="K116" s="35"/>
      <c r="L116" s="50"/>
      <c r="S116" s="33"/>
      <c r="T116" s="33"/>
      <c r="U116" s="33"/>
      <c r="V116" s="33"/>
      <c r="W116" s="33"/>
      <c r="X116" s="33"/>
      <c r="Y116" s="33"/>
      <c r="Z116" s="33"/>
      <c r="AA116" s="33"/>
      <c r="AB116" s="33"/>
      <c r="AC116" s="33"/>
      <c r="AD116" s="33"/>
      <c r="AE116" s="33"/>
    </row>
    <row r="117" spans="1:65" s="2" customFormat="1" ht="10.35" customHeight="1">
      <c r="A117" s="33"/>
      <c r="B117" s="34"/>
      <c r="C117" s="35"/>
      <c r="D117" s="35"/>
      <c r="E117" s="35"/>
      <c r="F117" s="35"/>
      <c r="G117" s="35"/>
      <c r="H117" s="35"/>
      <c r="I117" s="121"/>
      <c r="J117" s="35"/>
      <c r="K117" s="35"/>
      <c r="L117" s="50"/>
      <c r="S117" s="33"/>
      <c r="T117" s="33"/>
      <c r="U117" s="33"/>
      <c r="V117" s="33"/>
      <c r="W117" s="33"/>
      <c r="X117" s="33"/>
      <c r="Y117" s="33"/>
      <c r="Z117" s="33"/>
      <c r="AA117" s="33"/>
      <c r="AB117" s="33"/>
      <c r="AC117" s="33"/>
      <c r="AD117" s="33"/>
      <c r="AE117" s="33"/>
    </row>
    <row r="118" spans="1:65" s="11" customFormat="1" ht="29.25" customHeight="1">
      <c r="A118" s="179"/>
      <c r="B118" s="180"/>
      <c r="C118" s="181" t="s">
        <v>117</v>
      </c>
      <c r="D118" s="182" t="s">
        <v>62</v>
      </c>
      <c r="E118" s="182" t="s">
        <v>58</v>
      </c>
      <c r="F118" s="182" t="s">
        <v>59</v>
      </c>
      <c r="G118" s="182" t="s">
        <v>118</v>
      </c>
      <c r="H118" s="182" t="s">
        <v>119</v>
      </c>
      <c r="I118" s="183" t="s">
        <v>120</v>
      </c>
      <c r="J118" s="182" t="s">
        <v>110</v>
      </c>
      <c r="K118" s="184" t="s">
        <v>121</v>
      </c>
      <c r="L118" s="185"/>
      <c r="M118" s="74" t="s">
        <v>1</v>
      </c>
      <c r="N118" s="75" t="s">
        <v>41</v>
      </c>
      <c r="O118" s="75" t="s">
        <v>122</v>
      </c>
      <c r="P118" s="75" t="s">
        <v>123</v>
      </c>
      <c r="Q118" s="75" t="s">
        <v>124</v>
      </c>
      <c r="R118" s="75" t="s">
        <v>125</v>
      </c>
      <c r="S118" s="75" t="s">
        <v>126</v>
      </c>
      <c r="T118" s="76" t="s">
        <v>127</v>
      </c>
      <c r="U118" s="179"/>
      <c r="V118" s="179"/>
      <c r="W118" s="179"/>
      <c r="X118" s="179"/>
      <c r="Y118" s="179"/>
      <c r="Z118" s="179"/>
      <c r="AA118" s="179"/>
      <c r="AB118" s="179"/>
      <c r="AC118" s="179"/>
      <c r="AD118" s="179"/>
      <c r="AE118" s="179"/>
    </row>
    <row r="119" spans="1:65" s="2" customFormat="1" ht="22.9" customHeight="1">
      <c r="A119" s="33"/>
      <c r="B119" s="34"/>
      <c r="C119" s="81" t="s">
        <v>128</v>
      </c>
      <c r="D119" s="35"/>
      <c r="E119" s="35"/>
      <c r="F119" s="35"/>
      <c r="G119" s="35"/>
      <c r="H119" s="35"/>
      <c r="I119" s="121"/>
      <c r="J119" s="186">
        <f>BK119</f>
        <v>0</v>
      </c>
      <c r="K119" s="35"/>
      <c r="L119" s="38"/>
      <c r="M119" s="77"/>
      <c r="N119" s="187"/>
      <c r="O119" s="78"/>
      <c r="P119" s="188">
        <f>P120+P285</f>
        <v>0</v>
      </c>
      <c r="Q119" s="78"/>
      <c r="R119" s="188">
        <f>R120+R285</f>
        <v>2689.8083799999999</v>
      </c>
      <c r="S119" s="78"/>
      <c r="T119" s="189">
        <f>T120+T285</f>
        <v>0</v>
      </c>
      <c r="U119" s="33"/>
      <c r="V119" s="33"/>
      <c r="W119" s="33"/>
      <c r="X119" s="33"/>
      <c r="Y119" s="33"/>
      <c r="Z119" s="33"/>
      <c r="AA119" s="33"/>
      <c r="AB119" s="33"/>
      <c r="AC119" s="33"/>
      <c r="AD119" s="33"/>
      <c r="AE119" s="33"/>
      <c r="AT119" s="16" t="s">
        <v>76</v>
      </c>
      <c r="AU119" s="16" t="s">
        <v>112</v>
      </c>
      <c r="BK119" s="190">
        <f>BK120+BK285</f>
        <v>0</v>
      </c>
    </row>
    <row r="120" spans="1:65" s="12" customFormat="1" ht="25.9" customHeight="1">
      <c r="B120" s="191"/>
      <c r="C120" s="192"/>
      <c r="D120" s="193" t="s">
        <v>76</v>
      </c>
      <c r="E120" s="194" t="s">
        <v>129</v>
      </c>
      <c r="F120" s="194" t="s">
        <v>130</v>
      </c>
      <c r="G120" s="192"/>
      <c r="H120" s="192"/>
      <c r="I120" s="195"/>
      <c r="J120" s="196">
        <f>BK120</f>
        <v>0</v>
      </c>
      <c r="K120" s="192"/>
      <c r="L120" s="197"/>
      <c r="M120" s="198"/>
      <c r="N120" s="199"/>
      <c r="O120" s="199"/>
      <c r="P120" s="200">
        <f>P121</f>
        <v>0</v>
      </c>
      <c r="Q120" s="199"/>
      <c r="R120" s="200">
        <f>R121</f>
        <v>2689.8083799999999</v>
      </c>
      <c r="S120" s="199"/>
      <c r="T120" s="201">
        <f>T121</f>
        <v>0</v>
      </c>
      <c r="AR120" s="202" t="s">
        <v>85</v>
      </c>
      <c r="AT120" s="203" t="s">
        <v>76</v>
      </c>
      <c r="AU120" s="203" t="s">
        <v>77</v>
      </c>
      <c r="AY120" s="202" t="s">
        <v>131</v>
      </c>
      <c r="BK120" s="204">
        <f>BK121</f>
        <v>0</v>
      </c>
    </row>
    <row r="121" spans="1:65" s="12" customFormat="1" ht="22.9" customHeight="1">
      <c r="B121" s="191"/>
      <c r="C121" s="192"/>
      <c r="D121" s="193" t="s">
        <v>76</v>
      </c>
      <c r="E121" s="205" t="s">
        <v>132</v>
      </c>
      <c r="F121" s="205" t="s">
        <v>133</v>
      </c>
      <c r="G121" s="192"/>
      <c r="H121" s="192"/>
      <c r="I121" s="195"/>
      <c r="J121" s="206">
        <f>BK121</f>
        <v>0</v>
      </c>
      <c r="K121" s="192"/>
      <c r="L121" s="197"/>
      <c r="M121" s="198"/>
      <c r="N121" s="199"/>
      <c r="O121" s="199"/>
      <c r="P121" s="200">
        <f>SUM(P122:P284)</f>
        <v>0</v>
      </c>
      <c r="Q121" s="199"/>
      <c r="R121" s="200">
        <f>SUM(R122:R284)</f>
        <v>2689.8083799999999</v>
      </c>
      <c r="S121" s="199"/>
      <c r="T121" s="201">
        <f>SUM(T122:T284)</f>
        <v>0</v>
      </c>
      <c r="AR121" s="202" t="s">
        <v>85</v>
      </c>
      <c r="AT121" s="203" t="s">
        <v>76</v>
      </c>
      <c r="AU121" s="203" t="s">
        <v>85</v>
      </c>
      <c r="AY121" s="202" t="s">
        <v>131</v>
      </c>
      <c r="BK121" s="204">
        <f>SUM(BK122:BK284)</f>
        <v>0</v>
      </c>
    </row>
    <row r="122" spans="1:65" s="2" customFormat="1" ht="21.75" customHeight="1">
      <c r="A122" s="33"/>
      <c r="B122" s="34"/>
      <c r="C122" s="207" t="s">
        <v>85</v>
      </c>
      <c r="D122" s="207" t="s">
        <v>134</v>
      </c>
      <c r="E122" s="208" t="s">
        <v>135</v>
      </c>
      <c r="F122" s="209" t="s">
        <v>136</v>
      </c>
      <c r="G122" s="210" t="s">
        <v>137</v>
      </c>
      <c r="H122" s="211">
        <v>142</v>
      </c>
      <c r="I122" s="212"/>
      <c r="J122" s="213">
        <f>ROUND(I122*H122,2)</f>
        <v>0</v>
      </c>
      <c r="K122" s="209" t="s">
        <v>138</v>
      </c>
      <c r="L122" s="38"/>
      <c r="M122" s="214" t="s">
        <v>1</v>
      </c>
      <c r="N122" s="215" t="s">
        <v>42</v>
      </c>
      <c r="O122" s="70"/>
      <c r="P122" s="216">
        <f>O122*H122</f>
        <v>0</v>
      </c>
      <c r="Q122" s="216">
        <v>0</v>
      </c>
      <c r="R122" s="216">
        <f>Q122*H122</f>
        <v>0</v>
      </c>
      <c r="S122" s="216">
        <v>0</v>
      </c>
      <c r="T122" s="217">
        <f>S122*H122</f>
        <v>0</v>
      </c>
      <c r="U122" s="33"/>
      <c r="V122" s="33"/>
      <c r="W122" s="33"/>
      <c r="X122" s="33"/>
      <c r="Y122" s="33"/>
      <c r="Z122" s="33"/>
      <c r="AA122" s="33"/>
      <c r="AB122" s="33"/>
      <c r="AC122" s="33"/>
      <c r="AD122" s="33"/>
      <c r="AE122" s="33"/>
      <c r="AR122" s="218" t="s">
        <v>139</v>
      </c>
      <c r="AT122" s="218" t="s">
        <v>134</v>
      </c>
      <c r="AU122" s="218" t="s">
        <v>87</v>
      </c>
      <c r="AY122" s="16" t="s">
        <v>131</v>
      </c>
      <c r="BE122" s="219">
        <f>IF(N122="základní",J122,0)</f>
        <v>0</v>
      </c>
      <c r="BF122" s="219">
        <f>IF(N122="snížená",J122,0)</f>
        <v>0</v>
      </c>
      <c r="BG122" s="219">
        <f>IF(N122="zákl. přenesená",J122,0)</f>
        <v>0</v>
      </c>
      <c r="BH122" s="219">
        <f>IF(N122="sníž. přenesená",J122,0)</f>
        <v>0</v>
      </c>
      <c r="BI122" s="219">
        <f>IF(N122="nulová",J122,0)</f>
        <v>0</v>
      </c>
      <c r="BJ122" s="16" t="s">
        <v>85</v>
      </c>
      <c r="BK122" s="219">
        <f>ROUND(I122*H122,2)</f>
        <v>0</v>
      </c>
      <c r="BL122" s="16" t="s">
        <v>139</v>
      </c>
      <c r="BM122" s="218" t="s">
        <v>140</v>
      </c>
    </row>
    <row r="123" spans="1:65" s="2" customFormat="1" ht="19.5">
      <c r="A123" s="33"/>
      <c r="B123" s="34"/>
      <c r="C123" s="35"/>
      <c r="D123" s="220" t="s">
        <v>141</v>
      </c>
      <c r="E123" s="35"/>
      <c r="F123" s="221" t="s">
        <v>142</v>
      </c>
      <c r="G123" s="35"/>
      <c r="H123" s="35"/>
      <c r="I123" s="121"/>
      <c r="J123" s="35"/>
      <c r="K123" s="35"/>
      <c r="L123" s="38"/>
      <c r="M123" s="222"/>
      <c r="N123" s="223"/>
      <c r="O123" s="70"/>
      <c r="P123" s="70"/>
      <c r="Q123" s="70"/>
      <c r="R123" s="70"/>
      <c r="S123" s="70"/>
      <c r="T123" s="71"/>
      <c r="U123" s="33"/>
      <c r="V123" s="33"/>
      <c r="W123" s="33"/>
      <c r="X123" s="33"/>
      <c r="Y123" s="33"/>
      <c r="Z123" s="33"/>
      <c r="AA123" s="33"/>
      <c r="AB123" s="33"/>
      <c r="AC123" s="33"/>
      <c r="AD123" s="33"/>
      <c r="AE123" s="33"/>
      <c r="AT123" s="16" t="s">
        <v>141</v>
      </c>
      <c r="AU123" s="16" t="s">
        <v>87</v>
      </c>
    </row>
    <row r="124" spans="1:65" s="2" customFormat="1" ht="21.75" customHeight="1">
      <c r="A124" s="33"/>
      <c r="B124" s="34"/>
      <c r="C124" s="207" t="s">
        <v>87</v>
      </c>
      <c r="D124" s="207" t="s">
        <v>134</v>
      </c>
      <c r="E124" s="208" t="s">
        <v>143</v>
      </c>
      <c r="F124" s="209" t="s">
        <v>144</v>
      </c>
      <c r="G124" s="210" t="s">
        <v>145</v>
      </c>
      <c r="H124" s="211">
        <v>259.50599999999997</v>
      </c>
      <c r="I124" s="212"/>
      <c r="J124" s="213">
        <f>ROUND(I124*H124,2)</f>
        <v>0</v>
      </c>
      <c r="K124" s="209" t="s">
        <v>138</v>
      </c>
      <c r="L124" s="38"/>
      <c r="M124" s="214" t="s">
        <v>1</v>
      </c>
      <c r="N124" s="215" t="s">
        <v>42</v>
      </c>
      <c r="O124" s="70"/>
      <c r="P124" s="216">
        <f>O124*H124</f>
        <v>0</v>
      </c>
      <c r="Q124" s="216">
        <v>0</v>
      </c>
      <c r="R124" s="216">
        <f>Q124*H124</f>
        <v>0</v>
      </c>
      <c r="S124" s="216">
        <v>0</v>
      </c>
      <c r="T124" s="217">
        <f>S124*H124</f>
        <v>0</v>
      </c>
      <c r="U124" s="33"/>
      <c r="V124" s="33"/>
      <c r="W124" s="33"/>
      <c r="X124" s="33"/>
      <c r="Y124" s="33"/>
      <c r="Z124" s="33"/>
      <c r="AA124" s="33"/>
      <c r="AB124" s="33"/>
      <c r="AC124" s="33"/>
      <c r="AD124" s="33"/>
      <c r="AE124" s="33"/>
      <c r="AR124" s="218" t="s">
        <v>139</v>
      </c>
      <c r="AT124" s="218" t="s">
        <v>134</v>
      </c>
      <c r="AU124" s="218" t="s">
        <v>87</v>
      </c>
      <c r="AY124" s="16" t="s">
        <v>131</v>
      </c>
      <c r="BE124" s="219">
        <f>IF(N124="základní",J124,0)</f>
        <v>0</v>
      </c>
      <c r="BF124" s="219">
        <f>IF(N124="snížená",J124,0)</f>
        <v>0</v>
      </c>
      <c r="BG124" s="219">
        <f>IF(N124="zákl. přenesená",J124,0)</f>
        <v>0</v>
      </c>
      <c r="BH124" s="219">
        <f>IF(N124="sníž. přenesená",J124,0)</f>
        <v>0</v>
      </c>
      <c r="BI124" s="219">
        <f>IF(N124="nulová",J124,0)</f>
        <v>0</v>
      </c>
      <c r="BJ124" s="16" t="s">
        <v>85</v>
      </c>
      <c r="BK124" s="219">
        <f>ROUND(I124*H124,2)</f>
        <v>0</v>
      </c>
      <c r="BL124" s="16" t="s">
        <v>139</v>
      </c>
      <c r="BM124" s="218" t="s">
        <v>146</v>
      </c>
    </row>
    <row r="125" spans="1:65" s="2" customFormat="1" ht="29.25">
      <c r="A125" s="33"/>
      <c r="B125" s="34"/>
      <c r="C125" s="35"/>
      <c r="D125" s="220" t="s">
        <v>141</v>
      </c>
      <c r="E125" s="35"/>
      <c r="F125" s="221" t="s">
        <v>147</v>
      </c>
      <c r="G125" s="35"/>
      <c r="H125" s="35"/>
      <c r="I125" s="121"/>
      <c r="J125" s="35"/>
      <c r="K125" s="35"/>
      <c r="L125" s="38"/>
      <c r="M125" s="222"/>
      <c r="N125" s="223"/>
      <c r="O125" s="70"/>
      <c r="P125" s="70"/>
      <c r="Q125" s="70"/>
      <c r="R125" s="70"/>
      <c r="S125" s="70"/>
      <c r="T125" s="71"/>
      <c r="U125" s="33"/>
      <c r="V125" s="33"/>
      <c r="W125" s="33"/>
      <c r="X125" s="33"/>
      <c r="Y125" s="33"/>
      <c r="Z125" s="33"/>
      <c r="AA125" s="33"/>
      <c r="AB125" s="33"/>
      <c r="AC125" s="33"/>
      <c r="AD125" s="33"/>
      <c r="AE125" s="33"/>
      <c r="AT125" s="16" t="s">
        <v>141</v>
      </c>
      <c r="AU125" s="16" t="s">
        <v>87</v>
      </c>
    </row>
    <row r="126" spans="1:65" s="13" customFormat="1" ht="11.25">
      <c r="B126" s="224"/>
      <c r="C126" s="225"/>
      <c r="D126" s="220" t="s">
        <v>148</v>
      </c>
      <c r="E126" s="226" t="s">
        <v>1</v>
      </c>
      <c r="F126" s="227" t="s">
        <v>149</v>
      </c>
      <c r="G126" s="225"/>
      <c r="H126" s="228">
        <v>259.50599999999997</v>
      </c>
      <c r="I126" s="229"/>
      <c r="J126" s="225"/>
      <c r="K126" s="225"/>
      <c r="L126" s="230"/>
      <c r="M126" s="231"/>
      <c r="N126" s="232"/>
      <c r="O126" s="232"/>
      <c r="P126" s="232"/>
      <c r="Q126" s="232"/>
      <c r="R126" s="232"/>
      <c r="S126" s="232"/>
      <c r="T126" s="233"/>
      <c r="AT126" s="234" t="s">
        <v>148</v>
      </c>
      <c r="AU126" s="234" t="s">
        <v>87</v>
      </c>
      <c r="AV126" s="13" t="s">
        <v>87</v>
      </c>
      <c r="AW126" s="13" t="s">
        <v>34</v>
      </c>
      <c r="AX126" s="13" t="s">
        <v>85</v>
      </c>
      <c r="AY126" s="234" t="s">
        <v>131</v>
      </c>
    </row>
    <row r="127" spans="1:65" s="2" customFormat="1" ht="21.75" customHeight="1">
      <c r="A127" s="33"/>
      <c r="B127" s="34"/>
      <c r="C127" s="207" t="s">
        <v>150</v>
      </c>
      <c r="D127" s="207" t="s">
        <v>134</v>
      </c>
      <c r="E127" s="208" t="s">
        <v>151</v>
      </c>
      <c r="F127" s="209" t="s">
        <v>152</v>
      </c>
      <c r="G127" s="210" t="s">
        <v>153</v>
      </c>
      <c r="H127" s="211">
        <v>0.33200000000000002</v>
      </c>
      <c r="I127" s="212"/>
      <c r="J127" s="213">
        <f>ROUND(I127*H127,2)</f>
        <v>0</v>
      </c>
      <c r="K127" s="209" t="s">
        <v>138</v>
      </c>
      <c r="L127" s="38"/>
      <c r="M127" s="214" t="s">
        <v>1</v>
      </c>
      <c r="N127" s="215" t="s">
        <v>42</v>
      </c>
      <c r="O127" s="70"/>
      <c r="P127" s="216">
        <f>O127*H127</f>
        <v>0</v>
      </c>
      <c r="Q127" s="216">
        <v>0</v>
      </c>
      <c r="R127" s="216">
        <f>Q127*H127</f>
        <v>0</v>
      </c>
      <c r="S127" s="216">
        <v>0</v>
      </c>
      <c r="T127" s="217">
        <f>S127*H127</f>
        <v>0</v>
      </c>
      <c r="U127" s="33"/>
      <c r="V127" s="33"/>
      <c r="W127" s="33"/>
      <c r="X127" s="33"/>
      <c r="Y127" s="33"/>
      <c r="Z127" s="33"/>
      <c r="AA127" s="33"/>
      <c r="AB127" s="33"/>
      <c r="AC127" s="33"/>
      <c r="AD127" s="33"/>
      <c r="AE127" s="33"/>
      <c r="AR127" s="218" t="s">
        <v>139</v>
      </c>
      <c r="AT127" s="218" t="s">
        <v>134</v>
      </c>
      <c r="AU127" s="218" t="s">
        <v>87</v>
      </c>
      <c r="AY127" s="16" t="s">
        <v>131</v>
      </c>
      <c r="BE127" s="219">
        <f>IF(N127="základní",J127,0)</f>
        <v>0</v>
      </c>
      <c r="BF127" s="219">
        <f>IF(N127="snížená",J127,0)</f>
        <v>0</v>
      </c>
      <c r="BG127" s="219">
        <f>IF(N127="zákl. přenesená",J127,0)</f>
        <v>0</v>
      </c>
      <c r="BH127" s="219">
        <f>IF(N127="sníž. přenesená",J127,0)</f>
        <v>0</v>
      </c>
      <c r="BI127" s="219">
        <f>IF(N127="nulová",J127,0)</f>
        <v>0</v>
      </c>
      <c r="BJ127" s="16" t="s">
        <v>85</v>
      </c>
      <c r="BK127" s="219">
        <f>ROUND(I127*H127,2)</f>
        <v>0</v>
      </c>
      <c r="BL127" s="16" t="s">
        <v>139</v>
      </c>
      <c r="BM127" s="218" t="s">
        <v>154</v>
      </c>
    </row>
    <row r="128" spans="1:65" s="2" customFormat="1" ht="29.25">
      <c r="A128" s="33"/>
      <c r="B128" s="34"/>
      <c r="C128" s="35"/>
      <c r="D128" s="220" t="s">
        <v>141</v>
      </c>
      <c r="E128" s="35"/>
      <c r="F128" s="221" t="s">
        <v>155</v>
      </c>
      <c r="G128" s="35"/>
      <c r="H128" s="35"/>
      <c r="I128" s="121"/>
      <c r="J128" s="35"/>
      <c r="K128" s="35"/>
      <c r="L128" s="38"/>
      <c r="M128" s="222"/>
      <c r="N128" s="223"/>
      <c r="O128" s="70"/>
      <c r="P128" s="70"/>
      <c r="Q128" s="70"/>
      <c r="R128" s="70"/>
      <c r="S128" s="70"/>
      <c r="T128" s="71"/>
      <c r="U128" s="33"/>
      <c r="V128" s="33"/>
      <c r="W128" s="33"/>
      <c r="X128" s="33"/>
      <c r="Y128" s="33"/>
      <c r="Z128" s="33"/>
      <c r="AA128" s="33"/>
      <c r="AB128" s="33"/>
      <c r="AC128" s="33"/>
      <c r="AD128" s="33"/>
      <c r="AE128" s="33"/>
      <c r="AT128" s="16" t="s">
        <v>141</v>
      </c>
      <c r="AU128" s="16" t="s">
        <v>87</v>
      </c>
    </row>
    <row r="129" spans="1:65" s="13" customFormat="1" ht="11.25">
      <c r="B129" s="224"/>
      <c r="C129" s="225"/>
      <c r="D129" s="220" t="s">
        <v>148</v>
      </c>
      <c r="E129" s="226" t="s">
        <v>1</v>
      </c>
      <c r="F129" s="227" t="s">
        <v>156</v>
      </c>
      <c r="G129" s="225"/>
      <c r="H129" s="228">
        <v>0.33200000000000002</v>
      </c>
      <c r="I129" s="229"/>
      <c r="J129" s="225"/>
      <c r="K129" s="225"/>
      <c r="L129" s="230"/>
      <c r="M129" s="231"/>
      <c r="N129" s="232"/>
      <c r="O129" s="232"/>
      <c r="P129" s="232"/>
      <c r="Q129" s="232"/>
      <c r="R129" s="232"/>
      <c r="S129" s="232"/>
      <c r="T129" s="233"/>
      <c r="AT129" s="234" t="s">
        <v>148</v>
      </c>
      <c r="AU129" s="234" t="s">
        <v>87</v>
      </c>
      <c r="AV129" s="13" t="s">
        <v>87</v>
      </c>
      <c r="AW129" s="13" t="s">
        <v>34</v>
      </c>
      <c r="AX129" s="13" t="s">
        <v>85</v>
      </c>
      <c r="AY129" s="234" t="s">
        <v>131</v>
      </c>
    </row>
    <row r="130" spans="1:65" s="2" customFormat="1" ht="21.75" customHeight="1">
      <c r="A130" s="33"/>
      <c r="B130" s="34"/>
      <c r="C130" s="207" t="s">
        <v>139</v>
      </c>
      <c r="D130" s="207" t="s">
        <v>134</v>
      </c>
      <c r="E130" s="208" t="s">
        <v>157</v>
      </c>
      <c r="F130" s="209" t="s">
        <v>158</v>
      </c>
      <c r="G130" s="210" t="s">
        <v>159</v>
      </c>
      <c r="H130" s="211">
        <v>637.67499999999995</v>
      </c>
      <c r="I130" s="212"/>
      <c r="J130" s="213">
        <f>ROUND(I130*H130,2)</f>
        <v>0</v>
      </c>
      <c r="K130" s="209" t="s">
        <v>138</v>
      </c>
      <c r="L130" s="38"/>
      <c r="M130" s="214" t="s">
        <v>1</v>
      </c>
      <c r="N130" s="215" t="s">
        <v>42</v>
      </c>
      <c r="O130" s="70"/>
      <c r="P130" s="216">
        <f>O130*H130</f>
        <v>0</v>
      </c>
      <c r="Q130" s="216">
        <v>0</v>
      </c>
      <c r="R130" s="216">
        <f>Q130*H130</f>
        <v>0</v>
      </c>
      <c r="S130" s="216">
        <v>0</v>
      </c>
      <c r="T130" s="217">
        <f>S130*H130</f>
        <v>0</v>
      </c>
      <c r="U130" s="33"/>
      <c r="V130" s="33"/>
      <c r="W130" s="33"/>
      <c r="X130" s="33"/>
      <c r="Y130" s="33"/>
      <c r="Z130" s="33"/>
      <c r="AA130" s="33"/>
      <c r="AB130" s="33"/>
      <c r="AC130" s="33"/>
      <c r="AD130" s="33"/>
      <c r="AE130" s="33"/>
      <c r="AR130" s="218" t="s">
        <v>139</v>
      </c>
      <c r="AT130" s="218" t="s">
        <v>134</v>
      </c>
      <c r="AU130" s="218" t="s">
        <v>87</v>
      </c>
      <c r="AY130" s="16" t="s">
        <v>131</v>
      </c>
      <c r="BE130" s="219">
        <f>IF(N130="základní",J130,0)</f>
        <v>0</v>
      </c>
      <c r="BF130" s="219">
        <f>IF(N130="snížená",J130,0)</f>
        <v>0</v>
      </c>
      <c r="BG130" s="219">
        <f>IF(N130="zákl. přenesená",J130,0)</f>
        <v>0</v>
      </c>
      <c r="BH130" s="219">
        <f>IF(N130="sníž. přenesená",J130,0)</f>
        <v>0</v>
      </c>
      <c r="BI130" s="219">
        <f>IF(N130="nulová",J130,0)</f>
        <v>0</v>
      </c>
      <c r="BJ130" s="16" t="s">
        <v>85</v>
      </c>
      <c r="BK130" s="219">
        <f>ROUND(I130*H130,2)</f>
        <v>0</v>
      </c>
      <c r="BL130" s="16" t="s">
        <v>139</v>
      </c>
      <c r="BM130" s="218" t="s">
        <v>160</v>
      </c>
    </row>
    <row r="131" spans="1:65" s="2" customFormat="1" ht="29.25">
      <c r="A131" s="33"/>
      <c r="B131" s="34"/>
      <c r="C131" s="35"/>
      <c r="D131" s="220" t="s">
        <v>141</v>
      </c>
      <c r="E131" s="35"/>
      <c r="F131" s="221" t="s">
        <v>161</v>
      </c>
      <c r="G131" s="35"/>
      <c r="H131" s="35"/>
      <c r="I131" s="121"/>
      <c r="J131" s="35"/>
      <c r="K131" s="35"/>
      <c r="L131" s="38"/>
      <c r="M131" s="222"/>
      <c r="N131" s="223"/>
      <c r="O131" s="70"/>
      <c r="P131" s="70"/>
      <c r="Q131" s="70"/>
      <c r="R131" s="70"/>
      <c r="S131" s="70"/>
      <c r="T131" s="71"/>
      <c r="U131" s="33"/>
      <c r="V131" s="33"/>
      <c r="W131" s="33"/>
      <c r="X131" s="33"/>
      <c r="Y131" s="33"/>
      <c r="Z131" s="33"/>
      <c r="AA131" s="33"/>
      <c r="AB131" s="33"/>
      <c r="AC131" s="33"/>
      <c r="AD131" s="33"/>
      <c r="AE131" s="33"/>
      <c r="AT131" s="16" t="s">
        <v>141</v>
      </c>
      <c r="AU131" s="16" t="s">
        <v>87</v>
      </c>
    </row>
    <row r="132" spans="1:65" s="13" customFormat="1" ht="11.25">
      <c r="B132" s="224"/>
      <c r="C132" s="225"/>
      <c r="D132" s="220" t="s">
        <v>148</v>
      </c>
      <c r="E132" s="226" t="s">
        <v>1</v>
      </c>
      <c r="F132" s="227" t="s">
        <v>162</v>
      </c>
      <c r="G132" s="225"/>
      <c r="H132" s="228">
        <v>424</v>
      </c>
      <c r="I132" s="229"/>
      <c r="J132" s="225"/>
      <c r="K132" s="225"/>
      <c r="L132" s="230"/>
      <c r="M132" s="231"/>
      <c r="N132" s="232"/>
      <c r="O132" s="232"/>
      <c r="P132" s="232"/>
      <c r="Q132" s="232"/>
      <c r="R132" s="232"/>
      <c r="S132" s="232"/>
      <c r="T132" s="233"/>
      <c r="AT132" s="234" t="s">
        <v>148</v>
      </c>
      <c r="AU132" s="234" t="s">
        <v>87</v>
      </c>
      <c r="AV132" s="13" t="s">
        <v>87</v>
      </c>
      <c r="AW132" s="13" t="s">
        <v>34</v>
      </c>
      <c r="AX132" s="13" t="s">
        <v>77</v>
      </c>
      <c r="AY132" s="234" t="s">
        <v>131</v>
      </c>
    </row>
    <row r="133" spans="1:65" s="13" customFormat="1" ht="11.25">
      <c r="B133" s="224"/>
      <c r="C133" s="225"/>
      <c r="D133" s="220" t="s">
        <v>148</v>
      </c>
      <c r="E133" s="226" t="s">
        <v>1</v>
      </c>
      <c r="F133" s="227" t="s">
        <v>163</v>
      </c>
      <c r="G133" s="225"/>
      <c r="H133" s="228">
        <v>158.72999999999999</v>
      </c>
      <c r="I133" s="229"/>
      <c r="J133" s="225"/>
      <c r="K133" s="225"/>
      <c r="L133" s="230"/>
      <c r="M133" s="231"/>
      <c r="N133" s="232"/>
      <c r="O133" s="232"/>
      <c r="P133" s="232"/>
      <c r="Q133" s="232"/>
      <c r="R133" s="232"/>
      <c r="S133" s="232"/>
      <c r="T133" s="233"/>
      <c r="AT133" s="234" t="s">
        <v>148</v>
      </c>
      <c r="AU133" s="234" t="s">
        <v>87</v>
      </c>
      <c r="AV133" s="13" t="s">
        <v>87</v>
      </c>
      <c r="AW133" s="13" t="s">
        <v>34</v>
      </c>
      <c r="AX133" s="13" t="s">
        <v>77</v>
      </c>
      <c r="AY133" s="234" t="s">
        <v>131</v>
      </c>
    </row>
    <row r="134" spans="1:65" s="13" customFormat="1" ht="11.25">
      <c r="B134" s="224"/>
      <c r="C134" s="225"/>
      <c r="D134" s="220" t="s">
        <v>148</v>
      </c>
      <c r="E134" s="226" t="s">
        <v>1</v>
      </c>
      <c r="F134" s="227" t="s">
        <v>164</v>
      </c>
      <c r="G134" s="225"/>
      <c r="H134" s="228">
        <v>54.945</v>
      </c>
      <c r="I134" s="229"/>
      <c r="J134" s="225"/>
      <c r="K134" s="225"/>
      <c r="L134" s="230"/>
      <c r="M134" s="231"/>
      <c r="N134" s="232"/>
      <c r="O134" s="232"/>
      <c r="P134" s="232"/>
      <c r="Q134" s="232"/>
      <c r="R134" s="232"/>
      <c r="S134" s="232"/>
      <c r="T134" s="233"/>
      <c r="AT134" s="234" t="s">
        <v>148</v>
      </c>
      <c r="AU134" s="234" t="s">
        <v>87</v>
      </c>
      <c r="AV134" s="13" t="s">
        <v>87</v>
      </c>
      <c r="AW134" s="13" t="s">
        <v>34</v>
      </c>
      <c r="AX134" s="13" t="s">
        <v>77</v>
      </c>
      <c r="AY134" s="234" t="s">
        <v>131</v>
      </c>
    </row>
    <row r="135" spans="1:65" s="14" customFormat="1" ht="11.25">
      <c r="B135" s="235"/>
      <c r="C135" s="236"/>
      <c r="D135" s="220" t="s">
        <v>148</v>
      </c>
      <c r="E135" s="237" t="s">
        <v>1</v>
      </c>
      <c r="F135" s="238" t="s">
        <v>165</v>
      </c>
      <c r="G135" s="236"/>
      <c r="H135" s="239">
        <v>637.67500000000007</v>
      </c>
      <c r="I135" s="240"/>
      <c r="J135" s="236"/>
      <c r="K135" s="236"/>
      <c r="L135" s="241"/>
      <c r="M135" s="242"/>
      <c r="N135" s="243"/>
      <c r="O135" s="243"/>
      <c r="P135" s="243"/>
      <c r="Q135" s="243"/>
      <c r="R135" s="243"/>
      <c r="S135" s="243"/>
      <c r="T135" s="244"/>
      <c r="AT135" s="245" t="s">
        <v>148</v>
      </c>
      <c r="AU135" s="245" t="s">
        <v>87</v>
      </c>
      <c r="AV135" s="14" t="s">
        <v>139</v>
      </c>
      <c r="AW135" s="14" t="s">
        <v>34</v>
      </c>
      <c r="AX135" s="14" t="s">
        <v>85</v>
      </c>
      <c r="AY135" s="245" t="s">
        <v>131</v>
      </c>
    </row>
    <row r="136" spans="1:65" s="2" customFormat="1" ht="21.75" customHeight="1">
      <c r="A136" s="33"/>
      <c r="B136" s="34"/>
      <c r="C136" s="207" t="s">
        <v>132</v>
      </c>
      <c r="D136" s="207" t="s">
        <v>134</v>
      </c>
      <c r="E136" s="208" t="s">
        <v>166</v>
      </c>
      <c r="F136" s="209" t="s">
        <v>167</v>
      </c>
      <c r="G136" s="210" t="s">
        <v>159</v>
      </c>
      <c r="H136" s="211">
        <v>639.72199999999998</v>
      </c>
      <c r="I136" s="212"/>
      <c r="J136" s="213">
        <f>ROUND(I136*H136,2)</f>
        <v>0</v>
      </c>
      <c r="K136" s="209" t="s">
        <v>138</v>
      </c>
      <c r="L136" s="38"/>
      <c r="M136" s="214" t="s">
        <v>1</v>
      </c>
      <c r="N136" s="215" t="s">
        <v>42</v>
      </c>
      <c r="O136" s="70"/>
      <c r="P136" s="216">
        <f>O136*H136</f>
        <v>0</v>
      </c>
      <c r="Q136" s="216">
        <v>0</v>
      </c>
      <c r="R136" s="216">
        <f>Q136*H136</f>
        <v>0</v>
      </c>
      <c r="S136" s="216">
        <v>0</v>
      </c>
      <c r="T136" s="217">
        <f>S136*H136</f>
        <v>0</v>
      </c>
      <c r="U136" s="33"/>
      <c r="V136" s="33"/>
      <c r="W136" s="33"/>
      <c r="X136" s="33"/>
      <c r="Y136" s="33"/>
      <c r="Z136" s="33"/>
      <c r="AA136" s="33"/>
      <c r="AB136" s="33"/>
      <c r="AC136" s="33"/>
      <c r="AD136" s="33"/>
      <c r="AE136" s="33"/>
      <c r="AR136" s="218" t="s">
        <v>139</v>
      </c>
      <c r="AT136" s="218" t="s">
        <v>134</v>
      </c>
      <c r="AU136" s="218" t="s">
        <v>87</v>
      </c>
      <c r="AY136" s="16" t="s">
        <v>131</v>
      </c>
      <c r="BE136" s="219">
        <f>IF(N136="základní",J136,0)</f>
        <v>0</v>
      </c>
      <c r="BF136" s="219">
        <f>IF(N136="snížená",J136,0)</f>
        <v>0</v>
      </c>
      <c r="BG136" s="219">
        <f>IF(N136="zákl. přenesená",J136,0)</f>
        <v>0</v>
      </c>
      <c r="BH136" s="219">
        <f>IF(N136="sníž. přenesená",J136,0)</f>
        <v>0</v>
      </c>
      <c r="BI136" s="219">
        <f>IF(N136="nulová",J136,0)</f>
        <v>0</v>
      </c>
      <c r="BJ136" s="16" t="s">
        <v>85</v>
      </c>
      <c r="BK136" s="219">
        <f>ROUND(I136*H136,2)</f>
        <v>0</v>
      </c>
      <c r="BL136" s="16" t="s">
        <v>139</v>
      </c>
      <c r="BM136" s="218" t="s">
        <v>168</v>
      </c>
    </row>
    <row r="137" spans="1:65" s="2" customFormat="1" ht="29.25">
      <c r="A137" s="33"/>
      <c r="B137" s="34"/>
      <c r="C137" s="35"/>
      <c r="D137" s="220" t="s">
        <v>141</v>
      </c>
      <c r="E137" s="35"/>
      <c r="F137" s="221" t="s">
        <v>169</v>
      </c>
      <c r="G137" s="35"/>
      <c r="H137" s="35"/>
      <c r="I137" s="121"/>
      <c r="J137" s="35"/>
      <c r="K137" s="35"/>
      <c r="L137" s="38"/>
      <c r="M137" s="222"/>
      <c r="N137" s="223"/>
      <c r="O137" s="70"/>
      <c r="P137" s="70"/>
      <c r="Q137" s="70"/>
      <c r="R137" s="70"/>
      <c r="S137" s="70"/>
      <c r="T137" s="71"/>
      <c r="U137" s="33"/>
      <c r="V137" s="33"/>
      <c r="W137" s="33"/>
      <c r="X137" s="33"/>
      <c r="Y137" s="33"/>
      <c r="Z137" s="33"/>
      <c r="AA137" s="33"/>
      <c r="AB137" s="33"/>
      <c r="AC137" s="33"/>
      <c r="AD137" s="33"/>
      <c r="AE137" s="33"/>
      <c r="AT137" s="16" t="s">
        <v>141</v>
      </c>
      <c r="AU137" s="16" t="s">
        <v>87</v>
      </c>
    </row>
    <row r="138" spans="1:65" s="13" customFormat="1" ht="11.25">
      <c r="B138" s="224"/>
      <c r="C138" s="225"/>
      <c r="D138" s="220" t="s">
        <v>148</v>
      </c>
      <c r="E138" s="226" t="s">
        <v>1</v>
      </c>
      <c r="F138" s="227" t="s">
        <v>170</v>
      </c>
      <c r="G138" s="225"/>
      <c r="H138" s="228">
        <v>472.98599999999999</v>
      </c>
      <c r="I138" s="229"/>
      <c r="J138" s="225"/>
      <c r="K138" s="225"/>
      <c r="L138" s="230"/>
      <c r="M138" s="231"/>
      <c r="N138" s="232"/>
      <c r="O138" s="232"/>
      <c r="P138" s="232"/>
      <c r="Q138" s="232"/>
      <c r="R138" s="232"/>
      <c r="S138" s="232"/>
      <c r="T138" s="233"/>
      <c r="AT138" s="234" t="s">
        <v>148</v>
      </c>
      <c r="AU138" s="234" t="s">
        <v>87</v>
      </c>
      <c r="AV138" s="13" t="s">
        <v>87</v>
      </c>
      <c r="AW138" s="13" t="s">
        <v>34</v>
      </c>
      <c r="AX138" s="13" t="s">
        <v>77</v>
      </c>
      <c r="AY138" s="234" t="s">
        <v>131</v>
      </c>
    </row>
    <row r="139" spans="1:65" s="13" customFormat="1" ht="11.25">
      <c r="B139" s="224"/>
      <c r="C139" s="225"/>
      <c r="D139" s="220" t="s">
        <v>148</v>
      </c>
      <c r="E139" s="226" t="s">
        <v>1</v>
      </c>
      <c r="F139" s="227" t="s">
        <v>171</v>
      </c>
      <c r="G139" s="225"/>
      <c r="H139" s="228">
        <v>166.73599999999999</v>
      </c>
      <c r="I139" s="229"/>
      <c r="J139" s="225"/>
      <c r="K139" s="225"/>
      <c r="L139" s="230"/>
      <c r="M139" s="231"/>
      <c r="N139" s="232"/>
      <c r="O139" s="232"/>
      <c r="P139" s="232"/>
      <c r="Q139" s="232"/>
      <c r="R139" s="232"/>
      <c r="S139" s="232"/>
      <c r="T139" s="233"/>
      <c r="AT139" s="234" t="s">
        <v>148</v>
      </c>
      <c r="AU139" s="234" t="s">
        <v>87</v>
      </c>
      <c r="AV139" s="13" t="s">
        <v>87</v>
      </c>
      <c r="AW139" s="13" t="s">
        <v>34</v>
      </c>
      <c r="AX139" s="13" t="s">
        <v>77</v>
      </c>
      <c r="AY139" s="234" t="s">
        <v>131</v>
      </c>
    </row>
    <row r="140" spans="1:65" s="14" customFormat="1" ht="11.25">
      <c r="B140" s="235"/>
      <c r="C140" s="236"/>
      <c r="D140" s="220" t="s">
        <v>148</v>
      </c>
      <c r="E140" s="237" t="s">
        <v>1</v>
      </c>
      <c r="F140" s="238" t="s">
        <v>165</v>
      </c>
      <c r="G140" s="236"/>
      <c r="H140" s="239">
        <v>639.72199999999998</v>
      </c>
      <c r="I140" s="240"/>
      <c r="J140" s="236"/>
      <c r="K140" s="236"/>
      <c r="L140" s="241"/>
      <c r="M140" s="242"/>
      <c r="N140" s="243"/>
      <c r="O140" s="243"/>
      <c r="P140" s="243"/>
      <c r="Q140" s="243"/>
      <c r="R140" s="243"/>
      <c r="S140" s="243"/>
      <c r="T140" s="244"/>
      <c r="AT140" s="245" t="s">
        <v>148</v>
      </c>
      <c r="AU140" s="245" t="s">
        <v>87</v>
      </c>
      <c r="AV140" s="14" t="s">
        <v>139</v>
      </c>
      <c r="AW140" s="14" t="s">
        <v>34</v>
      </c>
      <c r="AX140" s="14" t="s">
        <v>85</v>
      </c>
      <c r="AY140" s="245" t="s">
        <v>131</v>
      </c>
    </row>
    <row r="141" spans="1:65" s="2" customFormat="1" ht="21.75" customHeight="1">
      <c r="A141" s="33"/>
      <c r="B141" s="34"/>
      <c r="C141" s="207" t="s">
        <v>172</v>
      </c>
      <c r="D141" s="207" t="s">
        <v>134</v>
      </c>
      <c r="E141" s="208" t="s">
        <v>173</v>
      </c>
      <c r="F141" s="209" t="s">
        <v>174</v>
      </c>
      <c r="G141" s="210" t="s">
        <v>175</v>
      </c>
      <c r="H141" s="211">
        <v>2291</v>
      </c>
      <c r="I141" s="212"/>
      <c r="J141" s="213">
        <f>ROUND(I141*H141,2)</f>
        <v>0</v>
      </c>
      <c r="K141" s="209" t="s">
        <v>138</v>
      </c>
      <c r="L141" s="38"/>
      <c r="M141" s="214" t="s">
        <v>1</v>
      </c>
      <c r="N141" s="215" t="s">
        <v>42</v>
      </c>
      <c r="O141" s="70"/>
      <c r="P141" s="216">
        <f>O141*H141</f>
        <v>0</v>
      </c>
      <c r="Q141" s="216">
        <v>0</v>
      </c>
      <c r="R141" s="216">
        <f>Q141*H141</f>
        <v>0</v>
      </c>
      <c r="S141" s="216">
        <v>0</v>
      </c>
      <c r="T141" s="217">
        <f>S141*H141</f>
        <v>0</v>
      </c>
      <c r="U141" s="33"/>
      <c r="V141" s="33"/>
      <c r="W141" s="33"/>
      <c r="X141" s="33"/>
      <c r="Y141" s="33"/>
      <c r="Z141" s="33"/>
      <c r="AA141" s="33"/>
      <c r="AB141" s="33"/>
      <c r="AC141" s="33"/>
      <c r="AD141" s="33"/>
      <c r="AE141" s="33"/>
      <c r="AR141" s="218" t="s">
        <v>139</v>
      </c>
      <c r="AT141" s="218" t="s">
        <v>134</v>
      </c>
      <c r="AU141" s="218" t="s">
        <v>87</v>
      </c>
      <c r="AY141" s="16" t="s">
        <v>131</v>
      </c>
      <c r="BE141" s="219">
        <f>IF(N141="základní",J141,0)</f>
        <v>0</v>
      </c>
      <c r="BF141" s="219">
        <f>IF(N141="snížená",J141,0)</f>
        <v>0</v>
      </c>
      <c r="BG141" s="219">
        <f>IF(N141="zákl. přenesená",J141,0)</f>
        <v>0</v>
      </c>
      <c r="BH141" s="219">
        <f>IF(N141="sníž. přenesená",J141,0)</f>
        <v>0</v>
      </c>
      <c r="BI141" s="219">
        <f>IF(N141="nulová",J141,0)</f>
        <v>0</v>
      </c>
      <c r="BJ141" s="16" t="s">
        <v>85</v>
      </c>
      <c r="BK141" s="219">
        <f>ROUND(I141*H141,2)</f>
        <v>0</v>
      </c>
      <c r="BL141" s="16" t="s">
        <v>139</v>
      </c>
      <c r="BM141" s="218" t="s">
        <v>176</v>
      </c>
    </row>
    <row r="142" spans="1:65" s="2" customFormat="1" ht="19.5">
      <c r="A142" s="33"/>
      <c r="B142" s="34"/>
      <c r="C142" s="35"/>
      <c r="D142" s="220" t="s">
        <v>141</v>
      </c>
      <c r="E142" s="35"/>
      <c r="F142" s="221" t="s">
        <v>177</v>
      </c>
      <c r="G142" s="35"/>
      <c r="H142" s="35"/>
      <c r="I142" s="121"/>
      <c r="J142" s="35"/>
      <c r="K142" s="35"/>
      <c r="L142" s="38"/>
      <c r="M142" s="222"/>
      <c r="N142" s="223"/>
      <c r="O142" s="70"/>
      <c r="P142" s="70"/>
      <c r="Q142" s="70"/>
      <c r="R142" s="70"/>
      <c r="S142" s="70"/>
      <c r="T142" s="71"/>
      <c r="U142" s="33"/>
      <c r="V142" s="33"/>
      <c r="W142" s="33"/>
      <c r="X142" s="33"/>
      <c r="Y142" s="33"/>
      <c r="Z142" s="33"/>
      <c r="AA142" s="33"/>
      <c r="AB142" s="33"/>
      <c r="AC142" s="33"/>
      <c r="AD142" s="33"/>
      <c r="AE142" s="33"/>
      <c r="AT142" s="16" t="s">
        <v>141</v>
      </c>
      <c r="AU142" s="16" t="s">
        <v>87</v>
      </c>
    </row>
    <row r="143" spans="1:65" s="13" customFormat="1" ht="11.25">
      <c r="B143" s="224"/>
      <c r="C143" s="225"/>
      <c r="D143" s="220" t="s">
        <v>148</v>
      </c>
      <c r="E143" s="226" t="s">
        <v>1</v>
      </c>
      <c r="F143" s="227" t="s">
        <v>178</v>
      </c>
      <c r="G143" s="225"/>
      <c r="H143" s="228">
        <v>2291</v>
      </c>
      <c r="I143" s="229"/>
      <c r="J143" s="225"/>
      <c r="K143" s="225"/>
      <c r="L143" s="230"/>
      <c r="M143" s="231"/>
      <c r="N143" s="232"/>
      <c r="O143" s="232"/>
      <c r="P143" s="232"/>
      <c r="Q143" s="232"/>
      <c r="R143" s="232"/>
      <c r="S143" s="232"/>
      <c r="T143" s="233"/>
      <c r="AT143" s="234" t="s">
        <v>148</v>
      </c>
      <c r="AU143" s="234" t="s">
        <v>87</v>
      </c>
      <c r="AV143" s="13" t="s">
        <v>87</v>
      </c>
      <c r="AW143" s="13" t="s">
        <v>34</v>
      </c>
      <c r="AX143" s="13" t="s">
        <v>85</v>
      </c>
      <c r="AY143" s="234" t="s">
        <v>131</v>
      </c>
    </row>
    <row r="144" spans="1:65" s="2" customFormat="1" ht="21.75" customHeight="1">
      <c r="A144" s="33"/>
      <c r="B144" s="34"/>
      <c r="C144" s="207" t="s">
        <v>179</v>
      </c>
      <c r="D144" s="207" t="s">
        <v>134</v>
      </c>
      <c r="E144" s="208" t="s">
        <v>180</v>
      </c>
      <c r="F144" s="209" t="s">
        <v>181</v>
      </c>
      <c r="G144" s="210" t="s">
        <v>159</v>
      </c>
      <c r="H144" s="211">
        <v>637.67499999999995</v>
      </c>
      <c r="I144" s="212"/>
      <c r="J144" s="213">
        <f>ROUND(I144*H144,2)</f>
        <v>0</v>
      </c>
      <c r="K144" s="209" t="s">
        <v>138</v>
      </c>
      <c r="L144" s="38"/>
      <c r="M144" s="214" t="s">
        <v>1</v>
      </c>
      <c r="N144" s="215" t="s">
        <v>42</v>
      </c>
      <c r="O144" s="70"/>
      <c r="P144" s="216">
        <f>O144*H144</f>
        <v>0</v>
      </c>
      <c r="Q144" s="216">
        <v>0</v>
      </c>
      <c r="R144" s="216">
        <f>Q144*H144</f>
        <v>0</v>
      </c>
      <c r="S144" s="216">
        <v>0</v>
      </c>
      <c r="T144" s="217">
        <f>S144*H144</f>
        <v>0</v>
      </c>
      <c r="U144" s="33"/>
      <c r="V144" s="33"/>
      <c r="W144" s="33"/>
      <c r="X144" s="33"/>
      <c r="Y144" s="33"/>
      <c r="Z144" s="33"/>
      <c r="AA144" s="33"/>
      <c r="AB144" s="33"/>
      <c r="AC144" s="33"/>
      <c r="AD144" s="33"/>
      <c r="AE144" s="33"/>
      <c r="AR144" s="218" t="s">
        <v>139</v>
      </c>
      <c r="AT144" s="218" t="s">
        <v>134</v>
      </c>
      <c r="AU144" s="218" t="s">
        <v>87</v>
      </c>
      <c r="AY144" s="16" t="s">
        <v>131</v>
      </c>
      <c r="BE144" s="219">
        <f>IF(N144="základní",J144,0)</f>
        <v>0</v>
      </c>
      <c r="BF144" s="219">
        <f>IF(N144="snížená",J144,0)</f>
        <v>0</v>
      </c>
      <c r="BG144" s="219">
        <f>IF(N144="zákl. přenesená",J144,0)</f>
        <v>0</v>
      </c>
      <c r="BH144" s="219">
        <f>IF(N144="sníž. přenesená",J144,0)</f>
        <v>0</v>
      </c>
      <c r="BI144" s="219">
        <f>IF(N144="nulová",J144,0)</f>
        <v>0</v>
      </c>
      <c r="BJ144" s="16" t="s">
        <v>85</v>
      </c>
      <c r="BK144" s="219">
        <f>ROUND(I144*H144,2)</f>
        <v>0</v>
      </c>
      <c r="BL144" s="16" t="s">
        <v>139</v>
      </c>
      <c r="BM144" s="218" t="s">
        <v>182</v>
      </c>
    </row>
    <row r="145" spans="1:65" s="2" customFormat="1" ht="39">
      <c r="A145" s="33"/>
      <c r="B145" s="34"/>
      <c r="C145" s="35"/>
      <c r="D145" s="220" t="s">
        <v>141</v>
      </c>
      <c r="E145" s="35"/>
      <c r="F145" s="221" t="s">
        <v>183</v>
      </c>
      <c r="G145" s="35"/>
      <c r="H145" s="35"/>
      <c r="I145" s="121"/>
      <c r="J145" s="35"/>
      <c r="K145" s="35"/>
      <c r="L145" s="38"/>
      <c r="M145" s="222"/>
      <c r="N145" s="223"/>
      <c r="O145" s="70"/>
      <c r="P145" s="70"/>
      <c r="Q145" s="70"/>
      <c r="R145" s="70"/>
      <c r="S145" s="70"/>
      <c r="T145" s="71"/>
      <c r="U145" s="33"/>
      <c r="V145" s="33"/>
      <c r="W145" s="33"/>
      <c r="X145" s="33"/>
      <c r="Y145" s="33"/>
      <c r="Z145" s="33"/>
      <c r="AA145" s="33"/>
      <c r="AB145" s="33"/>
      <c r="AC145" s="33"/>
      <c r="AD145" s="33"/>
      <c r="AE145" s="33"/>
      <c r="AT145" s="16" t="s">
        <v>141</v>
      </c>
      <c r="AU145" s="16" t="s">
        <v>87</v>
      </c>
    </row>
    <row r="146" spans="1:65" s="13" customFormat="1" ht="11.25">
      <c r="B146" s="224"/>
      <c r="C146" s="225"/>
      <c r="D146" s="220" t="s">
        <v>148</v>
      </c>
      <c r="E146" s="226" t="s">
        <v>1</v>
      </c>
      <c r="F146" s="227" t="s">
        <v>162</v>
      </c>
      <c r="G146" s="225"/>
      <c r="H146" s="228">
        <v>424</v>
      </c>
      <c r="I146" s="229"/>
      <c r="J146" s="225"/>
      <c r="K146" s="225"/>
      <c r="L146" s="230"/>
      <c r="M146" s="231"/>
      <c r="N146" s="232"/>
      <c r="O146" s="232"/>
      <c r="P146" s="232"/>
      <c r="Q146" s="232"/>
      <c r="R146" s="232"/>
      <c r="S146" s="232"/>
      <c r="T146" s="233"/>
      <c r="AT146" s="234" t="s">
        <v>148</v>
      </c>
      <c r="AU146" s="234" t="s">
        <v>87</v>
      </c>
      <c r="AV146" s="13" t="s">
        <v>87</v>
      </c>
      <c r="AW146" s="13" t="s">
        <v>34</v>
      </c>
      <c r="AX146" s="13" t="s">
        <v>77</v>
      </c>
      <c r="AY146" s="234" t="s">
        <v>131</v>
      </c>
    </row>
    <row r="147" spans="1:65" s="13" customFormat="1" ht="11.25">
      <c r="B147" s="224"/>
      <c r="C147" s="225"/>
      <c r="D147" s="220" t="s">
        <v>148</v>
      </c>
      <c r="E147" s="226" t="s">
        <v>1</v>
      </c>
      <c r="F147" s="227" t="s">
        <v>163</v>
      </c>
      <c r="G147" s="225"/>
      <c r="H147" s="228">
        <v>158.72999999999999</v>
      </c>
      <c r="I147" s="229"/>
      <c r="J147" s="225"/>
      <c r="K147" s="225"/>
      <c r="L147" s="230"/>
      <c r="M147" s="231"/>
      <c r="N147" s="232"/>
      <c r="O147" s="232"/>
      <c r="P147" s="232"/>
      <c r="Q147" s="232"/>
      <c r="R147" s="232"/>
      <c r="S147" s="232"/>
      <c r="T147" s="233"/>
      <c r="AT147" s="234" t="s">
        <v>148</v>
      </c>
      <c r="AU147" s="234" t="s">
        <v>87</v>
      </c>
      <c r="AV147" s="13" t="s">
        <v>87</v>
      </c>
      <c r="AW147" s="13" t="s">
        <v>34</v>
      </c>
      <c r="AX147" s="13" t="s">
        <v>77</v>
      </c>
      <c r="AY147" s="234" t="s">
        <v>131</v>
      </c>
    </row>
    <row r="148" spans="1:65" s="13" customFormat="1" ht="11.25">
      <c r="B148" s="224"/>
      <c r="C148" s="225"/>
      <c r="D148" s="220" t="s">
        <v>148</v>
      </c>
      <c r="E148" s="226" t="s">
        <v>1</v>
      </c>
      <c r="F148" s="227" t="s">
        <v>164</v>
      </c>
      <c r="G148" s="225"/>
      <c r="H148" s="228">
        <v>54.945</v>
      </c>
      <c r="I148" s="229"/>
      <c r="J148" s="225"/>
      <c r="K148" s="225"/>
      <c r="L148" s="230"/>
      <c r="M148" s="231"/>
      <c r="N148" s="232"/>
      <c r="O148" s="232"/>
      <c r="P148" s="232"/>
      <c r="Q148" s="232"/>
      <c r="R148" s="232"/>
      <c r="S148" s="232"/>
      <c r="T148" s="233"/>
      <c r="AT148" s="234" t="s">
        <v>148</v>
      </c>
      <c r="AU148" s="234" t="s">
        <v>87</v>
      </c>
      <c r="AV148" s="13" t="s">
        <v>87</v>
      </c>
      <c r="AW148" s="13" t="s">
        <v>34</v>
      </c>
      <c r="AX148" s="13" t="s">
        <v>77</v>
      </c>
      <c r="AY148" s="234" t="s">
        <v>131</v>
      </c>
    </row>
    <row r="149" spans="1:65" s="14" customFormat="1" ht="11.25">
      <c r="B149" s="235"/>
      <c r="C149" s="236"/>
      <c r="D149" s="220" t="s">
        <v>148</v>
      </c>
      <c r="E149" s="237" t="s">
        <v>1</v>
      </c>
      <c r="F149" s="238" t="s">
        <v>165</v>
      </c>
      <c r="G149" s="236"/>
      <c r="H149" s="239">
        <v>637.67500000000007</v>
      </c>
      <c r="I149" s="240"/>
      <c r="J149" s="236"/>
      <c r="K149" s="236"/>
      <c r="L149" s="241"/>
      <c r="M149" s="242"/>
      <c r="N149" s="243"/>
      <c r="O149" s="243"/>
      <c r="P149" s="243"/>
      <c r="Q149" s="243"/>
      <c r="R149" s="243"/>
      <c r="S149" s="243"/>
      <c r="T149" s="244"/>
      <c r="AT149" s="245" t="s">
        <v>148</v>
      </c>
      <c r="AU149" s="245" t="s">
        <v>87</v>
      </c>
      <c r="AV149" s="14" t="s">
        <v>139</v>
      </c>
      <c r="AW149" s="14" t="s">
        <v>34</v>
      </c>
      <c r="AX149" s="14" t="s">
        <v>85</v>
      </c>
      <c r="AY149" s="245" t="s">
        <v>131</v>
      </c>
    </row>
    <row r="150" spans="1:65" s="2" customFormat="1" ht="21.75" customHeight="1">
      <c r="A150" s="33"/>
      <c r="B150" s="34"/>
      <c r="C150" s="207" t="s">
        <v>184</v>
      </c>
      <c r="D150" s="207" t="s">
        <v>134</v>
      </c>
      <c r="E150" s="208" t="s">
        <v>185</v>
      </c>
      <c r="F150" s="209" t="s">
        <v>186</v>
      </c>
      <c r="G150" s="210" t="s">
        <v>159</v>
      </c>
      <c r="H150" s="211">
        <v>639.72199999999998</v>
      </c>
      <c r="I150" s="212"/>
      <c r="J150" s="213">
        <f>ROUND(I150*H150,2)</f>
        <v>0</v>
      </c>
      <c r="K150" s="209" t="s">
        <v>138</v>
      </c>
      <c r="L150" s="38"/>
      <c r="M150" s="214" t="s">
        <v>1</v>
      </c>
      <c r="N150" s="215" t="s">
        <v>42</v>
      </c>
      <c r="O150" s="70"/>
      <c r="P150" s="216">
        <f>O150*H150</f>
        <v>0</v>
      </c>
      <c r="Q150" s="216">
        <v>0</v>
      </c>
      <c r="R150" s="216">
        <f>Q150*H150</f>
        <v>0</v>
      </c>
      <c r="S150" s="216">
        <v>0</v>
      </c>
      <c r="T150" s="217">
        <f>S150*H150</f>
        <v>0</v>
      </c>
      <c r="U150" s="33"/>
      <c r="V150" s="33"/>
      <c r="W150" s="33"/>
      <c r="X150" s="33"/>
      <c r="Y150" s="33"/>
      <c r="Z150" s="33"/>
      <c r="AA150" s="33"/>
      <c r="AB150" s="33"/>
      <c r="AC150" s="33"/>
      <c r="AD150" s="33"/>
      <c r="AE150" s="33"/>
      <c r="AR150" s="218" t="s">
        <v>139</v>
      </c>
      <c r="AT150" s="218" t="s">
        <v>134</v>
      </c>
      <c r="AU150" s="218" t="s">
        <v>87</v>
      </c>
      <c r="AY150" s="16" t="s">
        <v>131</v>
      </c>
      <c r="BE150" s="219">
        <f>IF(N150="základní",J150,0)</f>
        <v>0</v>
      </c>
      <c r="BF150" s="219">
        <f>IF(N150="snížená",J150,0)</f>
        <v>0</v>
      </c>
      <c r="BG150" s="219">
        <f>IF(N150="zákl. přenesená",J150,0)</f>
        <v>0</v>
      </c>
      <c r="BH150" s="219">
        <f>IF(N150="sníž. přenesená",J150,0)</f>
        <v>0</v>
      </c>
      <c r="BI150" s="219">
        <f>IF(N150="nulová",J150,0)</f>
        <v>0</v>
      </c>
      <c r="BJ150" s="16" t="s">
        <v>85</v>
      </c>
      <c r="BK150" s="219">
        <f>ROUND(I150*H150,2)</f>
        <v>0</v>
      </c>
      <c r="BL150" s="16" t="s">
        <v>139</v>
      </c>
      <c r="BM150" s="218" t="s">
        <v>187</v>
      </c>
    </row>
    <row r="151" spans="1:65" s="2" customFormat="1" ht="39">
      <c r="A151" s="33"/>
      <c r="B151" s="34"/>
      <c r="C151" s="35"/>
      <c r="D151" s="220" t="s">
        <v>141</v>
      </c>
      <c r="E151" s="35"/>
      <c r="F151" s="221" t="s">
        <v>188</v>
      </c>
      <c r="G151" s="35"/>
      <c r="H151" s="35"/>
      <c r="I151" s="121"/>
      <c r="J151" s="35"/>
      <c r="K151" s="35"/>
      <c r="L151" s="38"/>
      <c r="M151" s="222"/>
      <c r="N151" s="223"/>
      <c r="O151" s="70"/>
      <c r="P151" s="70"/>
      <c r="Q151" s="70"/>
      <c r="R151" s="70"/>
      <c r="S151" s="70"/>
      <c r="T151" s="71"/>
      <c r="U151" s="33"/>
      <c r="V151" s="33"/>
      <c r="W151" s="33"/>
      <c r="X151" s="33"/>
      <c r="Y151" s="33"/>
      <c r="Z151" s="33"/>
      <c r="AA151" s="33"/>
      <c r="AB151" s="33"/>
      <c r="AC151" s="33"/>
      <c r="AD151" s="33"/>
      <c r="AE151" s="33"/>
      <c r="AT151" s="16" t="s">
        <v>141</v>
      </c>
      <c r="AU151" s="16" t="s">
        <v>87</v>
      </c>
    </row>
    <row r="152" spans="1:65" s="13" customFormat="1" ht="11.25">
      <c r="B152" s="224"/>
      <c r="C152" s="225"/>
      <c r="D152" s="220" t="s">
        <v>148</v>
      </c>
      <c r="E152" s="226" t="s">
        <v>1</v>
      </c>
      <c r="F152" s="227" t="s">
        <v>170</v>
      </c>
      <c r="G152" s="225"/>
      <c r="H152" s="228">
        <v>472.98599999999999</v>
      </c>
      <c r="I152" s="229"/>
      <c r="J152" s="225"/>
      <c r="K152" s="225"/>
      <c r="L152" s="230"/>
      <c r="M152" s="231"/>
      <c r="N152" s="232"/>
      <c r="O152" s="232"/>
      <c r="P152" s="232"/>
      <c r="Q152" s="232"/>
      <c r="R152" s="232"/>
      <c r="S152" s="232"/>
      <c r="T152" s="233"/>
      <c r="AT152" s="234" t="s">
        <v>148</v>
      </c>
      <c r="AU152" s="234" t="s">
        <v>87</v>
      </c>
      <c r="AV152" s="13" t="s">
        <v>87</v>
      </c>
      <c r="AW152" s="13" t="s">
        <v>34</v>
      </c>
      <c r="AX152" s="13" t="s">
        <v>77</v>
      </c>
      <c r="AY152" s="234" t="s">
        <v>131</v>
      </c>
    </row>
    <row r="153" spans="1:65" s="13" customFormat="1" ht="11.25">
      <c r="B153" s="224"/>
      <c r="C153" s="225"/>
      <c r="D153" s="220" t="s">
        <v>148</v>
      </c>
      <c r="E153" s="226" t="s">
        <v>1</v>
      </c>
      <c r="F153" s="227" t="s">
        <v>171</v>
      </c>
      <c r="G153" s="225"/>
      <c r="H153" s="228">
        <v>166.73599999999999</v>
      </c>
      <c r="I153" s="229"/>
      <c r="J153" s="225"/>
      <c r="K153" s="225"/>
      <c r="L153" s="230"/>
      <c r="M153" s="231"/>
      <c r="N153" s="232"/>
      <c r="O153" s="232"/>
      <c r="P153" s="232"/>
      <c r="Q153" s="232"/>
      <c r="R153" s="232"/>
      <c r="S153" s="232"/>
      <c r="T153" s="233"/>
      <c r="AT153" s="234" t="s">
        <v>148</v>
      </c>
      <c r="AU153" s="234" t="s">
        <v>87</v>
      </c>
      <c r="AV153" s="13" t="s">
        <v>87</v>
      </c>
      <c r="AW153" s="13" t="s">
        <v>34</v>
      </c>
      <c r="AX153" s="13" t="s">
        <v>77</v>
      </c>
      <c r="AY153" s="234" t="s">
        <v>131</v>
      </c>
    </row>
    <row r="154" spans="1:65" s="14" customFormat="1" ht="11.25">
      <c r="B154" s="235"/>
      <c r="C154" s="236"/>
      <c r="D154" s="220" t="s">
        <v>148</v>
      </c>
      <c r="E154" s="237" t="s">
        <v>1</v>
      </c>
      <c r="F154" s="238" t="s">
        <v>165</v>
      </c>
      <c r="G154" s="236"/>
      <c r="H154" s="239">
        <v>639.72199999999998</v>
      </c>
      <c r="I154" s="240"/>
      <c r="J154" s="236"/>
      <c r="K154" s="236"/>
      <c r="L154" s="241"/>
      <c r="M154" s="242"/>
      <c r="N154" s="243"/>
      <c r="O154" s="243"/>
      <c r="P154" s="243"/>
      <c r="Q154" s="243"/>
      <c r="R154" s="243"/>
      <c r="S154" s="243"/>
      <c r="T154" s="244"/>
      <c r="AT154" s="245" t="s">
        <v>148</v>
      </c>
      <c r="AU154" s="245" t="s">
        <v>87</v>
      </c>
      <c r="AV154" s="14" t="s">
        <v>139</v>
      </c>
      <c r="AW154" s="14" t="s">
        <v>34</v>
      </c>
      <c r="AX154" s="14" t="s">
        <v>85</v>
      </c>
      <c r="AY154" s="245" t="s">
        <v>131</v>
      </c>
    </row>
    <row r="155" spans="1:65" s="2" customFormat="1" ht="21.75" customHeight="1">
      <c r="A155" s="33"/>
      <c r="B155" s="34"/>
      <c r="C155" s="207" t="s">
        <v>189</v>
      </c>
      <c r="D155" s="207" t="s">
        <v>134</v>
      </c>
      <c r="E155" s="208" t="s">
        <v>190</v>
      </c>
      <c r="F155" s="209" t="s">
        <v>191</v>
      </c>
      <c r="G155" s="210" t="s">
        <v>192</v>
      </c>
      <c r="H155" s="211">
        <v>47.2</v>
      </c>
      <c r="I155" s="212"/>
      <c r="J155" s="213">
        <f>ROUND(I155*H155,2)</f>
        <v>0</v>
      </c>
      <c r="K155" s="209" t="s">
        <v>138</v>
      </c>
      <c r="L155" s="38"/>
      <c r="M155" s="214" t="s">
        <v>1</v>
      </c>
      <c r="N155" s="215" t="s">
        <v>42</v>
      </c>
      <c r="O155" s="70"/>
      <c r="P155" s="216">
        <f>O155*H155</f>
        <v>0</v>
      </c>
      <c r="Q155" s="216">
        <v>0</v>
      </c>
      <c r="R155" s="216">
        <f>Q155*H155</f>
        <v>0</v>
      </c>
      <c r="S155" s="216">
        <v>0</v>
      </c>
      <c r="T155" s="217">
        <f>S155*H155</f>
        <v>0</v>
      </c>
      <c r="U155" s="33"/>
      <c r="V155" s="33"/>
      <c r="W155" s="33"/>
      <c r="X155" s="33"/>
      <c r="Y155" s="33"/>
      <c r="Z155" s="33"/>
      <c r="AA155" s="33"/>
      <c r="AB155" s="33"/>
      <c r="AC155" s="33"/>
      <c r="AD155" s="33"/>
      <c r="AE155" s="33"/>
      <c r="AR155" s="218" t="s">
        <v>139</v>
      </c>
      <c r="AT155" s="218" t="s">
        <v>134</v>
      </c>
      <c r="AU155" s="218" t="s">
        <v>87</v>
      </c>
      <c r="AY155" s="16" t="s">
        <v>131</v>
      </c>
      <c r="BE155" s="219">
        <f>IF(N155="základní",J155,0)</f>
        <v>0</v>
      </c>
      <c r="BF155" s="219">
        <f>IF(N155="snížená",J155,0)</f>
        <v>0</v>
      </c>
      <c r="BG155" s="219">
        <f>IF(N155="zákl. přenesená",J155,0)</f>
        <v>0</v>
      </c>
      <c r="BH155" s="219">
        <f>IF(N155="sníž. přenesená",J155,0)</f>
        <v>0</v>
      </c>
      <c r="BI155" s="219">
        <f>IF(N155="nulová",J155,0)</f>
        <v>0</v>
      </c>
      <c r="BJ155" s="16" t="s">
        <v>85</v>
      </c>
      <c r="BK155" s="219">
        <f>ROUND(I155*H155,2)</f>
        <v>0</v>
      </c>
      <c r="BL155" s="16" t="s">
        <v>139</v>
      </c>
      <c r="BM155" s="218" t="s">
        <v>193</v>
      </c>
    </row>
    <row r="156" spans="1:65" s="2" customFormat="1" ht="39">
      <c r="A156" s="33"/>
      <c r="B156" s="34"/>
      <c r="C156" s="35"/>
      <c r="D156" s="220" t="s">
        <v>141</v>
      </c>
      <c r="E156" s="35"/>
      <c r="F156" s="221" t="s">
        <v>194</v>
      </c>
      <c r="G156" s="35"/>
      <c r="H156" s="35"/>
      <c r="I156" s="121"/>
      <c r="J156" s="35"/>
      <c r="K156" s="35"/>
      <c r="L156" s="38"/>
      <c r="M156" s="222"/>
      <c r="N156" s="223"/>
      <c r="O156" s="70"/>
      <c r="P156" s="70"/>
      <c r="Q156" s="70"/>
      <c r="R156" s="70"/>
      <c r="S156" s="70"/>
      <c r="T156" s="71"/>
      <c r="U156" s="33"/>
      <c r="V156" s="33"/>
      <c r="W156" s="33"/>
      <c r="X156" s="33"/>
      <c r="Y156" s="33"/>
      <c r="Z156" s="33"/>
      <c r="AA156" s="33"/>
      <c r="AB156" s="33"/>
      <c r="AC156" s="33"/>
      <c r="AD156" s="33"/>
      <c r="AE156" s="33"/>
      <c r="AT156" s="16" t="s">
        <v>141</v>
      </c>
      <c r="AU156" s="16" t="s">
        <v>87</v>
      </c>
    </row>
    <row r="157" spans="1:65" s="13" customFormat="1" ht="11.25">
      <c r="B157" s="224"/>
      <c r="C157" s="225"/>
      <c r="D157" s="220" t="s">
        <v>148</v>
      </c>
      <c r="E157" s="226" t="s">
        <v>1</v>
      </c>
      <c r="F157" s="227" t="s">
        <v>195</v>
      </c>
      <c r="G157" s="225"/>
      <c r="H157" s="228">
        <v>47.2</v>
      </c>
      <c r="I157" s="229"/>
      <c r="J157" s="225"/>
      <c r="K157" s="225"/>
      <c r="L157" s="230"/>
      <c r="M157" s="231"/>
      <c r="N157" s="232"/>
      <c r="O157" s="232"/>
      <c r="P157" s="232"/>
      <c r="Q157" s="232"/>
      <c r="R157" s="232"/>
      <c r="S157" s="232"/>
      <c r="T157" s="233"/>
      <c r="AT157" s="234" t="s">
        <v>148</v>
      </c>
      <c r="AU157" s="234" t="s">
        <v>87</v>
      </c>
      <c r="AV157" s="13" t="s">
        <v>87</v>
      </c>
      <c r="AW157" s="13" t="s">
        <v>34</v>
      </c>
      <c r="AX157" s="13" t="s">
        <v>85</v>
      </c>
      <c r="AY157" s="234" t="s">
        <v>131</v>
      </c>
    </row>
    <row r="158" spans="1:65" s="2" customFormat="1" ht="21.75" customHeight="1">
      <c r="A158" s="33"/>
      <c r="B158" s="34"/>
      <c r="C158" s="207" t="s">
        <v>196</v>
      </c>
      <c r="D158" s="207" t="s">
        <v>134</v>
      </c>
      <c r="E158" s="208" t="s">
        <v>197</v>
      </c>
      <c r="F158" s="209" t="s">
        <v>198</v>
      </c>
      <c r="G158" s="210" t="s">
        <v>137</v>
      </c>
      <c r="H158" s="211">
        <v>12</v>
      </c>
      <c r="I158" s="212"/>
      <c r="J158" s="213">
        <f>ROUND(I158*H158,2)</f>
        <v>0</v>
      </c>
      <c r="K158" s="209" t="s">
        <v>138</v>
      </c>
      <c r="L158" s="38"/>
      <c r="M158" s="214" t="s">
        <v>1</v>
      </c>
      <c r="N158" s="215" t="s">
        <v>42</v>
      </c>
      <c r="O158" s="70"/>
      <c r="P158" s="216">
        <f>O158*H158</f>
        <v>0</v>
      </c>
      <c r="Q158" s="216">
        <v>0</v>
      </c>
      <c r="R158" s="216">
        <f>Q158*H158</f>
        <v>0</v>
      </c>
      <c r="S158" s="216">
        <v>0</v>
      </c>
      <c r="T158" s="217">
        <f>S158*H158</f>
        <v>0</v>
      </c>
      <c r="U158" s="33"/>
      <c r="V158" s="33"/>
      <c r="W158" s="33"/>
      <c r="X158" s="33"/>
      <c r="Y158" s="33"/>
      <c r="Z158" s="33"/>
      <c r="AA158" s="33"/>
      <c r="AB158" s="33"/>
      <c r="AC158" s="33"/>
      <c r="AD158" s="33"/>
      <c r="AE158" s="33"/>
      <c r="AR158" s="218" t="s">
        <v>139</v>
      </c>
      <c r="AT158" s="218" t="s">
        <v>134</v>
      </c>
      <c r="AU158" s="218" t="s">
        <v>87</v>
      </c>
      <c r="AY158" s="16" t="s">
        <v>131</v>
      </c>
      <c r="BE158" s="219">
        <f>IF(N158="základní",J158,0)</f>
        <v>0</v>
      </c>
      <c r="BF158" s="219">
        <f>IF(N158="snížená",J158,0)</f>
        <v>0</v>
      </c>
      <c r="BG158" s="219">
        <f>IF(N158="zákl. přenesená",J158,0)</f>
        <v>0</v>
      </c>
      <c r="BH158" s="219">
        <f>IF(N158="sníž. přenesená",J158,0)</f>
        <v>0</v>
      </c>
      <c r="BI158" s="219">
        <f>IF(N158="nulová",J158,0)</f>
        <v>0</v>
      </c>
      <c r="BJ158" s="16" t="s">
        <v>85</v>
      </c>
      <c r="BK158" s="219">
        <f>ROUND(I158*H158,2)</f>
        <v>0</v>
      </c>
      <c r="BL158" s="16" t="s">
        <v>139</v>
      </c>
      <c r="BM158" s="218" t="s">
        <v>199</v>
      </c>
    </row>
    <row r="159" spans="1:65" s="2" customFormat="1" ht="29.25">
      <c r="A159" s="33"/>
      <c r="B159" s="34"/>
      <c r="C159" s="35"/>
      <c r="D159" s="220" t="s">
        <v>141</v>
      </c>
      <c r="E159" s="35"/>
      <c r="F159" s="221" t="s">
        <v>200</v>
      </c>
      <c r="G159" s="35"/>
      <c r="H159" s="35"/>
      <c r="I159" s="121"/>
      <c r="J159" s="35"/>
      <c r="K159" s="35"/>
      <c r="L159" s="38"/>
      <c r="M159" s="222"/>
      <c r="N159" s="223"/>
      <c r="O159" s="70"/>
      <c r="P159" s="70"/>
      <c r="Q159" s="70"/>
      <c r="R159" s="70"/>
      <c r="S159" s="70"/>
      <c r="T159" s="71"/>
      <c r="U159" s="33"/>
      <c r="V159" s="33"/>
      <c r="W159" s="33"/>
      <c r="X159" s="33"/>
      <c r="Y159" s="33"/>
      <c r="Z159" s="33"/>
      <c r="AA159" s="33"/>
      <c r="AB159" s="33"/>
      <c r="AC159" s="33"/>
      <c r="AD159" s="33"/>
      <c r="AE159" s="33"/>
      <c r="AT159" s="16" t="s">
        <v>141</v>
      </c>
      <c r="AU159" s="16" t="s">
        <v>87</v>
      </c>
    </row>
    <row r="160" spans="1:65" s="2" customFormat="1" ht="21.75" customHeight="1">
      <c r="A160" s="33"/>
      <c r="B160" s="34"/>
      <c r="C160" s="207" t="s">
        <v>201</v>
      </c>
      <c r="D160" s="207" t="s">
        <v>134</v>
      </c>
      <c r="E160" s="208" t="s">
        <v>202</v>
      </c>
      <c r="F160" s="209" t="s">
        <v>203</v>
      </c>
      <c r="G160" s="210" t="s">
        <v>145</v>
      </c>
      <c r="H160" s="211">
        <v>259.50599999999997</v>
      </c>
      <c r="I160" s="212"/>
      <c r="J160" s="213">
        <f>ROUND(I160*H160,2)</f>
        <v>0</v>
      </c>
      <c r="K160" s="209" t="s">
        <v>138</v>
      </c>
      <c r="L160" s="38"/>
      <c r="M160" s="214" t="s">
        <v>1</v>
      </c>
      <c r="N160" s="215" t="s">
        <v>42</v>
      </c>
      <c r="O160" s="70"/>
      <c r="P160" s="216">
        <f>O160*H160</f>
        <v>0</v>
      </c>
      <c r="Q160" s="216">
        <v>0</v>
      </c>
      <c r="R160" s="216">
        <f>Q160*H160</f>
        <v>0</v>
      </c>
      <c r="S160" s="216">
        <v>0</v>
      </c>
      <c r="T160" s="217">
        <f>S160*H160</f>
        <v>0</v>
      </c>
      <c r="U160" s="33"/>
      <c r="V160" s="33"/>
      <c r="W160" s="33"/>
      <c r="X160" s="33"/>
      <c r="Y160" s="33"/>
      <c r="Z160" s="33"/>
      <c r="AA160" s="33"/>
      <c r="AB160" s="33"/>
      <c r="AC160" s="33"/>
      <c r="AD160" s="33"/>
      <c r="AE160" s="33"/>
      <c r="AR160" s="218" t="s">
        <v>139</v>
      </c>
      <c r="AT160" s="218" t="s">
        <v>134</v>
      </c>
      <c r="AU160" s="218" t="s">
        <v>87</v>
      </c>
      <c r="AY160" s="16" t="s">
        <v>131</v>
      </c>
      <c r="BE160" s="219">
        <f>IF(N160="základní",J160,0)</f>
        <v>0</v>
      </c>
      <c r="BF160" s="219">
        <f>IF(N160="snížená",J160,0)</f>
        <v>0</v>
      </c>
      <c r="BG160" s="219">
        <f>IF(N160="zákl. přenesená",J160,0)</f>
        <v>0</v>
      </c>
      <c r="BH160" s="219">
        <f>IF(N160="sníž. přenesená",J160,0)</f>
        <v>0</v>
      </c>
      <c r="BI160" s="219">
        <f>IF(N160="nulová",J160,0)</f>
        <v>0</v>
      </c>
      <c r="BJ160" s="16" t="s">
        <v>85</v>
      </c>
      <c r="BK160" s="219">
        <f>ROUND(I160*H160,2)</f>
        <v>0</v>
      </c>
      <c r="BL160" s="16" t="s">
        <v>139</v>
      </c>
      <c r="BM160" s="218" t="s">
        <v>204</v>
      </c>
    </row>
    <row r="161" spans="1:65" s="2" customFormat="1" ht="19.5">
      <c r="A161" s="33"/>
      <c r="B161" s="34"/>
      <c r="C161" s="35"/>
      <c r="D161" s="220" t="s">
        <v>141</v>
      </c>
      <c r="E161" s="35"/>
      <c r="F161" s="221" t="s">
        <v>205</v>
      </c>
      <c r="G161" s="35"/>
      <c r="H161" s="35"/>
      <c r="I161" s="121"/>
      <c r="J161" s="35"/>
      <c r="K161" s="35"/>
      <c r="L161" s="38"/>
      <c r="M161" s="222"/>
      <c r="N161" s="223"/>
      <c r="O161" s="70"/>
      <c r="P161" s="70"/>
      <c r="Q161" s="70"/>
      <c r="R161" s="70"/>
      <c r="S161" s="70"/>
      <c r="T161" s="71"/>
      <c r="U161" s="33"/>
      <c r="V161" s="33"/>
      <c r="W161" s="33"/>
      <c r="X161" s="33"/>
      <c r="Y161" s="33"/>
      <c r="Z161" s="33"/>
      <c r="AA161" s="33"/>
      <c r="AB161" s="33"/>
      <c r="AC161" s="33"/>
      <c r="AD161" s="33"/>
      <c r="AE161" s="33"/>
      <c r="AT161" s="16" t="s">
        <v>141</v>
      </c>
      <c r="AU161" s="16" t="s">
        <v>87</v>
      </c>
    </row>
    <row r="162" spans="1:65" s="13" customFormat="1" ht="11.25">
      <c r="B162" s="224"/>
      <c r="C162" s="225"/>
      <c r="D162" s="220" t="s">
        <v>148</v>
      </c>
      <c r="E162" s="226" t="s">
        <v>1</v>
      </c>
      <c r="F162" s="227" t="s">
        <v>149</v>
      </c>
      <c r="G162" s="225"/>
      <c r="H162" s="228">
        <v>259.50599999999997</v>
      </c>
      <c r="I162" s="229"/>
      <c r="J162" s="225"/>
      <c r="K162" s="225"/>
      <c r="L162" s="230"/>
      <c r="M162" s="231"/>
      <c r="N162" s="232"/>
      <c r="O162" s="232"/>
      <c r="P162" s="232"/>
      <c r="Q162" s="232"/>
      <c r="R162" s="232"/>
      <c r="S162" s="232"/>
      <c r="T162" s="233"/>
      <c r="AT162" s="234" t="s">
        <v>148</v>
      </c>
      <c r="AU162" s="234" t="s">
        <v>87</v>
      </c>
      <c r="AV162" s="13" t="s">
        <v>87</v>
      </c>
      <c r="AW162" s="13" t="s">
        <v>34</v>
      </c>
      <c r="AX162" s="13" t="s">
        <v>85</v>
      </c>
      <c r="AY162" s="234" t="s">
        <v>131</v>
      </c>
    </row>
    <row r="163" spans="1:65" s="2" customFormat="1" ht="21.75" customHeight="1">
      <c r="A163" s="33"/>
      <c r="B163" s="34"/>
      <c r="C163" s="207" t="s">
        <v>206</v>
      </c>
      <c r="D163" s="207" t="s">
        <v>134</v>
      </c>
      <c r="E163" s="208" t="s">
        <v>207</v>
      </c>
      <c r="F163" s="209" t="s">
        <v>208</v>
      </c>
      <c r="G163" s="210" t="s">
        <v>153</v>
      </c>
      <c r="H163" s="211">
        <v>0.33200000000000002</v>
      </c>
      <c r="I163" s="212"/>
      <c r="J163" s="213">
        <f>ROUND(I163*H163,2)</f>
        <v>0</v>
      </c>
      <c r="K163" s="209" t="s">
        <v>138</v>
      </c>
      <c r="L163" s="38"/>
      <c r="M163" s="214" t="s">
        <v>1</v>
      </c>
      <c r="N163" s="215" t="s">
        <v>42</v>
      </c>
      <c r="O163" s="70"/>
      <c r="P163" s="216">
        <f>O163*H163</f>
        <v>0</v>
      </c>
      <c r="Q163" s="216">
        <v>0</v>
      </c>
      <c r="R163" s="216">
        <f>Q163*H163</f>
        <v>0</v>
      </c>
      <c r="S163" s="216">
        <v>0</v>
      </c>
      <c r="T163" s="217">
        <f>S163*H163</f>
        <v>0</v>
      </c>
      <c r="U163" s="33"/>
      <c r="V163" s="33"/>
      <c r="W163" s="33"/>
      <c r="X163" s="33"/>
      <c r="Y163" s="33"/>
      <c r="Z163" s="33"/>
      <c r="AA163" s="33"/>
      <c r="AB163" s="33"/>
      <c r="AC163" s="33"/>
      <c r="AD163" s="33"/>
      <c r="AE163" s="33"/>
      <c r="AR163" s="218" t="s">
        <v>139</v>
      </c>
      <c r="AT163" s="218" t="s">
        <v>134</v>
      </c>
      <c r="AU163" s="218" t="s">
        <v>87</v>
      </c>
      <c r="AY163" s="16" t="s">
        <v>131</v>
      </c>
      <c r="BE163" s="219">
        <f>IF(N163="základní",J163,0)</f>
        <v>0</v>
      </c>
      <c r="BF163" s="219">
        <f>IF(N163="snížená",J163,0)</f>
        <v>0</v>
      </c>
      <c r="BG163" s="219">
        <f>IF(N163="zákl. přenesená",J163,0)</f>
        <v>0</v>
      </c>
      <c r="BH163" s="219">
        <f>IF(N163="sníž. přenesená",J163,0)</f>
        <v>0</v>
      </c>
      <c r="BI163" s="219">
        <f>IF(N163="nulová",J163,0)</f>
        <v>0</v>
      </c>
      <c r="BJ163" s="16" t="s">
        <v>85</v>
      </c>
      <c r="BK163" s="219">
        <f>ROUND(I163*H163,2)</f>
        <v>0</v>
      </c>
      <c r="BL163" s="16" t="s">
        <v>139</v>
      </c>
      <c r="BM163" s="218" t="s">
        <v>209</v>
      </c>
    </row>
    <row r="164" spans="1:65" s="2" customFormat="1" ht="29.25">
      <c r="A164" s="33"/>
      <c r="B164" s="34"/>
      <c r="C164" s="35"/>
      <c r="D164" s="220" t="s">
        <v>141</v>
      </c>
      <c r="E164" s="35"/>
      <c r="F164" s="221" t="s">
        <v>210</v>
      </c>
      <c r="G164" s="35"/>
      <c r="H164" s="35"/>
      <c r="I164" s="121"/>
      <c r="J164" s="35"/>
      <c r="K164" s="35"/>
      <c r="L164" s="38"/>
      <c r="M164" s="222"/>
      <c r="N164" s="223"/>
      <c r="O164" s="70"/>
      <c r="P164" s="70"/>
      <c r="Q164" s="70"/>
      <c r="R164" s="70"/>
      <c r="S164" s="70"/>
      <c r="T164" s="71"/>
      <c r="U164" s="33"/>
      <c r="V164" s="33"/>
      <c r="W164" s="33"/>
      <c r="X164" s="33"/>
      <c r="Y164" s="33"/>
      <c r="Z164" s="33"/>
      <c r="AA164" s="33"/>
      <c r="AB164" s="33"/>
      <c r="AC164" s="33"/>
      <c r="AD164" s="33"/>
      <c r="AE164" s="33"/>
      <c r="AT164" s="16" t="s">
        <v>141</v>
      </c>
      <c r="AU164" s="16" t="s">
        <v>87</v>
      </c>
    </row>
    <row r="165" spans="1:65" s="13" customFormat="1" ht="11.25">
      <c r="B165" s="224"/>
      <c r="C165" s="225"/>
      <c r="D165" s="220" t="s">
        <v>148</v>
      </c>
      <c r="E165" s="226" t="s">
        <v>1</v>
      </c>
      <c r="F165" s="227" t="s">
        <v>156</v>
      </c>
      <c r="G165" s="225"/>
      <c r="H165" s="228">
        <v>0.33200000000000002</v>
      </c>
      <c r="I165" s="229"/>
      <c r="J165" s="225"/>
      <c r="K165" s="225"/>
      <c r="L165" s="230"/>
      <c r="M165" s="231"/>
      <c r="N165" s="232"/>
      <c r="O165" s="232"/>
      <c r="P165" s="232"/>
      <c r="Q165" s="232"/>
      <c r="R165" s="232"/>
      <c r="S165" s="232"/>
      <c r="T165" s="233"/>
      <c r="AT165" s="234" t="s">
        <v>148</v>
      </c>
      <c r="AU165" s="234" t="s">
        <v>87</v>
      </c>
      <c r="AV165" s="13" t="s">
        <v>87</v>
      </c>
      <c r="AW165" s="13" t="s">
        <v>34</v>
      </c>
      <c r="AX165" s="13" t="s">
        <v>85</v>
      </c>
      <c r="AY165" s="234" t="s">
        <v>131</v>
      </c>
    </row>
    <row r="166" spans="1:65" s="2" customFormat="1" ht="21.75" customHeight="1">
      <c r="A166" s="33"/>
      <c r="B166" s="34"/>
      <c r="C166" s="207" t="s">
        <v>211</v>
      </c>
      <c r="D166" s="207" t="s">
        <v>134</v>
      </c>
      <c r="E166" s="208" t="s">
        <v>212</v>
      </c>
      <c r="F166" s="209" t="s">
        <v>213</v>
      </c>
      <c r="G166" s="210" t="s">
        <v>192</v>
      </c>
      <c r="H166" s="211">
        <v>50</v>
      </c>
      <c r="I166" s="212"/>
      <c r="J166" s="213">
        <f>ROUND(I166*H166,2)</f>
        <v>0</v>
      </c>
      <c r="K166" s="209" t="s">
        <v>138</v>
      </c>
      <c r="L166" s="38"/>
      <c r="M166" s="214" t="s">
        <v>1</v>
      </c>
      <c r="N166" s="215" t="s">
        <v>42</v>
      </c>
      <c r="O166" s="70"/>
      <c r="P166" s="216">
        <f>O166*H166</f>
        <v>0</v>
      </c>
      <c r="Q166" s="216">
        <v>0</v>
      </c>
      <c r="R166" s="216">
        <f>Q166*H166</f>
        <v>0</v>
      </c>
      <c r="S166" s="216">
        <v>0</v>
      </c>
      <c r="T166" s="217">
        <f>S166*H166</f>
        <v>0</v>
      </c>
      <c r="U166" s="33"/>
      <c r="V166" s="33"/>
      <c r="W166" s="33"/>
      <c r="X166" s="33"/>
      <c r="Y166" s="33"/>
      <c r="Z166" s="33"/>
      <c r="AA166" s="33"/>
      <c r="AB166" s="33"/>
      <c r="AC166" s="33"/>
      <c r="AD166" s="33"/>
      <c r="AE166" s="33"/>
      <c r="AR166" s="218" t="s">
        <v>139</v>
      </c>
      <c r="AT166" s="218" t="s">
        <v>134</v>
      </c>
      <c r="AU166" s="218" t="s">
        <v>87</v>
      </c>
      <c r="AY166" s="16" t="s">
        <v>131</v>
      </c>
      <c r="BE166" s="219">
        <f>IF(N166="základní",J166,0)</f>
        <v>0</v>
      </c>
      <c r="BF166" s="219">
        <f>IF(N166="snížená",J166,0)</f>
        <v>0</v>
      </c>
      <c r="BG166" s="219">
        <f>IF(N166="zákl. přenesená",J166,0)</f>
        <v>0</v>
      </c>
      <c r="BH166" s="219">
        <f>IF(N166="sníž. přenesená",J166,0)</f>
        <v>0</v>
      </c>
      <c r="BI166" s="219">
        <f>IF(N166="nulová",J166,0)</f>
        <v>0</v>
      </c>
      <c r="BJ166" s="16" t="s">
        <v>85</v>
      </c>
      <c r="BK166" s="219">
        <f>ROUND(I166*H166,2)</f>
        <v>0</v>
      </c>
      <c r="BL166" s="16" t="s">
        <v>139</v>
      </c>
      <c r="BM166" s="218" t="s">
        <v>214</v>
      </c>
    </row>
    <row r="167" spans="1:65" s="2" customFormat="1" ht="39">
      <c r="A167" s="33"/>
      <c r="B167" s="34"/>
      <c r="C167" s="35"/>
      <c r="D167" s="220" t="s">
        <v>141</v>
      </c>
      <c r="E167" s="35"/>
      <c r="F167" s="221" t="s">
        <v>215</v>
      </c>
      <c r="G167" s="35"/>
      <c r="H167" s="35"/>
      <c r="I167" s="121"/>
      <c r="J167" s="35"/>
      <c r="K167" s="35"/>
      <c r="L167" s="38"/>
      <c r="M167" s="222"/>
      <c r="N167" s="223"/>
      <c r="O167" s="70"/>
      <c r="P167" s="70"/>
      <c r="Q167" s="70"/>
      <c r="R167" s="70"/>
      <c r="S167" s="70"/>
      <c r="T167" s="71"/>
      <c r="U167" s="33"/>
      <c r="V167" s="33"/>
      <c r="W167" s="33"/>
      <c r="X167" s="33"/>
      <c r="Y167" s="33"/>
      <c r="Z167" s="33"/>
      <c r="AA167" s="33"/>
      <c r="AB167" s="33"/>
      <c r="AC167" s="33"/>
      <c r="AD167" s="33"/>
      <c r="AE167" s="33"/>
      <c r="AT167" s="16" t="s">
        <v>141</v>
      </c>
      <c r="AU167" s="16" t="s">
        <v>87</v>
      </c>
    </row>
    <row r="168" spans="1:65" s="13" customFormat="1" ht="11.25">
      <c r="B168" s="224"/>
      <c r="C168" s="225"/>
      <c r="D168" s="220" t="s">
        <v>148</v>
      </c>
      <c r="E168" s="226" t="s">
        <v>1</v>
      </c>
      <c r="F168" s="227" t="s">
        <v>216</v>
      </c>
      <c r="G168" s="225"/>
      <c r="H168" s="228">
        <v>50</v>
      </c>
      <c r="I168" s="229"/>
      <c r="J168" s="225"/>
      <c r="K168" s="225"/>
      <c r="L168" s="230"/>
      <c r="M168" s="231"/>
      <c r="N168" s="232"/>
      <c r="O168" s="232"/>
      <c r="P168" s="232"/>
      <c r="Q168" s="232"/>
      <c r="R168" s="232"/>
      <c r="S168" s="232"/>
      <c r="T168" s="233"/>
      <c r="AT168" s="234" t="s">
        <v>148</v>
      </c>
      <c r="AU168" s="234" t="s">
        <v>87</v>
      </c>
      <c r="AV168" s="13" t="s">
        <v>87</v>
      </c>
      <c r="AW168" s="13" t="s">
        <v>34</v>
      </c>
      <c r="AX168" s="13" t="s">
        <v>85</v>
      </c>
      <c r="AY168" s="234" t="s">
        <v>131</v>
      </c>
    </row>
    <row r="169" spans="1:65" s="2" customFormat="1" ht="21.75" customHeight="1">
      <c r="A169" s="33"/>
      <c r="B169" s="34"/>
      <c r="C169" s="207" t="s">
        <v>217</v>
      </c>
      <c r="D169" s="207" t="s">
        <v>134</v>
      </c>
      <c r="E169" s="208" t="s">
        <v>218</v>
      </c>
      <c r="F169" s="209" t="s">
        <v>219</v>
      </c>
      <c r="G169" s="210" t="s">
        <v>137</v>
      </c>
      <c r="H169" s="211">
        <v>12</v>
      </c>
      <c r="I169" s="212"/>
      <c r="J169" s="213">
        <f>ROUND(I169*H169,2)</f>
        <v>0</v>
      </c>
      <c r="K169" s="209" t="s">
        <v>138</v>
      </c>
      <c r="L169" s="38"/>
      <c r="M169" s="214" t="s">
        <v>1</v>
      </c>
      <c r="N169" s="215" t="s">
        <v>42</v>
      </c>
      <c r="O169" s="70"/>
      <c r="P169" s="216">
        <f>O169*H169</f>
        <v>0</v>
      </c>
      <c r="Q169" s="216">
        <v>0</v>
      </c>
      <c r="R169" s="216">
        <f>Q169*H169</f>
        <v>0</v>
      </c>
      <c r="S169" s="216">
        <v>0</v>
      </c>
      <c r="T169" s="217">
        <f>S169*H169</f>
        <v>0</v>
      </c>
      <c r="U169" s="33"/>
      <c r="V169" s="33"/>
      <c r="W169" s="33"/>
      <c r="X169" s="33"/>
      <c r="Y169" s="33"/>
      <c r="Z169" s="33"/>
      <c r="AA169" s="33"/>
      <c r="AB169" s="33"/>
      <c r="AC169" s="33"/>
      <c r="AD169" s="33"/>
      <c r="AE169" s="33"/>
      <c r="AR169" s="218" t="s">
        <v>139</v>
      </c>
      <c r="AT169" s="218" t="s">
        <v>134</v>
      </c>
      <c r="AU169" s="218" t="s">
        <v>87</v>
      </c>
      <c r="AY169" s="16" t="s">
        <v>131</v>
      </c>
      <c r="BE169" s="219">
        <f>IF(N169="základní",J169,0)</f>
        <v>0</v>
      </c>
      <c r="BF169" s="219">
        <f>IF(N169="snížená",J169,0)</f>
        <v>0</v>
      </c>
      <c r="BG169" s="219">
        <f>IF(N169="zákl. přenesená",J169,0)</f>
        <v>0</v>
      </c>
      <c r="BH169" s="219">
        <f>IF(N169="sníž. přenesená",J169,0)</f>
        <v>0</v>
      </c>
      <c r="BI169" s="219">
        <f>IF(N169="nulová",J169,0)</f>
        <v>0</v>
      </c>
      <c r="BJ169" s="16" t="s">
        <v>85</v>
      </c>
      <c r="BK169" s="219">
        <f>ROUND(I169*H169,2)</f>
        <v>0</v>
      </c>
      <c r="BL169" s="16" t="s">
        <v>139</v>
      </c>
      <c r="BM169" s="218" t="s">
        <v>220</v>
      </c>
    </row>
    <row r="170" spans="1:65" s="2" customFormat="1" ht="19.5">
      <c r="A170" s="33"/>
      <c r="B170" s="34"/>
      <c r="C170" s="35"/>
      <c r="D170" s="220" t="s">
        <v>141</v>
      </c>
      <c r="E170" s="35"/>
      <c r="F170" s="221" t="s">
        <v>221</v>
      </c>
      <c r="G170" s="35"/>
      <c r="H170" s="35"/>
      <c r="I170" s="121"/>
      <c r="J170" s="35"/>
      <c r="K170" s="35"/>
      <c r="L170" s="38"/>
      <c r="M170" s="222"/>
      <c r="N170" s="223"/>
      <c r="O170" s="70"/>
      <c r="P170" s="70"/>
      <c r="Q170" s="70"/>
      <c r="R170" s="70"/>
      <c r="S170" s="70"/>
      <c r="T170" s="71"/>
      <c r="U170" s="33"/>
      <c r="V170" s="33"/>
      <c r="W170" s="33"/>
      <c r="X170" s="33"/>
      <c r="Y170" s="33"/>
      <c r="Z170" s="33"/>
      <c r="AA170" s="33"/>
      <c r="AB170" s="33"/>
      <c r="AC170" s="33"/>
      <c r="AD170" s="33"/>
      <c r="AE170" s="33"/>
      <c r="AT170" s="16" t="s">
        <v>141</v>
      </c>
      <c r="AU170" s="16" t="s">
        <v>87</v>
      </c>
    </row>
    <row r="171" spans="1:65" s="2" customFormat="1" ht="21.75" customHeight="1">
      <c r="A171" s="33"/>
      <c r="B171" s="34"/>
      <c r="C171" s="207" t="s">
        <v>8</v>
      </c>
      <c r="D171" s="207" t="s">
        <v>134</v>
      </c>
      <c r="E171" s="208" t="s">
        <v>222</v>
      </c>
      <c r="F171" s="209" t="s">
        <v>223</v>
      </c>
      <c r="G171" s="210" t="s">
        <v>224</v>
      </c>
      <c r="H171" s="211">
        <v>102</v>
      </c>
      <c r="I171" s="212"/>
      <c r="J171" s="213">
        <f>ROUND(I171*H171,2)</f>
        <v>0</v>
      </c>
      <c r="K171" s="209" t="s">
        <v>138</v>
      </c>
      <c r="L171" s="38"/>
      <c r="M171" s="214" t="s">
        <v>1</v>
      </c>
      <c r="N171" s="215" t="s">
        <v>42</v>
      </c>
      <c r="O171" s="70"/>
      <c r="P171" s="216">
        <f>O171*H171</f>
        <v>0</v>
      </c>
      <c r="Q171" s="216">
        <v>0</v>
      </c>
      <c r="R171" s="216">
        <f>Q171*H171</f>
        <v>0</v>
      </c>
      <c r="S171" s="216">
        <v>0</v>
      </c>
      <c r="T171" s="217">
        <f>S171*H171</f>
        <v>0</v>
      </c>
      <c r="U171" s="33"/>
      <c r="V171" s="33"/>
      <c r="W171" s="33"/>
      <c r="X171" s="33"/>
      <c r="Y171" s="33"/>
      <c r="Z171" s="33"/>
      <c r="AA171" s="33"/>
      <c r="AB171" s="33"/>
      <c r="AC171" s="33"/>
      <c r="AD171" s="33"/>
      <c r="AE171" s="33"/>
      <c r="AR171" s="218" t="s">
        <v>139</v>
      </c>
      <c r="AT171" s="218" t="s">
        <v>134</v>
      </c>
      <c r="AU171" s="218" t="s">
        <v>87</v>
      </c>
      <c r="AY171" s="16" t="s">
        <v>131</v>
      </c>
      <c r="BE171" s="219">
        <f>IF(N171="základní",J171,0)</f>
        <v>0</v>
      </c>
      <c r="BF171" s="219">
        <f>IF(N171="snížená",J171,0)</f>
        <v>0</v>
      </c>
      <c r="BG171" s="219">
        <f>IF(N171="zákl. přenesená",J171,0)</f>
        <v>0</v>
      </c>
      <c r="BH171" s="219">
        <f>IF(N171="sníž. přenesená",J171,0)</f>
        <v>0</v>
      </c>
      <c r="BI171" s="219">
        <f>IF(N171="nulová",J171,0)</f>
        <v>0</v>
      </c>
      <c r="BJ171" s="16" t="s">
        <v>85</v>
      </c>
      <c r="BK171" s="219">
        <f>ROUND(I171*H171,2)</f>
        <v>0</v>
      </c>
      <c r="BL171" s="16" t="s">
        <v>139</v>
      </c>
      <c r="BM171" s="218" t="s">
        <v>225</v>
      </c>
    </row>
    <row r="172" spans="1:65" s="2" customFormat="1" ht="39">
      <c r="A172" s="33"/>
      <c r="B172" s="34"/>
      <c r="C172" s="35"/>
      <c r="D172" s="220" t="s">
        <v>141</v>
      </c>
      <c r="E172" s="35"/>
      <c r="F172" s="221" t="s">
        <v>226</v>
      </c>
      <c r="G172" s="35"/>
      <c r="H172" s="35"/>
      <c r="I172" s="121"/>
      <c r="J172" s="35"/>
      <c r="K172" s="35"/>
      <c r="L172" s="38"/>
      <c r="M172" s="222"/>
      <c r="N172" s="223"/>
      <c r="O172" s="70"/>
      <c r="P172" s="70"/>
      <c r="Q172" s="70"/>
      <c r="R172" s="70"/>
      <c r="S172" s="70"/>
      <c r="T172" s="71"/>
      <c r="U172" s="33"/>
      <c r="V172" s="33"/>
      <c r="W172" s="33"/>
      <c r="X172" s="33"/>
      <c r="Y172" s="33"/>
      <c r="Z172" s="33"/>
      <c r="AA172" s="33"/>
      <c r="AB172" s="33"/>
      <c r="AC172" s="33"/>
      <c r="AD172" s="33"/>
      <c r="AE172" s="33"/>
      <c r="AT172" s="16" t="s">
        <v>141</v>
      </c>
      <c r="AU172" s="16" t="s">
        <v>87</v>
      </c>
    </row>
    <row r="173" spans="1:65" s="2" customFormat="1" ht="21.75" customHeight="1">
      <c r="A173" s="33"/>
      <c r="B173" s="34"/>
      <c r="C173" s="207" t="s">
        <v>227</v>
      </c>
      <c r="D173" s="207" t="s">
        <v>134</v>
      </c>
      <c r="E173" s="208" t="s">
        <v>228</v>
      </c>
      <c r="F173" s="209" t="s">
        <v>229</v>
      </c>
      <c r="G173" s="210" t="s">
        <v>224</v>
      </c>
      <c r="H173" s="211">
        <v>4</v>
      </c>
      <c r="I173" s="212"/>
      <c r="J173" s="213">
        <f>ROUND(I173*H173,2)</f>
        <v>0</v>
      </c>
      <c r="K173" s="209" t="s">
        <v>138</v>
      </c>
      <c r="L173" s="38"/>
      <c r="M173" s="214" t="s">
        <v>1</v>
      </c>
      <c r="N173" s="215" t="s">
        <v>42</v>
      </c>
      <c r="O173" s="70"/>
      <c r="P173" s="216">
        <f>O173*H173</f>
        <v>0</v>
      </c>
      <c r="Q173" s="216">
        <v>0</v>
      </c>
      <c r="R173" s="216">
        <f>Q173*H173</f>
        <v>0</v>
      </c>
      <c r="S173" s="216">
        <v>0</v>
      </c>
      <c r="T173" s="217">
        <f>S173*H173</f>
        <v>0</v>
      </c>
      <c r="U173" s="33"/>
      <c r="V173" s="33"/>
      <c r="W173" s="33"/>
      <c r="X173" s="33"/>
      <c r="Y173" s="33"/>
      <c r="Z173" s="33"/>
      <c r="AA173" s="33"/>
      <c r="AB173" s="33"/>
      <c r="AC173" s="33"/>
      <c r="AD173" s="33"/>
      <c r="AE173" s="33"/>
      <c r="AR173" s="218" t="s">
        <v>139</v>
      </c>
      <c r="AT173" s="218" t="s">
        <v>134</v>
      </c>
      <c r="AU173" s="218" t="s">
        <v>87</v>
      </c>
      <c r="AY173" s="16" t="s">
        <v>131</v>
      </c>
      <c r="BE173" s="219">
        <f>IF(N173="základní",J173,0)</f>
        <v>0</v>
      </c>
      <c r="BF173" s="219">
        <f>IF(N173="snížená",J173,0)</f>
        <v>0</v>
      </c>
      <c r="BG173" s="219">
        <f>IF(N173="zákl. přenesená",J173,0)</f>
        <v>0</v>
      </c>
      <c r="BH173" s="219">
        <f>IF(N173="sníž. přenesená",J173,0)</f>
        <v>0</v>
      </c>
      <c r="BI173" s="219">
        <f>IF(N173="nulová",J173,0)</f>
        <v>0</v>
      </c>
      <c r="BJ173" s="16" t="s">
        <v>85</v>
      </c>
      <c r="BK173" s="219">
        <f>ROUND(I173*H173,2)</f>
        <v>0</v>
      </c>
      <c r="BL173" s="16" t="s">
        <v>139</v>
      </c>
      <c r="BM173" s="218" t="s">
        <v>230</v>
      </c>
    </row>
    <row r="174" spans="1:65" s="2" customFormat="1" ht="39">
      <c r="A174" s="33"/>
      <c r="B174" s="34"/>
      <c r="C174" s="35"/>
      <c r="D174" s="220" t="s">
        <v>141</v>
      </c>
      <c r="E174" s="35"/>
      <c r="F174" s="221" t="s">
        <v>231</v>
      </c>
      <c r="G174" s="35"/>
      <c r="H174" s="35"/>
      <c r="I174" s="121"/>
      <c r="J174" s="35"/>
      <c r="K174" s="35"/>
      <c r="L174" s="38"/>
      <c r="M174" s="222"/>
      <c r="N174" s="223"/>
      <c r="O174" s="70"/>
      <c r="P174" s="70"/>
      <c r="Q174" s="70"/>
      <c r="R174" s="70"/>
      <c r="S174" s="70"/>
      <c r="T174" s="71"/>
      <c r="U174" s="33"/>
      <c r="V174" s="33"/>
      <c r="W174" s="33"/>
      <c r="X174" s="33"/>
      <c r="Y174" s="33"/>
      <c r="Z174" s="33"/>
      <c r="AA174" s="33"/>
      <c r="AB174" s="33"/>
      <c r="AC174" s="33"/>
      <c r="AD174" s="33"/>
      <c r="AE174" s="33"/>
      <c r="AT174" s="16" t="s">
        <v>141</v>
      </c>
      <c r="AU174" s="16" t="s">
        <v>87</v>
      </c>
    </row>
    <row r="175" spans="1:65" s="2" customFormat="1" ht="21.75" customHeight="1">
      <c r="A175" s="33"/>
      <c r="B175" s="34"/>
      <c r="C175" s="207" t="s">
        <v>232</v>
      </c>
      <c r="D175" s="207" t="s">
        <v>134</v>
      </c>
      <c r="E175" s="208" t="s">
        <v>233</v>
      </c>
      <c r="F175" s="209" t="s">
        <v>234</v>
      </c>
      <c r="G175" s="210" t="s">
        <v>224</v>
      </c>
      <c r="H175" s="211">
        <v>4</v>
      </c>
      <c r="I175" s="212"/>
      <c r="J175" s="213">
        <f>ROUND(I175*H175,2)</f>
        <v>0</v>
      </c>
      <c r="K175" s="209" t="s">
        <v>138</v>
      </c>
      <c r="L175" s="38"/>
      <c r="M175" s="214" t="s">
        <v>1</v>
      </c>
      <c r="N175" s="215" t="s">
        <v>42</v>
      </c>
      <c r="O175" s="70"/>
      <c r="P175" s="216">
        <f>O175*H175</f>
        <v>0</v>
      </c>
      <c r="Q175" s="216">
        <v>0</v>
      </c>
      <c r="R175" s="216">
        <f>Q175*H175</f>
        <v>0</v>
      </c>
      <c r="S175" s="216">
        <v>0</v>
      </c>
      <c r="T175" s="217">
        <f>S175*H175</f>
        <v>0</v>
      </c>
      <c r="U175" s="33"/>
      <c r="V175" s="33"/>
      <c r="W175" s="33"/>
      <c r="X175" s="33"/>
      <c r="Y175" s="33"/>
      <c r="Z175" s="33"/>
      <c r="AA175" s="33"/>
      <c r="AB175" s="33"/>
      <c r="AC175" s="33"/>
      <c r="AD175" s="33"/>
      <c r="AE175" s="33"/>
      <c r="AR175" s="218" t="s">
        <v>139</v>
      </c>
      <c r="AT175" s="218" t="s">
        <v>134</v>
      </c>
      <c r="AU175" s="218" t="s">
        <v>87</v>
      </c>
      <c r="AY175" s="16" t="s">
        <v>131</v>
      </c>
      <c r="BE175" s="219">
        <f>IF(N175="základní",J175,0)</f>
        <v>0</v>
      </c>
      <c r="BF175" s="219">
        <f>IF(N175="snížená",J175,0)</f>
        <v>0</v>
      </c>
      <c r="BG175" s="219">
        <f>IF(N175="zákl. přenesená",J175,0)</f>
        <v>0</v>
      </c>
      <c r="BH175" s="219">
        <f>IF(N175="sníž. přenesená",J175,0)</f>
        <v>0</v>
      </c>
      <c r="BI175" s="219">
        <f>IF(N175="nulová",J175,0)</f>
        <v>0</v>
      </c>
      <c r="BJ175" s="16" t="s">
        <v>85</v>
      </c>
      <c r="BK175" s="219">
        <f>ROUND(I175*H175,2)</f>
        <v>0</v>
      </c>
      <c r="BL175" s="16" t="s">
        <v>139</v>
      </c>
      <c r="BM175" s="218" t="s">
        <v>235</v>
      </c>
    </row>
    <row r="176" spans="1:65" s="2" customFormat="1" ht="39">
      <c r="A176" s="33"/>
      <c r="B176" s="34"/>
      <c r="C176" s="35"/>
      <c r="D176" s="220" t="s">
        <v>141</v>
      </c>
      <c r="E176" s="35"/>
      <c r="F176" s="221" t="s">
        <v>236</v>
      </c>
      <c r="G176" s="35"/>
      <c r="H176" s="35"/>
      <c r="I176" s="121"/>
      <c r="J176" s="35"/>
      <c r="K176" s="35"/>
      <c r="L176" s="38"/>
      <c r="M176" s="222"/>
      <c r="N176" s="223"/>
      <c r="O176" s="70"/>
      <c r="P176" s="70"/>
      <c r="Q176" s="70"/>
      <c r="R176" s="70"/>
      <c r="S176" s="70"/>
      <c r="T176" s="71"/>
      <c r="U176" s="33"/>
      <c r="V176" s="33"/>
      <c r="W176" s="33"/>
      <c r="X176" s="33"/>
      <c r="Y176" s="33"/>
      <c r="Z176" s="33"/>
      <c r="AA176" s="33"/>
      <c r="AB176" s="33"/>
      <c r="AC176" s="33"/>
      <c r="AD176" s="33"/>
      <c r="AE176" s="33"/>
      <c r="AT176" s="16" t="s">
        <v>141</v>
      </c>
      <c r="AU176" s="16" t="s">
        <v>87</v>
      </c>
    </row>
    <row r="177" spans="1:65" s="2" customFormat="1" ht="21.75" customHeight="1">
      <c r="A177" s="33"/>
      <c r="B177" s="34"/>
      <c r="C177" s="207" t="s">
        <v>237</v>
      </c>
      <c r="D177" s="207" t="s">
        <v>134</v>
      </c>
      <c r="E177" s="208" t="s">
        <v>238</v>
      </c>
      <c r="F177" s="209" t="s">
        <v>239</v>
      </c>
      <c r="G177" s="210" t="s">
        <v>192</v>
      </c>
      <c r="H177" s="211">
        <v>344.02</v>
      </c>
      <c r="I177" s="212"/>
      <c r="J177" s="213">
        <f>ROUND(I177*H177,2)</f>
        <v>0</v>
      </c>
      <c r="K177" s="209" t="s">
        <v>138</v>
      </c>
      <c r="L177" s="38"/>
      <c r="M177" s="214" t="s">
        <v>1</v>
      </c>
      <c r="N177" s="215" t="s">
        <v>42</v>
      </c>
      <c r="O177" s="70"/>
      <c r="P177" s="216">
        <f>O177*H177</f>
        <v>0</v>
      </c>
      <c r="Q177" s="216">
        <v>0</v>
      </c>
      <c r="R177" s="216">
        <f>Q177*H177</f>
        <v>0</v>
      </c>
      <c r="S177" s="216">
        <v>0</v>
      </c>
      <c r="T177" s="217">
        <f>S177*H177</f>
        <v>0</v>
      </c>
      <c r="U177" s="33"/>
      <c r="V177" s="33"/>
      <c r="W177" s="33"/>
      <c r="X177" s="33"/>
      <c r="Y177" s="33"/>
      <c r="Z177" s="33"/>
      <c r="AA177" s="33"/>
      <c r="AB177" s="33"/>
      <c r="AC177" s="33"/>
      <c r="AD177" s="33"/>
      <c r="AE177" s="33"/>
      <c r="AR177" s="218" t="s">
        <v>139</v>
      </c>
      <c r="AT177" s="218" t="s">
        <v>134</v>
      </c>
      <c r="AU177" s="218" t="s">
        <v>87</v>
      </c>
      <c r="AY177" s="16" t="s">
        <v>131</v>
      </c>
      <c r="BE177" s="219">
        <f>IF(N177="základní",J177,0)</f>
        <v>0</v>
      </c>
      <c r="BF177" s="219">
        <f>IF(N177="snížená",J177,0)</f>
        <v>0</v>
      </c>
      <c r="BG177" s="219">
        <f>IF(N177="zákl. přenesená",J177,0)</f>
        <v>0</v>
      </c>
      <c r="BH177" s="219">
        <f>IF(N177="sníž. přenesená",J177,0)</f>
        <v>0</v>
      </c>
      <c r="BI177" s="219">
        <f>IF(N177="nulová",J177,0)</f>
        <v>0</v>
      </c>
      <c r="BJ177" s="16" t="s">
        <v>85</v>
      </c>
      <c r="BK177" s="219">
        <f>ROUND(I177*H177,2)</f>
        <v>0</v>
      </c>
      <c r="BL177" s="16" t="s">
        <v>139</v>
      </c>
      <c r="BM177" s="218" t="s">
        <v>240</v>
      </c>
    </row>
    <row r="178" spans="1:65" s="2" customFormat="1" ht="19.5">
      <c r="A178" s="33"/>
      <c r="B178" s="34"/>
      <c r="C178" s="35"/>
      <c r="D178" s="220" t="s">
        <v>141</v>
      </c>
      <c r="E178" s="35"/>
      <c r="F178" s="221" t="s">
        <v>241</v>
      </c>
      <c r="G178" s="35"/>
      <c r="H178" s="35"/>
      <c r="I178" s="121"/>
      <c r="J178" s="35"/>
      <c r="K178" s="35"/>
      <c r="L178" s="38"/>
      <c r="M178" s="222"/>
      <c r="N178" s="223"/>
      <c r="O178" s="70"/>
      <c r="P178" s="70"/>
      <c r="Q178" s="70"/>
      <c r="R178" s="70"/>
      <c r="S178" s="70"/>
      <c r="T178" s="71"/>
      <c r="U178" s="33"/>
      <c r="V178" s="33"/>
      <c r="W178" s="33"/>
      <c r="X178" s="33"/>
      <c r="Y178" s="33"/>
      <c r="Z178" s="33"/>
      <c r="AA178" s="33"/>
      <c r="AB178" s="33"/>
      <c r="AC178" s="33"/>
      <c r="AD178" s="33"/>
      <c r="AE178" s="33"/>
      <c r="AT178" s="16" t="s">
        <v>141</v>
      </c>
      <c r="AU178" s="16" t="s">
        <v>87</v>
      </c>
    </row>
    <row r="179" spans="1:65" s="13" customFormat="1" ht="11.25">
      <c r="B179" s="224"/>
      <c r="C179" s="225"/>
      <c r="D179" s="220" t="s">
        <v>148</v>
      </c>
      <c r="E179" s="226" t="s">
        <v>1</v>
      </c>
      <c r="F179" s="227" t="s">
        <v>242</v>
      </c>
      <c r="G179" s="225"/>
      <c r="H179" s="228">
        <v>344.02</v>
      </c>
      <c r="I179" s="229"/>
      <c r="J179" s="225"/>
      <c r="K179" s="225"/>
      <c r="L179" s="230"/>
      <c r="M179" s="231"/>
      <c r="N179" s="232"/>
      <c r="O179" s="232"/>
      <c r="P179" s="232"/>
      <c r="Q179" s="232"/>
      <c r="R179" s="232"/>
      <c r="S179" s="232"/>
      <c r="T179" s="233"/>
      <c r="AT179" s="234" t="s">
        <v>148</v>
      </c>
      <c r="AU179" s="234" t="s">
        <v>87</v>
      </c>
      <c r="AV179" s="13" t="s">
        <v>87</v>
      </c>
      <c r="AW179" s="13" t="s">
        <v>34</v>
      </c>
      <c r="AX179" s="13" t="s">
        <v>85</v>
      </c>
      <c r="AY179" s="234" t="s">
        <v>131</v>
      </c>
    </row>
    <row r="180" spans="1:65" s="2" customFormat="1" ht="21.75" customHeight="1">
      <c r="A180" s="33"/>
      <c r="B180" s="34"/>
      <c r="C180" s="207" t="s">
        <v>243</v>
      </c>
      <c r="D180" s="207" t="s">
        <v>134</v>
      </c>
      <c r="E180" s="208" t="s">
        <v>244</v>
      </c>
      <c r="F180" s="209" t="s">
        <v>245</v>
      </c>
      <c r="G180" s="210" t="s">
        <v>192</v>
      </c>
      <c r="H180" s="211">
        <v>344.02</v>
      </c>
      <c r="I180" s="212"/>
      <c r="J180" s="213">
        <f>ROUND(I180*H180,2)</f>
        <v>0</v>
      </c>
      <c r="K180" s="209" t="s">
        <v>138</v>
      </c>
      <c r="L180" s="38"/>
      <c r="M180" s="214" t="s">
        <v>1</v>
      </c>
      <c r="N180" s="215" t="s">
        <v>42</v>
      </c>
      <c r="O180" s="70"/>
      <c r="P180" s="216">
        <f>O180*H180</f>
        <v>0</v>
      </c>
      <c r="Q180" s="216">
        <v>0</v>
      </c>
      <c r="R180" s="216">
        <f>Q180*H180</f>
        <v>0</v>
      </c>
      <c r="S180" s="216">
        <v>0</v>
      </c>
      <c r="T180" s="217">
        <f>S180*H180</f>
        <v>0</v>
      </c>
      <c r="U180" s="33"/>
      <c r="V180" s="33"/>
      <c r="W180" s="33"/>
      <c r="X180" s="33"/>
      <c r="Y180" s="33"/>
      <c r="Z180" s="33"/>
      <c r="AA180" s="33"/>
      <c r="AB180" s="33"/>
      <c r="AC180" s="33"/>
      <c r="AD180" s="33"/>
      <c r="AE180" s="33"/>
      <c r="AR180" s="218" t="s">
        <v>139</v>
      </c>
      <c r="AT180" s="218" t="s">
        <v>134</v>
      </c>
      <c r="AU180" s="218" t="s">
        <v>87</v>
      </c>
      <c r="AY180" s="16" t="s">
        <v>131</v>
      </c>
      <c r="BE180" s="219">
        <f>IF(N180="základní",J180,0)</f>
        <v>0</v>
      </c>
      <c r="BF180" s="219">
        <f>IF(N180="snížená",J180,0)</f>
        <v>0</v>
      </c>
      <c r="BG180" s="219">
        <f>IF(N180="zákl. přenesená",J180,0)</f>
        <v>0</v>
      </c>
      <c r="BH180" s="219">
        <f>IF(N180="sníž. přenesená",J180,0)</f>
        <v>0</v>
      </c>
      <c r="BI180" s="219">
        <f>IF(N180="nulová",J180,0)</f>
        <v>0</v>
      </c>
      <c r="BJ180" s="16" t="s">
        <v>85</v>
      </c>
      <c r="BK180" s="219">
        <f>ROUND(I180*H180,2)</f>
        <v>0</v>
      </c>
      <c r="BL180" s="16" t="s">
        <v>139</v>
      </c>
      <c r="BM180" s="218" t="s">
        <v>246</v>
      </c>
    </row>
    <row r="181" spans="1:65" s="2" customFormat="1" ht="19.5">
      <c r="A181" s="33"/>
      <c r="B181" s="34"/>
      <c r="C181" s="35"/>
      <c r="D181" s="220" t="s">
        <v>141</v>
      </c>
      <c r="E181" s="35"/>
      <c r="F181" s="221" t="s">
        <v>247</v>
      </c>
      <c r="G181" s="35"/>
      <c r="H181" s="35"/>
      <c r="I181" s="121"/>
      <c r="J181" s="35"/>
      <c r="K181" s="35"/>
      <c r="L181" s="38"/>
      <c r="M181" s="222"/>
      <c r="N181" s="223"/>
      <c r="O181" s="70"/>
      <c r="P181" s="70"/>
      <c r="Q181" s="70"/>
      <c r="R181" s="70"/>
      <c r="S181" s="70"/>
      <c r="T181" s="71"/>
      <c r="U181" s="33"/>
      <c r="V181" s="33"/>
      <c r="W181" s="33"/>
      <c r="X181" s="33"/>
      <c r="Y181" s="33"/>
      <c r="Z181" s="33"/>
      <c r="AA181" s="33"/>
      <c r="AB181" s="33"/>
      <c r="AC181" s="33"/>
      <c r="AD181" s="33"/>
      <c r="AE181" s="33"/>
      <c r="AT181" s="16" t="s">
        <v>141</v>
      </c>
      <c r="AU181" s="16" t="s">
        <v>87</v>
      </c>
    </row>
    <row r="182" spans="1:65" s="13" customFormat="1" ht="11.25">
      <c r="B182" s="224"/>
      <c r="C182" s="225"/>
      <c r="D182" s="220" t="s">
        <v>148</v>
      </c>
      <c r="E182" s="226" t="s">
        <v>1</v>
      </c>
      <c r="F182" s="227" t="s">
        <v>242</v>
      </c>
      <c r="G182" s="225"/>
      <c r="H182" s="228">
        <v>344.02</v>
      </c>
      <c r="I182" s="229"/>
      <c r="J182" s="225"/>
      <c r="K182" s="225"/>
      <c r="L182" s="230"/>
      <c r="M182" s="231"/>
      <c r="N182" s="232"/>
      <c r="O182" s="232"/>
      <c r="P182" s="232"/>
      <c r="Q182" s="232"/>
      <c r="R182" s="232"/>
      <c r="S182" s="232"/>
      <c r="T182" s="233"/>
      <c r="AT182" s="234" t="s">
        <v>148</v>
      </c>
      <c r="AU182" s="234" t="s">
        <v>87</v>
      </c>
      <c r="AV182" s="13" t="s">
        <v>87</v>
      </c>
      <c r="AW182" s="13" t="s">
        <v>34</v>
      </c>
      <c r="AX182" s="13" t="s">
        <v>85</v>
      </c>
      <c r="AY182" s="234" t="s">
        <v>131</v>
      </c>
    </row>
    <row r="183" spans="1:65" s="2" customFormat="1" ht="21.75" customHeight="1">
      <c r="A183" s="33"/>
      <c r="B183" s="34"/>
      <c r="C183" s="207" t="s">
        <v>248</v>
      </c>
      <c r="D183" s="207" t="s">
        <v>134</v>
      </c>
      <c r="E183" s="208" t="s">
        <v>249</v>
      </c>
      <c r="F183" s="209" t="s">
        <v>250</v>
      </c>
      <c r="G183" s="210" t="s">
        <v>192</v>
      </c>
      <c r="H183" s="211">
        <v>1264</v>
      </c>
      <c r="I183" s="212"/>
      <c r="J183" s="213">
        <f>ROUND(I183*H183,2)</f>
        <v>0</v>
      </c>
      <c r="K183" s="209" t="s">
        <v>138</v>
      </c>
      <c r="L183" s="38"/>
      <c r="M183" s="214" t="s">
        <v>1</v>
      </c>
      <c r="N183" s="215" t="s">
        <v>42</v>
      </c>
      <c r="O183" s="70"/>
      <c r="P183" s="216">
        <f>O183*H183</f>
        <v>0</v>
      </c>
      <c r="Q183" s="216">
        <v>0</v>
      </c>
      <c r="R183" s="216">
        <f>Q183*H183</f>
        <v>0</v>
      </c>
      <c r="S183" s="216">
        <v>0</v>
      </c>
      <c r="T183" s="217">
        <f>S183*H183</f>
        <v>0</v>
      </c>
      <c r="U183" s="33"/>
      <c r="V183" s="33"/>
      <c r="W183" s="33"/>
      <c r="X183" s="33"/>
      <c r="Y183" s="33"/>
      <c r="Z183" s="33"/>
      <c r="AA183" s="33"/>
      <c r="AB183" s="33"/>
      <c r="AC183" s="33"/>
      <c r="AD183" s="33"/>
      <c r="AE183" s="33"/>
      <c r="AR183" s="218" t="s">
        <v>139</v>
      </c>
      <c r="AT183" s="218" t="s">
        <v>134</v>
      </c>
      <c r="AU183" s="218" t="s">
        <v>87</v>
      </c>
      <c r="AY183" s="16" t="s">
        <v>131</v>
      </c>
      <c r="BE183" s="219">
        <f>IF(N183="základní",J183,0)</f>
        <v>0</v>
      </c>
      <c r="BF183" s="219">
        <f>IF(N183="snížená",J183,0)</f>
        <v>0</v>
      </c>
      <c r="BG183" s="219">
        <f>IF(N183="zákl. přenesená",J183,0)</f>
        <v>0</v>
      </c>
      <c r="BH183" s="219">
        <f>IF(N183="sníž. přenesená",J183,0)</f>
        <v>0</v>
      </c>
      <c r="BI183" s="219">
        <f>IF(N183="nulová",J183,0)</f>
        <v>0</v>
      </c>
      <c r="BJ183" s="16" t="s">
        <v>85</v>
      </c>
      <c r="BK183" s="219">
        <f>ROUND(I183*H183,2)</f>
        <v>0</v>
      </c>
      <c r="BL183" s="16" t="s">
        <v>139</v>
      </c>
      <c r="BM183" s="218" t="s">
        <v>251</v>
      </c>
    </row>
    <row r="184" spans="1:65" s="2" customFormat="1" ht="29.25">
      <c r="A184" s="33"/>
      <c r="B184" s="34"/>
      <c r="C184" s="35"/>
      <c r="D184" s="220" t="s">
        <v>141</v>
      </c>
      <c r="E184" s="35"/>
      <c r="F184" s="221" t="s">
        <v>252</v>
      </c>
      <c r="G184" s="35"/>
      <c r="H184" s="35"/>
      <c r="I184" s="121"/>
      <c r="J184" s="35"/>
      <c r="K184" s="35"/>
      <c r="L184" s="38"/>
      <c r="M184" s="222"/>
      <c r="N184" s="223"/>
      <c r="O184" s="70"/>
      <c r="P184" s="70"/>
      <c r="Q184" s="70"/>
      <c r="R184" s="70"/>
      <c r="S184" s="70"/>
      <c r="T184" s="71"/>
      <c r="U184" s="33"/>
      <c r="V184" s="33"/>
      <c r="W184" s="33"/>
      <c r="X184" s="33"/>
      <c r="Y184" s="33"/>
      <c r="Z184" s="33"/>
      <c r="AA184" s="33"/>
      <c r="AB184" s="33"/>
      <c r="AC184" s="33"/>
      <c r="AD184" s="33"/>
      <c r="AE184" s="33"/>
      <c r="AT184" s="16" t="s">
        <v>141</v>
      </c>
      <c r="AU184" s="16" t="s">
        <v>87</v>
      </c>
    </row>
    <row r="185" spans="1:65" s="13" customFormat="1" ht="11.25">
      <c r="B185" s="224"/>
      <c r="C185" s="225"/>
      <c r="D185" s="220" t="s">
        <v>148</v>
      </c>
      <c r="E185" s="226" t="s">
        <v>1</v>
      </c>
      <c r="F185" s="227" t="s">
        <v>253</v>
      </c>
      <c r="G185" s="225"/>
      <c r="H185" s="228">
        <v>1264</v>
      </c>
      <c r="I185" s="229"/>
      <c r="J185" s="225"/>
      <c r="K185" s="225"/>
      <c r="L185" s="230"/>
      <c r="M185" s="231"/>
      <c r="N185" s="232"/>
      <c r="O185" s="232"/>
      <c r="P185" s="232"/>
      <c r="Q185" s="232"/>
      <c r="R185" s="232"/>
      <c r="S185" s="232"/>
      <c r="T185" s="233"/>
      <c r="AT185" s="234" t="s">
        <v>148</v>
      </c>
      <c r="AU185" s="234" t="s">
        <v>87</v>
      </c>
      <c r="AV185" s="13" t="s">
        <v>87</v>
      </c>
      <c r="AW185" s="13" t="s">
        <v>34</v>
      </c>
      <c r="AX185" s="13" t="s">
        <v>85</v>
      </c>
      <c r="AY185" s="234" t="s">
        <v>131</v>
      </c>
    </row>
    <row r="186" spans="1:65" s="2" customFormat="1" ht="21.75" customHeight="1">
      <c r="A186" s="33"/>
      <c r="B186" s="34"/>
      <c r="C186" s="207" t="s">
        <v>7</v>
      </c>
      <c r="D186" s="207" t="s">
        <v>134</v>
      </c>
      <c r="E186" s="208" t="s">
        <v>254</v>
      </c>
      <c r="F186" s="209" t="s">
        <v>255</v>
      </c>
      <c r="G186" s="210" t="s">
        <v>192</v>
      </c>
      <c r="H186" s="211">
        <v>1264</v>
      </c>
      <c r="I186" s="212"/>
      <c r="J186" s="213">
        <f>ROUND(I186*H186,2)</f>
        <v>0</v>
      </c>
      <c r="K186" s="209" t="s">
        <v>138</v>
      </c>
      <c r="L186" s="38"/>
      <c r="M186" s="214" t="s">
        <v>1</v>
      </c>
      <c r="N186" s="215" t="s">
        <v>42</v>
      </c>
      <c r="O186" s="70"/>
      <c r="P186" s="216">
        <f>O186*H186</f>
        <v>0</v>
      </c>
      <c r="Q186" s="216">
        <v>0</v>
      </c>
      <c r="R186" s="216">
        <f>Q186*H186</f>
        <v>0</v>
      </c>
      <c r="S186" s="216">
        <v>0</v>
      </c>
      <c r="T186" s="217">
        <f>S186*H186</f>
        <v>0</v>
      </c>
      <c r="U186" s="33"/>
      <c r="V186" s="33"/>
      <c r="W186" s="33"/>
      <c r="X186" s="33"/>
      <c r="Y186" s="33"/>
      <c r="Z186" s="33"/>
      <c r="AA186" s="33"/>
      <c r="AB186" s="33"/>
      <c r="AC186" s="33"/>
      <c r="AD186" s="33"/>
      <c r="AE186" s="33"/>
      <c r="AR186" s="218" t="s">
        <v>139</v>
      </c>
      <c r="AT186" s="218" t="s">
        <v>134</v>
      </c>
      <c r="AU186" s="218" t="s">
        <v>87</v>
      </c>
      <c r="AY186" s="16" t="s">
        <v>131</v>
      </c>
      <c r="BE186" s="219">
        <f>IF(N186="základní",J186,0)</f>
        <v>0</v>
      </c>
      <c r="BF186" s="219">
        <f>IF(N186="snížená",J186,0)</f>
        <v>0</v>
      </c>
      <c r="BG186" s="219">
        <f>IF(N186="zákl. přenesená",J186,0)</f>
        <v>0</v>
      </c>
      <c r="BH186" s="219">
        <f>IF(N186="sníž. přenesená",J186,0)</f>
        <v>0</v>
      </c>
      <c r="BI186" s="219">
        <f>IF(N186="nulová",J186,0)</f>
        <v>0</v>
      </c>
      <c r="BJ186" s="16" t="s">
        <v>85</v>
      </c>
      <c r="BK186" s="219">
        <f>ROUND(I186*H186,2)</f>
        <v>0</v>
      </c>
      <c r="BL186" s="16" t="s">
        <v>139</v>
      </c>
      <c r="BM186" s="218" t="s">
        <v>256</v>
      </c>
    </row>
    <row r="187" spans="1:65" s="2" customFormat="1" ht="29.25">
      <c r="A187" s="33"/>
      <c r="B187" s="34"/>
      <c r="C187" s="35"/>
      <c r="D187" s="220" t="s">
        <v>141</v>
      </c>
      <c r="E187" s="35"/>
      <c r="F187" s="221" t="s">
        <v>257</v>
      </c>
      <c r="G187" s="35"/>
      <c r="H187" s="35"/>
      <c r="I187" s="121"/>
      <c r="J187" s="35"/>
      <c r="K187" s="35"/>
      <c r="L187" s="38"/>
      <c r="M187" s="222"/>
      <c r="N187" s="223"/>
      <c r="O187" s="70"/>
      <c r="P187" s="70"/>
      <c r="Q187" s="70"/>
      <c r="R187" s="70"/>
      <c r="S187" s="70"/>
      <c r="T187" s="71"/>
      <c r="U187" s="33"/>
      <c r="V187" s="33"/>
      <c r="W187" s="33"/>
      <c r="X187" s="33"/>
      <c r="Y187" s="33"/>
      <c r="Z187" s="33"/>
      <c r="AA187" s="33"/>
      <c r="AB187" s="33"/>
      <c r="AC187" s="33"/>
      <c r="AD187" s="33"/>
      <c r="AE187" s="33"/>
      <c r="AT187" s="16" t="s">
        <v>141</v>
      </c>
      <c r="AU187" s="16" t="s">
        <v>87</v>
      </c>
    </row>
    <row r="188" spans="1:65" s="13" customFormat="1" ht="11.25">
      <c r="B188" s="224"/>
      <c r="C188" s="225"/>
      <c r="D188" s="220" t="s">
        <v>148</v>
      </c>
      <c r="E188" s="226" t="s">
        <v>1</v>
      </c>
      <c r="F188" s="227" t="s">
        <v>253</v>
      </c>
      <c r="G188" s="225"/>
      <c r="H188" s="228">
        <v>1264</v>
      </c>
      <c r="I188" s="229"/>
      <c r="J188" s="225"/>
      <c r="K188" s="225"/>
      <c r="L188" s="230"/>
      <c r="M188" s="231"/>
      <c r="N188" s="232"/>
      <c r="O188" s="232"/>
      <c r="P188" s="232"/>
      <c r="Q188" s="232"/>
      <c r="R188" s="232"/>
      <c r="S188" s="232"/>
      <c r="T188" s="233"/>
      <c r="AT188" s="234" t="s">
        <v>148</v>
      </c>
      <c r="AU188" s="234" t="s">
        <v>87</v>
      </c>
      <c r="AV188" s="13" t="s">
        <v>87</v>
      </c>
      <c r="AW188" s="13" t="s">
        <v>34</v>
      </c>
      <c r="AX188" s="13" t="s">
        <v>85</v>
      </c>
      <c r="AY188" s="234" t="s">
        <v>131</v>
      </c>
    </row>
    <row r="189" spans="1:65" s="2" customFormat="1" ht="21.75" customHeight="1">
      <c r="A189" s="33"/>
      <c r="B189" s="34"/>
      <c r="C189" s="207" t="s">
        <v>258</v>
      </c>
      <c r="D189" s="207" t="s">
        <v>134</v>
      </c>
      <c r="E189" s="208" t="s">
        <v>259</v>
      </c>
      <c r="F189" s="209" t="s">
        <v>260</v>
      </c>
      <c r="G189" s="210" t="s">
        <v>224</v>
      </c>
      <c r="H189" s="211">
        <v>12</v>
      </c>
      <c r="I189" s="212"/>
      <c r="J189" s="213">
        <f>ROUND(I189*H189,2)</f>
        <v>0</v>
      </c>
      <c r="K189" s="209" t="s">
        <v>138</v>
      </c>
      <c r="L189" s="38"/>
      <c r="M189" s="214" t="s">
        <v>1</v>
      </c>
      <c r="N189" s="215" t="s">
        <v>42</v>
      </c>
      <c r="O189" s="70"/>
      <c r="P189" s="216">
        <f>O189*H189</f>
        <v>0</v>
      </c>
      <c r="Q189" s="216">
        <v>0</v>
      </c>
      <c r="R189" s="216">
        <f>Q189*H189</f>
        <v>0</v>
      </c>
      <c r="S189" s="216">
        <v>0</v>
      </c>
      <c r="T189" s="217">
        <f>S189*H189</f>
        <v>0</v>
      </c>
      <c r="U189" s="33"/>
      <c r="V189" s="33"/>
      <c r="W189" s="33"/>
      <c r="X189" s="33"/>
      <c r="Y189" s="33"/>
      <c r="Z189" s="33"/>
      <c r="AA189" s="33"/>
      <c r="AB189" s="33"/>
      <c r="AC189" s="33"/>
      <c r="AD189" s="33"/>
      <c r="AE189" s="33"/>
      <c r="AR189" s="218" t="s">
        <v>139</v>
      </c>
      <c r="AT189" s="218" t="s">
        <v>134</v>
      </c>
      <c r="AU189" s="218" t="s">
        <v>87</v>
      </c>
      <c r="AY189" s="16" t="s">
        <v>131</v>
      </c>
      <c r="BE189" s="219">
        <f>IF(N189="základní",J189,0)</f>
        <v>0</v>
      </c>
      <c r="BF189" s="219">
        <f>IF(N189="snížená",J189,0)</f>
        <v>0</v>
      </c>
      <c r="BG189" s="219">
        <f>IF(N189="zákl. přenesená",J189,0)</f>
        <v>0</v>
      </c>
      <c r="BH189" s="219">
        <f>IF(N189="sníž. přenesená",J189,0)</f>
        <v>0</v>
      </c>
      <c r="BI189" s="219">
        <f>IF(N189="nulová",J189,0)</f>
        <v>0</v>
      </c>
      <c r="BJ189" s="16" t="s">
        <v>85</v>
      </c>
      <c r="BK189" s="219">
        <f>ROUND(I189*H189,2)</f>
        <v>0</v>
      </c>
      <c r="BL189" s="16" t="s">
        <v>139</v>
      </c>
      <c r="BM189" s="218" t="s">
        <v>261</v>
      </c>
    </row>
    <row r="190" spans="1:65" s="2" customFormat="1" ht="29.25">
      <c r="A190" s="33"/>
      <c r="B190" s="34"/>
      <c r="C190" s="35"/>
      <c r="D190" s="220" t="s">
        <v>141</v>
      </c>
      <c r="E190" s="35"/>
      <c r="F190" s="221" t="s">
        <v>262</v>
      </c>
      <c r="G190" s="35"/>
      <c r="H190" s="35"/>
      <c r="I190" s="121"/>
      <c r="J190" s="35"/>
      <c r="K190" s="35"/>
      <c r="L190" s="38"/>
      <c r="M190" s="222"/>
      <c r="N190" s="223"/>
      <c r="O190" s="70"/>
      <c r="P190" s="70"/>
      <c r="Q190" s="70"/>
      <c r="R190" s="70"/>
      <c r="S190" s="70"/>
      <c r="T190" s="71"/>
      <c r="U190" s="33"/>
      <c r="V190" s="33"/>
      <c r="W190" s="33"/>
      <c r="X190" s="33"/>
      <c r="Y190" s="33"/>
      <c r="Z190" s="33"/>
      <c r="AA190" s="33"/>
      <c r="AB190" s="33"/>
      <c r="AC190" s="33"/>
      <c r="AD190" s="33"/>
      <c r="AE190" s="33"/>
      <c r="AT190" s="16" t="s">
        <v>141</v>
      </c>
      <c r="AU190" s="16" t="s">
        <v>87</v>
      </c>
    </row>
    <row r="191" spans="1:65" s="2" customFormat="1" ht="21.75" customHeight="1">
      <c r="A191" s="33"/>
      <c r="B191" s="34"/>
      <c r="C191" s="207" t="s">
        <v>263</v>
      </c>
      <c r="D191" s="207" t="s">
        <v>134</v>
      </c>
      <c r="E191" s="208" t="s">
        <v>264</v>
      </c>
      <c r="F191" s="209" t="s">
        <v>265</v>
      </c>
      <c r="G191" s="210" t="s">
        <v>192</v>
      </c>
      <c r="H191" s="211">
        <v>344.02</v>
      </c>
      <c r="I191" s="212"/>
      <c r="J191" s="213">
        <f>ROUND(I191*H191,2)</f>
        <v>0</v>
      </c>
      <c r="K191" s="209" t="s">
        <v>138</v>
      </c>
      <c r="L191" s="38"/>
      <c r="M191" s="214" t="s">
        <v>1</v>
      </c>
      <c r="N191" s="215" t="s">
        <v>42</v>
      </c>
      <c r="O191" s="70"/>
      <c r="P191" s="216">
        <f>O191*H191</f>
        <v>0</v>
      </c>
      <c r="Q191" s="216">
        <v>0</v>
      </c>
      <c r="R191" s="216">
        <f>Q191*H191</f>
        <v>0</v>
      </c>
      <c r="S191" s="216">
        <v>0</v>
      </c>
      <c r="T191" s="217">
        <f>S191*H191</f>
        <v>0</v>
      </c>
      <c r="U191" s="33"/>
      <c r="V191" s="33"/>
      <c r="W191" s="33"/>
      <c r="X191" s="33"/>
      <c r="Y191" s="33"/>
      <c r="Z191" s="33"/>
      <c r="AA191" s="33"/>
      <c r="AB191" s="33"/>
      <c r="AC191" s="33"/>
      <c r="AD191" s="33"/>
      <c r="AE191" s="33"/>
      <c r="AR191" s="218" t="s">
        <v>139</v>
      </c>
      <c r="AT191" s="218" t="s">
        <v>134</v>
      </c>
      <c r="AU191" s="218" t="s">
        <v>87</v>
      </c>
      <c r="AY191" s="16" t="s">
        <v>131</v>
      </c>
      <c r="BE191" s="219">
        <f>IF(N191="základní",J191,0)</f>
        <v>0</v>
      </c>
      <c r="BF191" s="219">
        <f>IF(N191="snížená",J191,0)</f>
        <v>0</v>
      </c>
      <c r="BG191" s="219">
        <f>IF(N191="zákl. přenesená",J191,0)</f>
        <v>0</v>
      </c>
      <c r="BH191" s="219">
        <f>IF(N191="sníž. přenesená",J191,0)</f>
        <v>0</v>
      </c>
      <c r="BI191" s="219">
        <f>IF(N191="nulová",J191,0)</f>
        <v>0</v>
      </c>
      <c r="BJ191" s="16" t="s">
        <v>85</v>
      </c>
      <c r="BK191" s="219">
        <f>ROUND(I191*H191,2)</f>
        <v>0</v>
      </c>
      <c r="BL191" s="16" t="s">
        <v>139</v>
      </c>
      <c r="BM191" s="218" t="s">
        <v>266</v>
      </c>
    </row>
    <row r="192" spans="1:65" s="2" customFormat="1" ht="39">
      <c r="A192" s="33"/>
      <c r="B192" s="34"/>
      <c r="C192" s="35"/>
      <c r="D192" s="220" t="s">
        <v>141</v>
      </c>
      <c r="E192" s="35"/>
      <c r="F192" s="221" t="s">
        <v>267</v>
      </c>
      <c r="G192" s="35"/>
      <c r="H192" s="35"/>
      <c r="I192" s="121"/>
      <c r="J192" s="35"/>
      <c r="K192" s="35"/>
      <c r="L192" s="38"/>
      <c r="M192" s="222"/>
      <c r="N192" s="223"/>
      <c r="O192" s="70"/>
      <c r="P192" s="70"/>
      <c r="Q192" s="70"/>
      <c r="R192" s="70"/>
      <c r="S192" s="70"/>
      <c r="T192" s="71"/>
      <c r="U192" s="33"/>
      <c r="V192" s="33"/>
      <c r="W192" s="33"/>
      <c r="X192" s="33"/>
      <c r="Y192" s="33"/>
      <c r="Z192" s="33"/>
      <c r="AA192" s="33"/>
      <c r="AB192" s="33"/>
      <c r="AC192" s="33"/>
      <c r="AD192" s="33"/>
      <c r="AE192" s="33"/>
      <c r="AT192" s="16" t="s">
        <v>141</v>
      </c>
      <c r="AU192" s="16" t="s">
        <v>87</v>
      </c>
    </row>
    <row r="193" spans="1:65" s="13" customFormat="1" ht="11.25">
      <c r="B193" s="224"/>
      <c r="C193" s="225"/>
      <c r="D193" s="220" t="s">
        <v>148</v>
      </c>
      <c r="E193" s="226" t="s">
        <v>1</v>
      </c>
      <c r="F193" s="227" t="s">
        <v>242</v>
      </c>
      <c r="G193" s="225"/>
      <c r="H193" s="228">
        <v>344.02</v>
      </c>
      <c r="I193" s="229"/>
      <c r="J193" s="225"/>
      <c r="K193" s="225"/>
      <c r="L193" s="230"/>
      <c r="M193" s="231"/>
      <c r="N193" s="232"/>
      <c r="O193" s="232"/>
      <c r="P193" s="232"/>
      <c r="Q193" s="232"/>
      <c r="R193" s="232"/>
      <c r="S193" s="232"/>
      <c r="T193" s="233"/>
      <c r="AT193" s="234" t="s">
        <v>148</v>
      </c>
      <c r="AU193" s="234" t="s">
        <v>87</v>
      </c>
      <c r="AV193" s="13" t="s">
        <v>87</v>
      </c>
      <c r="AW193" s="13" t="s">
        <v>34</v>
      </c>
      <c r="AX193" s="13" t="s">
        <v>85</v>
      </c>
      <c r="AY193" s="234" t="s">
        <v>131</v>
      </c>
    </row>
    <row r="194" spans="1:65" s="2" customFormat="1" ht="21.75" customHeight="1">
      <c r="A194" s="33"/>
      <c r="B194" s="34"/>
      <c r="C194" s="207" t="s">
        <v>268</v>
      </c>
      <c r="D194" s="207" t="s">
        <v>134</v>
      </c>
      <c r="E194" s="208" t="s">
        <v>269</v>
      </c>
      <c r="F194" s="209" t="s">
        <v>270</v>
      </c>
      <c r="G194" s="210" t="s">
        <v>153</v>
      </c>
      <c r="H194" s="211">
        <v>0.63200000000000001</v>
      </c>
      <c r="I194" s="212"/>
      <c r="J194" s="213">
        <f>ROUND(I194*H194,2)</f>
        <v>0</v>
      </c>
      <c r="K194" s="209" t="s">
        <v>138</v>
      </c>
      <c r="L194" s="38"/>
      <c r="M194" s="214" t="s">
        <v>1</v>
      </c>
      <c r="N194" s="215" t="s">
        <v>42</v>
      </c>
      <c r="O194" s="70"/>
      <c r="P194" s="216">
        <f>O194*H194</f>
        <v>0</v>
      </c>
      <c r="Q194" s="216">
        <v>0</v>
      </c>
      <c r="R194" s="216">
        <f>Q194*H194</f>
        <v>0</v>
      </c>
      <c r="S194" s="216">
        <v>0</v>
      </c>
      <c r="T194" s="217">
        <f>S194*H194</f>
        <v>0</v>
      </c>
      <c r="U194" s="33"/>
      <c r="V194" s="33"/>
      <c r="W194" s="33"/>
      <c r="X194" s="33"/>
      <c r="Y194" s="33"/>
      <c r="Z194" s="33"/>
      <c r="AA194" s="33"/>
      <c r="AB194" s="33"/>
      <c r="AC194" s="33"/>
      <c r="AD194" s="33"/>
      <c r="AE194" s="33"/>
      <c r="AR194" s="218" t="s">
        <v>139</v>
      </c>
      <c r="AT194" s="218" t="s">
        <v>134</v>
      </c>
      <c r="AU194" s="218" t="s">
        <v>87</v>
      </c>
      <c r="AY194" s="16" t="s">
        <v>131</v>
      </c>
      <c r="BE194" s="219">
        <f>IF(N194="základní",J194,0)</f>
        <v>0</v>
      </c>
      <c r="BF194" s="219">
        <f>IF(N194="snížená",J194,0)</f>
        <v>0</v>
      </c>
      <c r="BG194" s="219">
        <f>IF(N194="zákl. přenesená",J194,0)</f>
        <v>0</v>
      </c>
      <c r="BH194" s="219">
        <f>IF(N194="sníž. přenesená",J194,0)</f>
        <v>0</v>
      </c>
      <c r="BI194" s="219">
        <f>IF(N194="nulová",J194,0)</f>
        <v>0</v>
      </c>
      <c r="BJ194" s="16" t="s">
        <v>85</v>
      </c>
      <c r="BK194" s="219">
        <f>ROUND(I194*H194,2)</f>
        <v>0</v>
      </c>
      <c r="BL194" s="16" t="s">
        <v>139</v>
      </c>
      <c r="BM194" s="218" t="s">
        <v>271</v>
      </c>
    </row>
    <row r="195" spans="1:65" s="2" customFormat="1" ht="39">
      <c r="A195" s="33"/>
      <c r="B195" s="34"/>
      <c r="C195" s="35"/>
      <c r="D195" s="220" t="s">
        <v>141</v>
      </c>
      <c r="E195" s="35"/>
      <c r="F195" s="221" t="s">
        <v>272</v>
      </c>
      <c r="G195" s="35"/>
      <c r="H195" s="35"/>
      <c r="I195" s="121"/>
      <c r="J195" s="35"/>
      <c r="K195" s="35"/>
      <c r="L195" s="38"/>
      <c r="M195" s="222"/>
      <c r="N195" s="223"/>
      <c r="O195" s="70"/>
      <c r="P195" s="70"/>
      <c r="Q195" s="70"/>
      <c r="R195" s="70"/>
      <c r="S195" s="70"/>
      <c r="T195" s="71"/>
      <c r="U195" s="33"/>
      <c r="V195" s="33"/>
      <c r="W195" s="33"/>
      <c r="X195" s="33"/>
      <c r="Y195" s="33"/>
      <c r="Z195" s="33"/>
      <c r="AA195" s="33"/>
      <c r="AB195" s="33"/>
      <c r="AC195" s="33"/>
      <c r="AD195" s="33"/>
      <c r="AE195" s="33"/>
      <c r="AT195" s="16" t="s">
        <v>141</v>
      </c>
      <c r="AU195" s="16" t="s">
        <v>87</v>
      </c>
    </row>
    <row r="196" spans="1:65" s="2" customFormat="1" ht="21.75" customHeight="1">
      <c r="A196" s="33"/>
      <c r="B196" s="34"/>
      <c r="C196" s="207" t="s">
        <v>273</v>
      </c>
      <c r="D196" s="207" t="s">
        <v>134</v>
      </c>
      <c r="E196" s="208" t="s">
        <v>274</v>
      </c>
      <c r="F196" s="209" t="s">
        <v>275</v>
      </c>
      <c r="G196" s="210" t="s">
        <v>192</v>
      </c>
      <c r="H196" s="211">
        <v>344.02</v>
      </c>
      <c r="I196" s="212"/>
      <c r="J196" s="213">
        <f>ROUND(I196*H196,2)</f>
        <v>0</v>
      </c>
      <c r="K196" s="209" t="s">
        <v>138</v>
      </c>
      <c r="L196" s="38"/>
      <c r="M196" s="214" t="s">
        <v>1</v>
      </c>
      <c r="N196" s="215" t="s">
        <v>42</v>
      </c>
      <c r="O196" s="70"/>
      <c r="P196" s="216">
        <f>O196*H196</f>
        <v>0</v>
      </c>
      <c r="Q196" s="216">
        <v>0</v>
      </c>
      <c r="R196" s="216">
        <f>Q196*H196</f>
        <v>0</v>
      </c>
      <c r="S196" s="216">
        <v>0</v>
      </c>
      <c r="T196" s="217">
        <f>S196*H196</f>
        <v>0</v>
      </c>
      <c r="U196" s="33"/>
      <c r="V196" s="33"/>
      <c r="W196" s="33"/>
      <c r="X196" s="33"/>
      <c r="Y196" s="33"/>
      <c r="Z196" s="33"/>
      <c r="AA196" s="33"/>
      <c r="AB196" s="33"/>
      <c r="AC196" s="33"/>
      <c r="AD196" s="33"/>
      <c r="AE196" s="33"/>
      <c r="AR196" s="218" t="s">
        <v>139</v>
      </c>
      <c r="AT196" s="218" t="s">
        <v>134</v>
      </c>
      <c r="AU196" s="218" t="s">
        <v>87</v>
      </c>
      <c r="AY196" s="16" t="s">
        <v>131</v>
      </c>
      <c r="BE196" s="219">
        <f>IF(N196="základní",J196,0)</f>
        <v>0</v>
      </c>
      <c r="BF196" s="219">
        <f>IF(N196="snížená",J196,0)</f>
        <v>0</v>
      </c>
      <c r="BG196" s="219">
        <f>IF(N196="zákl. přenesená",J196,0)</f>
        <v>0</v>
      </c>
      <c r="BH196" s="219">
        <f>IF(N196="sníž. přenesená",J196,0)</f>
        <v>0</v>
      </c>
      <c r="BI196" s="219">
        <f>IF(N196="nulová",J196,0)</f>
        <v>0</v>
      </c>
      <c r="BJ196" s="16" t="s">
        <v>85</v>
      </c>
      <c r="BK196" s="219">
        <f>ROUND(I196*H196,2)</f>
        <v>0</v>
      </c>
      <c r="BL196" s="16" t="s">
        <v>139</v>
      </c>
      <c r="BM196" s="218" t="s">
        <v>276</v>
      </c>
    </row>
    <row r="197" spans="1:65" s="2" customFormat="1" ht="39">
      <c r="A197" s="33"/>
      <c r="B197" s="34"/>
      <c r="C197" s="35"/>
      <c r="D197" s="220" t="s">
        <v>141</v>
      </c>
      <c r="E197" s="35"/>
      <c r="F197" s="221" t="s">
        <v>277</v>
      </c>
      <c r="G197" s="35"/>
      <c r="H197" s="35"/>
      <c r="I197" s="121"/>
      <c r="J197" s="35"/>
      <c r="K197" s="35"/>
      <c r="L197" s="38"/>
      <c r="M197" s="222"/>
      <c r="N197" s="223"/>
      <c r="O197" s="70"/>
      <c r="P197" s="70"/>
      <c r="Q197" s="70"/>
      <c r="R197" s="70"/>
      <c r="S197" s="70"/>
      <c r="T197" s="71"/>
      <c r="U197" s="33"/>
      <c r="V197" s="33"/>
      <c r="W197" s="33"/>
      <c r="X197" s="33"/>
      <c r="Y197" s="33"/>
      <c r="Z197" s="33"/>
      <c r="AA197" s="33"/>
      <c r="AB197" s="33"/>
      <c r="AC197" s="33"/>
      <c r="AD197" s="33"/>
      <c r="AE197" s="33"/>
      <c r="AT197" s="16" t="s">
        <v>141</v>
      </c>
      <c r="AU197" s="16" t="s">
        <v>87</v>
      </c>
    </row>
    <row r="198" spans="1:65" s="13" customFormat="1" ht="11.25">
      <c r="B198" s="224"/>
      <c r="C198" s="225"/>
      <c r="D198" s="220" t="s">
        <v>148</v>
      </c>
      <c r="E198" s="226" t="s">
        <v>1</v>
      </c>
      <c r="F198" s="227" t="s">
        <v>242</v>
      </c>
      <c r="G198" s="225"/>
      <c r="H198" s="228">
        <v>344.02</v>
      </c>
      <c r="I198" s="229"/>
      <c r="J198" s="225"/>
      <c r="K198" s="225"/>
      <c r="L198" s="230"/>
      <c r="M198" s="231"/>
      <c r="N198" s="232"/>
      <c r="O198" s="232"/>
      <c r="P198" s="232"/>
      <c r="Q198" s="232"/>
      <c r="R198" s="232"/>
      <c r="S198" s="232"/>
      <c r="T198" s="233"/>
      <c r="AT198" s="234" t="s">
        <v>148</v>
      </c>
      <c r="AU198" s="234" t="s">
        <v>87</v>
      </c>
      <c r="AV198" s="13" t="s">
        <v>87</v>
      </c>
      <c r="AW198" s="13" t="s">
        <v>34</v>
      </c>
      <c r="AX198" s="13" t="s">
        <v>85</v>
      </c>
      <c r="AY198" s="234" t="s">
        <v>131</v>
      </c>
    </row>
    <row r="199" spans="1:65" s="2" customFormat="1" ht="21.75" customHeight="1">
      <c r="A199" s="33"/>
      <c r="B199" s="34"/>
      <c r="C199" s="207" t="s">
        <v>278</v>
      </c>
      <c r="D199" s="207" t="s">
        <v>134</v>
      </c>
      <c r="E199" s="208" t="s">
        <v>279</v>
      </c>
      <c r="F199" s="209" t="s">
        <v>280</v>
      </c>
      <c r="G199" s="210" t="s">
        <v>153</v>
      </c>
      <c r="H199" s="211">
        <v>0.63200000000000001</v>
      </c>
      <c r="I199" s="212"/>
      <c r="J199" s="213">
        <f>ROUND(I199*H199,2)</f>
        <v>0</v>
      </c>
      <c r="K199" s="209" t="s">
        <v>138</v>
      </c>
      <c r="L199" s="38"/>
      <c r="M199" s="214" t="s">
        <v>1</v>
      </c>
      <c r="N199" s="215" t="s">
        <v>42</v>
      </c>
      <c r="O199" s="70"/>
      <c r="P199" s="216">
        <f>O199*H199</f>
        <v>0</v>
      </c>
      <c r="Q199" s="216">
        <v>0</v>
      </c>
      <c r="R199" s="216">
        <f>Q199*H199</f>
        <v>0</v>
      </c>
      <c r="S199" s="216">
        <v>0</v>
      </c>
      <c r="T199" s="217">
        <f>S199*H199</f>
        <v>0</v>
      </c>
      <c r="U199" s="33"/>
      <c r="V199" s="33"/>
      <c r="W199" s="33"/>
      <c r="X199" s="33"/>
      <c r="Y199" s="33"/>
      <c r="Z199" s="33"/>
      <c r="AA199" s="33"/>
      <c r="AB199" s="33"/>
      <c r="AC199" s="33"/>
      <c r="AD199" s="33"/>
      <c r="AE199" s="33"/>
      <c r="AR199" s="218" t="s">
        <v>139</v>
      </c>
      <c r="AT199" s="218" t="s">
        <v>134</v>
      </c>
      <c r="AU199" s="218" t="s">
        <v>87</v>
      </c>
      <c r="AY199" s="16" t="s">
        <v>131</v>
      </c>
      <c r="BE199" s="219">
        <f>IF(N199="základní",J199,0)</f>
        <v>0</v>
      </c>
      <c r="BF199" s="219">
        <f>IF(N199="snížená",J199,0)</f>
        <v>0</v>
      </c>
      <c r="BG199" s="219">
        <f>IF(N199="zákl. přenesená",J199,0)</f>
        <v>0</v>
      </c>
      <c r="BH199" s="219">
        <f>IF(N199="sníž. přenesená",J199,0)</f>
        <v>0</v>
      </c>
      <c r="BI199" s="219">
        <f>IF(N199="nulová",J199,0)</f>
        <v>0</v>
      </c>
      <c r="BJ199" s="16" t="s">
        <v>85</v>
      </c>
      <c r="BK199" s="219">
        <f>ROUND(I199*H199,2)</f>
        <v>0</v>
      </c>
      <c r="BL199" s="16" t="s">
        <v>139</v>
      </c>
      <c r="BM199" s="218" t="s">
        <v>281</v>
      </c>
    </row>
    <row r="200" spans="1:65" s="2" customFormat="1" ht="39">
      <c r="A200" s="33"/>
      <c r="B200" s="34"/>
      <c r="C200" s="35"/>
      <c r="D200" s="220" t="s">
        <v>141</v>
      </c>
      <c r="E200" s="35"/>
      <c r="F200" s="221" t="s">
        <v>282</v>
      </c>
      <c r="G200" s="35"/>
      <c r="H200" s="35"/>
      <c r="I200" s="121"/>
      <c r="J200" s="35"/>
      <c r="K200" s="35"/>
      <c r="L200" s="38"/>
      <c r="M200" s="222"/>
      <c r="N200" s="223"/>
      <c r="O200" s="70"/>
      <c r="P200" s="70"/>
      <c r="Q200" s="70"/>
      <c r="R200" s="70"/>
      <c r="S200" s="70"/>
      <c r="T200" s="71"/>
      <c r="U200" s="33"/>
      <c r="V200" s="33"/>
      <c r="W200" s="33"/>
      <c r="X200" s="33"/>
      <c r="Y200" s="33"/>
      <c r="Z200" s="33"/>
      <c r="AA200" s="33"/>
      <c r="AB200" s="33"/>
      <c r="AC200" s="33"/>
      <c r="AD200" s="33"/>
      <c r="AE200" s="33"/>
      <c r="AT200" s="16" t="s">
        <v>141</v>
      </c>
      <c r="AU200" s="16" t="s">
        <v>87</v>
      </c>
    </row>
    <row r="201" spans="1:65" s="2" customFormat="1" ht="21.75" customHeight="1">
      <c r="A201" s="33"/>
      <c r="B201" s="34"/>
      <c r="C201" s="207" t="s">
        <v>283</v>
      </c>
      <c r="D201" s="207" t="s">
        <v>134</v>
      </c>
      <c r="E201" s="208" t="s">
        <v>284</v>
      </c>
      <c r="F201" s="209" t="s">
        <v>285</v>
      </c>
      <c r="G201" s="210" t="s">
        <v>159</v>
      </c>
      <c r="H201" s="211">
        <v>30</v>
      </c>
      <c r="I201" s="212"/>
      <c r="J201" s="213">
        <f>ROUND(I201*H201,2)</f>
        <v>0</v>
      </c>
      <c r="K201" s="209" t="s">
        <v>138</v>
      </c>
      <c r="L201" s="38"/>
      <c r="M201" s="214" t="s">
        <v>1</v>
      </c>
      <c r="N201" s="215" t="s">
        <v>42</v>
      </c>
      <c r="O201" s="70"/>
      <c r="P201" s="216">
        <f>O201*H201</f>
        <v>0</v>
      </c>
      <c r="Q201" s="216">
        <v>0</v>
      </c>
      <c r="R201" s="216">
        <f>Q201*H201</f>
        <v>0</v>
      </c>
      <c r="S201" s="216">
        <v>0</v>
      </c>
      <c r="T201" s="217">
        <f>S201*H201</f>
        <v>0</v>
      </c>
      <c r="U201" s="33"/>
      <c r="V201" s="33"/>
      <c r="W201" s="33"/>
      <c r="X201" s="33"/>
      <c r="Y201" s="33"/>
      <c r="Z201" s="33"/>
      <c r="AA201" s="33"/>
      <c r="AB201" s="33"/>
      <c r="AC201" s="33"/>
      <c r="AD201" s="33"/>
      <c r="AE201" s="33"/>
      <c r="AR201" s="218" t="s">
        <v>139</v>
      </c>
      <c r="AT201" s="218" t="s">
        <v>134</v>
      </c>
      <c r="AU201" s="218" t="s">
        <v>87</v>
      </c>
      <c r="AY201" s="16" t="s">
        <v>131</v>
      </c>
      <c r="BE201" s="219">
        <f>IF(N201="základní",J201,0)</f>
        <v>0</v>
      </c>
      <c r="BF201" s="219">
        <f>IF(N201="snížená",J201,0)</f>
        <v>0</v>
      </c>
      <c r="BG201" s="219">
        <f>IF(N201="zákl. přenesená",J201,0)</f>
        <v>0</v>
      </c>
      <c r="BH201" s="219">
        <f>IF(N201="sníž. přenesená",J201,0)</f>
        <v>0</v>
      </c>
      <c r="BI201" s="219">
        <f>IF(N201="nulová",J201,0)</f>
        <v>0</v>
      </c>
      <c r="BJ201" s="16" t="s">
        <v>85</v>
      </c>
      <c r="BK201" s="219">
        <f>ROUND(I201*H201,2)</f>
        <v>0</v>
      </c>
      <c r="BL201" s="16" t="s">
        <v>139</v>
      </c>
      <c r="BM201" s="218" t="s">
        <v>286</v>
      </c>
    </row>
    <row r="202" spans="1:65" s="2" customFormat="1" ht="29.25">
      <c r="A202" s="33"/>
      <c r="B202" s="34"/>
      <c r="C202" s="35"/>
      <c r="D202" s="220" t="s">
        <v>141</v>
      </c>
      <c r="E202" s="35"/>
      <c r="F202" s="221" t="s">
        <v>287</v>
      </c>
      <c r="G202" s="35"/>
      <c r="H202" s="35"/>
      <c r="I202" s="121"/>
      <c r="J202" s="35"/>
      <c r="K202" s="35"/>
      <c r="L202" s="38"/>
      <c r="M202" s="222"/>
      <c r="N202" s="223"/>
      <c r="O202" s="70"/>
      <c r="P202" s="70"/>
      <c r="Q202" s="70"/>
      <c r="R202" s="70"/>
      <c r="S202" s="70"/>
      <c r="T202" s="71"/>
      <c r="U202" s="33"/>
      <c r="V202" s="33"/>
      <c r="W202" s="33"/>
      <c r="X202" s="33"/>
      <c r="Y202" s="33"/>
      <c r="Z202" s="33"/>
      <c r="AA202" s="33"/>
      <c r="AB202" s="33"/>
      <c r="AC202" s="33"/>
      <c r="AD202" s="33"/>
      <c r="AE202" s="33"/>
      <c r="AT202" s="16" t="s">
        <v>141</v>
      </c>
      <c r="AU202" s="16" t="s">
        <v>87</v>
      </c>
    </row>
    <row r="203" spans="1:65" s="2" customFormat="1" ht="21.75" customHeight="1">
      <c r="A203" s="33"/>
      <c r="B203" s="34"/>
      <c r="C203" s="207" t="s">
        <v>288</v>
      </c>
      <c r="D203" s="207" t="s">
        <v>134</v>
      </c>
      <c r="E203" s="208" t="s">
        <v>289</v>
      </c>
      <c r="F203" s="209" t="s">
        <v>290</v>
      </c>
      <c r="G203" s="210" t="s">
        <v>159</v>
      </c>
      <c r="H203" s="211">
        <v>5</v>
      </c>
      <c r="I203" s="212"/>
      <c r="J203" s="213">
        <f>ROUND(I203*H203,2)</f>
        <v>0</v>
      </c>
      <c r="K203" s="209" t="s">
        <v>138</v>
      </c>
      <c r="L203" s="38"/>
      <c r="M203" s="214" t="s">
        <v>1</v>
      </c>
      <c r="N203" s="215" t="s">
        <v>42</v>
      </c>
      <c r="O203" s="70"/>
      <c r="P203" s="216">
        <f>O203*H203</f>
        <v>0</v>
      </c>
      <c r="Q203" s="216">
        <v>0</v>
      </c>
      <c r="R203" s="216">
        <f>Q203*H203</f>
        <v>0</v>
      </c>
      <c r="S203" s="216">
        <v>0</v>
      </c>
      <c r="T203" s="217">
        <f>S203*H203</f>
        <v>0</v>
      </c>
      <c r="U203" s="33"/>
      <c r="V203" s="33"/>
      <c r="W203" s="33"/>
      <c r="X203" s="33"/>
      <c r="Y203" s="33"/>
      <c r="Z203" s="33"/>
      <c r="AA203" s="33"/>
      <c r="AB203" s="33"/>
      <c r="AC203" s="33"/>
      <c r="AD203" s="33"/>
      <c r="AE203" s="33"/>
      <c r="AR203" s="218" t="s">
        <v>139</v>
      </c>
      <c r="AT203" s="218" t="s">
        <v>134</v>
      </c>
      <c r="AU203" s="218" t="s">
        <v>87</v>
      </c>
      <c r="AY203" s="16" t="s">
        <v>131</v>
      </c>
      <c r="BE203" s="219">
        <f>IF(N203="základní",J203,0)</f>
        <v>0</v>
      </c>
      <c r="BF203" s="219">
        <f>IF(N203="snížená",J203,0)</f>
        <v>0</v>
      </c>
      <c r="BG203" s="219">
        <f>IF(N203="zákl. přenesená",J203,0)</f>
        <v>0</v>
      </c>
      <c r="BH203" s="219">
        <f>IF(N203="sníž. přenesená",J203,0)</f>
        <v>0</v>
      </c>
      <c r="BI203" s="219">
        <f>IF(N203="nulová",J203,0)</f>
        <v>0</v>
      </c>
      <c r="BJ203" s="16" t="s">
        <v>85</v>
      </c>
      <c r="BK203" s="219">
        <f>ROUND(I203*H203,2)</f>
        <v>0</v>
      </c>
      <c r="BL203" s="16" t="s">
        <v>139</v>
      </c>
      <c r="BM203" s="218" t="s">
        <v>291</v>
      </c>
    </row>
    <row r="204" spans="1:65" s="2" customFormat="1" ht="19.5">
      <c r="A204" s="33"/>
      <c r="B204" s="34"/>
      <c r="C204" s="35"/>
      <c r="D204" s="220" t="s">
        <v>141</v>
      </c>
      <c r="E204" s="35"/>
      <c r="F204" s="221" t="s">
        <v>292</v>
      </c>
      <c r="G204" s="35"/>
      <c r="H204" s="35"/>
      <c r="I204" s="121"/>
      <c r="J204" s="35"/>
      <c r="K204" s="35"/>
      <c r="L204" s="38"/>
      <c r="M204" s="222"/>
      <c r="N204" s="223"/>
      <c r="O204" s="70"/>
      <c r="P204" s="70"/>
      <c r="Q204" s="70"/>
      <c r="R204" s="70"/>
      <c r="S204" s="70"/>
      <c r="T204" s="71"/>
      <c r="U204" s="33"/>
      <c r="V204" s="33"/>
      <c r="W204" s="33"/>
      <c r="X204" s="33"/>
      <c r="Y204" s="33"/>
      <c r="Z204" s="33"/>
      <c r="AA204" s="33"/>
      <c r="AB204" s="33"/>
      <c r="AC204" s="33"/>
      <c r="AD204" s="33"/>
      <c r="AE204" s="33"/>
      <c r="AT204" s="16" t="s">
        <v>141</v>
      </c>
      <c r="AU204" s="16" t="s">
        <v>87</v>
      </c>
    </row>
    <row r="205" spans="1:65" s="2" customFormat="1" ht="21.75" customHeight="1">
      <c r="A205" s="33"/>
      <c r="B205" s="34"/>
      <c r="C205" s="207" t="s">
        <v>293</v>
      </c>
      <c r="D205" s="207" t="s">
        <v>134</v>
      </c>
      <c r="E205" s="208" t="s">
        <v>294</v>
      </c>
      <c r="F205" s="209" t="s">
        <v>295</v>
      </c>
      <c r="G205" s="210" t="s">
        <v>192</v>
      </c>
      <c r="H205" s="211">
        <v>344.02</v>
      </c>
      <c r="I205" s="212"/>
      <c r="J205" s="213">
        <f>ROUND(I205*H205,2)</f>
        <v>0</v>
      </c>
      <c r="K205" s="209" t="s">
        <v>138</v>
      </c>
      <c r="L205" s="38"/>
      <c r="M205" s="214" t="s">
        <v>1</v>
      </c>
      <c r="N205" s="215" t="s">
        <v>42</v>
      </c>
      <c r="O205" s="70"/>
      <c r="P205" s="216">
        <f>O205*H205</f>
        <v>0</v>
      </c>
      <c r="Q205" s="216">
        <v>0</v>
      </c>
      <c r="R205" s="216">
        <f>Q205*H205</f>
        <v>0</v>
      </c>
      <c r="S205" s="216">
        <v>0</v>
      </c>
      <c r="T205" s="217">
        <f>S205*H205</f>
        <v>0</v>
      </c>
      <c r="U205" s="33"/>
      <c r="V205" s="33"/>
      <c r="W205" s="33"/>
      <c r="X205" s="33"/>
      <c r="Y205" s="33"/>
      <c r="Z205" s="33"/>
      <c r="AA205" s="33"/>
      <c r="AB205" s="33"/>
      <c r="AC205" s="33"/>
      <c r="AD205" s="33"/>
      <c r="AE205" s="33"/>
      <c r="AR205" s="218" t="s">
        <v>139</v>
      </c>
      <c r="AT205" s="218" t="s">
        <v>134</v>
      </c>
      <c r="AU205" s="218" t="s">
        <v>87</v>
      </c>
      <c r="AY205" s="16" t="s">
        <v>131</v>
      </c>
      <c r="BE205" s="219">
        <f>IF(N205="základní",J205,0)</f>
        <v>0</v>
      </c>
      <c r="BF205" s="219">
        <f>IF(N205="snížená",J205,0)</f>
        <v>0</v>
      </c>
      <c r="BG205" s="219">
        <f>IF(N205="zákl. přenesená",J205,0)</f>
        <v>0</v>
      </c>
      <c r="BH205" s="219">
        <f>IF(N205="sníž. přenesená",J205,0)</f>
        <v>0</v>
      </c>
      <c r="BI205" s="219">
        <f>IF(N205="nulová",J205,0)</f>
        <v>0</v>
      </c>
      <c r="BJ205" s="16" t="s">
        <v>85</v>
      </c>
      <c r="BK205" s="219">
        <f>ROUND(I205*H205,2)</f>
        <v>0</v>
      </c>
      <c r="BL205" s="16" t="s">
        <v>139</v>
      </c>
      <c r="BM205" s="218" t="s">
        <v>296</v>
      </c>
    </row>
    <row r="206" spans="1:65" s="2" customFormat="1" ht="19.5">
      <c r="A206" s="33"/>
      <c r="B206" s="34"/>
      <c r="C206" s="35"/>
      <c r="D206" s="220" t="s">
        <v>141</v>
      </c>
      <c r="E206" s="35"/>
      <c r="F206" s="221" t="s">
        <v>297</v>
      </c>
      <c r="G206" s="35"/>
      <c r="H206" s="35"/>
      <c r="I206" s="121"/>
      <c r="J206" s="35"/>
      <c r="K206" s="35"/>
      <c r="L206" s="38"/>
      <c r="M206" s="222"/>
      <c r="N206" s="223"/>
      <c r="O206" s="70"/>
      <c r="P206" s="70"/>
      <c r="Q206" s="70"/>
      <c r="R206" s="70"/>
      <c r="S206" s="70"/>
      <c r="T206" s="71"/>
      <c r="U206" s="33"/>
      <c r="V206" s="33"/>
      <c r="W206" s="33"/>
      <c r="X206" s="33"/>
      <c r="Y206" s="33"/>
      <c r="Z206" s="33"/>
      <c r="AA206" s="33"/>
      <c r="AB206" s="33"/>
      <c r="AC206" s="33"/>
      <c r="AD206" s="33"/>
      <c r="AE206" s="33"/>
      <c r="AT206" s="16" t="s">
        <v>141</v>
      </c>
      <c r="AU206" s="16" t="s">
        <v>87</v>
      </c>
    </row>
    <row r="207" spans="1:65" s="13" customFormat="1" ht="11.25">
      <c r="B207" s="224"/>
      <c r="C207" s="225"/>
      <c r="D207" s="220" t="s">
        <v>148</v>
      </c>
      <c r="E207" s="226" t="s">
        <v>1</v>
      </c>
      <c r="F207" s="227" t="s">
        <v>242</v>
      </c>
      <c r="G207" s="225"/>
      <c r="H207" s="228">
        <v>344.02</v>
      </c>
      <c r="I207" s="229"/>
      <c r="J207" s="225"/>
      <c r="K207" s="225"/>
      <c r="L207" s="230"/>
      <c r="M207" s="231"/>
      <c r="N207" s="232"/>
      <c r="O207" s="232"/>
      <c r="P207" s="232"/>
      <c r="Q207" s="232"/>
      <c r="R207" s="232"/>
      <c r="S207" s="232"/>
      <c r="T207" s="233"/>
      <c r="AT207" s="234" t="s">
        <v>148</v>
      </c>
      <c r="AU207" s="234" t="s">
        <v>87</v>
      </c>
      <c r="AV207" s="13" t="s">
        <v>87</v>
      </c>
      <c r="AW207" s="13" t="s">
        <v>34</v>
      </c>
      <c r="AX207" s="13" t="s">
        <v>85</v>
      </c>
      <c r="AY207" s="234" t="s">
        <v>131</v>
      </c>
    </row>
    <row r="208" spans="1:65" s="2" customFormat="1" ht="21.75" customHeight="1">
      <c r="A208" s="33"/>
      <c r="B208" s="34"/>
      <c r="C208" s="207" t="s">
        <v>298</v>
      </c>
      <c r="D208" s="207" t="s">
        <v>134</v>
      </c>
      <c r="E208" s="208" t="s">
        <v>299</v>
      </c>
      <c r="F208" s="209" t="s">
        <v>300</v>
      </c>
      <c r="G208" s="210" t="s">
        <v>153</v>
      </c>
      <c r="H208" s="211">
        <v>0.63200000000000001</v>
      </c>
      <c r="I208" s="212"/>
      <c r="J208" s="213">
        <f>ROUND(I208*H208,2)</f>
        <v>0</v>
      </c>
      <c r="K208" s="209" t="s">
        <v>138</v>
      </c>
      <c r="L208" s="38"/>
      <c r="M208" s="214" t="s">
        <v>1</v>
      </c>
      <c r="N208" s="215" t="s">
        <v>42</v>
      </c>
      <c r="O208" s="70"/>
      <c r="P208" s="216">
        <f>O208*H208</f>
        <v>0</v>
      </c>
      <c r="Q208" s="216">
        <v>0</v>
      </c>
      <c r="R208" s="216">
        <f>Q208*H208</f>
        <v>0</v>
      </c>
      <c r="S208" s="216">
        <v>0</v>
      </c>
      <c r="T208" s="217">
        <f>S208*H208</f>
        <v>0</v>
      </c>
      <c r="U208" s="33"/>
      <c r="V208" s="33"/>
      <c r="W208" s="33"/>
      <c r="X208" s="33"/>
      <c r="Y208" s="33"/>
      <c r="Z208" s="33"/>
      <c r="AA208" s="33"/>
      <c r="AB208" s="33"/>
      <c r="AC208" s="33"/>
      <c r="AD208" s="33"/>
      <c r="AE208" s="33"/>
      <c r="AR208" s="218" t="s">
        <v>139</v>
      </c>
      <c r="AT208" s="218" t="s">
        <v>134</v>
      </c>
      <c r="AU208" s="218" t="s">
        <v>87</v>
      </c>
      <c r="AY208" s="16" t="s">
        <v>131</v>
      </c>
      <c r="BE208" s="219">
        <f>IF(N208="základní",J208,0)</f>
        <v>0</v>
      </c>
      <c r="BF208" s="219">
        <f>IF(N208="snížená",J208,0)</f>
        <v>0</v>
      </c>
      <c r="BG208" s="219">
        <f>IF(N208="zákl. přenesená",J208,0)</f>
        <v>0</v>
      </c>
      <c r="BH208" s="219">
        <f>IF(N208="sníž. přenesená",J208,0)</f>
        <v>0</v>
      </c>
      <c r="BI208" s="219">
        <f>IF(N208="nulová",J208,0)</f>
        <v>0</v>
      </c>
      <c r="BJ208" s="16" t="s">
        <v>85</v>
      </c>
      <c r="BK208" s="219">
        <f>ROUND(I208*H208,2)</f>
        <v>0</v>
      </c>
      <c r="BL208" s="16" t="s">
        <v>139</v>
      </c>
      <c r="BM208" s="218" t="s">
        <v>301</v>
      </c>
    </row>
    <row r="209" spans="1:65" s="2" customFormat="1" ht="19.5">
      <c r="A209" s="33"/>
      <c r="B209" s="34"/>
      <c r="C209" s="35"/>
      <c r="D209" s="220" t="s">
        <v>141</v>
      </c>
      <c r="E209" s="35"/>
      <c r="F209" s="221" t="s">
        <v>302</v>
      </c>
      <c r="G209" s="35"/>
      <c r="H209" s="35"/>
      <c r="I209" s="121"/>
      <c r="J209" s="35"/>
      <c r="K209" s="35"/>
      <c r="L209" s="38"/>
      <c r="M209" s="222"/>
      <c r="N209" s="223"/>
      <c r="O209" s="70"/>
      <c r="P209" s="70"/>
      <c r="Q209" s="70"/>
      <c r="R209" s="70"/>
      <c r="S209" s="70"/>
      <c r="T209" s="71"/>
      <c r="U209" s="33"/>
      <c r="V209" s="33"/>
      <c r="W209" s="33"/>
      <c r="X209" s="33"/>
      <c r="Y209" s="33"/>
      <c r="Z209" s="33"/>
      <c r="AA209" s="33"/>
      <c r="AB209" s="33"/>
      <c r="AC209" s="33"/>
      <c r="AD209" s="33"/>
      <c r="AE209" s="33"/>
      <c r="AT209" s="16" t="s">
        <v>141</v>
      </c>
      <c r="AU209" s="16" t="s">
        <v>87</v>
      </c>
    </row>
    <row r="210" spans="1:65" s="2" customFormat="1" ht="21.75" customHeight="1">
      <c r="A210" s="33"/>
      <c r="B210" s="34"/>
      <c r="C210" s="207" t="s">
        <v>303</v>
      </c>
      <c r="D210" s="207" t="s">
        <v>134</v>
      </c>
      <c r="E210" s="208" t="s">
        <v>304</v>
      </c>
      <c r="F210" s="209" t="s">
        <v>305</v>
      </c>
      <c r="G210" s="210" t="s">
        <v>159</v>
      </c>
      <c r="H210" s="211">
        <v>22.95</v>
      </c>
      <c r="I210" s="212"/>
      <c r="J210" s="213">
        <f>ROUND(I210*H210,2)</f>
        <v>0</v>
      </c>
      <c r="K210" s="209" t="s">
        <v>138</v>
      </c>
      <c r="L210" s="38"/>
      <c r="M210" s="214" t="s">
        <v>1</v>
      </c>
      <c r="N210" s="215" t="s">
        <v>42</v>
      </c>
      <c r="O210" s="70"/>
      <c r="P210" s="216">
        <f>O210*H210</f>
        <v>0</v>
      </c>
      <c r="Q210" s="216">
        <v>0</v>
      </c>
      <c r="R210" s="216">
        <f>Q210*H210</f>
        <v>0</v>
      </c>
      <c r="S210" s="216">
        <v>0</v>
      </c>
      <c r="T210" s="217">
        <f>S210*H210</f>
        <v>0</v>
      </c>
      <c r="U210" s="33"/>
      <c r="V210" s="33"/>
      <c r="W210" s="33"/>
      <c r="X210" s="33"/>
      <c r="Y210" s="33"/>
      <c r="Z210" s="33"/>
      <c r="AA210" s="33"/>
      <c r="AB210" s="33"/>
      <c r="AC210" s="33"/>
      <c r="AD210" s="33"/>
      <c r="AE210" s="33"/>
      <c r="AR210" s="218" t="s">
        <v>139</v>
      </c>
      <c r="AT210" s="218" t="s">
        <v>134</v>
      </c>
      <c r="AU210" s="218" t="s">
        <v>87</v>
      </c>
      <c r="AY210" s="16" t="s">
        <v>131</v>
      </c>
      <c r="BE210" s="219">
        <f>IF(N210="základní",J210,0)</f>
        <v>0</v>
      </c>
      <c r="BF210" s="219">
        <f>IF(N210="snížená",J210,0)</f>
        <v>0</v>
      </c>
      <c r="BG210" s="219">
        <f>IF(N210="zákl. přenesená",J210,0)</f>
        <v>0</v>
      </c>
      <c r="BH210" s="219">
        <f>IF(N210="sníž. přenesená",J210,0)</f>
        <v>0</v>
      </c>
      <c r="BI210" s="219">
        <f>IF(N210="nulová",J210,0)</f>
        <v>0</v>
      </c>
      <c r="BJ210" s="16" t="s">
        <v>85</v>
      </c>
      <c r="BK210" s="219">
        <f>ROUND(I210*H210,2)</f>
        <v>0</v>
      </c>
      <c r="BL210" s="16" t="s">
        <v>139</v>
      </c>
      <c r="BM210" s="218" t="s">
        <v>306</v>
      </c>
    </row>
    <row r="211" spans="1:65" s="2" customFormat="1" ht="19.5">
      <c r="A211" s="33"/>
      <c r="B211" s="34"/>
      <c r="C211" s="35"/>
      <c r="D211" s="220" t="s">
        <v>141</v>
      </c>
      <c r="E211" s="35"/>
      <c r="F211" s="221" t="s">
        <v>307</v>
      </c>
      <c r="G211" s="35"/>
      <c r="H211" s="35"/>
      <c r="I211" s="121"/>
      <c r="J211" s="35"/>
      <c r="K211" s="35"/>
      <c r="L211" s="38"/>
      <c r="M211" s="222"/>
      <c r="N211" s="223"/>
      <c r="O211" s="70"/>
      <c r="P211" s="70"/>
      <c r="Q211" s="70"/>
      <c r="R211" s="70"/>
      <c r="S211" s="70"/>
      <c r="T211" s="71"/>
      <c r="U211" s="33"/>
      <c r="V211" s="33"/>
      <c r="W211" s="33"/>
      <c r="X211" s="33"/>
      <c r="Y211" s="33"/>
      <c r="Z211" s="33"/>
      <c r="AA211" s="33"/>
      <c r="AB211" s="33"/>
      <c r="AC211" s="33"/>
      <c r="AD211" s="33"/>
      <c r="AE211" s="33"/>
      <c r="AT211" s="16" t="s">
        <v>141</v>
      </c>
      <c r="AU211" s="16" t="s">
        <v>87</v>
      </c>
    </row>
    <row r="212" spans="1:65" s="13" customFormat="1" ht="11.25">
      <c r="B212" s="224"/>
      <c r="C212" s="225"/>
      <c r="D212" s="220" t="s">
        <v>148</v>
      </c>
      <c r="E212" s="226" t="s">
        <v>1</v>
      </c>
      <c r="F212" s="227" t="s">
        <v>308</v>
      </c>
      <c r="G212" s="225"/>
      <c r="H212" s="228">
        <v>22.95</v>
      </c>
      <c r="I212" s="229"/>
      <c r="J212" s="225"/>
      <c r="K212" s="225"/>
      <c r="L212" s="230"/>
      <c r="M212" s="231"/>
      <c r="N212" s="232"/>
      <c r="O212" s="232"/>
      <c r="P212" s="232"/>
      <c r="Q212" s="232"/>
      <c r="R212" s="232"/>
      <c r="S212" s="232"/>
      <c r="T212" s="233"/>
      <c r="AT212" s="234" t="s">
        <v>148</v>
      </c>
      <c r="AU212" s="234" t="s">
        <v>87</v>
      </c>
      <c r="AV212" s="13" t="s">
        <v>87</v>
      </c>
      <c r="AW212" s="13" t="s">
        <v>34</v>
      </c>
      <c r="AX212" s="13" t="s">
        <v>85</v>
      </c>
      <c r="AY212" s="234" t="s">
        <v>131</v>
      </c>
    </row>
    <row r="213" spans="1:65" s="2" customFormat="1" ht="21.75" customHeight="1">
      <c r="A213" s="33"/>
      <c r="B213" s="34"/>
      <c r="C213" s="207" t="s">
        <v>309</v>
      </c>
      <c r="D213" s="207" t="s">
        <v>134</v>
      </c>
      <c r="E213" s="208" t="s">
        <v>310</v>
      </c>
      <c r="F213" s="209" t="s">
        <v>311</v>
      </c>
      <c r="G213" s="210" t="s">
        <v>175</v>
      </c>
      <c r="H213" s="211">
        <v>459</v>
      </c>
      <c r="I213" s="212"/>
      <c r="J213" s="213">
        <f>ROUND(I213*H213,2)</f>
        <v>0</v>
      </c>
      <c r="K213" s="209" t="s">
        <v>138</v>
      </c>
      <c r="L213" s="38"/>
      <c r="M213" s="214" t="s">
        <v>1</v>
      </c>
      <c r="N213" s="215" t="s">
        <v>42</v>
      </c>
      <c r="O213" s="70"/>
      <c r="P213" s="216">
        <f>O213*H213</f>
        <v>0</v>
      </c>
      <c r="Q213" s="216">
        <v>0</v>
      </c>
      <c r="R213" s="216">
        <f>Q213*H213</f>
        <v>0</v>
      </c>
      <c r="S213" s="216">
        <v>0</v>
      </c>
      <c r="T213" s="217">
        <f>S213*H213</f>
        <v>0</v>
      </c>
      <c r="U213" s="33"/>
      <c r="V213" s="33"/>
      <c r="W213" s="33"/>
      <c r="X213" s="33"/>
      <c r="Y213" s="33"/>
      <c r="Z213" s="33"/>
      <c r="AA213" s="33"/>
      <c r="AB213" s="33"/>
      <c r="AC213" s="33"/>
      <c r="AD213" s="33"/>
      <c r="AE213" s="33"/>
      <c r="AR213" s="218" t="s">
        <v>139</v>
      </c>
      <c r="AT213" s="218" t="s">
        <v>134</v>
      </c>
      <c r="AU213" s="218" t="s">
        <v>87</v>
      </c>
      <c r="AY213" s="16" t="s">
        <v>131</v>
      </c>
      <c r="BE213" s="219">
        <f>IF(N213="základní",J213,0)</f>
        <v>0</v>
      </c>
      <c r="BF213" s="219">
        <f>IF(N213="snížená",J213,0)</f>
        <v>0</v>
      </c>
      <c r="BG213" s="219">
        <f>IF(N213="zákl. přenesená",J213,0)</f>
        <v>0</v>
      </c>
      <c r="BH213" s="219">
        <f>IF(N213="sníž. přenesená",J213,0)</f>
        <v>0</v>
      </c>
      <c r="BI213" s="219">
        <f>IF(N213="nulová",J213,0)</f>
        <v>0</v>
      </c>
      <c r="BJ213" s="16" t="s">
        <v>85</v>
      </c>
      <c r="BK213" s="219">
        <f>ROUND(I213*H213,2)</f>
        <v>0</v>
      </c>
      <c r="BL213" s="16" t="s">
        <v>139</v>
      </c>
      <c r="BM213" s="218" t="s">
        <v>312</v>
      </c>
    </row>
    <row r="214" spans="1:65" s="2" customFormat="1" ht="29.25">
      <c r="A214" s="33"/>
      <c r="B214" s="34"/>
      <c r="C214" s="35"/>
      <c r="D214" s="220" t="s">
        <v>141</v>
      </c>
      <c r="E214" s="35"/>
      <c r="F214" s="221" t="s">
        <v>313</v>
      </c>
      <c r="G214" s="35"/>
      <c r="H214" s="35"/>
      <c r="I214" s="121"/>
      <c r="J214" s="35"/>
      <c r="K214" s="35"/>
      <c r="L214" s="38"/>
      <c r="M214" s="222"/>
      <c r="N214" s="223"/>
      <c r="O214" s="70"/>
      <c r="P214" s="70"/>
      <c r="Q214" s="70"/>
      <c r="R214" s="70"/>
      <c r="S214" s="70"/>
      <c r="T214" s="71"/>
      <c r="U214" s="33"/>
      <c r="V214" s="33"/>
      <c r="W214" s="33"/>
      <c r="X214" s="33"/>
      <c r="Y214" s="33"/>
      <c r="Z214" s="33"/>
      <c r="AA214" s="33"/>
      <c r="AB214" s="33"/>
      <c r="AC214" s="33"/>
      <c r="AD214" s="33"/>
      <c r="AE214" s="33"/>
      <c r="AT214" s="16" t="s">
        <v>141</v>
      </c>
      <c r="AU214" s="16" t="s">
        <v>87</v>
      </c>
    </row>
    <row r="215" spans="1:65" s="13" customFormat="1" ht="11.25">
      <c r="B215" s="224"/>
      <c r="C215" s="225"/>
      <c r="D215" s="220" t="s">
        <v>148</v>
      </c>
      <c r="E215" s="226" t="s">
        <v>1</v>
      </c>
      <c r="F215" s="227" t="s">
        <v>314</v>
      </c>
      <c r="G215" s="225"/>
      <c r="H215" s="228">
        <v>459</v>
      </c>
      <c r="I215" s="229"/>
      <c r="J215" s="225"/>
      <c r="K215" s="225"/>
      <c r="L215" s="230"/>
      <c r="M215" s="231"/>
      <c r="N215" s="232"/>
      <c r="O215" s="232"/>
      <c r="P215" s="232"/>
      <c r="Q215" s="232"/>
      <c r="R215" s="232"/>
      <c r="S215" s="232"/>
      <c r="T215" s="233"/>
      <c r="AT215" s="234" t="s">
        <v>148</v>
      </c>
      <c r="AU215" s="234" t="s">
        <v>87</v>
      </c>
      <c r="AV215" s="13" t="s">
        <v>87</v>
      </c>
      <c r="AW215" s="13" t="s">
        <v>34</v>
      </c>
      <c r="AX215" s="13" t="s">
        <v>85</v>
      </c>
      <c r="AY215" s="234" t="s">
        <v>131</v>
      </c>
    </row>
    <row r="216" spans="1:65" s="2" customFormat="1" ht="21.75" customHeight="1">
      <c r="A216" s="33"/>
      <c r="B216" s="34"/>
      <c r="C216" s="207" t="s">
        <v>315</v>
      </c>
      <c r="D216" s="207" t="s">
        <v>134</v>
      </c>
      <c r="E216" s="208" t="s">
        <v>316</v>
      </c>
      <c r="F216" s="209" t="s">
        <v>317</v>
      </c>
      <c r="G216" s="210" t="s">
        <v>137</v>
      </c>
      <c r="H216" s="211">
        <v>6</v>
      </c>
      <c r="I216" s="212"/>
      <c r="J216" s="213">
        <f>ROUND(I216*H216,2)</f>
        <v>0</v>
      </c>
      <c r="K216" s="209" t="s">
        <v>138</v>
      </c>
      <c r="L216" s="38"/>
      <c r="M216" s="214" t="s">
        <v>1</v>
      </c>
      <c r="N216" s="215" t="s">
        <v>42</v>
      </c>
      <c r="O216" s="70"/>
      <c r="P216" s="216">
        <f>O216*H216</f>
        <v>0</v>
      </c>
      <c r="Q216" s="216">
        <v>0</v>
      </c>
      <c r="R216" s="216">
        <f>Q216*H216</f>
        <v>0</v>
      </c>
      <c r="S216" s="216">
        <v>0</v>
      </c>
      <c r="T216" s="217">
        <f>S216*H216</f>
        <v>0</v>
      </c>
      <c r="U216" s="33"/>
      <c r="V216" s="33"/>
      <c r="W216" s="33"/>
      <c r="X216" s="33"/>
      <c r="Y216" s="33"/>
      <c r="Z216" s="33"/>
      <c r="AA216" s="33"/>
      <c r="AB216" s="33"/>
      <c r="AC216" s="33"/>
      <c r="AD216" s="33"/>
      <c r="AE216" s="33"/>
      <c r="AR216" s="218" t="s">
        <v>139</v>
      </c>
      <c r="AT216" s="218" t="s">
        <v>134</v>
      </c>
      <c r="AU216" s="218" t="s">
        <v>87</v>
      </c>
      <c r="AY216" s="16" t="s">
        <v>131</v>
      </c>
      <c r="BE216" s="219">
        <f>IF(N216="základní",J216,0)</f>
        <v>0</v>
      </c>
      <c r="BF216" s="219">
        <f>IF(N216="snížená",J216,0)</f>
        <v>0</v>
      </c>
      <c r="BG216" s="219">
        <f>IF(N216="zákl. přenesená",J216,0)</f>
        <v>0</v>
      </c>
      <c r="BH216" s="219">
        <f>IF(N216="sníž. přenesená",J216,0)</f>
        <v>0</v>
      </c>
      <c r="BI216" s="219">
        <f>IF(N216="nulová",J216,0)</f>
        <v>0</v>
      </c>
      <c r="BJ216" s="16" t="s">
        <v>85</v>
      </c>
      <c r="BK216" s="219">
        <f>ROUND(I216*H216,2)</f>
        <v>0</v>
      </c>
      <c r="BL216" s="16" t="s">
        <v>139</v>
      </c>
      <c r="BM216" s="218" t="s">
        <v>318</v>
      </c>
    </row>
    <row r="217" spans="1:65" s="2" customFormat="1" ht="19.5">
      <c r="A217" s="33"/>
      <c r="B217" s="34"/>
      <c r="C217" s="35"/>
      <c r="D217" s="220" t="s">
        <v>141</v>
      </c>
      <c r="E217" s="35"/>
      <c r="F217" s="221" t="s">
        <v>319</v>
      </c>
      <c r="G217" s="35"/>
      <c r="H217" s="35"/>
      <c r="I217" s="121"/>
      <c r="J217" s="35"/>
      <c r="K217" s="35"/>
      <c r="L217" s="38"/>
      <c r="M217" s="222"/>
      <c r="N217" s="223"/>
      <c r="O217" s="70"/>
      <c r="P217" s="70"/>
      <c r="Q217" s="70"/>
      <c r="R217" s="70"/>
      <c r="S217" s="70"/>
      <c r="T217" s="71"/>
      <c r="U217" s="33"/>
      <c r="V217" s="33"/>
      <c r="W217" s="33"/>
      <c r="X217" s="33"/>
      <c r="Y217" s="33"/>
      <c r="Z217" s="33"/>
      <c r="AA217" s="33"/>
      <c r="AB217" s="33"/>
      <c r="AC217" s="33"/>
      <c r="AD217" s="33"/>
      <c r="AE217" s="33"/>
      <c r="AT217" s="16" t="s">
        <v>141</v>
      </c>
      <c r="AU217" s="16" t="s">
        <v>87</v>
      </c>
    </row>
    <row r="218" spans="1:65" s="2" customFormat="1" ht="21.75" customHeight="1">
      <c r="A218" s="33"/>
      <c r="B218" s="34"/>
      <c r="C218" s="207" t="s">
        <v>320</v>
      </c>
      <c r="D218" s="207" t="s">
        <v>134</v>
      </c>
      <c r="E218" s="208" t="s">
        <v>321</v>
      </c>
      <c r="F218" s="209" t="s">
        <v>322</v>
      </c>
      <c r="G218" s="210" t="s">
        <v>137</v>
      </c>
      <c r="H218" s="211">
        <v>6</v>
      </c>
      <c r="I218" s="212"/>
      <c r="J218" s="213">
        <f>ROUND(I218*H218,2)</f>
        <v>0</v>
      </c>
      <c r="K218" s="209" t="s">
        <v>138</v>
      </c>
      <c r="L218" s="38"/>
      <c r="M218" s="214" t="s">
        <v>1</v>
      </c>
      <c r="N218" s="215" t="s">
        <v>42</v>
      </c>
      <c r="O218" s="70"/>
      <c r="P218" s="216">
        <f>O218*H218</f>
        <v>0</v>
      </c>
      <c r="Q218" s="216">
        <v>0</v>
      </c>
      <c r="R218" s="216">
        <f>Q218*H218</f>
        <v>0</v>
      </c>
      <c r="S218" s="216">
        <v>0</v>
      </c>
      <c r="T218" s="217">
        <f>S218*H218</f>
        <v>0</v>
      </c>
      <c r="U218" s="33"/>
      <c r="V218" s="33"/>
      <c r="W218" s="33"/>
      <c r="X218" s="33"/>
      <c r="Y218" s="33"/>
      <c r="Z218" s="33"/>
      <c r="AA218" s="33"/>
      <c r="AB218" s="33"/>
      <c r="AC218" s="33"/>
      <c r="AD218" s="33"/>
      <c r="AE218" s="33"/>
      <c r="AR218" s="218" t="s">
        <v>139</v>
      </c>
      <c r="AT218" s="218" t="s">
        <v>134</v>
      </c>
      <c r="AU218" s="218" t="s">
        <v>87</v>
      </c>
      <c r="AY218" s="16" t="s">
        <v>131</v>
      </c>
      <c r="BE218" s="219">
        <f>IF(N218="základní",J218,0)</f>
        <v>0</v>
      </c>
      <c r="BF218" s="219">
        <f>IF(N218="snížená",J218,0)</f>
        <v>0</v>
      </c>
      <c r="BG218" s="219">
        <f>IF(N218="zákl. přenesená",J218,0)</f>
        <v>0</v>
      </c>
      <c r="BH218" s="219">
        <f>IF(N218="sníž. přenesená",J218,0)</f>
        <v>0</v>
      </c>
      <c r="BI218" s="219">
        <f>IF(N218="nulová",J218,0)</f>
        <v>0</v>
      </c>
      <c r="BJ218" s="16" t="s">
        <v>85</v>
      </c>
      <c r="BK218" s="219">
        <f>ROUND(I218*H218,2)</f>
        <v>0</v>
      </c>
      <c r="BL218" s="16" t="s">
        <v>139</v>
      </c>
      <c r="BM218" s="218" t="s">
        <v>323</v>
      </c>
    </row>
    <row r="219" spans="1:65" s="2" customFormat="1" ht="19.5">
      <c r="A219" s="33"/>
      <c r="B219" s="34"/>
      <c r="C219" s="35"/>
      <c r="D219" s="220" t="s">
        <v>141</v>
      </c>
      <c r="E219" s="35"/>
      <c r="F219" s="221" t="s">
        <v>324</v>
      </c>
      <c r="G219" s="35"/>
      <c r="H219" s="35"/>
      <c r="I219" s="121"/>
      <c r="J219" s="35"/>
      <c r="K219" s="35"/>
      <c r="L219" s="38"/>
      <c r="M219" s="222"/>
      <c r="N219" s="223"/>
      <c r="O219" s="70"/>
      <c r="P219" s="70"/>
      <c r="Q219" s="70"/>
      <c r="R219" s="70"/>
      <c r="S219" s="70"/>
      <c r="T219" s="71"/>
      <c r="U219" s="33"/>
      <c r="V219" s="33"/>
      <c r="W219" s="33"/>
      <c r="X219" s="33"/>
      <c r="Y219" s="33"/>
      <c r="Z219" s="33"/>
      <c r="AA219" s="33"/>
      <c r="AB219" s="33"/>
      <c r="AC219" s="33"/>
      <c r="AD219" s="33"/>
      <c r="AE219" s="33"/>
      <c r="AT219" s="16" t="s">
        <v>141</v>
      </c>
      <c r="AU219" s="16" t="s">
        <v>87</v>
      </c>
    </row>
    <row r="220" spans="1:65" s="2" customFormat="1" ht="21.75" customHeight="1">
      <c r="A220" s="33"/>
      <c r="B220" s="34"/>
      <c r="C220" s="207" t="s">
        <v>325</v>
      </c>
      <c r="D220" s="207" t="s">
        <v>134</v>
      </c>
      <c r="E220" s="208" t="s">
        <v>326</v>
      </c>
      <c r="F220" s="209" t="s">
        <v>327</v>
      </c>
      <c r="G220" s="210" t="s">
        <v>137</v>
      </c>
      <c r="H220" s="211">
        <v>1</v>
      </c>
      <c r="I220" s="212"/>
      <c r="J220" s="213">
        <f>ROUND(I220*H220,2)</f>
        <v>0</v>
      </c>
      <c r="K220" s="209" t="s">
        <v>138</v>
      </c>
      <c r="L220" s="38"/>
      <c r="M220" s="214" t="s">
        <v>1</v>
      </c>
      <c r="N220" s="215" t="s">
        <v>42</v>
      </c>
      <c r="O220" s="70"/>
      <c r="P220" s="216">
        <f>O220*H220</f>
        <v>0</v>
      </c>
      <c r="Q220" s="216">
        <v>0</v>
      </c>
      <c r="R220" s="216">
        <f>Q220*H220</f>
        <v>0</v>
      </c>
      <c r="S220" s="216">
        <v>0</v>
      </c>
      <c r="T220" s="217">
        <f>S220*H220</f>
        <v>0</v>
      </c>
      <c r="U220" s="33"/>
      <c r="V220" s="33"/>
      <c r="W220" s="33"/>
      <c r="X220" s="33"/>
      <c r="Y220" s="33"/>
      <c r="Z220" s="33"/>
      <c r="AA220" s="33"/>
      <c r="AB220" s="33"/>
      <c r="AC220" s="33"/>
      <c r="AD220" s="33"/>
      <c r="AE220" s="33"/>
      <c r="AR220" s="218" t="s">
        <v>139</v>
      </c>
      <c r="AT220" s="218" t="s">
        <v>134</v>
      </c>
      <c r="AU220" s="218" t="s">
        <v>87</v>
      </c>
      <c r="AY220" s="16" t="s">
        <v>131</v>
      </c>
      <c r="BE220" s="219">
        <f>IF(N220="základní",J220,0)</f>
        <v>0</v>
      </c>
      <c r="BF220" s="219">
        <f>IF(N220="snížená",J220,0)</f>
        <v>0</v>
      </c>
      <c r="BG220" s="219">
        <f>IF(N220="zákl. přenesená",J220,0)</f>
        <v>0</v>
      </c>
      <c r="BH220" s="219">
        <f>IF(N220="sníž. přenesená",J220,0)</f>
        <v>0</v>
      </c>
      <c r="BI220" s="219">
        <f>IF(N220="nulová",J220,0)</f>
        <v>0</v>
      </c>
      <c r="BJ220" s="16" t="s">
        <v>85</v>
      </c>
      <c r="BK220" s="219">
        <f>ROUND(I220*H220,2)</f>
        <v>0</v>
      </c>
      <c r="BL220" s="16" t="s">
        <v>139</v>
      </c>
      <c r="BM220" s="218" t="s">
        <v>328</v>
      </c>
    </row>
    <row r="221" spans="1:65" s="2" customFormat="1" ht="19.5">
      <c r="A221" s="33"/>
      <c r="B221" s="34"/>
      <c r="C221" s="35"/>
      <c r="D221" s="220" t="s">
        <v>141</v>
      </c>
      <c r="E221" s="35"/>
      <c r="F221" s="221" t="s">
        <v>329</v>
      </c>
      <c r="G221" s="35"/>
      <c r="H221" s="35"/>
      <c r="I221" s="121"/>
      <c r="J221" s="35"/>
      <c r="K221" s="35"/>
      <c r="L221" s="38"/>
      <c r="M221" s="222"/>
      <c r="N221" s="223"/>
      <c r="O221" s="70"/>
      <c r="P221" s="70"/>
      <c r="Q221" s="70"/>
      <c r="R221" s="70"/>
      <c r="S221" s="70"/>
      <c r="T221" s="71"/>
      <c r="U221" s="33"/>
      <c r="V221" s="33"/>
      <c r="W221" s="33"/>
      <c r="X221" s="33"/>
      <c r="Y221" s="33"/>
      <c r="Z221" s="33"/>
      <c r="AA221" s="33"/>
      <c r="AB221" s="33"/>
      <c r="AC221" s="33"/>
      <c r="AD221" s="33"/>
      <c r="AE221" s="33"/>
      <c r="AT221" s="16" t="s">
        <v>141</v>
      </c>
      <c r="AU221" s="16" t="s">
        <v>87</v>
      </c>
    </row>
    <row r="222" spans="1:65" s="2" customFormat="1" ht="21.75" customHeight="1">
      <c r="A222" s="33"/>
      <c r="B222" s="34"/>
      <c r="C222" s="207" t="s">
        <v>330</v>
      </c>
      <c r="D222" s="207" t="s">
        <v>134</v>
      </c>
      <c r="E222" s="208" t="s">
        <v>331</v>
      </c>
      <c r="F222" s="209" t="s">
        <v>332</v>
      </c>
      <c r="G222" s="210" t="s">
        <v>137</v>
      </c>
      <c r="H222" s="211">
        <v>1</v>
      </c>
      <c r="I222" s="212"/>
      <c r="J222" s="213">
        <f>ROUND(I222*H222,2)</f>
        <v>0</v>
      </c>
      <c r="K222" s="209" t="s">
        <v>138</v>
      </c>
      <c r="L222" s="38"/>
      <c r="M222" s="214" t="s">
        <v>1</v>
      </c>
      <c r="N222" s="215" t="s">
        <v>42</v>
      </c>
      <c r="O222" s="70"/>
      <c r="P222" s="216">
        <f>O222*H222</f>
        <v>0</v>
      </c>
      <c r="Q222" s="216">
        <v>0</v>
      </c>
      <c r="R222" s="216">
        <f>Q222*H222</f>
        <v>0</v>
      </c>
      <c r="S222" s="216">
        <v>0</v>
      </c>
      <c r="T222" s="217">
        <f>S222*H222</f>
        <v>0</v>
      </c>
      <c r="U222" s="33"/>
      <c r="V222" s="33"/>
      <c r="W222" s="33"/>
      <c r="X222" s="33"/>
      <c r="Y222" s="33"/>
      <c r="Z222" s="33"/>
      <c r="AA222" s="33"/>
      <c r="AB222" s="33"/>
      <c r="AC222" s="33"/>
      <c r="AD222" s="33"/>
      <c r="AE222" s="33"/>
      <c r="AR222" s="218" t="s">
        <v>139</v>
      </c>
      <c r="AT222" s="218" t="s">
        <v>134</v>
      </c>
      <c r="AU222" s="218" t="s">
        <v>87</v>
      </c>
      <c r="AY222" s="16" t="s">
        <v>131</v>
      </c>
      <c r="BE222" s="219">
        <f>IF(N222="základní",J222,0)</f>
        <v>0</v>
      </c>
      <c r="BF222" s="219">
        <f>IF(N222="snížená",J222,0)</f>
        <v>0</v>
      </c>
      <c r="BG222" s="219">
        <f>IF(N222="zákl. přenesená",J222,0)</f>
        <v>0</v>
      </c>
      <c r="BH222" s="219">
        <f>IF(N222="sníž. přenesená",J222,0)</f>
        <v>0</v>
      </c>
      <c r="BI222" s="219">
        <f>IF(N222="nulová",J222,0)</f>
        <v>0</v>
      </c>
      <c r="BJ222" s="16" t="s">
        <v>85</v>
      </c>
      <c r="BK222" s="219">
        <f>ROUND(I222*H222,2)</f>
        <v>0</v>
      </c>
      <c r="BL222" s="16" t="s">
        <v>139</v>
      </c>
      <c r="BM222" s="218" t="s">
        <v>333</v>
      </c>
    </row>
    <row r="223" spans="1:65" s="2" customFormat="1" ht="19.5">
      <c r="A223" s="33"/>
      <c r="B223" s="34"/>
      <c r="C223" s="35"/>
      <c r="D223" s="220" t="s">
        <v>141</v>
      </c>
      <c r="E223" s="35"/>
      <c r="F223" s="221" t="s">
        <v>334</v>
      </c>
      <c r="G223" s="35"/>
      <c r="H223" s="35"/>
      <c r="I223" s="121"/>
      <c r="J223" s="35"/>
      <c r="K223" s="35"/>
      <c r="L223" s="38"/>
      <c r="M223" s="222"/>
      <c r="N223" s="223"/>
      <c r="O223" s="70"/>
      <c r="P223" s="70"/>
      <c r="Q223" s="70"/>
      <c r="R223" s="70"/>
      <c r="S223" s="70"/>
      <c r="T223" s="71"/>
      <c r="U223" s="33"/>
      <c r="V223" s="33"/>
      <c r="W223" s="33"/>
      <c r="X223" s="33"/>
      <c r="Y223" s="33"/>
      <c r="Z223" s="33"/>
      <c r="AA223" s="33"/>
      <c r="AB223" s="33"/>
      <c r="AC223" s="33"/>
      <c r="AD223" s="33"/>
      <c r="AE223" s="33"/>
      <c r="AT223" s="16" t="s">
        <v>141</v>
      </c>
      <c r="AU223" s="16" t="s">
        <v>87</v>
      </c>
    </row>
    <row r="224" spans="1:65" s="2" customFormat="1" ht="21.75" customHeight="1">
      <c r="A224" s="33"/>
      <c r="B224" s="34"/>
      <c r="C224" s="207" t="s">
        <v>335</v>
      </c>
      <c r="D224" s="207" t="s">
        <v>134</v>
      </c>
      <c r="E224" s="208" t="s">
        <v>336</v>
      </c>
      <c r="F224" s="209" t="s">
        <v>337</v>
      </c>
      <c r="G224" s="210" t="s">
        <v>137</v>
      </c>
      <c r="H224" s="211">
        <v>12</v>
      </c>
      <c r="I224" s="212"/>
      <c r="J224" s="213">
        <f>ROUND(I224*H224,2)</f>
        <v>0</v>
      </c>
      <c r="K224" s="209" t="s">
        <v>138</v>
      </c>
      <c r="L224" s="38"/>
      <c r="M224" s="214" t="s">
        <v>1</v>
      </c>
      <c r="N224" s="215" t="s">
        <v>42</v>
      </c>
      <c r="O224" s="70"/>
      <c r="P224" s="216">
        <f>O224*H224</f>
        <v>0</v>
      </c>
      <c r="Q224" s="216">
        <v>0</v>
      </c>
      <c r="R224" s="216">
        <f>Q224*H224</f>
        <v>0</v>
      </c>
      <c r="S224" s="216">
        <v>0</v>
      </c>
      <c r="T224" s="217">
        <f>S224*H224</f>
        <v>0</v>
      </c>
      <c r="U224" s="33"/>
      <c r="V224" s="33"/>
      <c r="W224" s="33"/>
      <c r="X224" s="33"/>
      <c r="Y224" s="33"/>
      <c r="Z224" s="33"/>
      <c r="AA224" s="33"/>
      <c r="AB224" s="33"/>
      <c r="AC224" s="33"/>
      <c r="AD224" s="33"/>
      <c r="AE224" s="33"/>
      <c r="AR224" s="218" t="s">
        <v>139</v>
      </c>
      <c r="AT224" s="218" t="s">
        <v>134</v>
      </c>
      <c r="AU224" s="218" t="s">
        <v>87</v>
      </c>
      <c r="AY224" s="16" t="s">
        <v>131</v>
      </c>
      <c r="BE224" s="219">
        <f>IF(N224="základní",J224,0)</f>
        <v>0</v>
      </c>
      <c r="BF224" s="219">
        <f>IF(N224="snížená",J224,0)</f>
        <v>0</v>
      </c>
      <c r="BG224" s="219">
        <f>IF(N224="zákl. přenesená",J224,0)</f>
        <v>0</v>
      </c>
      <c r="BH224" s="219">
        <f>IF(N224="sníž. přenesená",J224,0)</f>
        <v>0</v>
      </c>
      <c r="BI224" s="219">
        <f>IF(N224="nulová",J224,0)</f>
        <v>0</v>
      </c>
      <c r="BJ224" s="16" t="s">
        <v>85</v>
      </c>
      <c r="BK224" s="219">
        <f>ROUND(I224*H224,2)</f>
        <v>0</v>
      </c>
      <c r="BL224" s="16" t="s">
        <v>139</v>
      </c>
      <c r="BM224" s="218" t="s">
        <v>338</v>
      </c>
    </row>
    <row r="225" spans="1:65" s="2" customFormat="1" ht="19.5">
      <c r="A225" s="33"/>
      <c r="B225" s="34"/>
      <c r="C225" s="35"/>
      <c r="D225" s="220" t="s">
        <v>141</v>
      </c>
      <c r="E225" s="35"/>
      <c r="F225" s="221" t="s">
        <v>339</v>
      </c>
      <c r="G225" s="35"/>
      <c r="H225" s="35"/>
      <c r="I225" s="121"/>
      <c r="J225" s="35"/>
      <c r="K225" s="35"/>
      <c r="L225" s="38"/>
      <c r="M225" s="222"/>
      <c r="N225" s="223"/>
      <c r="O225" s="70"/>
      <c r="P225" s="70"/>
      <c r="Q225" s="70"/>
      <c r="R225" s="70"/>
      <c r="S225" s="70"/>
      <c r="T225" s="71"/>
      <c r="U225" s="33"/>
      <c r="V225" s="33"/>
      <c r="W225" s="33"/>
      <c r="X225" s="33"/>
      <c r="Y225" s="33"/>
      <c r="Z225" s="33"/>
      <c r="AA225" s="33"/>
      <c r="AB225" s="33"/>
      <c r="AC225" s="33"/>
      <c r="AD225" s="33"/>
      <c r="AE225" s="33"/>
      <c r="AT225" s="16" t="s">
        <v>141</v>
      </c>
      <c r="AU225" s="16" t="s">
        <v>87</v>
      </c>
    </row>
    <row r="226" spans="1:65" s="2" customFormat="1" ht="21.75" customHeight="1">
      <c r="A226" s="33"/>
      <c r="B226" s="34"/>
      <c r="C226" s="207" t="s">
        <v>340</v>
      </c>
      <c r="D226" s="207" t="s">
        <v>134</v>
      </c>
      <c r="E226" s="208" t="s">
        <v>341</v>
      </c>
      <c r="F226" s="209" t="s">
        <v>342</v>
      </c>
      <c r="G226" s="210" t="s">
        <v>137</v>
      </c>
      <c r="H226" s="211">
        <v>12</v>
      </c>
      <c r="I226" s="212"/>
      <c r="J226" s="213">
        <f>ROUND(I226*H226,2)</f>
        <v>0</v>
      </c>
      <c r="K226" s="209" t="s">
        <v>138</v>
      </c>
      <c r="L226" s="38"/>
      <c r="M226" s="214" t="s">
        <v>1</v>
      </c>
      <c r="N226" s="215" t="s">
        <v>42</v>
      </c>
      <c r="O226" s="70"/>
      <c r="P226" s="216">
        <f>O226*H226</f>
        <v>0</v>
      </c>
      <c r="Q226" s="216">
        <v>0</v>
      </c>
      <c r="R226" s="216">
        <f>Q226*H226</f>
        <v>0</v>
      </c>
      <c r="S226" s="216">
        <v>0</v>
      </c>
      <c r="T226" s="217">
        <f>S226*H226</f>
        <v>0</v>
      </c>
      <c r="U226" s="33"/>
      <c r="V226" s="33"/>
      <c r="W226" s="33"/>
      <c r="X226" s="33"/>
      <c r="Y226" s="33"/>
      <c r="Z226" s="33"/>
      <c r="AA226" s="33"/>
      <c r="AB226" s="33"/>
      <c r="AC226" s="33"/>
      <c r="AD226" s="33"/>
      <c r="AE226" s="33"/>
      <c r="AR226" s="218" t="s">
        <v>139</v>
      </c>
      <c r="AT226" s="218" t="s">
        <v>134</v>
      </c>
      <c r="AU226" s="218" t="s">
        <v>87</v>
      </c>
      <c r="AY226" s="16" t="s">
        <v>131</v>
      </c>
      <c r="BE226" s="219">
        <f>IF(N226="základní",J226,0)</f>
        <v>0</v>
      </c>
      <c r="BF226" s="219">
        <f>IF(N226="snížená",J226,0)</f>
        <v>0</v>
      </c>
      <c r="BG226" s="219">
        <f>IF(N226="zákl. přenesená",J226,0)</f>
        <v>0</v>
      </c>
      <c r="BH226" s="219">
        <f>IF(N226="sníž. přenesená",J226,0)</f>
        <v>0</v>
      </c>
      <c r="BI226" s="219">
        <f>IF(N226="nulová",J226,0)</f>
        <v>0</v>
      </c>
      <c r="BJ226" s="16" t="s">
        <v>85</v>
      </c>
      <c r="BK226" s="219">
        <f>ROUND(I226*H226,2)</f>
        <v>0</v>
      </c>
      <c r="BL226" s="16" t="s">
        <v>139</v>
      </c>
      <c r="BM226" s="218" t="s">
        <v>343</v>
      </c>
    </row>
    <row r="227" spans="1:65" s="2" customFormat="1" ht="11.25">
      <c r="A227" s="33"/>
      <c r="B227" s="34"/>
      <c r="C227" s="35"/>
      <c r="D227" s="220" t="s">
        <v>141</v>
      </c>
      <c r="E227" s="35"/>
      <c r="F227" s="221" t="s">
        <v>342</v>
      </c>
      <c r="G227" s="35"/>
      <c r="H227" s="35"/>
      <c r="I227" s="121"/>
      <c r="J227" s="35"/>
      <c r="K227" s="35"/>
      <c r="L227" s="38"/>
      <c r="M227" s="222"/>
      <c r="N227" s="223"/>
      <c r="O227" s="70"/>
      <c r="P227" s="70"/>
      <c r="Q227" s="70"/>
      <c r="R227" s="70"/>
      <c r="S227" s="70"/>
      <c r="T227" s="71"/>
      <c r="U227" s="33"/>
      <c r="V227" s="33"/>
      <c r="W227" s="33"/>
      <c r="X227" s="33"/>
      <c r="Y227" s="33"/>
      <c r="Z227" s="33"/>
      <c r="AA227" s="33"/>
      <c r="AB227" s="33"/>
      <c r="AC227" s="33"/>
      <c r="AD227" s="33"/>
      <c r="AE227" s="33"/>
      <c r="AT227" s="16" t="s">
        <v>141</v>
      </c>
      <c r="AU227" s="16" t="s">
        <v>87</v>
      </c>
    </row>
    <row r="228" spans="1:65" s="2" customFormat="1" ht="21.75" customHeight="1">
      <c r="A228" s="33"/>
      <c r="B228" s="34"/>
      <c r="C228" s="207" t="s">
        <v>344</v>
      </c>
      <c r="D228" s="207" t="s">
        <v>134</v>
      </c>
      <c r="E228" s="208" t="s">
        <v>345</v>
      </c>
      <c r="F228" s="209" t="s">
        <v>346</v>
      </c>
      <c r="G228" s="210" t="s">
        <v>137</v>
      </c>
      <c r="H228" s="211">
        <v>2</v>
      </c>
      <c r="I228" s="212"/>
      <c r="J228" s="213">
        <f>ROUND(I228*H228,2)</f>
        <v>0</v>
      </c>
      <c r="K228" s="209" t="s">
        <v>138</v>
      </c>
      <c r="L228" s="38"/>
      <c r="M228" s="214" t="s">
        <v>1</v>
      </c>
      <c r="N228" s="215" t="s">
        <v>42</v>
      </c>
      <c r="O228" s="70"/>
      <c r="P228" s="216">
        <f>O228*H228</f>
        <v>0</v>
      </c>
      <c r="Q228" s="216">
        <v>0</v>
      </c>
      <c r="R228" s="216">
        <f>Q228*H228</f>
        <v>0</v>
      </c>
      <c r="S228" s="216">
        <v>0</v>
      </c>
      <c r="T228" s="217">
        <f>S228*H228</f>
        <v>0</v>
      </c>
      <c r="U228" s="33"/>
      <c r="V228" s="33"/>
      <c r="W228" s="33"/>
      <c r="X228" s="33"/>
      <c r="Y228" s="33"/>
      <c r="Z228" s="33"/>
      <c r="AA228" s="33"/>
      <c r="AB228" s="33"/>
      <c r="AC228" s="33"/>
      <c r="AD228" s="33"/>
      <c r="AE228" s="33"/>
      <c r="AR228" s="218" t="s">
        <v>347</v>
      </c>
      <c r="AT228" s="218" t="s">
        <v>134</v>
      </c>
      <c r="AU228" s="218" t="s">
        <v>87</v>
      </c>
      <c r="AY228" s="16" t="s">
        <v>131</v>
      </c>
      <c r="BE228" s="219">
        <f>IF(N228="základní",J228,0)</f>
        <v>0</v>
      </c>
      <c r="BF228" s="219">
        <f>IF(N228="snížená",J228,0)</f>
        <v>0</v>
      </c>
      <c r="BG228" s="219">
        <f>IF(N228="zákl. přenesená",J228,0)</f>
        <v>0</v>
      </c>
      <c r="BH228" s="219">
        <f>IF(N228="sníž. přenesená",J228,0)</f>
        <v>0</v>
      </c>
      <c r="BI228" s="219">
        <f>IF(N228="nulová",J228,0)</f>
        <v>0</v>
      </c>
      <c r="BJ228" s="16" t="s">
        <v>85</v>
      </c>
      <c r="BK228" s="219">
        <f>ROUND(I228*H228,2)</f>
        <v>0</v>
      </c>
      <c r="BL228" s="16" t="s">
        <v>347</v>
      </c>
      <c r="BM228" s="218" t="s">
        <v>348</v>
      </c>
    </row>
    <row r="229" spans="1:65" s="2" customFormat="1" ht="19.5">
      <c r="A229" s="33"/>
      <c r="B229" s="34"/>
      <c r="C229" s="35"/>
      <c r="D229" s="220" t="s">
        <v>141</v>
      </c>
      <c r="E229" s="35"/>
      <c r="F229" s="221" t="s">
        <v>349</v>
      </c>
      <c r="G229" s="35"/>
      <c r="H229" s="35"/>
      <c r="I229" s="121"/>
      <c r="J229" s="35"/>
      <c r="K229" s="35"/>
      <c r="L229" s="38"/>
      <c r="M229" s="222"/>
      <c r="N229" s="223"/>
      <c r="O229" s="70"/>
      <c r="P229" s="70"/>
      <c r="Q229" s="70"/>
      <c r="R229" s="70"/>
      <c r="S229" s="70"/>
      <c r="T229" s="71"/>
      <c r="U229" s="33"/>
      <c r="V229" s="33"/>
      <c r="W229" s="33"/>
      <c r="X229" s="33"/>
      <c r="Y229" s="33"/>
      <c r="Z229" s="33"/>
      <c r="AA229" s="33"/>
      <c r="AB229" s="33"/>
      <c r="AC229" s="33"/>
      <c r="AD229" s="33"/>
      <c r="AE229" s="33"/>
      <c r="AT229" s="16" t="s">
        <v>141</v>
      </c>
      <c r="AU229" s="16" t="s">
        <v>87</v>
      </c>
    </row>
    <row r="230" spans="1:65" s="2" customFormat="1" ht="21.75" customHeight="1">
      <c r="A230" s="33"/>
      <c r="B230" s="34"/>
      <c r="C230" s="207" t="s">
        <v>350</v>
      </c>
      <c r="D230" s="207" t="s">
        <v>134</v>
      </c>
      <c r="E230" s="208" t="s">
        <v>351</v>
      </c>
      <c r="F230" s="209" t="s">
        <v>352</v>
      </c>
      <c r="G230" s="210" t="s">
        <v>137</v>
      </c>
      <c r="H230" s="211">
        <v>2</v>
      </c>
      <c r="I230" s="212"/>
      <c r="J230" s="213">
        <f>ROUND(I230*H230,2)</f>
        <v>0</v>
      </c>
      <c r="K230" s="209" t="s">
        <v>138</v>
      </c>
      <c r="L230" s="38"/>
      <c r="M230" s="214" t="s">
        <v>1</v>
      </c>
      <c r="N230" s="215" t="s">
        <v>42</v>
      </c>
      <c r="O230" s="70"/>
      <c r="P230" s="216">
        <f>O230*H230</f>
        <v>0</v>
      </c>
      <c r="Q230" s="216">
        <v>0</v>
      </c>
      <c r="R230" s="216">
        <f>Q230*H230</f>
        <v>0</v>
      </c>
      <c r="S230" s="216">
        <v>0</v>
      </c>
      <c r="T230" s="217">
        <f>S230*H230</f>
        <v>0</v>
      </c>
      <c r="U230" s="33"/>
      <c r="V230" s="33"/>
      <c r="W230" s="33"/>
      <c r="X230" s="33"/>
      <c r="Y230" s="33"/>
      <c r="Z230" s="33"/>
      <c r="AA230" s="33"/>
      <c r="AB230" s="33"/>
      <c r="AC230" s="33"/>
      <c r="AD230" s="33"/>
      <c r="AE230" s="33"/>
      <c r="AR230" s="218" t="s">
        <v>347</v>
      </c>
      <c r="AT230" s="218" t="s">
        <v>134</v>
      </c>
      <c r="AU230" s="218" t="s">
        <v>87</v>
      </c>
      <c r="AY230" s="16" t="s">
        <v>131</v>
      </c>
      <c r="BE230" s="219">
        <f>IF(N230="základní",J230,0)</f>
        <v>0</v>
      </c>
      <c r="BF230" s="219">
        <f>IF(N230="snížená",J230,0)</f>
        <v>0</v>
      </c>
      <c r="BG230" s="219">
        <f>IF(N230="zákl. přenesená",J230,0)</f>
        <v>0</v>
      </c>
      <c r="BH230" s="219">
        <f>IF(N230="sníž. přenesená",J230,0)</f>
        <v>0</v>
      </c>
      <c r="BI230" s="219">
        <f>IF(N230="nulová",J230,0)</f>
        <v>0</v>
      </c>
      <c r="BJ230" s="16" t="s">
        <v>85</v>
      </c>
      <c r="BK230" s="219">
        <f>ROUND(I230*H230,2)</f>
        <v>0</v>
      </c>
      <c r="BL230" s="16" t="s">
        <v>347</v>
      </c>
      <c r="BM230" s="218" t="s">
        <v>353</v>
      </c>
    </row>
    <row r="231" spans="1:65" s="2" customFormat="1" ht="19.5">
      <c r="A231" s="33"/>
      <c r="B231" s="34"/>
      <c r="C231" s="35"/>
      <c r="D231" s="220" t="s">
        <v>141</v>
      </c>
      <c r="E231" s="35"/>
      <c r="F231" s="221" t="s">
        <v>354</v>
      </c>
      <c r="G231" s="35"/>
      <c r="H231" s="35"/>
      <c r="I231" s="121"/>
      <c r="J231" s="35"/>
      <c r="K231" s="35"/>
      <c r="L231" s="38"/>
      <c r="M231" s="222"/>
      <c r="N231" s="223"/>
      <c r="O231" s="70"/>
      <c r="P231" s="70"/>
      <c r="Q231" s="70"/>
      <c r="R231" s="70"/>
      <c r="S231" s="70"/>
      <c r="T231" s="71"/>
      <c r="U231" s="33"/>
      <c r="V231" s="33"/>
      <c r="W231" s="33"/>
      <c r="X231" s="33"/>
      <c r="Y231" s="33"/>
      <c r="Z231" s="33"/>
      <c r="AA231" s="33"/>
      <c r="AB231" s="33"/>
      <c r="AC231" s="33"/>
      <c r="AD231" s="33"/>
      <c r="AE231" s="33"/>
      <c r="AT231" s="16" t="s">
        <v>141</v>
      </c>
      <c r="AU231" s="16" t="s">
        <v>87</v>
      </c>
    </row>
    <row r="232" spans="1:65" s="2" customFormat="1" ht="21.75" customHeight="1">
      <c r="A232" s="33"/>
      <c r="B232" s="34"/>
      <c r="C232" s="207" t="s">
        <v>355</v>
      </c>
      <c r="D232" s="207" t="s">
        <v>134</v>
      </c>
      <c r="E232" s="208" t="s">
        <v>356</v>
      </c>
      <c r="F232" s="209" t="s">
        <v>357</v>
      </c>
      <c r="G232" s="210" t="s">
        <v>192</v>
      </c>
      <c r="H232" s="211">
        <v>47.2</v>
      </c>
      <c r="I232" s="212"/>
      <c r="J232" s="213">
        <f>ROUND(I232*H232,2)</f>
        <v>0</v>
      </c>
      <c r="K232" s="209" t="s">
        <v>138</v>
      </c>
      <c r="L232" s="38"/>
      <c r="M232" s="214" t="s">
        <v>1</v>
      </c>
      <c r="N232" s="215" t="s">
        <v>42</v>
      </c>
      <c r="O232" s="70"/>
      <c r="P232" s="216">
        <f>O232*H232</f>
        <v>0</v>
      </c>
      <c r="Q232" s="216">
        <v>0</v>
      </c>
      <c r="R232" s="216">
        <f>Q232*H232</f>
        <v>0</v>
      </c>
      <c r="S232" s="216">
        <v>0</v>
      </c>
      <c r="T232" s="217">
        <f>S232*H232</f>
        <v>0</v>
      </c>
      <c r="U232" s="33"/>
      <c r="V232" s="33"/>
      <c r="W232" s="33"/>
      <c r="X232" s="33"/>
      <c r="Y232" s="33"/>
      <c r="Z232" s="33"/>
      <c r="AA232" s="33"/>
      <c r="AB232" s="33"/>
      <c r="AC232" s="33"/>
      <c r="AD232" s="33"/>
      <c r="AE232" s="33"/>
      <c r="AR232" s="218" t="s">
        <v>139</v>
      </c>
      <c r="AT232" s="218" t="s">
        <v>134</v>
      </c>
      <c r="AU232" s="218" t="s">
        <v>87</v>
      </c>
      <c r="AY232" s="16" t="s">
        <v>131</v>
      </c>
      <c r="BE232" s="219">
        <f>IF(N232="základní",J232,0)</f>
        <v>0</v>
      </c>
      <c r="BF232" s="219">
        <f>IF(N232="snížená",J232,0)</f>
        <v>0</v>
      </c>
      <c r="BG232" s="219">
        <f>IF(N232="zákl. přenesená",J232,0)</f>
        <v>0</v>
      </c>
      <c r="BH232" s="219">
        <f>IF(N232="sníž. přenesená",J232,0)</f>
        <v>0</v>
      </c>
      <c r="BI232" s="219">
        <f>IF(N232="nulová",J232,0)</f>
        <v>0</v>
      </c>
      <c r="BJ232" s="16" t="s">
        <v>85</v>
      </c>
      <c r="BK232" s="219">
        <f>ROUND(I232*H232,2)</f>
        <v>0</v>
      </c>
      <c r="BL232" s="16" t="s">
        <v>139</v>
      </c>
      <c r="BM232" s="218" t="s">
        <v>358</v>
      </c>
    </row>
    <row r="233" spans="1:65" s="2" customFormat="1" ht="19.5">
      <c r="A233" s="33"/>
      <c r="B233" s="34"/>
      <c r="C233" s="35"/>
      <c r="D233" s="220" t="s">
        <v>141</v>
      </c>
      <c r="E233" s="35"/>
      <c r="F233" s="221" t="s">
        <v>359</v>
      </c>
      <c r="G233" s="35"/>
      <c r="H233" s="35"/>
      <c r="I233" s="121"/>
      <c r="J233" s="35"/>
      <c r="K233" s="35"/>
      <c r="L233" s="38"/>
      <c r="M233" s="222"/>
      <c r="N233" s="223"/>
      <c r="O233" s="70"/>
      <c r="P233" s="70"/>
      <c r="Q233" s="70"/>
      <c r="R233" s="70"/>
      <c r="S233" s="70"/>
      <c r="T233" s="71"/>
      <c r="U233" s="33"/>
      <c r="V233" s="33"/>
      <c r="W233" s="33"/>
      <c r="X233" s="33"/>
      <c r="Y233" s="33"/>
      <c r="Z233" s="33"/>
      <c r="AA233" s="33"/>
      <c r="AB233" s="33"/>
      <c r="AC233" s="33"/>
      <c r="AD233" s="33"/>
      <c r="AE233" s="33"/>
      <c r="AT233" s="16" t="s">
        <v>141</v>
      </c>
      <c r="AU233" s="16" t="s">
        <v>87</v>
      </c>
    </row>
    <row r="234" spans="1:65" s="13" customFormat="1" ht="11.25">
      <c r="B234" s="224"/>
      <c r="C234" s="225"/>
      <c r="D234" s="220" t="s">
        <v>148</v>
      </c>
      <c r="E234" s="226" t="s">
        <v>1</v>
      </c>
      <c r="F234" s="227" t="s">
        <v>195</v>
      </c>
      <c r="G234" s="225"/>
      <c r="H234" s="228">
        <v>47.2</v>
      </c>
      <c r="I234" s="229"/>
      <c r="J234" s="225"/>
      <c r="K234" s="225"/>
      <c r="L234" s="230"/>
      <c r="M234" s="231"/>
      <c r="N234" s="232"/>
      <c r="O234" s="232"/>
      <c r="P234" s="232"/>
      <c r="Q234" s="232"/>
      <c r="R234" s="232"/>
      <c r="S234" s="232"/>
      <c r="T234" s="233"/>
      <c r="AT234" s="234" t="s">
        <v>148</v>
      </c>
      <c r="AU234" s="234" t="s">
        <v>87</v>
      </c>
      <c r="AV234" s="13" t="s">
        <v>87</v>
      </c>
      <c r="AW234" s="13" t="s">
        <v>34</v>
      </c>
      <c r="AX234" s="13" t="s">
        <v>85</v>
      </c>
      <c r="AY234" s="234" t="s">
        <v>131</v>
      </c>
    </row>
    <row r="235" spans="1:65" s="2" customFormat="1" ht="21.75" customHeight="1">
      <c r="A235" s="33"/>
      <c r="B235" s="34"/>
      <c r="C235" s="246" t="s">
        <v>360</v>
      </c>
      <c r="D235" s="246" t="s">
        <v>361</v>
      </c>
      <c r="E235" s="247" t="s">
        <v>362</v>
      </c>
      <c r="F235" s="248" t="s">
        <v>363</v>
      </c>
      <c r="G235" s="249" t="s">
        <v>145</v>
      </c>
      <c r="H235" s="250">
        <v>2231.0749999999998</v>
      </c>
      <c r="I235" s="251"/>
      <c r="J235" s="252">
        <f>ROUND(I235*H235,2)</f>
        <v>0</v>
      </c>
      <c r="K235" s="248" t="s">
        <v>138</v>
      </c>
      <c r="L235" s="253"/>
      <c r="M235" s="254" t="s">
        <v>1</v>
      </c>
      <c r="N235" s="255" t="s">
        <v>42</v>
      </c>
      <c r="O235" s="70"/>
      <c r="P235" s="216">
        <f>O235*H235</f>
        <v>0</v>
      </c>
      <c r="Q235" s="216">
        <v>1</v>
      </c>
      <c r="R235" s="216">
        <f>Q235*H235</f>
        <v>2231.0749999999998</v>
      </c>
      <c r="S235" s="216">
        <v>0</v>
      </c>
      <c r="T235" s="217">
        <f>S235*H235</f>
        <v>0</v>
      </c>
      <c r="U235" s="33"/>
      <c r="V235" s="33"/>
      <c r="W235" s="33"/>
      <c r="X235" s="33"/>
      <c r="Y235" s="33"/>
      <c r="Z235" s="33"/>
      <c r="AA235" s="33"/>
      <c r="AB235" s="33"/>
      <c r="AC235" s="33"/>
      <c r="AD235" s="33"/>
      <c r="AE235" s="33"/>
      <c r="AR235" s="218" t="s">
        <v>184</v>
      </c>
      <c r="AT235" s="218" t="s">
        <v>361</v>
      </c>
      <c r="AU235" s="218" t="s">
        <v>87</v>
      </c>
      <c r="AY235" s="16" t="s">
        <v>131</v>
      </c>
      <c r="BE235" s="219">
        <f>IF(N235="základní",J235,0)</f>
        <v>0</v>
      </c>
      <c r="BF235" s="219">
        <f>IF(N235="snížená",J235,0)</f>
        <v>0</v>
      </c>
      <c r="BG235" s="219">
        <f>IF(N235="zákl. přenesená",J235,0)</f>
        <v>0</v>
      </c>
      <c r="BH235" s="219">
        <f>IF(N235="sníž. přenesená",J235,0)</f>
        <v>0</v>
      </c>
      <c r="BI235" s="219">
        <f>IF(N235="nulová",J235,0)</f>
        <v>0</v>
      </c>
      <c r="BJ235" s="16" t="s">
        <v>85</v>
      </c>
      <c r="BK235" s="219">
        <f>ROUND(I235*H235,2)</f>
        <v>0</v>
      </c>
      <c r="BL235" s="16" t="s">
        <v>139</v>
      </c>
      <c r="BM235" s="218" t="s">
        <v>364</v>
      </c>
    </row>
    <row r="236" spans="1:65" s="2" customFormat="1" ht="11.25">
      <c r="A236" s="33"/>
      <c r="B236" s="34"/>
      <c r="C236" s="35"/>
      <c r="D236" s="220" t="s">
        <v>141</v>
      </c>
      <c r="E236" s="35"/>
      <c r="F236" s="221" t="s">
        <v>363</v>
      </c>
      <c r="G236" s="35"/>
      <c r="H236" s="35"/>
      <c r="I236" s="121"/>
      <c r="J236" s="35"/>
      <c r="K236" s="35"/>
      <c r="L236" s="38"/>
      <c r="M236" s="222"/>
      <c r="N236" s="223"/>
      <c r="O236" s="70"/>
      <c r="P236" s="70"/>
      <c r="Q236" s="70"/>
      <c r="R236" s="70"/>
      <c r="S236" s="70"/>
      <c r="T236" s="71"/>
      <c r="U236" s="33"/>
      <c r="V236" s="33"/>
      <c r="W236" s="33"/>
      <c r="X236" s="33"/>
      <c r="Y236" s="33"/>
      <c r="Z236" s="33"/>
      <c r="AA236" s="33"/>
      <c r="AB236" s="33"/>
      <c r="AC236" s="33"/>
      <c r="AD236" s="33"/>
      <c r="AE236" s="33"/>
      <c r="AT236" s="16" t="s">
        <v>141</v>
      </c>
      <c r="AU236" s="16" t="s">
        <v>87</v>
      </c>
    </row>
    <row r="237" spans="1:65" s="13" customFormat="1" ht="11.25">
      <c r="B237" s="224"/>
      <c r="C237" s="225"/>
      <c r="D237" s="220" t="s">
        <v>148</v>
      </c>
      <c r="E237" s="226" t="s">
        <v>1</v>
      </c>
      <c r="F237" s="227" t="s">
        <v>365</v>
      </c>
      <c r="G237" s="225"/>
      <c r="H237" s="228">
        <v>2231.0749999999998</v>
      </c>
      <c r="I237" s="229"/>
      <c r="J237" s="225"/>
      <c r="K237" s="225"/>
      <c r="L237" s="230"/>
      <c r="M237" s="231"/>
      <c r="N237" s="232"/>
      <c r="O237" s="232"/>
      <c r="P237" s="232"/>
      <c r="Q237" s="232"/>
      <c r="R237" s="232"/>
      <c r="S237" s="232"/>
      <c r="T237" s="233"/>
      <c r="AT237" s="234" t="s">
        <v>148</v>
      </c>
      <c r="AU237" s="234" t="s">
        <v>87</v>
      </c>
      <c r="AV237" s="13" t="s">
        <v>87</v>
      </c>
      <c r="AW237" s="13" t="s">
        <v>34</v>
      </c>
      <c r="AX237" s="13" t="s">
        <v>85</v>
      </c>
      <c r="AY237" s="234" t="s">
        <v>131</v>
      </c>
    </row>
    <row r="238" spans="1:65" s="2" customFormat="1" ht="21.75" customHeight="1">
      <c r="A238" s="33"/>
      <c r="B238" s="34"/>
      <c r="C238" s="246" t="s">
        <v>366</v>
      </c>
      <c r="D238" s="246" t="s">
        <v>361</v>
      </c>
      <c r="E238" s="247" t="s">
        <v>367</v>
      </c>
      <c r="F238" s="248" t="s">
        <v>368</v>
      </c>
      <c r="G238" s="249" t="s">
        <v>145</v>
      </c>
      <c r="H238" s="250">
        <v>36.72</v>
      </c>
      <c r="I238" s="251"/>
      <c r="J238" s="252">
        <f>ROUND(I238*H238,2)</f>
        <v>0</v>
      </c>
      <c r="K238" s="248" t="s">
        <v>138</v>
      </c>
      <c r="L238" s="253"/>
      <c r="M238" s="254" t="s">
        <v>1</v>
      </c>
      <c r="N238" s="255" t="s">
        <v>42</v>
      </c>
      <c r="O238" s="70"/>
      <c r="P238" s="216">
        <f>O238*H238</f>
        <v>0</v>
      </c>
      <c r="Q238" s="216">
        <v>1</v>
      </c>
      <c r="R238" s="216">
        <f>Q238*H238</f>
        <v>36.72</v>
      </c>
      <c r="S238" s="216">
        <v>0</v>
      </c>
      <c r="T238" s="217">
        <f>S238*H238</f>
        <v>0</v>
      </c>
      <c r="U238" s="33"/>
      <c r="V238" s="33"/>
      <c r="W238" s="33"/>
      <c r="X238" s="33"/>
      <c r="Y238" s="33"/>
      <c r="Z238" s="33"/>
      <c r="AA238" s="33"/>
      <c r="AB238" s="33"/>
      <c r="AC238" s="33"/>
      <c r="AD238" s="33"/>
      <c r="AE238" s="33"/>
      <c r="AR238" s="218" t="s">
        <v>184</v>
      </c>
      <c r="AT238" s="218" t="s">
        <v>361</v>
      </c>
      <c r="AU238" s="218" t="s">
        <v>87</v>
      </c>
      <c r="AY238" s="16" t="s">
        <v>131</v>
      </c>
      <c r="BE238" s="219">
        <f>IF(N238="základní",J238,0)</f>
        <v>0</v>
      </c>
      <c r="BF238" s="219">
        <f>IF(N238="snížená",J238,0)</f>
        <v>0</v>
      </c>
      <c r="BG238" s="219">
        <f>IF(N238="zákl. přenesená",J238,0)</f>
        <v>0</v>
      </c>
      <c r="BH238" s="219">
        <f>IF(N238="sníž. přenesená",J238,0)</f>
        <v>0</v>
      </c>
      <c r="BI238" s="219">
        <f>IF(N238="nulová",J238,0)</f>
        <v>0</v>
      </c>
      <c r="BJ238" s="16" t="s">
        <v>85</v>
      </c>
      <c r="BK238" s="219">
        <f>ROUND(I238*H238,2)</f>
        <v>0</v>
      </c>
      <c r="BL238" s="16" t="s">
        <v>139</v>
      </c>
      <c r="BM238" s="218" t="s">
        <v>369</v>
      </c>
    </row>
    <row r="239" spans="1:65" s="2" customFormat="1" ht="11.25">
      <c r="A239" s="33"/>
      <c r="B239" s="34"/>
      <c r="C239" s="35"/>
      <c r="D239" s="220" t="s">
        <v>141</v>
      </c>
      <c r="E239" s="35"/>
      <c r="F239" s="221" t="s">
        <v>368</v>
      </c>
      <c r="G239" s="35"/>
      <c r="H239" s="35"/>
      <c r="I239" s="121"/>
      <c r="J239" s="35"/>
      <c r="K239" s="35"/>
      <c r="L239" s="38"/>
      <c r="M239" s="222"/>
      <c r="N239" s="223"/>
      <c r="O239" s="70"/>
      <c r="P239" s="70"/>
      <c r="Q239" s="70"/>
      <c r="R239" s="70"/>
      <c r="S239" s="70"/>
      <c r="T239" s="71"/>
      <c r="U239" s="33"/>
      <c r="V239" s="33"/>
      <c r="W239" s="33"/>
      <c r="X239" s="33"/>
      <c r="Y239" s="33"/>
      <c r="Z239" s="33"/>
      <c r="AA239" s="33"/>
      <c r="AB239" s="33"/>
      <c r="AC239" s="33"/>
      <c r="AD239" s="33"/>
      <c r="AE239" s="33"/>
      <c r="AT239" s="16" t="s">
        <v>141</v>
      </c>
      <c r="AU239" s="16" t="s">
        <v>87</v>
      </c>
    </row>
    <row r="240" spans="1:65" s="13" customFormat="1" ht="11.25">
      <c r="B240" s="224"/>
      <c r="C240" s="225"/>
      <c r="D240" s="220" t="s">
        <v>148</v>
      </c>
      <c r="E240" s="226" t="s">
        <v>1</v>
      </c>
      <c r="F240" s="227" t="s">
        <v>370</v>
      </c>
      <c r="G240" s="225"/>
      <c r="H240" s="228">
        <v>36.72</v>
      </c>
      <c r="I240" s="229"/>
      <c r="J240" s="225"/>
      <c r="K240" s="225"/>
      <c r="L240" s="230"/>
      <c r="M240" s="231"/>
      <c r="N240" s="232"/>
      <c r="O240" s="232"/>
      <c r="P240" s="232"/>
      <c r="Q240" s="232"/>
      <c r="R240" s="232"/>
      <c r="S240" s="232"/>
      <c r="T240" s="233"/>
      <c r="AT240" s="234" t="s">
        <v>148</v>
      </c>
      <c r="AU240" s="234" t="s">
        <v>87</v>
      </c>
      <c r="AV240" s="13" t="s">
        <v>87</v>
      </c>
      <c r="AW240" s="13" t="s">
        <v>34</v>
      </c>
      <c r="AX240" s="13" t="s">
        <v>85</v>
      </c>
      <c r="AY240" s="234" t="s">
        <v>131</v>
      </c>
    </row>
    <row r="241" spans="1:65" s="2" customFormat="1" ht="21.75" customHeight="1">
      <c r="A241" s="33"/>
      <c r="B241" s="34"/>
      <c r="C241" s="246" t="s">
        <v>371</v>
      </c>
      <c r="D241" s="246" t="s">
        <v>361</v>
      </c>
      <c r="E241" s="247" t="s">
        <v>372</v>
      </c>
      <c r="F241" s="248" t="s">
        <v>373</v>
      </c>
      <c r="G241" s="249" t="s">
        <v>145</v>
      </c>
      <c r="H241" s="250">
        <v>82.475999999999999</v>
      </c>
      <c r="I241" s="251"/>
      <c r="J241" s="252">
        <f>ROUND(I241*H241,2)</f>
        <v>0</v>
      </c>
      <c r="K241" s="248" t="s">
        <v>138</v>
      </c>
      <c r="L241" s="253"/>
      <c r="M241" s="254" t="s">
        <v>1</v>
      </c>
      <c r="N241" s="255" t="s">
        <v>42</v>
      </c>
      <c r="O241" s="70"/>
      <c r="P241" s="216">
        <f>O241*H241</f>
        <v>0</v>
      </c>
      <c r="Q241" s="216">
        <v>1</v>
      </c>
      <c r="R241" s="216">
        <f>Q241*H241</f>
        <v>82.475999999999999</v>
      </c>
      <c r="S241" s="216">
        <v>0</v>
      </c>
      <c r="T241" s="217">
        <f>S241*H241</f>
        <v>0</v>
      </c>
      <c r="U241" s="33"/>
      <c r="V241" s="33"/>
      <c r="W241" s="33"/>
      <c r="X241" s="33"/>
      <c r="Y241" s="33"/>
      <c r="Z241" s="33"/>
      <c r="AA241" s="33"/>
      <c r="AB241" s="33"/>
      <c r="AC241" s="33"/>
      <c r="AD241" s="33"/>
      <c r="AE241" s="33"/>
      <c r="AR241" s="218" t="s">
        <v>184</v>
      </c>
      <c r="AT241" s="218" t="s">
        <v>361</v>
      </c>
      <c r="AU241" s="218" t="s">
        <v>87</v>
      </c>
      <c r="AY241" s="16" t="s">
        <v>131</v>
      </c>
      <c r="BE241" s="219">
        <f>IF(N241="základní",J241,0)</f>
        <v>0</v>
      </c>
      <c r="BF241" s="219">
        <f>IF(N241="snížená",J241,0)</f>
        <v>0</v>
      </c>
      <c r="BG241" s="219">
        <f>IF(N241="zákl. přenesená",J241,0)</f>
        <v>0</v>
      </c>
      <c r="BH241" s="219">
        <f>IF(N241="sníž. přenesená",J241,0)</f>
        <v>0</v>
      </c>
      <c r="BI241" s="219">
        <f>IF(N241="nulová",J241,0)</f>
        <v>0</v>
      </c>
      <c r="BJ241" s="16" t="s">
        <v>85</v>
      </c>
      <c r="BK241" s="219">
        <f>ROUND(I241*H241,2)</f>
        <v>0</v>
      </c>
      <c r="BL241" s="16" t="s">
        <v>139</v>
      </c>
      <c r="BM241" s="218" t="s">
        <v>374</v>
      </c>
    </row>
    <row r="242" spans="1:65" s="2" customFormat="1" ht="11.25">
      <c r="A242" s="33"/>
      <c r="B242" s="34"/>
      <c r="C242" s="35"/>
      <c r="D242" s="220" t="s">
        <v>141</v>
      </c>
      <c r="E242" s="35"/>
      <c r="F242" s="221" t="s">
        <v>373</v>
      </c>
      <c r="G242" s="35"/>
      <c r="H242" s="35"/>
      <c r="I242" s="121"/>
      <c r="J242" s="35"/>
      <c r="K242" s="35"/>
      <c r="L242" s="38"/>
      <c r="M242" s="222"/>
      <c r="N242" s="223"/>
      <c r="O242" s="70"/>
      <c r="P242" s="70"/>
      <c r="Q242" s="70"/>
      <c r="R242" s="70"/>
      <c r="S242" s="70"/>
      <c r="T242" s="71"/>
      <c r="U242" s="33"/>
      <c r="V242" s="33"/>
      <c r="W242" s="33"/>
      <c r="X242" s="33"/>
      <c r="Y242" s="33"/>
      <c r="Z242" s="33"/>
      <c r="AA242" s="33"/>
      <c r="AB242" s="33"/>
      <c r="AC242" s="33"/>
      <c r="AD242" s="33"/>
      <c r="AE242" s="33"/>
      <c r="AT242" s="16" t="s">
        <v>141</v>
      </c>
      <c r="AU242" s="16" t="s">
        <v>87</v>
      </c>
    </row>
    <row r="243" spans="1:65" s="13" customFormat="1" ht="11.25">
      <c r="B243" s="224"/>
      <c r="C243" s="225"/>
      <c r="D243" s="220" t="s">
        <v>148</v>
      </c>
      <c r="E243" s="226" t="s">
        <v>1</v>
      </c>
      <c r="F243" s="227" t="s">
        <v>375</v>
      </c>
      <c r="G243" s="225"/>
      <c r="H243" s="228">
        <v>82.475999999999999</v>
      </c>
      <c r="I243" s="229"/>
      <c r="J243" s="225"/>
      <c r="K243" s="225"/>
      <c r="L243" s="230"/>
      <c r="M243" s="231"/>
      <c r="N243" s="232"/>
      <c r="O243" s="232"/>
      <c r="P243" s="232"/>
      <c r="Q243" s="232"/>
      <c r="R243" s="232"/>
      <c r="S243" s="232"/>
      <c r="T243" s="233"/>
      <c r="AT243" s="234" t="s">
        <v>148</v>
      </c>
      <c r="AU243" s="234" t="s">
        <v>87</v>
      </c>
      <c r="AV243" s="13" t="s">
        <v>87</v>
      </c>
      <c r="AW243" s="13" t="s">
        <v>34</v>
      </c>
      <c r="AX243" s="13" t="s">
        <v>85</v>
      </c>
      <c r="AY243" s="234" t="s">
        <v>131</v>
      </c>
    </row>
    <row r="244" spans="1:65" s="2" customFormat="1" ht="16.5" customHeight="1">
      <c r="A244" s="33"/>
      <c r="B244" s="34"/>
      <c r="C244" s="246" t="s">
        <v>376</v>
      </c>
      <c r="D244" s="246" t="s">
        <v>361</v>
      </c>
      <c r="E244" s="247" t="s">
        <v>377</v>
      </c>
      <c r="F244" s="248" t="s">
        <v>378</v>
      </c>
      <c r="G244" s="249" t="s">
        <v>137</v>
      </c>
      <c r="H244" s="250">
        <v>1</v>
      </c>
      <c r="I244" s="251"/>
      <c r="J244" s="252">
        <f>ROUND(I244*H244,2)</f>
        <v>0</v>
      </c>
      <c r="K244" s="248" t="s">
        <v>1</v>
      </c>
      <c r="L244" s="253"/>
      <c r="M244" s="254" t="s">
        <v>1</v>
      </c>
      <c r="N244" s="255" t="s">
        <v>42</v>
      </c>
      <c r="O244" s="70"/>
      <c r="P244" s="216">
        <f>O244*H244</f>
        <v>0</v>
      </c>
      <c r="Q244" s="216">
        <v>39.884</v>
      </c>
      <c r="R244" s="216">
        <f>Q244*H244</f>
        <v>39.884</v>
      </c>
      <c r="S244" s="216">
        <v>0</v>
      </c>
      <c r="T244" s="217">
        <f>S244*H244</f>
        <v>0</v>
      </c>
      <c r="U244" s="33"/>
      <c r="V244" s="33"/>
      <c r="W244" s="33"/>
      <c r="X244" s="33"/>
      <c r="Y244" s="33"/>
      <c r="Z244" s="33"/>
      <c r="AA244" s="33"/>
      <c r="AB244" s="33"/>
      <c r="AC244" s="33"/>
      <c r="AD244" s="33"/>
      <c r="AE244" s="33"/>
      <c r="AR244" s="218" t="s">
        <v>184</v>
      </c>
      <c r="AT244" s="218" t="s">
        <v>361</v>
      </c>
      <c r="AU244" s="218" t="s">
        <v>87</v>
      </c>
      <c r="AY244" s="16" t="s">
        <v>131</v>
      </c>
      <c r="BE244" s="219">
        <f>IF(N244="základní",J244,0)</f>
        <v>0</v>
      </c>
      <c r="BF244" s="219">
        <f>IF(N244="snížená",J244,0)</f>
        <v>0</v>
      </c>
      <c r="BG244" s="219">
        <f>IF(N244="zákl. přenesená",J244,0)</f>
        <v>0</v>
      </c>
      <c r="BH244" s="219">
        <f>IF(N244="sníž. přenesená",J244,0)</f>
        <v>0</v>
      </c>
      <c r="BI244" s="219">
        <f>IF(N244="nulová",J244,0)</f>
        <v>0</v>
      </c>
      <c r="BJ244" s="16" t="s">
        <v>85</v>
      </c>
      <c r="BK244" s="219">
        <f>ROUND(I244*H244,2)</f>
        <v>0</v>
      </c>
      <c r="BL244" s="16" t="s">
        <v>139</v>
      </c>
      <c r="BM244" s="218" t="s">
        <v>379</v>
      </c>
    </row>
    <row r="245" spans="1:65" s="2" customFormat="1" ht="11.25">
      <c r="A245" s="33"/>
      <c r="B245" s="34"/>
      <c r="C245" s="35"/>
      <c r="D245" s="220" t="s">
        <v>141</v>
      </c>
      <c r="E245" s="35"/>
      <c r="F245" s="221" t="s">
        <v>378</v>
      </c>
      <c r="G245" s="35"/>
      <c r="H245" s="35"/>
      <c r="I245" s="121"/>
      <c r="J245" s="35"/>
      <c r="K245" s="35"/>
      <c r="L245" s="38"/>
      <c r="M245" s="222"/>
      <c r="N245" s="223"/>
      <c r="O245" s="70"/>
      <c r="P245" s="70"/>
      <c r="Q245" s="70"/>
      <c r="R245" s="70"/>
      <c r="S245" s="70"/>
      <c r="T245" s="71"/>
      <c r="U245" s="33"/>
      <c r="V245" s="33"/>
      <c r="W245" s="33"/>
      <c r="X245" s="33"/>
      <c r="Y245" s="33"/>
      <c r="Z245" s="33"/>
      <c r="AA245" s="33"/>
      <c r="AB245" s="33"/>
      <c r="AC245" s="33"/>
      <c r="AD245" s="33"/>
      <c r="AE245" s="33"/>
      <c r="AT245" s="16" t="s">
        <v>141</v>
      </c>
      <c r="AU245" s="16" t="s">
        <v>87</v>
      </c>
    </row>
    <row r="246" spans="1:65" s="2" customFormat="1" ht="19.5">
      <c r="A246" s="33"/>
      <c r="B246" s="34"/>
      <c r="C246" s="35"/>
      <c r="D246" s="220" t="s">
        <v>380</v>
      </c>
      <c r="E246" s="35"/>
      <c r="F246" s="256" t="s">
        <v>381</v>
      </c>
      <c r="G246" s="35"/>
      <c r="H246" s="35"/>
      <c r="I246" s="121"/>
      <c r="J246" s="35"/>
      <c r="K246" s="35"/>
      <c r="L246" s="38"/>
      <c r="M246" s="222"/>
      <c r="N246" s="223"/>
      <c r="O246" s="70"/>
      <c r="P246" s="70"/>
      <c r="Q246" s="70"/>
      <c r="R246" s="70"/>
      <c r="S246" s="70"/>
      <c r="T246" s="71"/>
      <c r="U246" s="33"/>
      <c r="V246" s="33"/>
      <c r="W246" s="33"/>
      <c r="X246" s="33"/>
      <c r="Y246" s="33"/>
      <c r="Z246" s="33"/>
      <c r="AA246" s="33"/>
      <c r="AB246" s="33"/>
      <c r="AC246" s="33"/>
      <c r="AD246" s="33"/>
      <c r="AE246" s="33"/>
      <c r="AT246" s="16" t="s">
        <v>380</v>
      </c>
      <c r="AU246" s="16" t="s">
        <v>87</v>
      </c>
    </row>
    <row r="247" spans="1:65" s="2" customFormat="1" ht="16.5" customHeight="1">
      <c r="A247" s="33"/>
      <c r="B247" s="34"/>
      <c r="C247" s="246" t="s">
        <v>382</v>
      </c>
      <c r="D247" s="246" t="s">
        <v>361</v>
      </c>
      <c r="E247" s="247" t="s">
        <v>377</v>
      </c>
      <c r="F247" s="248" t="s">
        <v>378</v>
      </c>
      <c r="G247" s="249" t="s">
        <v>137</v>
      </c>
      <c r="H247" s="250">
        <v>1</v>
      </c>
      <c r="I247" s="251"/>
      <c r="J247" s="252">
        <f>ROUND(I247*H247,2)</f>
        <v>0</v>
      </c>
      <c r="K247" s="248" t="s">
        <v>1</v>
      </c>
      <c r="L247" s="253"/>
      <c r="M247" s="254" t="s">
        <v>1</v>
      </c>
      <c r="N247" s="255" t="s">
        <v>42</v>
      </c>
      <c r="O247" s="70"/>
      <c r="P247" s="216">
        <f>O247*H247</f>
        <v>0</v>
      </c>
      <c r="Q247" s="216">
        <v>39.884</v>
      </c>
      <c r="R247" s="216">
        <f>Q247*H247</f>
        <v>39.884</v>
      </c>
      <c r="S247" s="216">
        <v>0</v>
      </c>
      <c r="T247" s="217">
        <f>S247*H247</f>
        <v>0</v>
      </c>
      <c r="U247" s="33"/>
      <c r="V247" s="33"/>
      <c r="W247" s="33"/>
      <c r="X247" s="33"/>
      <c r="Y247" s="33"/>
      <c r="Z247" s="33"/>
      <c r="AA247" s="33"/>
      <c r="AB247" s="33"/>
      <c r="AC247" s="33"/>
      <c r="AD247" s="33"/>
      <c r="AE247" s="33"/>
      <c r="AR247" s="218" t="s">
        <v>184</v>
      </c>
      <c r="AT247" s="218" t="s">
        <v>361</v>
      </c>
      <c r="AU247" s="218" t="s">
        <v>87</v>
      </c>
      <c r="AY247" s="16" t="s">
        <v>131</v>
      </c>
      <c r="BE247" s="219">
        <f>IF(N247="základní",J247,0)</f>
        <v>0</v>
      </c>
      <c r="BF247" s="219">
        <f>IF(N247="snížená",J247,0)</f>
        <v>0</v>
      </c>
      <c r="BG247" s="219">
        <f>IF(N247="zákl. přenesená",J247,0)</f>
        <v>0</v>
      </c>
      <c r="BH247" s="219">
        <f>IF(N247="sníž. přenesená",J247,0)</f>
        <v>0</v>
      </c>
      <c r="BI247" s="219">
        <f>IF(N247="nulová",J247,0)</f>
        <v>0</v>
      </c>
      <c r="BJ247" s="16" t="s">
        <v>85</v>
      </c>
      <c r="BK247" s="219">
        <f>ROUND(I247*H247,2)</f>
        <v>0</v>
      </c>
      <c r="BL247" s="16" t="s">
        <v>139</v>
      </c>
      <c r="BM247" s="218" t="s">
        <v>383</v>
      </c>
    </row>
    <row r="248" spans="1:65" s="2" customFormat="1" ht="11.25">
      <c r="A248" s="33"/>
      <c r="B248" s="34"/>
      <c r="C248" s="35"/>
      <c r="D248" s="220" t="s">
        <v>141</v>
      </c>
      <c r="E248" s="35"/>
      <c r="F248" s="221" t="s">
        <v>378</v>
      </c>
      <c r="G248" s="35"/>
      <c r="H248" s="35"/>
      <c r="I248" s="121"/>
      <c r="J248" s="35"/>
      <c r="K248" s="35"/>
      <c r="L248" s="38"/>
      <c r="M248" s="222"/>
      <c r="N248" s="223"/>
      <c r="O248" s="70"/>
      <c r="P248" s="70"/>
      <c r="Q248" s="70"/>
      <c r="R248" s="70"/>
      <c r="S248" s="70"/>
      <c r="T248" s="71"/>
      <c r="U248" s="33"/>
      <c r="V248" s="33"/>
      <c r="W248" s="33"/>
      <c r="X248" s="33"/>
      <c r="Y248" s="33"/>
      <c r="Z248" s="33"/>
      <c r="AA248" s="33"/>
      <c r="AB248" s="33"/>
      <c r="AC248" s="33"/>
      <c r="AD248" s="33"/>
      <c r="AE248" s="33"/>
      <c r="AT248" s="16" t="s">
        <v>141</v>
      </c>
      <c r="AU248" s="16" t="s">
        <v>87</v>
      </c>
    </row>
    <row r="249" spans="1:65" s="2" customFormat="1" ht="19.5">
      <c r="A249" s="33"/>
      <c r="B249" s="34"/>
      <c r="C249" s="35"/>
      <c r="D249" s="220" t="s">
        <v>380</v>
      </c>
      <c r="E249" s="35"/>
      <c r="F249" s="256" t="s">
        <v>384</v>
      </c>
      <c r="G249" s="35"/>
      <c r="H249" s="35"/>
      <c r="I249" s="121"/>
      <c r="J249" s="35"/>
      <c r="K249" s="35"/>
      <c r="L249" s="38"/>
      <c r="M249" s="222"/>
      <c r="N249" s="223"/>
      <c r="O249" s="70"/>
      <c r="P249" s="70"/>
      <c r="Q249" s="70"/>
      <c r="R249" s="70"/>
      <c r="S249" s="70"/>
      <c r="T249" s="71"/>
      <c r="U249" s="33"/>
      <c r="V249" s="33"/>
      <c r="W249" s="33"/>
      <c r="X249" s="33"/>
      <c r="Y249" s="33"/>
      <c r="Z249" s="33"/>
      <c r="AA249" s="33"/>
      <c r="AB249" s="33"/>
      <c r="AC249" s="33"/>
      <c r="AD249" s="33"/>
      <c r="AE249" s="33"/>
      <c r="AT249" s="16" t="s">
        <v>380</v>
      </c>
      <c r="AU249" s="16" t="s">
        <v>87</v>
      </c>
    </row>
    <row r="250" spans="1:65" s="2" customFormat="1" ht="16.5" customHeight="1">
      <c r="A250" s="33"/>
      <c r="B250" s="34"/>
      <c r="C250" s="246" t="s">
        <v>385</v>
      </c>
      <c r="D250" s="246" t="s">
        <v>361</v>
      </c>
      <c r="E250" s="247" t="s">
        <v>386</v>
      </c>
      <c r="F250" s="248" t="s">
        <v>387</v>
      </c>
      <c r="G250" s="249" t="s">
        <v>137</v>
      </c>
      <c r="H250" s="250">
        <v>1</v>
      </c>
      <c r="I250" s="251"/>
      <c r="J250" s="252">
        <f>ROUND(I250*H250,2)</f>
        <v>0</v>
      </c>
      <c r="K250" s="248" t="s">
        <v>1</v>
      </c>
      <c r="L250" s="253"/>
      <c r="M250" s="254" t="s">
        <v>1</v>
      </c>
      <c r="N250" s="255" t="s">
        <v>42</v>
      </c>
      <c r="O250" s="70"/>
      <c r="P250" s="216">
        <f>O250*H250</f>
        <v>0</v>
      </c>
      <c r="Q250" s="216">
        <v>39.884</v>
      </c>
      <c r="R250" s="216">
        <f>Q250*H250</f>
        <v>39.884</v>
      </c>
      <c r="S250" s="216">
        <v>0</v>
      </c>
      <c r="T250" s="217">
        <f>S250*H250</f>
        <v>0</v>
      </c>
      <c r="U250" s="33"/>
      <c r="V250" s="33"/>
      <c r="W250" s="33"/>
      <c r="X250" s="33"/>
      <c r="Y250" s="33"/>
      <c r="Z250" s="33"/>
      <c r="AA250" s="33"/>
      <c r="AB250" s="33"/>
      <c r="AC250" s="33"/>
      <c r="AD250" s="33"/>
      <c r="AE250" s="33"/>
      <c r="AR250" s="218" t="s">
        <v>184</v>
      </c>
      <c r="AT250" s="218" t="s">
        <v>361</v>
      </c>
      <c r="AU250" s="218" t="s">
        <v>87</v>
      </c>
      <c r="AY250" s="16" t="s">
        <v>131</v>
      </c>
      <c r="BE250" s="219">
        <f>IF(N250="základní",J250,0)</f>
        <v>0</v>
      </c>
      <c r="BF250" s="219">
        <f>IF(N250="snížená",J250,0)</f>
        <v>0</v>
      </c>
      <c r="BG250" s="219">
        <f>IF(N250="zákl. přenesená",J250,0)</f>
        <v>0</v>
      </c>
      <c r="BH250" s="219">
        <f>IF(N250="sníž. přenesená",J250,0)</f>
        <v>0</v>
      </c>
      <c r="BI250" s="219">
        <f>IF(N250="nulová",J250,0)</f>
        <v>0</v>
      </c>
      <c r="BJ250" s="16" t="s">
        <v>85</v>
      </c>
      <c r="BK250" s="219">
        <f>ROUND(I250*H250,2)</f>
        <v>0</v>
      </c>
      <c r="BL250" s="16" t="s">
        <v>139</v>
      </c>
      <c r="BM250" s="218" t="s">
        <v>388</v>
      </c>
    </row>
    <row r="251" spans="1:65" s="2" customFormat="1" ht="11.25">
      <c r="A251" s="33"/>
      <c r="B251" s="34"/>
      <c r="C251" s="35"/>
      <c r="D251" s="220" t="s">
        <v>141</v>
      </c>
      <c r="E251" s="35"/>
      <c r="F251" s="221" t="s">
        <v>387</v>
      </c>
      <c r="G251" s="35"/>
      <c r="H251" s="35"/>
      <c r="I251" s="121"/>
      <c r="J251" s="35"/>
      <c r="K251" s="35"/>
      <c r="L251" s="38"/>
      <c r="M251" s="222"/>
      <c r="N251" s="223"/>
      <c r="O251" s="70"/>
      <c r="P251" s="70"/>
      <c r="Q251" s="70"/>
      <c r="R251" s="70"/>
      <c r="S251" s="70"/>
      <c r="T251" s="71"/>
      <c r="U251" s="33"/>
      <c r="V251" s="33"/>
      <c r="W251" s="33"/>
      <c r="X251" s="33"/>
      <c r="Y251" s="33"/>
      <c r="Z251" s="33"/>
      <c r="AA251" s="33"/>
      <c r="AB251" s="33"/>
      <c r="AC251" s="33"/>
      <c r="AD251" s="33"/>
      <c r="AE251" s="33"/>
      <c r="AT251" s="16" t="s">
        <v>141</v>
      </c>
      <c r="AU251" s="16" t="s">
        <v>87</v>
      </c>
    </row>
    <row r="252" spans="1:65" s="2" customFormat="1" ht="19.5">
      <c r="A252" s="33"/>
      <c r="B252" s="34"/>
      <c r="C252" s="35"/>
      <c r="D252" s="220" t="s">
        <v>380</v>
      </c>
      <c r="E252" s="35"/>
      <c r="F252" s="256" t="s">
        <v>389</v>
      </c>
      <c r="G252" s="35"/>
      <c r="H252" s="35"/>
      <c r="I252" s="121"/>
      <c r="J252" s="35"/>
      <c r="K252" s="35"/>
      <c r="L252" s="38"/>
      <c r="M252" s="222"/>
      <c r="N252" s="223"/>
      <c r="O252" s="70"/>
      <c r="P252" s="70"/>
      <c r="Q252" s="70"/>
      <c r="R252" s="70"/>
      <c r="S252" s="70"/>
      <c r="T252" s="71"/>
      <c r="U252" s="33"/>
      <c r="V252" s="33"/>
      <c r="W252" s="33"/>
      <c r="X252" s="33"/>
      <c r="Y252" s="33"/>
      <c r="Z252" s="33"/>
      <c r="AA252" s="33"/>
      <c r="AB252" s="33"/>
      <c r="AC252" s="33"/>
      <c r="AD252" s="33"/>
      <c r="AE252" s="33"/>
      <c r="AT252" s="16" t="s">
        <v>380</v>
      </c>
      <c r="AU252" s="16" t="s">
        <v>87</v>
      </c>
    </row>
    <row r="253" spans="1:65" s="2" customFormat="1" ht="16.5" customHeight="1">
      <c r="A253" s="33"/>
      <c r="B253" s="34"/>
      <c r="C253" s="246" t="s">
        <v>390</v>
      </c>
      <c r="D253" s="246" t="s">
        <v>361</v>
      </c>
      <c r="E253" s="247" t="s">
        <v>386</v>
      </c>
      <c r="F253" s="248" t="s">
        <v>387</v>
      </c>
      <c r="G253" s="249" t="s">
        <v>137</v>
      </c>
      <c r="H253" s="250">
        <v>1</v>
      </c>
      <c r="I253" s="251"/>
      <c r="J253" s="252">
        <f>ROUND(I253*H253,2)</f>
        <v>0</v>
      </c>
      <c r="K253" s="248" t="s">
        <v>1</v>
      </c>
      <c r="L253" s="253"/>
      <c r="M253" s="254" t="s">
        <v>1</v>
      </c>
      <c r="N253" s="255" t="s">
        <v>42</v>
      </c>
      <c r="O253" s="70"/>
      <c r="P253" s="216">
        <f>O253*H253</f>
        <v>0</v>
      </c>
      <c r="Q253" s="216">
        <v>39.884</v>
      </c>
      <c r="R253" s="216">
        <f>Q253*H253</f>
        <v>39.884</v>
      </c>
      <c r="S253" s="216">
        <v>0</v>
      </c>
      <c r="T253" s="217">
        <f>S253*H253</f>
        <v>0</v>
      </c>
      <c r="U253" s="33"/>
      <c r="V253" s="33"/>
      <c r="W253" s="33"/>
      <c r="X253" s="33"/>
      <c r="Y253" s="33"/>
      <c r="Z253" s="33"/>
      <c r="AA253" s="33"/>
      <c r="AB253" s="33"/>
      <c r="AC253" s="33"/>
      <c r="AD253" s="33"/>
      <c r="AE253" s="33"/>
      <c r="AR253" s="218" t="s">
        <v>184</v>
      </c>
      <c r="AT253" s="218" t="s">
        <v>361</v>
      </c>
      <c r="AU253" s="218" t="s">
        <v>87</v>
      </c>
      <c r="AY253" s="16" t="s">
        <v>131</v>
      </c>
      <c r="BE253" s="219">
        <f>IF(N253="základní",J253,0)</f>
        <v>0</v>
      </c>
      <c r="BF253" s="219">
        <f>IF(N253="snížená",J253,0)</f>
        <v>0</v>
      </c>
      <c r="BG253" s="219">
        <f>IF(N253="zákl. přenesená",J253,0)</f>
        <v>0</v>
      </c>
      <c r="BH253" s="219">
        <f>IF(N253="sníž. přenesená",J253,0)</f>
        <v>0</v>
      </c>
      <c r="BI253" s="219">
        <f>IF(N253="nulová",J253,0)</f>
        <v>0</v>
      </c>
      <c r="BJ253" s="16" t="s">
        <v>85</v>
      </c>
      <c r="BK253" s="219">
        <f>ROUND(I253*H253,2)</f>
        <v>0</v>
      </c>
      <c r="BL253" s="16" t="s">
        <v>139</v>
      </c>
      <c r="BM253" s="218" t="s">
        <v>391</v>
      </c>
    </row>
    <row r="254" spans="1:65" s="2" customFormat="1" ht="11.25">
      <c r="A254" s="33"/>
      <c r="B254" s="34"/>
      <c r="C254" s="35"/>
      <c r="D254" s="220" t="s">
        <v>141</v>
      </c>
      <c r="E254" s="35"/>
      <c r="F254" s="221" t="s">
        <v>387</v>
      </c>
      <c r="G254" s="35"/>
      <c r="H254" s="35"/>
      <c r="I254" s="121"/>
      <c r="J254" s="35"/>
      <c r="K254" s="35"/>
      <c r="L254" s="38"/>
      <c r="M254" s="222"/>
      <c r="N254" s="223"/>
      <c r="O254" s="70"/>
      <c r="P254" s="70"/>
      <c r="Q254" s="70"/>
      <c r="R254" s="70"/>
      <c r="S254" s="70"/>
      <c r="T254" s="71"/>
      <c r="U254" s="33"/>
      <c r="V254" s="33"/>
      <c r="W254" s="33"/>
      <c r="X254" s="33"/>
      <c r="Y254" s="33"/>
      <c r="Z254" s="33"/>
      <c r="AA254" s="33"/>
      <c r="AB254" s="33"/>
      <c r="AC254" s="33"/>
      <c r="AD254" s="33"/>
      <c r="AE254" s="33"/>
      <c r="AT254" s="16" t="s">
        <v>141</v>
      </c>
      <c r="AU254" s="16" t="s">
        <v>87</v>
      </c>
    </row>
    <row r="255" spans="1:65" s="2" customFormat="1" ht="19.5">
      <c r="A255" s="33"/>
      <c r="B255" s="34"/>
      <c r="C255" s="35"/>
      <c r="D255" s="220" t="s">
        <v>380</v>
      </c>
      <c r="E255" s="35"/>
      <c r="F255" s="256" t="s">
        <v>392</v>
      </c>
      <c r="G255" s="35"/>
      <c r="H255" s="35"/>
      <c r="I255" s="121"/>
      <c r="J255" s="35"/>
      <c r="K255" s="35"/>
      <c r="L255" s="38"/>
      <c r="M255" s="222"/>
      <c r="N255" s="223"/>
      <c r="O255" s="70"/>
      <c r="P255" s="70"/>
      <c r="Q255" s="70"/>
      <c r="R255" s="70"/>
      <c r="S255" s="70"/>
      <c r="T255" s="71"/>
      <c r="U255" s="33"/>
      <c r="V255" s="33"/>
      <c r="W255" s="33"/>
      <c r="X255" s="33"/>
      <c r="Y255" s="33"/>
      <c r="Z255" s="33"/>
      <c r="AA255" s="33"/>
      <c r="AB255" s="33"/>
      <c r="AC255" s="33"/>
      <c r="AD255" s="33"/>
      <c r="AE255" s="33"/>
      <c r="AT255" s="16" t="s">
        <v>380</v>
      </c>
      <c r="AU255" s="16" t="s">
        <v>87</v>
      </c>
    </row>
    <row r="256" spans="1:65" s="2" customFormat="1" ht="16.5" customHeight="1">
      <c r="A256" s="33"/>
      <c r="B256" s="34"/>
      <c r="C256" s="246" t="s">
        <v>393</v>
      </c>
      <c r="D256" s="246" t="s">
        <v>361</v>
      </c>
      <c r="E256" s="247" t="s">
        <v>394</v>
      </c>
      <c r="F256" s="248" t="s">
        <v>395</v>
      </c>
      <c r="G256" s="249" t="s">
        <v>137</v>
      </c>
      <c r="H256" s="250">
        <v>1</v>
      </c>
      <c r="I256" s="251"/>
      <c r="J256" s="252">
        <f>ROUND(I256*H256,2)</f>
        <v>0</v>
      </c>
      <c r="K256" s="248" t="s">
        <v>1</v>
      </c>
      <c r="L256" s="253"/>
      <c r="M256" s="254" t="s">
        <v>1</v>
      </c>
      <c r="N256" s="255" t="s">
        <v>42</v>
      </c>
      <c r="O256" s="70"/>
      <c r="P256" s="216">
        <f>O256*H256</f>
        <v>0</v>
      </c>
      <c r="Q256" s="216">
        <v>49.984999999999999</v>
      </c>
      <c r="R256" s="216">
        <f>Q256*H256</f>
        <v>49.984999999999999</v>
      </c>
      <c r="S256" s="216">
        <v>0</v>
      </c>
      <c r="T256" s="217">
        <f>S256*H256</f>
        <v>0</v>
      </c>
      <c r="U256" s="33"/>
      <c r="V256" s="33"/>
      <c r="W256" s="33"/>
      <c r="X256" s="33"/>
      <c r="Y256" s="33"/>
      <c r="Z256" s="33"/>
      <c r="AA256" s="33"/>
      <c r="AB256" s="33"/>
      <c r="AC256" s="33"/>
      <c r="AD256" s="33"/>
      <c r="AE256" s="33"/>
      <c r="AR256" s="218" t="s">
        <v>184</v>
      </c>
      <c r="AT256" s="218" t="s">
        <v>361</v>
      </c>
      <c r="AU256" s="218" t="s">
        <v>87</v>
      </c>
      <c r="AY256" s="16" t="s">
        <v>131</v>
      </c>
      <c r="BE256" s="219">
        <f>IF(N256="základní",J256,0)</f>
        <v>0</v>
      </c>
      <c r="BF256" s="219">
        <f>IF(N256="snížená",J256,0)</f>
        <v>0</v>
      </c>
      <c r="BG256" s="219">
        <f>IF(N256="zákl. přenesená",J256,0)</f>
        <v>0</v>
      </c>
      <c r="BH256" s="219">
        <f>IF(N256="sníž. přenesená",J256,0)</f>
        <v>0</v>
      </c>
      <c r="BI256" s="219">
        <f>IF(N256="nulová",J256,0)</f>
        <v>0</v>
      </c>
      <c r="BJ256" s="16" t="s">
        <v>85</v>
      </c>
      <c r="BK256" s="219">
        <f>ROUND(I256*H256,2)</f>
        <v>0</v>
      </c>
      <c r="BL256" s="16" t="s">
        <v>139</v>
      </c>
      <c r="BM256" s="218" t="s">
        <v>396</v>
      </c>
    </row>
    <row r="257" spans="1:65" s="2" customFormat="1" ht="11.25">
      <c r="A257" s="33"/>
      <c r="B257" s="34"/>
      <c r="C257" s="35"/>
      <c r="D257" s="220" t="s">
        <v>141</v>
      </c>
      <c r="E257" s="35"/>
      <c r="F257" s="221" t="s">
        <v>395</v>
      </c>
      <c r="G257" s="35"/>
      <c r="H257" s="35"/>
      <c r="I257" s="121"/>
      <c r="J257" s="35"/>
      <c r="K257" s="35"/>
      <c r="L257" s="38"/>
      <c r="M257" s="222"/>
      <c r="N257" s="223"/>
      <c r="O257" s="70"/>
      <c r="P257" s="70"/>
      <c r="Q257" s="70"/>
      <c r="R257" s="70"/>
      <c r="S257" s="70"/>
      <c r="T257" s="71"/>
      <c r="U257" s="33"/>
      <c r="V257" s="33"/>
      <c r="W257" s="33"/>
      <c r="X257" s="33"/>
      <c r="Y257" s="33"/>
      <c r="Z257" s="33"/>
      <c r="AA257" s="33"/>
      <c r="AB257" s="33"/>
      <c r="AC257" s="33"/>
      <c r="AD257" s="33"/>
      <c r="AE257" s="33"/>
      <c r="AT257" s="16" t="s">
        <v>141</v>
      </c>
      <c r="AU257" s="16" t="s">
        <v>87</v>
      </c>
    </row>
    <row r="258" spans="1:65" s="2" customFormat="1" ht="19.5">
      <c r="A258" s="33"/>
      <c r="B258" s="34"/>
      <c r="C258" s="35"/>
      <c r="D258" s="220" t="s">
        <v>380</v>
      </c>
      <c r="E258" s="35"/>
      <c r="F258" s="256" t="s">
        <v>397</v>
      </c>
      <c r="G258" s="35"/>
      <c r="H258" s="35"/>
      <c r="I258" s="121"/>
      <c r="J258" s="35"/>
      <c r="K258" s="35"/>
      <c r="L258" s="38"/>
      <c r="M258" s="222"/>
      <c r="N258" s="223"/>
      <c r="O258" s="70"/>
      <c r="P258" s="70"/>
      <c r="Q258" s="70"/>
      <c r="R258" s="70"/>
      <c r="S258" s="70"/>
      <c r="T258" s="71"/>
      <c r="U258" s="33"/>
      <c r="V258" s="33"/>
      <c r="W258" s="33"/>
      <c r="X258" s="33"/>
      <c r="Y258" s="33"/>
      <c r="Z258" s="33"/>
      <c r="AA258" s="33"/>
      <c r="AB258" s="33"/>
      <c r="AC258" s="33"/>
      <c r="AD258" s="33"/>
      <c r="AE258" s="33"/>
      <c r="AT258" s="16" t="s">
        <v>380</v>
      </c>
      <c r="AU258" s="16" t="s">
        <v>87</v>
      </c>
    </row>
    <row r="259" spans="1:65" s="2" customFormat="1" ht="16.5" customHeight="1">
      <c r="A259" s="33"/>
      <c r="B259" s="34"/>
      <c r="C259" s="246" t="s">
        <v>398</v>
      </c>
      <c r="D259" s="246" t="s">
        <v>361</v>
      </c>
      <c r="E259" s="247" t="s">
        <v>399</v>
      </c>
      <c r="F259" s="248" t="s">
        <v>400</v>
      </c>
      <c r="G259" s="249" t="s">
        <v>137</v>
      </c>
      <c r="H259" s="250">
        <v>1</v>
      </c>
      <c r="I259" s="251"/>
      <c r="J259" s="252">
        <f>ROUND(I259*H259,2)</f>
        <v>0</v>
      </c>
      <c r="K259" s="248" t="s">
        <v>1</v>
      </c>
      <c r="L259" s="253"/>
      <c r="M259" s="254" t="s">
        <v>1</v>
      </c>
      <c r="N259" s="255" t="s">
        <v>42</v>
      </c>
      <c r="O259" s="70"/>
      <c r="P259" s="216">
        <f>O259*H259</f>
        <v>0</v>
      </c>
      <c r="Q259" s="216">
        <v>49.984999999999999</v>
      </c>
      <c r="R259" s="216">
        <f>Q259*H259</f>
        <v>49.984999999999999</v>
      </c>
      <c r="S259" s="216">
        <v>0</v>
      </c>
      <c r="T259" s="217">
        <f>S259*H259</f>
        <v>0</v>
      </c>
      <c r="U259" s="33"/>
      <c r="V259" s="33"/>
      <c r="W259" s="33"/>
      <c r="X259" s="33"/>
      <c r="Y259" s="33"/>
      <c r="Z259" s="33"/>
      <c r="AA259" s="33"/>
      <c r="AB259" s="33"/>
      <c r="AC259" s="33"/>
      <c r="AD259" s="33"/>
      <c r="AE259" s="33"/>
      <c r="AR259" s="218" t="s">
        <v>184</v>
      </c>
      <c r="AT259" s="218" t="s">
        <v>361</v>
      </c>
      <c r="AU259" s="218" t="s">
        <v>87</v>
      </c>
      <c r="AY259" s="16" t="s">
        <v>131</v>
      </c>
      <c r="BE259" s="219">
        <f>IF(N259="základní",J259,0)</f>
        <v>0</v>
      </c>
      <c r="BF259" s="219">
        <f>IF(N259="snížená",J259,0)</f>
        <v>0</v>
      </c>
      <c r="BG259" s="219">
        <f>IF(N259="zákl. přenesená",J259,0)</f>
        <v>0</v>
      </c>
      <c r="BH259" s="219">
        <f>IF(N259="sníž. přenesená",J259,0)</f>
        <v>0</v>
      </c>
      <c r="BI259" s="219">
        <f>IF(N259="nulová",J259,0)</f>
        <v>0</v>
      </c>
      <c r="BJ259" s="16" t="s">
        <v>85</v>
      </c>
      <c r="BK259" s="219">
        <f>ROUND(I259*H259,2)</f>
        <v>0</v>
      </c>
      <c r="BL259" s="16" t="s">
        <v>139</v>
      </c>
      <c r="BM259" s="218" t="s">
        <v>401</v>
      </c>
    </row>
    <row r="260" spans="1:65" s="2" customFormat="1" ht="11.25">
      <c r="A260" s="33"/>
      <c r="B260" s="34"/>
      <c r="C260" s="35"/>
      <c r="D260" s="220" t="s">
        <v>141</v>
      </c>
      <c r="E260" s="35"/>
      <c r="F260" s="221" t="s">
        <v>400</v>
      </c>
      <c r="G260" s="35"/>
      <c r="H260" s="35"/>
      <c r="I260" s="121"/>
      <c r="J260" s="35"/>
      <c r="K260" s="35"/>
      <c r="L260" s="38"/>
      <c r="M260" s="222"/>
      <c r="N260" s="223"/>
      <c r="O260" s="70"/>
      <c r="P260" s="70"/>
      <c r="Q260" s="70"/>
      <c r="R260" s="70"/>
      <c r="S260" s="70"/>
      <c r="T260" s="71"/>
      <c r="U260" s="33"/>
      <c r="V260" s="33"/>
      <c r="W260" s="33"/>
      <c r="X260" s="33"/>
      <c r="Y260" s="33"/>
      <c r="Z260" s="33"/>
      <c r="AA260" s="33"/>
      <c r="AB260" s="33"/>
      <c r="AC260" s="33"/>
      <c r="AD260" s="33"/>
      <c r="AE260" s="33"/>
      <c r="AT260" s="16" t="s">
        <v>141</v>
      </c>
      <c r="AU260" s="16" t="s">
        <v>87</v>
      </c>
    </row>
    <row r="261" spans="1:65" s="2" customFormat="1" ht="19.5">
      <c r="A261" s="33"/>
      <c r="B261" s="34"/>
      <c r="C261" s="35"/>
      <c r="D261" s="220" t="s">
        <v>380</v>
      </c>
      <c r="E261" s="35"/>
      <c r="F261" s="256" t="s">
        <v>402</v>
      </c>
      <c r="G261" s="35"/>
      <c r="H261" s="35"/>
      <c r="I261" s="121"/>
      <c r="J261" s="35"/>
      <c r="K261" s="35"/>
      <c r="L261" s="38"/>
      <c r="M261" s="222"/>
      <c r="N261" s="223"/>
      <c r="O261" s="70"/>
      <c r="P261" s="70"/>
      <c r="Q261" s="70"/>
      <c r="R261" s="70"/>
      <c r="S261" s="70"/>
      <c r="T261" s="71"/>
      <c r="U261" s="33"/>
      <c r="V261" s="33"/>
      <c r="W261" s="33"/>
      <c r="X261" s="33"/>
      <c r="Y261" s="33"/>
      <c r="Z261" s="33"/>
      <c r="AA261" s="33"/>
      <c r="AB261" s="33"/>
      <c r="AC261" s="33"/>
      <c r="AD261" s="33"/>
      <c r="AE261" s="33"/>
      <c r="AT261" s="16" t="s">
        <v>380</v>
      </c>
      <c r="AU261" s="16" t="s">
        <v>87</v>
      </c>
    </row>
    <row r="262" spans="1:65" s="2" customFormat="1" ht="16.5" customHeight="1">
      <c r="A262" s="33"/>
      <c r="B262" s="34"/>
      <c r="C262" s="246" t="s">
        <v>403</v>
      </c>
      <c r="D262" s="246" t="s">
        <v>361</v>
      </c>
      <c r="E262" s="247" t="s">
        <v>404</v>
      </c>
      <c r="F262" s="248" t="s">
        <v>405</v>
      </c>
      <c r="G262" s="249" t="s">
        <v>137</v>
      </c>
      <c r="H262" s="250">
        <v>1</v>
      </c>
      <c r="I262" s="251"/>
      <c r="J262" s="252">
        <f>ROUND(I262*H262,2)</f>
        <v>0</v>
      </c>
      <c r="K262" s="248" t="s">
        <v>1</v>
      </c>
      <c r="L262" s="253"/>
      <c r="M262" s="254" t="s">
        <v>1</v>
      </c>
      <c r="N262" s="255" t="s">
        <v>42</v>
      </c>
      <c r="O262" s="70"/>
      <c r="P262" s="216">
        <f>O262*H262</f>
        <v>0</v>
      </c>
      <c r="Q262" s="216">
        <v>0</v>
      </c>
      <c r="R262" s="216">
        <f>Q262*H262</f>
        <v>0</v>
      </c>
      <c r="S262" s="216">
        <v>0</v>
      </c>
      <c r="T262" s="217">
        <f>S262*H262</f>
        <v>0</v>
      </c>
      <c r="U262" s="33"/>
      <c r="V262" s="33"/>
      <c r="W262" s="33"/>
      <c r="X262" s="33"/>
      <c r="Y262" s="33"/>
      <c r="Z262" s="33"/>
      <c r="AA262" s="33"/>
      <c r="AB262" s="33"/>
      <c r="AC262" s="33"/>
      <c r="AD262" s="33"/>
      <c r="AE262" s="33"/>
      <c r="AR262" s="218" t="s">
        <v>184</v>
      </c>
      <c r="AT262" s="218" t="s">
        <v>361</v>
      </c>
      <c r="AU262" s="218" t="s">
        <v>87</v>
      </c>
      <c r="AY262" s="16" t="s">
        <v>131</v>
      </c>
      <c r="BE262" s="219">
        <f>IF(N262="základní",J262,0)</f>
        <v>0</v>
      </c>
      <c r="BF262" s="219">
        <f>IF(N262="snížená",J262,0)</f>
        <v>0</v>
      </c>
      <c r="BG262" s="219">
        <f>IF(N262="zákl. přenesená",J262,0)</f>
        <v>0</v>
      </c>
      <c r="BH262" s="219">
        <f>IF(N262="sníž. přenesená",J262,0)</f>
        <v>0</v>
      </c>
      <c r="BI262" s="219">
        <f>IF(N262="nulová",J262,0)</f>
        <v>0</v>
      </c>
      <c r="BJ262" s="16" t="s">
        <v>85</v>
      </c>
      <c r="BK262" s="219">
        <f>ROUND(I262*H262,2)</f>
        <v>0</v>
      </c>
      <c r="BL262" s="16" t="s">
        <v>139</v>
      </c>
      <c r="BM262" s="218" t="s">
        <v>406</v>
      </c>
    </row>
    <row r="263" spans="1:65" s="2" customFormat="1" ht="11.25">
      <c r="A263" s="33"/>
      <c r="B263" s="34"/>
      <c r="C263" s="35"/>
      <c r="D263" s="220" t="s">
        <v>141</v>
      </c>
      <c r="E263" s="35"/>
      <c r="F263" s="221" t="s">
        <v>405</v>
      </c>
      <c r="G263" s="35"/>
      <c r="H263" s="35"/>
      <c r="I263" s="121"/>
      <c r="J263" s="35"/>
      <c r="K263" s="35"/>
      <c r="L263" s="38"/>
      <c r="M263" s="222"/>
      <c r="N263" s="223"/>
      <c r="O263" s="70"/>
      <c r="P263" s="70"/>
      <c r="Q263" s="70"/>
      <c r="R263" s="70"/>
      <c r="S263" s="70"/>
      <c r="T263" s="71"/>
      <c r="U263" s="33"/>
      <c r="V263" s="33"/>
      <c r="W263" s="33"/>
      <c r="X263" s="33"/>
      <c r="Y263" s="33"/>
      <c r="Z263" s="33"/>
      <c r="AA263" s="33"/>
      <c r="AB263" s="33"/>
      <c r="AC263" s="33"/>
      <c r="AD263" s="33"/>
      <c r="AE263" s="33"/>
      <c r="AT263" s="16" t="s">
        <v>141</v>
      </c>
      <c r="AU263" s="16" t="s">
        <v>87</v>
      </c>
    </row>
    <row r="264" spans="1:65" s="2" customFormat="1" ht="19.5">
      <c r="A264" s="33"/>
      <c r="B264" s="34"/>
      <c r="C264" s="35"/>
      <c r="D264" s="220" t="s">
        <v>380</v>
      </c>
      <c r="E264" s="35"/>
      <c r="F264" s="256" t="s">
        <v>407</v>
      </c>
      <c r="G264" s="35"/>
      <c r="H264" s="35"/>
      <c r="I264" s="121"/>
      <c r="J264" s="35"/>
      <c r="K264" s="35"/>
      <c r="L264" s="38"/>
      <c r="M264" s="222"/>
      <c r="N264" s="223"/>
      <c r="O264" s="70"/>
      <c r="P264" s="70"/>
      <c r="Q264" s="70"/>
      <c r="R264" s="70"/>
      <c r="S264" s="70"/>
      <c r="T264" s="71"/>
      <c r="U264" s="33"/>
      <c r="V264" s="33"/>
      <c r="W264" s="33"/>
      <c r="X264" s="33"/>
      <c r="Y264" s="33"/>
      <c r="Z264" s="33"/>
      <c r="AA264" s="33"/>
      <c r="AB264" s="33"/>
      <c r="AC264" s="33"/>
      <c r="AD264" s="33"/>
      <c r="AE264" s="33"/>
      <c r="AT264" s="16" t="s">
        <v>380</v>
      </c>
      <c r="AU264" s="16" t="s">
        <v>87</v>
      </c>
    </row>
    <row r="265" spans="1:65" s="2" customFormat="1" ht="16.5" customHeight="1">
      <c r="A265" s="33"/>
      <c r="B265" s="34"/>
      <c r="C265" s="246" t="s">
        <v>408</v>
      </c>
      <c r="D265" s="246" t="s">
        <v>361</v>
      </c>
      <c r="E265" s="247" t="s">
        <v>409</v>
      </c>
      <c r="F265" s="248" t="s">
        <v>410</v>
      </c>
      <c r="G265" s="249" t="s">
        <v>137</v>
      </c>
      <c r="H265" s="250">
        <v>1</v>
      </c>
      <c r="I265" s="251"/>
      <c r="J265" s="252">
        <f>ROUND(I265*H265,2)</f>
        <v>0</v>
      </c>
      <c r="K265" s="248" t="s">
        <v>1</v>
      </c>
      <c r="L265" s="253"/>
      <c r="M265" s="254" t="s">
        <v>1</v>
      </c>
      <c r="N265" s="255" t="s">
        <v>42</v>
      </c>
      <c r="O265" s="70"/>
      <c r="P265" s="216">
        <f>O265*H265</f>
        <v>0</v>
      </c>
      <c r="Q265" s="216">
        <v>0</v>
      </c>
      <c r="R265" s="216">
        <f>Q265*H265</f>
        <v>0</v>
      </c>
      <c r="S265" s="216">
        <v>0</v>
      </c>
      <c r="T265" s="217">
        <f>S265*H265</f>
        <v>0</v>
      </c>
      <c r="U265" s="33"/>
      <c r="V265" s="33"/>
      <c r="W265" s="33"/>
      <c r="X265" s="33"/>
      <c r="Y265" s="33"/>
      <c r="Z265" s="33"/>
      <c r="AA265" s="33"/>
      <c r="AB265" s="33"/>
      <c r="AC265" s="33"/>
      <c r="AD265" s="33"/>
      <c r="AE265" s="33"/>
      <c r="AR265" s="218" t="s">
        <v>184</v>
      </c>
      <c r="AT265" s="218" t="s">
        <v>361</v>
      </c>
      <c r="AU265" s="218" t="s">
        <v>87</v>
      </c>
      <c r="AY265" s="16" t="s">
        <v>131</v>
      </c>
      <c r="BE265" s="219">
        <f>IF(N265="základní",J265,0)</f>
        <v>0</v>
      </c>
      <c r="BF265" s="219">
        <f>IF(N265="snížená",J265,0)</f>
        <v>0</v>
      </c>
      <c r="BG265" s="219">
        <f>IF(N265="zákl. přenesená",J265,0)</f>
        <v>0</v>
      </c>
      <c r="BH265" s="219">
        <f>IF(N265="sníž. přenesená",J265,0)</f>
        <v>0</v>
      </c>
      <c r="BI265" s="219">
        <f>IF(N265="nulová",J265,0)</f>
        <v>0</v>
      </c>
      <c r="BJ265" s="16" t="s">
        <v>85</v>
      </c>
      <c r="BK265" s="219">
        <f>ROUND(I265*H265,2)</f>
        <v>0</v>
      </c>
      <c r="BL265" s="16" t="s">
        <v>139</v>
      </c>
      <c r="BM265" s="218" t="s">
        <v>411</v>
      </c>
    </row>
    <row r="266" spans="1:65" s="2" customFormat="1" ht="11.25">
      <c r="A266" s="33"/>
      <c r="B266" s="34"/>
      <c r="C266" s="35"/>
      <c r="D266" s="220" t="s">
        <v>141</v>
      </c>
      <c r="E266" s="35"/>
      <c r="F266" s="221" t="s">
        <v>410</v>
      </c>
      <c r="G266" s="35"/>
      <c r="H266" s="35"/>
      <c r="I266" s="121"/>
      <c r="J266" s="35"/>
      <c r="K266" s="35"/>
      <c r="L266" s="38"/>
      <c r="M266" s="222"/>
      <c r="N266" s="223"/>
      <c r="O266" s="70"/>
      <c r="P266" s="70"/>
      <c r="Q266" s="70"/>
      <c r="R266" s="70"/>
      <c r="S266" s="70"/>
      <c r="T266" s="71"/>
      <c r="U266" s="33"/>
      <c r="V266" s="33"/>
      <c r="W266" s="33"/>
      <c r="X266" s="33"/>
      <c r="Y266" s="33"/>
      <c r="Z266" s="33"/>
      <c r="AA266" s="33"/>
      <c r="AB266" s="33"/>
      <c r="AC266" s="33"/>
      <c r="AD266" s="33"/>
      <c r="AE266" s="33"/>
      <c r="AT266" s="16" t="s">
        <v>141</v>
      </c>
      <c r="AU266" s="16" t="s">
        <v>87</v>
      </c>
    </row>
    <row r="267" spans="1:65" s="2" customFormat="1" ht="19.5">
      <c r="A267" s="33"/>
      <c r="B267" s="34"/>
      <c r="C267" s="35"/>
      <c r="D267" s="220" t="s">
        <v>380</v>
      </c>
      <c r="E267" s="35"/>
      <c r="F267" s="256" t="s">
        <v>407</v>
      </c>
      <c r="G267" s="35"/>
      <c r="H267" s="35"/>
      <c r="I267" s="121"/>
      <c r="J267" s="35"/>
      <c r="K267" s="35"/>
      <c r="L267" s="38"/>
      <c r="M267" s="222"/>
      <c r="N267" s="223"/>
      <c r="O267" s="70"/>
      <c r="P267" s="70"/>
      <c r="Q267" s="70"/>
      <c r="R267" s="70"/>
      <c r="S267" s="70"/>
      <c r="T267" s="71"/>
      <c r="U267" s="33"/>
      <c r="V267" s="33"/>
      <c r="W267" s="33"/>
      <c r="X267" s="33"/>
      <c r="Y267" s="33"/>
      <c r="Z267" s="33"/>
      <c r="AA267" s="33"/>
      <c r="AB267" s="33"/>
      <c r="AC267" s="33"/>
      <c r="AD267" s="33"/>
      <c r="AE267" s="33"/>
      <c r="AT267" s="16" t="s">
        <v>380</v>
      </c>
      <c r="AU267" s="16" t="s">
        <v>87</v>
      </c>
    </row>
    <row r="268" spans="1:65" s="2" customFormat="1" ht="21.75" customHeight="1">
      <c r="A268" s="33"/>
      <c r="B268" s="34"/>
      <c r="C268" s="246" t="s">
        <v>412</v>
      </c>
      <c r="D268" s="246" t="s">
        <v>361</v>
      </c>
      <c r="E268" s="247" t="s">
        <v>413</v>
      </c>
      <c r="F268" s="248" t="s">
        <v>414</v>
      </c>
      <c r="G268" s="249" t="s">
        <v>137</v>
      </c>
      <c r="H268" s="250">
        <v>134</v>
      </c>
      <c r="I268" s="251"/>
      <c r="J268" s="252">
        <f>ROUND(I268*H268,2)</f>
        <v>0</v>
      </c>
      <c r="K268" s="248" t="s">
        <v>138</v>
      </c>
      <c r="L268" s="253"/>
      <c r="M268" s="254" t="s">
        <v>1</v>
      </c>
      <c r="N268" s="255" t="s">
        <v>42</v>
      </c>
      <c r="O268" s="70"/>
      <c r="P268" s="216">
        <f>O268*H268</f>
        <v>0</v>
      </c>
      <c r="Q268" s="216">
        <v>0.32705000000000001</v>
      </c>
      <c r="R268" s="216">
        <f>Q268*H268</f>
        <v>43.8247</v>
      </c>
      <c r="S268" s="216">
        <v>0</v>
      </c>
      <c r="T268" s="217">
        <f>S268*H268</f>
        <v>0</v>
      </c>
      <c r="U268" s="33"/>
      <c r="V268" s="33"/>
      <c r="W268" s="33"/>
      <c r="X268" s="33"/>
      <c r="Y268" s="33"/>
      <c r="Z268" s="33"/>
      <c r="AA268" s="33"/>
      <c r="AB268" s="33"/>
      <c r="AC268" s="33"/>
      <c r="AD268" s="33"/>
      <c r="AE268" s="33"/>
      <c r="AR268" s="218" t="s">
        <v>184</v>
      </c>
      <c r="AT268" s="218" t="s">
        <v>361</v>
      </c>
      <c r="AU268" s="218" t="s">
        <v>87</v>
      </c>
      <c r="AY268" s="16" t="s">
        <v>131</v>
      </c>
      <c r="BE268" s="219">
        <f>IF(N268="základní",J268,0)</f>
        <v>0</v>
      </c>
      <c r="BF268" s="219">
        <f>IF(N268="snížená",J268,0)</f>
        <v>0</v>
      </c>
      <c r="BG268" s="219">
        <f>IF(N268="zákl. přenesená",J268,0)</f>
        <v>0</v>
      </c>
      <c r="BH268" s="219">
        <f>IF(N268="sníž. přenesená",J268,0)</f>
        <v>0</v>
      </c>
      <c r="BI268" s="219">
        <f>IF(N268="nulová",J268,0)</f>
        <v>0</v>
      </c>
      <c r="BJ268" s="16" t="s">
        <v>85</v>
      </c>
      <c r="BK268" s="219">
        <f>ROUND(I268*H268,2)</f>
        <v>0</v>
      </c>
      <c r="BL268" s="16" t="s">
        <v>139</v>
      </c>
      <c r="BM268" s="218" t="s">
        <v>415</v>
      </c>
    </row>
    <row r="269" spans="1:65" s="2" customFormat="1" ht="11.25">
      <c r="A269" s="33"/>
      <c r="B269" s="34"/>
      <c r="C269" s="35"/>
      <c r="D269" s="220" t="s">
        <v>141</v>
      </c>
      <c r="E269" s="35"/>
      <c r="F269" s="221" t="s">
        <v>414</v>
      </c>
      <c r="G269" s="35"/>
      <c r="H269" s="35"/>
      <c r="I269" s="121"/>
      <c r="J269" s="35"/>
      <c r="K269" s="35"/>
      <c r="L269" s="38"/>
      <c r="M269" s="222"/>
      <c r="N269" s="223"/>
      <c r="O269" s="70"/>
      <c r="P269" s="70"/>
      <c r="Q269" s="70"/>
      <c r="R269" s="70"/>
      <c r="S269" s="70"/>
      <c r="T269" s="71"/>
      <c r="U269" s="33"/>
      <c r="V269" s="33"/>
      <c r="W269" s="33"/>
      <c r="X269" s="33"/>
      <c r="Y269" s="33"/>
      <c r="Z269" s="33"/>
      <c r="AA269" s="33"/>
      <c r="AB269" s="33"/>
      <c r="AC269" s="33"/>
      <c r="AD269" s="33"/>
      <c r="AE269" s="33"/>
      <c r="AT269" s="16" t="s">
        <v>141</v>
      </c>
      <c r="AU269" s="16" t="s">
        <v>87</v>
      </c>
    </row>
    <row r="270" spans="1:65" s="2" customFormat="1" ht="21.75" customHeight="1">
      <c r="A270" s="33"/>
      <c r="B270" s="34"/>
      <c r="C270" s="246" t="s">
        <v>416</v>
      </c>
      <c r="D270" s="246" t="s">
        <v>361</v>
      </c>
      <c r="E270" s="247" t="s">
        <v>417</v>
      </c>
      <c r="F270" s="248" t="s">
        <v>418</v>
      </c>
      <c r="G270" s="249" t="s">
        <v>192</v>
      </c>
      <c r="H270" s="250">
        <v>542</v>
      </c>
      <c r="I270" s="251"/>
      <c r="J270" s="252">
        <f>ROUND(I270*H270,2)</f>
        <v>0</v>
      </c>
      <c r="K270" s="248" t="s">
        <v>138</v>
      </c>
      <c r="L270" s="253"/>
      <c r="M270" s="254" t="s">
        <v>1</v>
      </c>
      <c r="N270" s="255" t="s">
        <v>42</v>
      </c>
      <c r="O270" s="70"/>
      <c r="P270" s="216">
        <f>O270*H270</f>
        <v>0</v>
      </c>
      <c r="Q270" s="216">
        <v>6.003E-2</v>
      </c>
      <c r="R270" s="216">
        <f>Q270*H270</f>
        <v>32.536259999999999</v>
      </c>
      <c r="S270" s="216">
        <v>0</v>
      </c>
      <c r="T270" s="217">
        <f>S270*H270</f>
        <v>0</v>
      </c>
      <c r="U270" s="33"/>
      <c r="V270" s="33"/>
      <c r="W270" s="33"/>
      <c r="X270" s="33"/>
      <c r="Y270" s="33"/>
      <c r="Z270" s="33"/>
      <c r="AA270" s="33"/>
      <c r="AB270" s="33"/>
      <c r="AC270" s="33"/>
      <c r="AD270" s="33"/>
      <c r="AE270" s="33"/>
      <c r="AR270" s="218" t="s">
        <v>184</v>
      </c>
      <c r="AT270" s="218" t="s">
        <v>361</v>
      </c>
      <c r="AU270" s="218" t="s">
        <v>87</v>
      </c>
      <c r="AY270" s="16" t="s">
        <v>131</v>
      </c>
      <c r="BE270" s="219">
        <f>IF(N270="základní",J270,0)</f>
        <v>0</v>
      </c>
      <c r="BF270" s="219">
        <f>IF(N270="snížená",J270,0)</f>
        <v>0</v>
      </c>
      <c r="BG270" s="219">
        <f>IF(N270="zákl. přenesená",J270,0)</f>
        <v>0</v>
      </c>
      <c r="BH270" s="219">
        <f>IF(N270="sníž. přenesená",J270,0)</f>
        <v>0</v>
      </c>
      <c r="BI270" s="219">
        <f>IF(N270="nulová",J270,0)</f>
        <v>0</v>
      </c>
      <c r="BJ270" s="16" t="s">
        <v>85</v>
      </c>
      <c r="BK270" s="219">
        <f>ROUND(I270*H270,2)</f>
        <v>0</v>
      </c>
      <c r="BL270" s="16" t="s">
        <v>139</v>
      </c>
      <c r="BM270" s="218" t="s">
        <v>419</v>
      </c>
    </row>
    <row r="271" spans="1:65" s="2" customFormat="1" ht="11.25">
      <c r="A271" s="33"/>
      <c r="B271" s="34"/>
      <c r="C271" s="35"/>
      <c r="D271" s="220" t="s">
        <v>141</v>
      </c>
      <c r="E271" s="35"/>
      <c r="F271" s="221" t="s">
        <v>418</v>
      </c>
      <c r="G271" s="35"/>
      <c r="H271" s="35"/>
      <c r="I271" s="121"/>
      <c r="J271" s="35"/>
      <c r="K271" s="35"/>
      <c r="L271" s="38"/>
      <c r="M271" s="222"/>
      <c r="N271" s="223"/>
      <c r="O271" s="70"/>
      <c r="P271" s="70"/>
      <c r="Q271" s="70"/>
      <c r="R271" s="70"/>
      <c r="S271" s="70"/>
      <c r="T271" s="71"/>
      <c r="U271" s="33"/>
      <c r="V271" s="33"/>
      <c r="W271" s="33"/>
      <c r="X271" s="33"/>
      <c r="Y271" s="33"/>
      <c r="Z271" s="33"/>
      <c r="AA271" s="33"/>
      <c r="AB271" s="33"/>
      <c r="AC271" s="33"/>
      <c r="AD271" s="33"/>
      <c r="AE271" s="33"/>
      <c r="AT271" s="16" t="s">
        <v>141</v>
      </c>
      <c r="AU271" s="16" t="s">
        <v>87</v>
      </c>
    </row>
    <row r="272" spans="1:65" s="13" customFormat="1" ht="11.25">
      <c r="B272" s="224"/>
      <c r="C272" s="225"/>
      <c r="D272" s="220" t="s">
        <v>148</v>
      </c>
      <c r="E272" s="226" t="s">
        <v>1</v>
      </c>
      <c r="F272" s="227" t="s">
        <v>420</v>
      </c>
      <c r="G272" s="225"/>
      <c r="H272" s="228">
        <v>297</v>
      </c>
      <c r="I272" s="229"/>
      <c r="J272" s="225"/>
      <c r="K272" s="225"/>
      <c r="L272" s="230"/>
      <c r="M272" s="231"/>
      <c r="N272" s="232"/>
      <c r="O272" s="232"/>
      <c r="P272" s="232"/>
      <c r="Q272" s="232"/>
      <c r="R272" s="232"/>
      <c r="S272" s="232"/>
      <c r="T272" s="233"/>
      <c r="AT272" s="234" t="s">
        <v>148</v>
      </c>
      <c r="AU272" s="234" t="s">
        <v>87</v>
      </c>
      <c r="AV272" s="13" t="s">
        <v>87</v>
      </c>
      <c r="AW272" s="13" t="s">
        <v>34</v>
      </c>
      <c r="AX272" s="13" t="s">
        <v>77</v>
      </c>
      <c r="AY272" s="234" t="s">
        <v>131</v>
      </c>
    </row>
    <row r="273" spans="1:65" s="13" customFormat="1" ht="11.25">
      <c r="B273" s="224"/>
      <c r="C273" s="225"/>
      <c r="D273" s="220" t="s">
        <v>148</v>
      </c>
      <c r="E273" s="226" t="s">
        <v>1</v>
      </c>
      <c r="F273" s="227" t="s">
        <v>421</v>
      </c>
      <c r="G273" s="225"/>
      <c r="H273" s="228">
        <v>245</v>
      </c>
      <c r="I273" s="229"/>
      <c r="J273" s="225"/>
      <c r="K273" s="225"/>
      <c r="L273" s="230"/>
      <c r="M273" s="231"/>
      <c r="N273" s="232"/>
      <c r="O273" s="232"/>
      <c r="P273" s="232"/>
      <c r="Q273" s="232"/>
      <c r="R273" s="232"/>
      <c r="S273" s="232"/>
      <c r="T273" s="233"/>
      <c r="AT273" s="234" t="s">
        <v>148</v>
      </c>
      <c r="AU273" s="234" t="s">
        <v>87</v>
      </c>
      <c r="AV273" s="13" t="s">
        <v>87</v>
      </c>
      <c r="AW273" s="13" t="s">
        <v>34</v>
      </c>
      <c r="AX273" s="13" t="s">
        <v>77</v>
      </c>
      <c r="AY273" s="234" t="s">
        <v>131</v>
      </c>
    </row>
    <row r="274" spans="1:65" s="14" customFormat="1" ht="11.25">
      <c r="B274" s="235"/>
      <c r="C274" s="236"/>
      <c r="D274" s="220" t="s">
        <v>148</v>
      </c>
      <c r="E274" s="237" t="s">
        <v>1</v>
      </c>
      <c r="F274" s="238" t="s">
        <v>165</v>
      </c>
      <c r="G274" s="236"/>
      <c r="H274" s="239">
        <v>542</v>
      </c>
      <c r="I274" s="240"/>
      <c r="J274" s="236"/>
      <c r="K274" s="236"/>
      <c r="L274" s="241"/>
      <c r="M274" s="242"/>
      <c r="N274" s="243"/>
      <c r="O274" s="243"/>
      <c r="P274" s="243"/>
      <c r="Q274" s="243"/>
      <c r="R274" s="243"/>
      <c r="S274" s="243"/>
      <c r="T274" s="244"/>
      <c r="AT274" s="245" t="s">
        <v>148</v>
      </c>
      <c r="AU274" s="245" t="s">
        <v>87</v>
      </c>
      <c r="AV274" s="14" t="s">
        <v>139</v>
      </c>
      <c r="AW274" s="14" t="s">
        <v>34</v>
      </c>
      <c r="AX274" s="14" t="s">
        <v>85</v>
      </c>
      <c r="AY274" s="245" t="s">
        <v>131</v>
      </c>
    </row>
    <row r="275" spans="1:65" s="2" customFormat="1" ht="21.75" customHeight="1">
      <c r="A275" s="33"/>
      <c r="B275" s="34"/>
      <c r="C275" s="246" t="s">
        <v>422</v>
      </c>
      <c r="D275" s="246" t="s">
        <v>361</v>
      </c>
      <c r="E275" s="247" t="s">
        <v>423</v>
      </c>
      <c r="F275" s="248" t="s">
        <v>424</v>
      </c>
      <c r="G275" s="249" t="s">
        <v>137</v>
      </c>
      <c r="H275" s="250">
        <v>6</v>
      </c>
      <c r="I275" s="251"/>
      <c r="J275" s="252">
        <f>ROUND(I275*H275,2)</f>
        <v>0</v>
      </c>
      <c r="K275" s="248" t="s">
        <v>138</v>
      </c>
      <c r="L275" s="253"/>
      <c r="M275" s="254" t="s">
        <v>1</v>
      </c>
      <c r="N275" s="255" t="s">
        <v>42</v>
      </c>
      <c r="O275" s="70"/>
      <c r="P275" s="216">
        <f>O275*H275</f>
        <v>0</v>
      </c>
      <c r="Q275" s="216">
        <v>0.25684000000000001</v>
      </c>
      <c r="R275" s="216">
        <f>Q275*H275</f>
        <v>1.5410400000000002</v>
      </c>
      <c r="S275" s="216">
        <v>0</v>
      </c>
      <c r="T275" s="217">
        <f>S275*H275</f>
        <v>0</v>
      </c>
      <c r="U275" s="33"/>
      <c r="V275" s="33"/>
      <c r="W275" s="33"/>
      <c r="X275" s="33"/>
      <c r="Y275" s="33"/>
      <c r="Z275" s="33"/>
      <c r="AA275" s="33"/>
      <c r="AB275" s="33"/>
      <c r="AC275" s="33"/>
      <c r="AD275" s="33"/>
      <c r="AE275" s="33"/>
      <c r="AR275" s="218" t="s">
        <v>184</v>
      </c>
      <c r="AT275" s="218" t="s">
        <v>361</v>
      </c>
      <c r="AU275" s="218" t="s">
        <v>87</v>
      </c>
      <c r="AY275" s="16" t="s">
        <v>131</v>
      </c>
      <c r="BE275" s="219">
        <f>IF(N275="základní",J275,0)</f>
        <v>0</v>
      </c>
      <c r="BF275" s="219">
        <f>IF(N275="snížená",J275,0)</f>
        <v>0</v>
      </c>
      <c r="BG275" s="219">
        <f>IF(N275="zákl. přenesená",J275,0)</f>
        <v>0</v>
      </c>
      <c r="BH275" s="219">
        <f>IF(N275="sníž. přenesená",J275,0)</f>
        <v>0</v>
      </c>
      <c r="BI275" s="219">
        <f>IF(N275="nulová",J275,0)</f>
        <v>0</v>
      </c>
      <c r="BJ275" s="16" t="s">
        <v>85</v>
      </c>
      <c r="BK275" s="219">
        <f>ROUND(I275*H275,2)</f>
        <v>0</v>
      </c>
      <c r="BL275" s="16" t="s">
        <v>139</v>
      </c>
      <c r="BM275" s="218" t="s">
        <v>425</v>
      </c>
    </row>
    <row r="276" spans="1:65" s="2" customFormat="1" ht="11.25">
      <c r="A276" s="33"/>
      <c r="B276" s="34"/>
      <c r="C276" s="35"/>
      <c r="D276" s="220" t="s">
        <v>141</v>
      </c>
      <c r="E276" s="35"/>
      <c r="F276" s="221" t="s">
        <v>424</v>
      </c>
      <c r="G276" s="35"/>
      <c r="H276" s="35"/>
      <c r="I276" s="121"/>
      <c r="J276" s="35"/>
      <c r="K276" s="35"/>
      <c r="L276" s="38"/>
      <c r="M276" s="222"/>
      <c r="N276" s="223"/>
      <c r="O276" s="70"/>
      <c r="P276" s="70"/>
      <c r="Q276" s="70"/>
      <c r="R276" s="70"/>
      <c r="S276" s="70"/>
      <c r="T276" s="71"/>
      <c r="U276" s="33"/>
      <c r="V276" s="33"/>
      <c r="W276" s="33"/>
      <c r="X276" s="33"/>
      <c r="Y276" s="33"/>
      <c r="Z276" s="33"/>
      <c r="AA276" s="33"/>
      <c r="AB276" s="33"/>
      <c r="AC276" s="33"/>
      <c r="AD276" s="33"/>
      <c r="AE276" s="33"/>
      <c r="AT276" s="16" t="s">
        <v>141</v>
      </c>
      <c r="AU276" s="16" t="s">
        <v>87</v>
      </c>
    </row>
    <row r="277" spans="1:65" s="2" customFormat="1" ht="16.5" customHeight="1">
      <c r="A277" s="33"/>
      <c r="B277" s="34"/>
      <c r="C277" s="246" t="s">
        <v>426</v>
      </c>
      <c r="D277" s="246" t="s">
        <v>361</v>
      </c>
      <c r="E277" s="247" t="s">
        <v>427</v>
      </c>
      <c r="F277" s="248" t="s">
        <v>428</v>
      </c>
      <c r="G277" s="249" t="s">
        <v>137</v>
      </c>
      <c r="H277" s="250">
        <v>4</v>
      </c>
      <c r="I277" s="251"/>
      <c r="J277" s="252">
        <f>ROUND(I277*H277,2)</f>
        <v>0</v>
      </c>
      <c r="K277" s="248" t="s">
        <v>1</v>
      </c>
      <c r="L277" s="253"/>
      <c r="M277" s="254" t="s">
        <v>1</v>
      </c>
      <c r="N277" s="255" t="s">
        <v>42</v>
      </c>
      <c r="O277" s="70"/>
      <c r="P277" s="216">
        <f>O277*H277</f>
        <v>0</v>
      </c>
      <c r="Q277" s="216">
        <v>0.42138999999999999</v>
      </c>
      <c r="R277" s="216">
        <f>Q277*H277</f>
        <v>1.6855599999999999</v>
      </c>
      <c r="S277" s="216">
        <v>0</v>
      </c>
      <c r="T277" s="217">
        <f>S277*H277</f>
        <v>0</v>
      </c>
      <c r="U277" s="33"/>
      <c r="V277" s="33"/>
      <c r="W277" s="33"/>
      <c r="X277" s="33"/>
      <c r="Y277" s="33"/>
      <c r="Z277" s="33"/>
      <c r="AA277" s="33"/>
      <c r="AB277" s="33"/>
      <c r="AC277" s="33"/>
      <c r="AD277" s="33"/>
      <c r="AE277" s="33"/>
      <c r="AR277" s="218" t="s">
        <v>184</v>
      </c>
      <c r="AT277" s="218" t="s">
        <v>361</v>
      </c>
      <c r="AU277" s="218" t="s">
        <v>87</v>
      </c>
      <c r="AY277" s="16" t="s">
        <v>131</v>
      </c>
      <c r="BE277" s="219">
        <f>IF(N277="základní",J277,0)</f>
        <v>0</v>
      </c>
      <c r="BF277" s="219">
        <f>IF(N277="snížená",J277,0)</f>
        <v>0</v>
      </c>
      <c r="BG277" s="219">
        <f>IF(N277="zákl. přenesená",J277,0)</f>
        <v>0</v>
      </c>
      <c r="BH277" s="219">
        <f>IF(N277="sníž. přenesená",J277,0)</f>
        <v>0</v>
      </c>
      <c r="BI277" s="219">
        <f>IF(N277="nulová",J277,0)</f>
        <v>0</v>
      </c>
      <c r="BJ277" s="16" t="s">
        <v>85</v>
      </c>
      <c r="BK277" s="219">
        <f>ROUND(I277*H277,2)</f>
        <v>0</v>
      </c>
      <c r="BL277" s="16" t="s">
        <v>139</v>
      </c>
      <c r="BM277" s="218" t="s">
        <v>429</v>
      </c>
    </row>
    <row r="278" spans="1:65" s="2" customFormat="1" ht="11.25">
      <c r="A278" s="33"/>
      <c r="B278" s="34"/>
      <c r="C278" s="35"/>
      <c r="D278" s="220" t="s">
        <v>141</v>
      </c>
      <c r="E278" s="35"/>
      <c r="F278" s="221" t="s">
        <v>428</v>
      </c>
      <c r="G278" s="35"/>
      <c r="H278" s="35"/>
      <c r="I278" s="121"/>
      <c r="J278" s="35"/>
      <c r="K278" s="35"/>
      <c r="L278" s="38"/>
      <c r="M278" s="222"/>
      <c r="N278" s="223"/>
      <c r="O278" s="70"/>
      <c r="P278" s="70"/>
      <c r="Q278" s="70"/>
      <c r="R278" s="70"/>
      <c r="S278" s="70"/>
      <c r="T278" s="71"/>
      <c r="U278" s="33"/>
      <c r="V278" s="33"/>
      <c r="W278" s="33"/>
      <c r="X278" s="33"/>
      <c r="Y278" s="33"/>
      <c r="Z278" s="33"/>
      <c r="AA278" s="33"/>
      <c r="AB278" s="33"/>
      <c r="AC278" s="33"/>
      <c r="AD278" s="33"/>
      <c r="AE278" s="33"/>
      <c r="AT278" s="16" t="s">
        <v>141</v>
      </c>
      <c r="AU278" s="16" t="s">
        <v>87</v>
      </c>
    </row>
    <row r="279" spans="1:65" s="2" customFormat="1" ht="21.75" customHeight="1">
      <c r="A279" s="33"/>
      <c r="B279" s="34"/>
      <c r="C279" s="246" t="s">
        <v>430</v>
      </c>
      <c r="D279" s="246" t="s">
        <v>361</v>
      </c>
      <c r="E279" s="247" t="s">
        <v>431</v>
      </c>
      <c r="F279" s="248" t="s">
        <v>432</v>
      </c>
      <c r="G279" s="249" t="s">
        <v>137</v>
      </c>
      <c r="H279" s="250">
        <v>162</v>
      </c>
      <c r="I279" s="251"/>
      <c r="J279" s="252">
        <f>ROUND(I279*H279,2)</f>
        <v>0</v>
      </c>
      <c r="K279" s="248" t="s">
        <v>138</v>
      </c>
      <c r="L279" s="253"/>
      <c r="M279" s="254" t="s">
        <v>1</v>
      </c>
      <c r="N279" s="255" t="s">
        <v>42</v>
      </c>
      <c r="O279" s="70"/>
      <c r="P279" s="216">
        <f>O279*H279</f>
        <v>0</v>
      </c>
      <c r="Q279" s="216">
        <v>2.1000000000000001E-4</v>
      </c>
      <c r="R279" s="216">
        <f>Q279*H279</f>
        <v>3.4020000000000002E-2</v>
      </c>
      <c r="S279" s="216">
        <v>0</v>
      </c>
      <c r="T279" s="217">
        <f>S279*H279</f>
        <v>0</v>
      </c>
      <c r="U279" s="33"/>
      <c r="V279" s="33"/>
      <c r="W279" s="33"/>
      <c r="X279" s="33"/>
      <c r="Y279" s="33"/>
      <c r="Z279" s="33"/>
      <c r="AA279" s="33"/>
      <c r="AB279" s="33"/>
      <c r="AC279" s="33"/>
      <c r="AD279" s="33"/>
      <c r="AE279" s="33"/>
      <c r="AR279" s="218" t="s">
        <v>184</v>
      </c>
      <c r="AT279" s="218" t="s">
        <v>361</v>
      </c>
      <c r="AU279" s="218" t="s">
        <v>87</v>
      </c>
      <c r="AY279" s="16" t="s">
        <v>131</v>
      </c>
      <c r="BE279" s="219">
        <f>IF(N279="základní",J279,0)</f>
        <v>0</v>
      </c>
      <c r="BF279" s="219">
        <f>IF(N279="snížená",J279,0)</f>
        <v>0</v>
      </c>
      <c r="BG279" s="219">
        <f>IF(N279="zákl. přenesená",J279,0)</f>
        <v>0</v>
      </c>
      <c r="BH279" s="219">
        <f>IF(N279="sníž. přenesená",J279,0)</f>
        <v>0</v>
      </c>
      <c r="BI279" s="219">
        <f>IF(N279="nulová",J279,0)</f>
        <v>0</v>
      </c>
      <c r="BJ279" s="16" t="s">
        <v>85</v>
      </c>
      <c r="BK279" s="219">
        <f>ROUND(I279*H279,2)</f>
        <v>0</v>
      </c>
      <c r="BL279" s="16" t="s">
        <v>139</v>
      </c>
      <c r="BM279" s="218" t="s">
        <v>433</v>
      </c>
    </row>
    <row r="280" spans="1:65" s="2" customFormat="1" ht="11.25">
      <c r="A280" s="33"/>
      <c r="B280" s="34"/>
      <c r="C280" s="35"/>
      <c r="D280" s="220" t="s">
        <v>141</v>
      </c>
      <c r="E280" s="35"/>
      <c r="F280" s="221" t="s">
        <v>432</v>
      </c>
      <c r="G280" s="35"/>
      <c r="H280" s="35"/>
      <c r="I280" s="121"/>
      <c r="J280" s="35"/>
      <c r="K280" s="35"/>
      <c r="L280" s="38"/>
      <c r="M280" s="222"/>
      <c r="N280" s="223"/>
      <c r="O280" s="70"/>
      <c r="P280" s="70"/>
      <c r="Q280" s="70"/>
      <c r="R280" s="70"/>
      <c r="S280" s="70"/>
      <c r="T280" s="71"/>
      <c r="U280" s="33"/>
      <c r="V280" s="33"/>
      <c r="W280" s="33"/>
      <c r="X280" s="33"/>
      <c r="Y280" s="33"/>
      <c r="Z280" s="33"/>
      <c r="AA280" s="33"/>
      <c r="AB280" s="33"/>
      <c r="AC280" s="33"/>
      <c r="AD280" s="33"/>
      <c r="AE280" s="33"/>
      <c r="AT280" s="16" t="s">
        <v>141</v>
      </c>
      <c r="AU280" s="16" t="s">
        <v>87</v>
      </c>
    </row>
    <row r="281" spans="1:65" s="2" customFormat="1" ht="21.75" customHeight="1">
      <c r="A281" s="33"/>
      <c r="B281" s="34"/>
      <c r="C281" s="246" t="s">
        <v>434</v>
      </c>
      <c r="D281" s="246" t="s">
        <v>361</v>
      </c>
      <c r="E281" s="247" t="s">
        <v>435</v>
      </c>
      <c r="F281" s="248" t="s">
        <v>436</v>
      </c>
      <c r="G281" s="249" t="s">
        <v>137</v>
      </c>
      <c r="H281" s="250">
        <v>410</v>
      </c>
      <c r="I281" s="251"/>
      <c r="J281" s="252">
        <f>ROUND(I281*H281,2)</f>
        <v>0</v>
      </c>
      <c r="K281" s="248" t="s">
        <v>138</v>
      </c>
      <c r="L281" s="253"/>
      <c r="M281" s="254" t="s">
        <v>1</v>
      </c>
      <c r="N281" s="255" t="s">
        <v>42</v>
      </c>
      <c r="O281" s="70"/>
      <c r="P281" s="216">
        <f>O281*H281</f>
        <v>0</v>
      </c>
      <c r="Q281" s="216">
        <v>1.8000000000000001E-4</v>
      </c>
      <c r="R281" s="216">
        <f>Q281*H281</f>
        <v>7.3800000000000004E-2</v>
      </c>
      <c r="S281" s="216">
        <v>0</v>
      </c>
      <c r="T281" s="217">
        <f>S281*H281</f>
        <v>0</v>
      </c>
      <c r="U281" s="33"/>
      <c r="V281" s="33"/>
      <c r="W281" s="33"/>
      <c r="X281" s="33"/>
      <c r="Y281" s="33"/>
      <c r="Z281" s="33"/>
      <c r="AA281" s="33"/>
      <c r="AB281" s="33"/>
      <c r="AC281" s="33"/>
      <c r="AD281" s="33"/>
      <c r="AE281" s="33"/>
      <c r="AR281" s="218" t="s">
        <v>184</v>
      </c>
      <c r="AT281" s="218" t="s">
        <v>361</v>
      </c>
      <c r="AU281" s="218" t="s">
        <v>87</v>
      </c>
      <c r="AY281" s="16" t="s">
        <v>131</v>
      </c>
      <c r="BE281" s="219">
        <f>IF(N281="základní",J281,0)</f>
        <v>0</v>
      </c>
      <c r="BF281" s="219">
        <f>IF(N281="snížená",J281,0)</f>
        <v>0</v>
      </c>
      <c r="BG281" s="219">
        <f>IF(N281="zákl. přenesená",J281,0)</f>
        <v>0</v>
      </c>
      <c r="BH281" s="219">
        <f>IF(N281="sníž. přenesená",J281,0)</f>
        <v>0</v>
      </c>
      <c r="BI281" s="219">
        <f>IF(N281="nulová",J281,0)</f>
        <v>0</v>
      </c>
      <c r="BJ281" s="16" t="s">
        <v>85</v>
      </c>
      <c r="BK281" s="219">
        <f>ROUND(I281*H281,2)</f>
        <v>0</v>
      </c>
      <c r="BL281" s="16" t="s">
        <v>139</v>
      </c>
      <c r="BM281" s="218" t="s">
        <v>437</v>
      </c>
    </row>
    <row r="282" spans="1:65" s="2" customFormat="1" ht="11.25">
      <c r="A282" s="33"/>
      <c r="B282" s="34"/>
      <c r="C282" s="35"/>
      <c r="D282" s="220" t="s">
        <v>141</v>
      </c>
      <c r="E282" s="35"/>
      <c r="F282" s="221" t="s">
        <v>436</v>
      </c>
      <c r="G282" s="35"/>
      <c r="H282" s="35"/>
      <c r="I282" s="121"/>
      <c r="J282" s="35"/>
      <c r="K282" s="35"/>
      <c r="L282" s="38"/>
      <c r="M282" s="222"/>
      <c r="N282" s="223"/>
      <c r="O282" s="70"/>
      <c r="P282" s="70"/>
      <c r="Q282" s="70"/>
      <c r="R282" s="70"/>
      <c r="S282" s="70"/>
      <c r="T282" s="71"/>
      <c r="U282" s="33"/>
      <c r="V282" s="33"/>
      <c r="W282" s="33"/>
      <c r="X282" s="33"/>
      <c r="Y282" s="33"/>
      <c r="Z282" s="33"/>
      <c r="AA282" s="33"/>
      <c r="AB282" s="33"/>
      <c r="AC282" s="33"/>
      <c r="AD282" s="33"/>
      <c r="AE282" s="33"/>
      <c r="AT282" s="16" t="s">
        <v>141</v>
      </c>
      <c r="AU282" s="16" t="s">
        <v>87</v>
      </c>
    </row>
    <row r="283" spans="1:65" s="2" customFormat="1" ht="21.75" customHeight="1">
      <c r="A283" s="33"/>
      <c r="B283" s="34"/>
      <c r="C283" s="246" t="s">
        <v>438</v>
      </c>
      <c r="D283" s="246" t="s">
        <v>361</v>
      </c>
      <c r="E283" s="247" t="s">
        <v>439</v>
      </c>
      <c r="F283" s="248" t="s">
        <v>440</v>
      </c>
      <c r="G283" s="249" t="s">
        <v>137</v>
      </c>
      <c r="H283" s="250">
        <v>6</v>
      </c>
      <c r="I283" s="251"/>
      <c r="J283" s="252">
        <f>ROUND(I283*H283,2)</f>
        <v>0</v>
      </c>
      <c r="K283" s="248" t="s">
        <v>138</v>
      </c>
      <c r="L283" s="253"/>
      <c r="M283" s="254" t="s">
        <v>1</v>
      </c>
      <c r="N283" s="255" t="s">
        <v>42</v>
      </c>
      <c r="O283" s="70"/>
      <c r="P283" s="216">
        <f>O283*H283</f>
        <v>0</v>
      </c>
      <c r="Q283" s="216">
        <v>5.6000000000000001E-2</v>
      </c>
      <c r="R283" s="216">
        <f>Q283*H283</f>
        <v>0.33600000000000002</v>
      </c>
      <c r="S283" s="216">
        <v>0</v>
      </c>
      <c r="T283" s="217">
        <f>S283*H283</f>
        <v>0</v>
      </c>
      <c r="U283" s="33"/>
      <c r="V283" s="33"/>
      <c r="W283" s="33"/>
      <c r="X283" s="33"/>
      <c r="Y283" s="33"/>
      <c r="Z283" s="33"/>
      <c r="AA283" s="33"/>
      <c r="AB283" s="33"/>
      <c r="AC283" s="33"/>
      <c r="AD283" s="33"/>
      <c r="AE283" s="33"/>
      <c r="AR283" s="218" t="s">
        <v>184</v>
      </c>
      <c r="AT283" s="218" t="s">
        <v>361</v>
      </c>
      <c r="AU283" s="218" t="s">
        <v>87</v>
      </c>
      <c r="AY283" s="16" t="s">
        <v>131</v>
      </c>
      <c r="BE283" s="219">
        <f>IF(N283="základní",J283,0)</f>
        <v>0</v>
      </c>
      <c r="BF283" s="219">
        <f>IF(N283="snížená",J283,0)</f>
        <v>0</v>
      </c>
      <c r="BG283" s="219">
        <f>IF(N283="zákl. přenesená",J283,0)</f>
        <v>0</v>
      </c>
      <c r="BH283" s="219">
        <f>IF(N283="sníž. přenesená",J283,0)</f>
        <v>0</v>
      </c>
      <c r="BI283" s="219">
        <f>IF(N283="nulová",J283,0)</f>
        <v>0</v>
      </c>
      <c r="BJ283" s="16" t="s">
        <v>85</v>
      </c>
      <c r="BK283" s="219">
        <f>ROUND(I283*H283,2)</f>
        <v>0</v>
      </c>
      <c r="BL283" s="16" t="s">
        <v>139</v>
      </c>
      <c r="BM283" s="218" t="s">
        <v>441</v>
      </c>
    </row>
    <row r="284" spans="1:65" s="2" customFormat="1" ht="11.25">
      <c r="A284" s="33"/>
      <c r="B284" s="34"/>
      <c r="C284" s="35"/>
      <c r="D284" s="220" t="s">
        <v>141</v>
      </c>
      <c r="E284" s="35"/>
      <c r="F284" s="221" t="s">
        <v>440</v>
      </c>
      <c r="G284" s="35"/>
      <c r="H284" s="35"/>
      <c r="I284" s="121"/>
      <c r="J284" s="35"/>
      <c r="K284" s="35"/>
      <c r="L284" s="38"/>
      <c r="M284" s="222"/>
      <c r="N284" s="223"/>
      <c r="O284" s="70"/>
      <c r="P284" s="70"/>
      <c r="Q284" s="70"/>
      <c r="R284" s="70"/>
      <c r="S284" s="70"/>
      <c r="T284" s="71"/>
      <c r="U284" s="33"/>
      <c r="V284" s="33"/>
      <c r="W284" s="33"/>
      <c r="X284" s="33"/>
      <c r="Y284" s="33"/>
      <c r="Z284" s="33"/>
      <c r="AA284" s="33"/>
      <c r="AB284" s="33"/>
      <c r="AC284" s="33"/>
      <c r="AD284" s="33"/>
      <c r="AE284" s="33"/>
      <c r="AT284" s="16" t="s">
        <v>141</v>
      </c>
      <c r="AU284" s="16" t="s">
        <v>87</v>
      </c>
    </row>
    <row r="285" spans="1:65" s="12" customFormat="1" ht="25.9" customHeight="1">
      <c r="B285" s="191"/>
      <c r="C285" s="192"/>
      <c r="D285" s="193" t="s">
        <v>76</v>
      </c>
      <c r="E285" s="194" t="s">
        <v>442</v>
      </c>
      <c r="F285" s="194" t="s">
        <v>443</v>
      </c>
      <c r="G285" s="192"/>
      <c r="H285" s="192"/>
      <c r="I285" s="195"/>
      <c r="J285" s="196">
        <f>BK285</f>
        <v>0</v>
      </c>
      <c r="K285" s="192"/>
      <c r="L285" s="197"/>
      <c r="M285" s="198"/>
      <c r="N285" s="199"/>
      <c r="O285" s="199"/>
      <c r="P285" s="200">
        <f>SUM(P286:P323)</f>
        <v>0</v>
      </c>
      <c r="Q285" s="199"/>
      <c r="R285" s="200">
        <f>SUM(R286:R323)</f>
        <v>0</v>
      </c>
      <c r="S285" s="199"/>
      <c r="T285" s="201">
        <f>SUM(T286:T323)</f>
        <v>0</v>
      </c>
      <c r="AR285" s="202" t="s">
        <v>139</v>
      </c>
      <c r="AT285" s="203" t="s">
        <v>76</v>
      </c>
      <c r="AU285" s="203" t="s">
        <v>77</v>
      </c>
      <c r="AY285" s="202" t="s">
        <v>131</v>
      </c>
      <c r="BK285" s="204">
        <f>SUM(BK286:BK323)</f>
        <v>0</v>
      </c>
    </row>
    <row r="286" spans="1:65" s="2" customFormat="1" ht="21.75" customHeight="1">
      <c r="A286" s="33"/>
      <c r="B286" s="34"/>
      <c r="C286" s="207" t="s">
        <v>444</v>
      </c>
      <c r="D286" s="207" t="s">
        <v>134</v>
      </c>
      <c r="E286" s="208" t="s">
        <v>445</v>
      </c>
      <c r="F286" s="209" t="s">
        <v>446</v>
      </c>
      <c r="G286" s="210" t="s">
        <v>145</v>
      </c>
      <c r="H286" s="211">
        <v>259.50599999999997</v>
      </c>
      <c r="I286" s="212"/>
      <c r="J286" s="213">
        <f>ROUND(I286*H286,2)</f>
        <v>0</v>
      </c>
      <c r="K286" s="209" t="s">
        <v>138</v>
      </c>
      <c r="L286" s="38"/>
      <c r="M286" s="214" t="s">
        <v>1</v>
      </c>
      <c r="N286" s="215" t="s">
        <v>42</v>
      </c>
      <c r="O286" s="70"/>
      <c r="P286" s="216">
        <f>O286*H286</f>
        <v>0</v>
      </c>
      <c r="Q286" s="216">
        <v>0</v>
      </c>
      <c r="R286" s="216">
        <f>Q286*H286</f>
        <v>0</v>
      </c>
      <c r="S286" s="216">
        <v>0</v>
      </c>
      <c r="T286" s="217">
        <f>S286*H286</f>
        <v>0</v>
      </c>
      <c r="U286" s="33"/>
      <c r="V286" s="33"/>
      <c r="W286" s="33"/>
      <c r="X286" s="33"/>
      <c r="Y286" s="33"/>
      <c r="Z286" s="33"/>
      <c r="AA286" s="33"/>
      <c r="AB286" s="33"/>
      <c r="AC286" s="33"/>
      <c r="AD286" s="33"/>
      <c r="AE286" s="33"/>
      <c r="AR286" s="218" t="s">
        <v>347</v>
      </c>
      <c r="AT286" s="218" t="s">
        <v>134</v>
      </c>
      <c r="AU286" s="218" t="s">
        <v>85</v>
      </c>
      <c r="AY286" s="16" t="s">
        <v>131</v>
      </c>
      <c r="BE286" s="219">
        <f>IF(N286="základní",J286,0)</f>
        <v>0</v>
      </c>
      <c r="BF286" s="219">
        <f>IF(N286="snížená",J286,0)</f>
        <v>0</v>
      </c>
      <c r="BG286" s="219">
        <f>IF(N286="zákl. přenesená",J286,0)</f>
        <v>0</v>
      </c>
      <c r="BH286" s="219">
        <f>IF(N286="sníž. přenesená",J286,0)</f>
        <v>0</v>
      </c>
      <c r="BI286" s="219">
        <f>IF(N286="nulová",J286,0)</f>
        <v>0</v>
      </c>
      <c r="BJ286" s="16" t="s">
        <v>85</v>
      </c>
      <c r="BK286" s="219">
        <f>ROUND(I286*H286,2)</f>
        <v>0</v>
      </c>
      <c r="BL286" s="16" t="s">
        <v>347</v>
      </c>
      <c r="BM286" s="218" t="s">
        <v>447</v>
      </c>
    </row>
    <row r="287" spans="1:65" s="2" customFormat="1" ht="58.5">
      <c r="A287" s="33"/>
      <c r="B287" s="34"/>
      <c r="C287" s="35"/>
      <c r="D287" s="220" t="s">
        <v>141</v>
      </c>
      <c r="E287" s="35"/>
      <c r="F287" s="221" t="s">
        <v>448</v>
      </c>
      <c r="G287" s="35"/>
      <c r="H287" s="35"/>
      <c r="I287" s="121"/>
      <c r="J287" s="35"/>
      <c r="K287" s="35"/>
      <c r="L287" s="38"/>
      <c r="M287" s="222"/>
      <c r="N287" s="223"/>
      <c r="O287" s="70"/>
      <c r="P287" s="70"/>
      <c r="Q287" s="70"/>
      <c r="R287" s="70"/>
      <c r="S287" s="70"/>
      <c r="T287" s="71"/>
      <c r="U287" s="33"/>
      <c r="V287" s="33"/>
      <c r="W287" s="33"/>
      <c r="X287" s="33"/>
      <c r="Y287" s="33"/>
      <c r="Z287" s="33"/>
      <c r="AA287" s="33"/>
      <c r="AB287" s="33"/>
      <c r="AC287" s="33"/>
      <c r="AD287" s="33"/>
      <c r="AE287" s="33"/>
      <c r="AT287" s="16" t="s">
        <v>141</v>
      </c>
      <c r="AU287" s="16" t="s">
        <v>85</v>
      </c>
    </row>
    <row r="288" spans="1:65" s="13" customFormat="1" ht="11.25">
      <c r="B288" s="224"/>
      <c r="C288" s="225"/>
      <c r="D288" s="220" t="s">
        <v>148</v>
      </c>
      <c r="E288" s="226" t="s">
        <v>1</v>
      </c>
      <c r="F288" s="227" t="s">
        <v>449</v>
      </c>
      <c r="G288" s="225"/>
      <c r="H288" s="228">
        <v>259.50599999999997</v>
      </c>
      <c r="I288" s="229"/>
      <c r="J288" s="225"/>
      <c r="K288" s="225"/>
      <c r="L288" s="230"/>
      <c r="M288" s="231"/>
      <c r="N288" s="232"/>
      <c r="O288" s="232"/>
      <c r="P288" s="232"/>
      <c r="Q288" s="232"/>
      <c r="R288" s="232"/>
      <c r="S288" s="232"/>
      <c r="T288" s="233"/>
      <c r="AT288" s="234" t="s">
        <v>148</v>
      </c>
      <c r="AU288" s="234" t="s">
        <v>85</v>
      </c>
      <c r="AV288" s="13" t="s">
        <v>87</v>
      </c>
      <c r="AW288" s="13" t="s">
        <v>34</v>
      </c>
      <c r="AX288" s="13" t="s">
        <v>85</v>
      </c>
      <c r="AY288" s="234" t="s">
        <v>131</v>
      </c>
    </row>
    <row r="289" spans="1:65" s="2" customFormat="1" ht="21.75" customHeight="1">
      <c r="A289" s="33"/>
      <c r="B289" s="34"/>
      <c r="C289" s="207" t="s">
        <v>450</v>
      </c>
      <c r="D289" s="207" t="s">
        <v>134</v>
      </c>
      <c r="E289" s="208" t="s">
        <v>451</v>
      </c>
      <c r="F289" s="209" t="s">
        <v>452</v>
      </c>
      <c r="G289" s="210" t="s">
        <v>145</v>
      </c>
      <c r="H289" s="211">
        <v>0.156</v>
      </c>
      <c r="I289" s="212"/>
      <c r="J289" s="213">
        <f>ROUND(I289*H289,2)</f>
        <v>0</v>
      </c>
      <c r="K289" s="209" t="s">
        <v>138</v>
      </c>
      <c r="L289" s="38"/>
      <c r="M289" s="214" t="s">
        <v>1</v>
      </c>
      <c r="N289" s="215" t="s">
        <v>42</v>
      </c>
      <c r="O289" s="70"/>
      <c r="P289" s="216">
        <f>O289*H289</f>
        <v>0</v>
      </c>
      <c r="Q289" s="216">
        <v>0</v>
      </c>
      <c r="R289" s="216">
        <f>Q289*H289</f>
        <v>0</v>
      </c>
      <c r="S289" s="216">
        <v>0</v>
      </c>
      <c r="T289" s="217">
        <f>S289*H289</f>
        <v>0</v>
      </c>
      <c r="U289" s="33"/>
      <c r="V289" s="33"/>
      <c r="W289" s="33"/>
      <c r="X289" s="33"/>
      <c r="Y289" s="33"/>
      <c r="Z289" s="33"/>
      <c r="AA289" s="33"/>
      <c r="AB289" s="33"/>
      <c r="AC289" s="33"/>
      <c r="AD289" s="33"/>
      <c r="AE289" s="33"/>
      <c r="AR289" s="218" t="s">
        <v>347</v>
      </c>
      <c r="AT289" s="218" t="s">
        <v>134</v>
      </c>
      <c r="AU289" s="218" t="s">
        <v>85</v>
      </c>
      <c r="AY289" s="16" t="s">
        <v>131</v>
      </c>
      <c r="BE289" s="219">
        <f>IF(N289="základní",J289,0)</f>
        <v>0</v>
      </c>
      <c r="BF289" s="219">
        <f>IF(N289="snížená",J289,0)</f>
        <v>0</v>
      </c>
      <c r="BG289" s="219">
        <f>IF(N289="zákl. přenesená",J289,0)</f>
        <v>0</v>
      </c>
      <c r="BH289" s="219">
        <f>IF(N289="sníž. přenesená",J289,0)</f>
        <v>0</v>
      </c>
      <c r="BI289" s="219">
        <f>IF(N289="nulová",J289,0)</f>
        <v>0</v>
      </c>
      <c r="BJ289" s="16" t="s">
        <v>85</v>
      </c>
      <c r="BK289" s="219">
        <f>ROUND(I289*H289,2)</f>
        <v>0</v>
      </c>
      <c r="BL289" s="16" t="s">
        <v>347</v>
      </c>
      <c r="BM289" s="218" t="s">
        <v>453</v>
      </c>
    </row>
    <row r="290" spans="1:65" s="2" customFormat="1" ht="29.25">
      <c r="A290" s="33"/>
      <c r="B290" s="34"/>
      <c r="C290" s="35"/>
      <c r="D290" s="220" t="s">
        <v>141</v>
      </c>
      <c r="E290" s="35"/>
      <c r="F290" s="221" t="s">
        <v>454</v>
      </c>
      <c r="G290" s="35"/>
      <c r="H290" s="35"/>
      <c r="I290" s="121"/>
      <c r="J290" s="35"/>
      <c r="K290" s="35"/>
      <c r="L290" s="38"/>
      <c r="M290" s="222"/>
      <c r="N290" s="223"/>
      <c r="O290" s="70"/>
      <c r="P290" s="70"/>
      <c r="Q290" s="70"/>
      <c r="R290" s="70"/>
      <c r="S290" s="70"/>
      <c r="T290" s="71"/>
      <c r="U290" s="33"/>
      <c r="V290" s="33"/>
      <c r="W290" s="33"/>
      <c r="X290" s="33"/>
      <c r="Y290" s="33"/>
      <c r="Z290" s="33"/>
      <c r="AA290" s="33"/>
      <c r="AB290" s="33"/>
      <c r="AC290" s="33"/>
      <c r="AD290" s="33"/>
      <c r="AE290" s="33"/>
      <c r="AT290" s="16" t="s">
        <v>141</v>
      </c>
      <c r="AU290" s="16" t="s">
        <v>85</v>
      </c>
    </row>
    <row r="291" spans="1:65" s="2" customFormat="1" ht="21.75" customHeight="1">
      <c r="A291" s="33"/>
      <c r="B291" s="34"/>
      <c r="C291" s="207" t="s">
        <v>455</v>
      </c>
      <c r="D291" s="207" t="s">
        <v>134</v>
      </c>
      <c r="E291" s="208" t="s">
        <v>456</v>
      </c>
      <c r="F291" s="209" t="s">
        <v>457</v>
      </c>
      <c r="G291" s="210" t="s">
        <v>137</v>
      </c>
      <c r="H291" s="211">
        <v>1</v>
      </c>
      <c r="I291" s="212"/>
      <c r="J291" s="213">
        <f>ROUND(I291*H291,2)</f>
        <v>0</v>
      </c>
      <c r="K291" s="209" t="s">
        <v>138</v>
      </c>
      <c r="L291" s="38"/>
      <c r="M291" s="214" t="s">
        <v>1</v>
      </c>
      <c r="N291" s="215" t="s">
        <v>42</v>
      </c>
      <c r="O291" s="70"/>
      <c r="P291" s="216">
        <f>O291*H291</f>
        <v>0</v>
      </c>
      <c r="Q291" s="216">
        <v>0</v>
      </c>
      <c r="R291" s="216">
        <f>Q291*H291</f>
        <v>0</v>
      </c>
      <c r="S291" s="216">
        <v>0</v>
      </c>
      <c r="T291" s="217">
        <f>S291*H291</f>
        <v>0</v>
      </c>
      <c r="U291" s="33"/>
      <c r="V291" s="33"/>
      <c r="W291" s="33"/>
      <c r="X291" s="33"/>
      <c r="Y291" s="33"/>
      <c r="Z291" s="33"/>
      <c r="AA291" s="33"/>
      <c r="AB291" s="33"/>
      <c r="AC291" s="33"/>
      <c r="AD291" s="33"/>
      <c r="AE291" s="33"/>
      <c r="AR291" s="218" t="s">
        <v>347</v>
      </c>
      <c r="AT291" s="218" t="s">
        <v>134</v>
      </c>
      <c r="AU291" s="218" t="s">
        <v>85</v>
      </c>
      <c r="AY291" s="16" t="s">
        <v>131</v>
      </c>
      <c r="BE291" s="219">
        <f>IF(N291="základní",J291,0)</f>
        <v>0</v>
      </c>
      <c r="BF291" s="219">
        <f>IF(N291="snížená",J291,0)</f>
        <v>0</v>
      </c>
      <c r="BG291" s="219">
        <f>IF(N291="zákl. přenesená",J291,0)</f>
        <v>0</v>
      </c>
      <c r="BH291" s="219">
        <f>IF(N291="sníž. přenesená",J291,0)</f>
        <v>0</v>
      </c>
      <c r="BI291" s="219">
        <f>IF(N291="nulová",J291,0)</f>
        <v>0</v>
      </c>
      <c r="BJ291" s="16" t="s">
        <v>85</v>
      </c>
      <c r="BK291" s="219">
        <f>ROUND(I291*H291,2)</f>
        <v>0</v>
      </c>
      <c r="BL291" s="16" t="s">
        <v>347</v>
      </c>
      <c r="BM291" s="218" t="s">
        <v>458</v>
      </c>
    </row>
    <row r="292" spans="1:65" s="2" customFormat="1" ht="58.5">
      <c r="A292" s="33"/>
      <c r="B292" s="34"/>
      <c r="C292" s="35"/>
      <c r="D292" s="220" t="s">
        <v>141</v>
      </c>
      <c r="E292" s="35"/>
      <c r="F292" s="221" t="s">
        <v>459</v>
      </c>
      <c r="G292" s="35"/>
      <c r="H292" s="35"/>
      <c r="I292" s="121"/>
      <c r="J292" s="35"/>
      <c r="K292" s="35"/>
      <c r="L292" s="38"/>
      <c r="M292" s="222"/>
      <c r="N292" s="223"/>
      <c r="O292" s="70"/>
      <c r="P292" s="70"/>
      <c r="Q292" s="70"/>
      <c r="R292" s="70"/>
      <c r="S292" s="70"/>
      <c r="T292" s="71"/>
      <c r="U292" s="33"/>
      <c r="V292" s="33"/>
      <c r="W292" s="33"/>
      <c r="X292" s="33"/>
      <c r="Y292" s="33"/>
      <c r="Z292" s="33"/>
      <c r="AA292" s="33"/>
      <c r="AB292" s="33"/>
      <c r="AC292" s="33"/>
      <c r="AD292" s="33"/>
      <c r="AE292" s="33"/>
      <c r="AT292" s="16" t="s">
        <v>141</v>
      </c>
      <c r="AU292" s="16" t="s">
        <v>85</v>
      </c>
    </row>
    <row r="293" spans="1:65" s="13" customFormat="1" ht="11.25">
      <c r="B293" s="224"/>
      <c r="C293" s="225"/>
      <c r="D293" s="220" t="s">
        <v>148</v>
      </c>
      <c r="E293" s="226" t="s">
        <v>1</v>
      </c>
      <c r="F293" s="227" t="s">
        <v>460</v>
      </c>
      <c r="G293" s="225"/>
      <c r="H293" s="228">
        <v>1</v>
      </c>
      <c r="I293" s="229"/>
      <c r="J293" s="225"/>
      <c r="K293" s="225"/>
      <c r="L293" s="230"/>
      <c r="M293" s="231"/>
      <c r="N293" s="232"/>
      <c r="O293" s="232"/>
      <c r="P293" s="232"/>
      <c r="Q293" s="232"/>
      <c r="R293" s="232"/>
      <c r="S293" s="232"/>
      <c r="T293" s="233"/>
      <c r="AT293" s="234" t="s">
        <v>148</v>
      </c>
      <c r="AU293" s="234" t="s">
        <v>85</v>
      </c>
      <c r="AV293" s="13" t="s">
        <v>87</v>
      </c>
      <c r="AW293" s="13" t="s">
        <v>34</v>
      </c>
      <c r="AX293" s="13" t="s">
        <v>85</v>
      </c>
      <c r="AY293" s="234" t="s">
        <v>131</v>
      </c>
    </row>
    <row r="294" spans="1:65" s="2" customFormat="1" ht="21.75" customHeight="1">
      <c r="A294" s="33"/>
      <c r="B294" s="34"/>
      <c r="C294" s="207" t="s">
        <v>461</v>
      </c>
      <c r="D294" s="207" t="s">
        <v>134</v>
      </c>
      <c r="E294" s="208" t="s">
        <v>462</v>
      </c>
      <c r="F294" s="209" t="s">
        <v>463</v>
      </c>
      <c r="G294" s="210" t="s">
        <v>145</v>
      </c>
      <c r="H294" s="211">
        <v>21.6</v>
      </c>
      <c r="I294" s="212"/>
      <c r="J294" s="213">
        <f>ROUND(I294*H294,2)</f>
        <v>0</v>
      </c>
      <c r="K294" s="209" t="s">
        <v>138</v>
      </c>
      <c r="L294" s="38"/>
      <c r="M294" s="214" t="s">
        <v>1</v>
      </c>
      <c r="N294" s="215" t="s">
        <v>42</v>
      </c>
      <c r="O294" s="70"/>
      <c r="P294" s="216">
        <f>O294*H294</f>
        <v>0</v>
      </c>
      <c r="Q294" s="216">
        <v>0</v>
      </c>
      <c r="R294" s="216">
        <f>Q294*H294</f>
        <v>0</v>
      </c>
      <c r="S294" s="216">
        <v>0</v>
      </c>
      <c r="T294" s="217">
        <f>S294*H294</f>
        <v>0</v>
      </c>
      <c r="U294" s="33"/>
      <c r="V294" s="33"/>
      <c r="W294" s="33"/>
      <c r="X294" s="33"/>
      <c r="Y294" s="33"/>
      <c r="Z294" s="33"/>
      <c r="AA294" s="33"/>
      <c r="AB294" s="33"/>
      <c r="AC294" s="33"/>
      <c r="AD294" s="33"/>
      <c r="AE294" s="33"/>
      <c r="AR294" s="218" t="s">
        <v>347</v>
      </c>
      <c r="AT294" s="218" t="s">
        <v>134</v>
      </c>
      <c r="AU294" s="218" t="s">
        <v>85</v>
      </c>
      <c r="AY294" s="16" t="s">
        <v>131</v>
      </c>
      <c r="BE294" s="219">
        <f>IF(N294="základní",J294,0)</f>
        <v>0</v>
      </c>
      <c r="BF294" s="219">
        <f>IF(N294="snížená",J294,0)</f>
        <v>0</v>
      </c>
      <c r="BG294" s="219">
        <f>IF(N294="zákl. přenesená",J294,0)</f>
        <v>0</v>
      </c>
      <c r="BH294" s="219">
        <f>IF(N294="sníž. přenesená",J294,0)</f>
        <v>0</v>
      </c>
      <c r="BI294" s="219">
        <f>IF(N294="nulová",J294,0)</f>
        <v>0</v>
      </c>
      <c r="BJ294" s="16" t="s">
        <v>85</v>
      </c>
      <c r="BK294" s="219">
        <f>ROUND(I294*H294,2)</f>
        <v>0</v>
      </c>
      <c r="BL294" s="16" t="s">
        <v>347</v>
      </c>
      <c r="BM294" s="218" t="s">
        <v>464</v>
      </c>
    </row>
    <row r="295" spans="1:65" s="2" customFormat="1" ht="29.25">
      <c r="A295" s="33"/>
      <c r="B295" s="34"/>
      <c r="C295" s="35"/>
      <c r="D295" s="220" t="s">
        <v>141</v>
      </c>
      <c r="E295" s="35"/>
      <c r="F295" s="221" t="s">
        <v>465</v>
      </c>
      <c r="G295" s="35"/>
      <c r="H295" s="35"/>
      <c r="I295" s="121"/>
      <c r="J295" s="35"/>
      <c r="K295" s="35"/>
      <c r="L295" s="38"/>
      <c r="M295" s="222"/>
      <c r="N295" s="223"/>
      <c r="O295" s="70"/>
      <c r="P295" s="70"/>
      <c r="Q295" s="70"/>
      <c r="R295" s="70"/>
      <c r="S295" s="70"/>
      <c r="T295" s="71"/>
      <c r="U295" s="33"/>
      <c r="V295" s="33"/>
      <c r="W295" s="33"/>
      <c r="X295" s="33"/>
      <c r="Y295" s="33"/>
      <c r="Z295" s="33"/>
      <c r="AA295" s="33"/>
      <c r="AB295" s="33"/>
      <c r="AC295" s="33"/>
      <c r="AD295" s="33"/>
      <c r="AE295" s="33"/>
      <c r="AT295" s="16" t="s">
        <v>141</v>
      </c>
      <c r="AU295" s="16" t="s">
        <v>85</v>
      </c>
    </row>
    <row r="296" spans="1:65" s="13" customFormat="1" ht="11.25">
      <c r="B296" s="224"/>
      <c r="C296" s="225"/>
      <c r="D296" s="220" t="s">
        <v>148</v>
      </c>
      <c r="E296" s="226" t="s">
        <v>1</v>
      </c>
      <c r="F296" s="227" t="s">
        <v>466</v>
      </c>
      <c r="G296" s="225"/>
      <c r="H296" s="228">
        <v>21.6</v>
      </c>
      <c r="I296" s="229"/>
      <c r="J296" s="225"/>
      <c r="K296" s="225"/>
      <c r="L296" s="230"/>
      <c r="M296" s="231"/>
      <c r="N296" s="232"/>
      <c r="O296" s="232"/>
      <c r="P296" s="232"/>
      <c r="Q296" s="232"/>
      <c r="R296" s="232"/>
      <c r="S296" s="232"/>
      <c r="T296" s="233"/>
      <c r="AT296" s="234" t="s">
        <v>148</v>
      </c>
      <c r="AU296" s="234" t="s">
        <v>85</v>
      </c>
      <c r="AV296" s="13" t="s">
        <v>87</v>
      </c>
      <c r="AW296" s="13" t="s">
        <v>34</v>
      </c>
      <c r="AX296" s="13" t="s">
        <v>85</v>
      </c>
      <c r="AY296" s="234" t="s">
        <v>131</v>
      </c>
    </row>
    <row r="297" spans="1:65" s="2" customFormat="1" ht="21.75" customHeight="1">
      <c r="A297" s="33"/>
      <c r="B297" s="34"/>
      <c r="C297" s="207" t="s">
        <v>467</v>
      </c>
      <c r="D297" s="207" t="s">
        <v>134</v>
      </c>
      <c r="E297" s="208" t="s">
        <v>468</v>
      </c>
      <c r="F297" s="209" t="s">
        <v>469</v>
      </c>
      <c r="G297" s="210" t="s">
        <v>145</v>
      </c>
      <c r="H297" s="211">
        <v>21.6</v>
      </c>
      <c r="I297" s="212"/>
      <c r="J297" s="213">
        <f>ROUND(I297*H297,2)</f>
        <v>0</v>
      </c>
      <c r="K297" s="209" t="s">
        <v>138</v>
      </c>
      <c r="L297" s="38"/>
      <c r="M297" s="214" t="s">
        <v>1</v>
      </c>
      <c r="N297" s="215" t="s">
        <v>42</v>
      </c>
      <c r="O297" s="70"/>
      <c r="P297" s="216">
        <f>O297*H297</f>
        <v>0</v>
      </c>
      <c r="Q297" s="216">
        <v>0</v>
      </c>
      <c r="R297" s="216">
        <f>Q297*H297</f>
        <v>0</v>
      </c>
      <c r="S297" s="216">
        <v>0</v>
      </c>
      <c r="T297" s="217">
        <f>S297*H297</f>
        <v>0</v>
      </c>
      <c r="U297" s="33"/>
      <c r="V297" s="33"/>
      <c r="W297" s="33"/>
      <c r="X297" s="33"/>
      <c r="Y297" s="33"/>
      <c r="Z297" s="33"/>
      <c r="AA297" s="33"/>
      <c r="AB297" s="33"/>
      <c r="AC297" s="33"/>
      <c r="AD297" s="33"/>
      <c r="AE297" s="33"/>
      <c r="AR297" s="218" t="s">
        <v>347</v>
      </c>
      <c r="AT297" s="218" t="s">
        <v>134</v>
      </c>
      <c r="AU297" s="218" t="s">
        <v>85</v>
      </c>
      <c r="AY297" s="16" t="s">
        <v>131</v>
      </c>
      <c r="BE297" s="219">
        <f>IF(N297="základní",J297,0)</f>
        <v>0</v>
      </c>
      <c r="BF297" s="219">
        <f>IF(N297="snížená",J297,0)</f>
        <v>0</v>
      </c>
      <c r="BG297" s="219">
        <f>IF(N297="zákl. přenesená",J297,0)</f>
        <v>0</v>
      </c>
      <c r="BH297" s="219">
        <f>IF(N297="sníž. přenesená",J297,0)</f>
        <v>0</v>
      </c>
      <c r="BI297" s="219">
        <f>IF(N297="nulová",J297,0)</f>
        <v>0</v>
      </c>
      <c r="BJ297" s="16" t="s">
        <v>85</v>
      </c>
      <c r="BK297" s="219">
        <f>ROUND(I297*H297,2)</f>
        <v>0</v>
      </c>
      <c r="BL297" s="16" t="s">
        <v>347</v>
      </c>
      <c r="BM297" s="218" t="s">
        <v>470</v>
      </c>
    </row>
    <row r="298" spans="1:65" s="2" customFormat="1" ht="58.5">
      <c r="A298" s="33"/>
      <c r="B298" s="34"/>
      <c r="C298" s="35"/>
      <c r="D298" s="220" t="s">
        <v>141</v>
      </c>
      <c r="E298" s="35"/>
      <c r="F298" s="221" t="s">
        <v>471</v>
      </c>
      <c r="G298" s="35"/>
      <c r="H298" s="35"/>
      <c r="I298" s="121"/>
      <c r="J298" s="35"/>
      <c r="K298" s="35"/>
      <c r="L298" s="38"/>
      <c r="M298" s="222"/>
      <c r="N298" s="223"/>
      <c r="O298" s="70"/>
      <c r="P298" s="70"/>
      <c r="Q298" s="70"/>
      <c r="R298" s="70"/>
      <c r="S298" s="70"/>
      <c r="T298" s="71"/>
      <c r="U298" s="33"/>
      <c r="V298" s="33"/>
      <c r="W298" s="33"/>
      <c r="X298" s="33"/>
      <c r="Y298" s="33"/>
      <c r="Z298" s="33"/>
      <c r="AA298" s="33"/>
      <c r="AB298" s="33"/>
      <c r="AC298" s="33"/>
      <c r="AD298" s="33"/>
      <c r="AE298" s="33"/>
      <c r="AT298" s="16" t="s">
        <v>141</v>
      </c>
      <c r="AU298" s="16" t="s">
        <v>85</v>
      </c>
    </row>
    <row r="299" spans="1:65" s="13" customFormat="1" ht="11.25">
      <c r="B299" s="224"/>
      <c r="C299" s="225"/>
      <c r="D299" s="220" t="s">
        <v>148</v>
      </c>
      <c r="E299" s="226" t="s">
        <v>1</v>
      </c>
      <c r="F299" s="227" t="s">
        <v>472</v>
      </c>
      <c r="G299" s="225"/>
      <c r="H299" s="228">
        <v>21.6</v>
      </c>
      <c r="I299" s="229"/>
      <c r="J299" s="225"/>
      <c r="K299" s="225"/>
      <c r="L299" s="230"/>
      <c r="M299" s="231"/>
      <c r="N299" s="232"/>
      <c r="O299" s="232"/>
      <c r="P299" s="232"/>
      <c r="Q299" s="232"/>
      <c r="R299" s="232"/>
      <c r="S299" s="232"/>
      <c r="T299" s="233"/>
      <c r="AT299" s="234" t="s">
        <v>148</v>
      </c>
      <c r="AU299" s="234" t="s">
        <v>85</v>
      </c>
      <c r="AV299" s="13" t="s">
        <v>87</v>
      </c>
      <c r="AW299" s="13" t="s">
        <v>34</v>
      </c>
      <c r="AX299" s="13" t="s">
        <v>85</v>
      </c>
      <c r="AY299" s="234" t="s">
        <v>131</v>
      </c>
    </row>
    <row r="300" spans="1:65" s="2" customFormat="1" ht="21.75" customHeight="1">
      <c r="A300" s="33"/>
      <c r="B300" s="34"/>
      <c r="C300" s="207" t="s">
        <v>473</v>
      </c>
      <c r="D300" s="207" t="s">
        <v>134</v>
      </c>
      <c r="E300" s="208" t="s">
        <v>474</v>
      </c>
      <c r="F300" s="209" t="s">
        <v>475</v>
      </c>
      <c r="G300" s="210" t="s">
        <v>145</v>
      </c>
      <c r="H300" s="211">
        <v>2277.7150000000001</v>
      </c>
      <c r="I300" s="212"/>
      <c r="J300" s="213">
        <f>ROUND(I300*H300,2)</f>
        <v>0</v>
      </c>
      <c r="K300" s="209" t="s">
        <v>138</v>
      </c>
      <c r="L300" s="38"/>
      <c r="M300" s="214" t="s">
        <v>1</v>
      </c>
      <c r="N300" s="215" t="s">
        <v>42</v>
      </c>
      <c r="O300" s="70"/>
      <c r="P300" s="216">
        <f>O300*H300</f>
        <v>0</v>
      </c>
      <c r="Q300" s="216">
        <v>0</v>
      </c>
      <c r="R300" s="216">
        <f>Q300*H300</f>
        <v>0</v>
      </c>
      <c r="S300" s="216">
        <v>0</v>
      </c>
      <c r="T300" s="217">
        <f>S300*H300</f>
        <v>0</v>
      </c>
      <c r="U300" s="33"/>
      <c r="V300" s="33"/>
      <c r="W300" s="33"/>
      <c r="X300" s="33"/>
      <c r="Y300" s="33"/>
      <c r="Z300" s="33"/>
      <c r="AA300" s="33"/>
      <c r="AB300" s="33"/>
      <c r="AC300" s="33"/>
      <c r="AD300" s="33"/>
      <c r="AE300" s="33"/>
      <c r="AR300" s="218" t="s">
        <v>347</v>
      </c>
      <c r="AT300" s="218" t="s">
        <v>134</v>
      </c>
      <c r="AU300" s="218" t="s">
        <v>85</v>
      </c>
      <c r="AY300" s="16" t="s">
        <v>131</v>
      </c>
      <c r="BE300" s="219">
        <f>IF(N300="základní",J300,0)</f>
        <v>0</v>
      </c>
      <c r="BF300" s="219">
        <f>IF(N300="snížená",J300,0)</f>
        <v>0</v>
      </c>
      <c r="BG300" s="219">
        <f>IF(N300="zákl. přenesená",J300,0)</f>
        <v>0</v>
      </c>
      <c r="BH300" s="219">
        <f>IF(N300="sníž. přenesená",J300,0)</f>
        <v>0</v>
      </c>
      <c r="BI300" s="219">
        <f>IF(N300="nulová",J300,0)</f>
        <v>0</v>
      </c>
      <c r="BJ300" s="16" t="s">
        <v>85</v>
      </c>
      <c r="BK300" s="219">
        <f>ROUND(I300*H300,2)</f>
        <v>0</v>
      </c>
      <c r="BL300" s="16" t="s">
        <v>347</v>
      </c>
      <c r="BM300" s="218" t="s">
        <v>476</v>
      </c>
    </row>
    <row r="301" spans="1:65" s="2" customFormat="1" ht="58.5">
      <c r="A301" s="33"/>
      <c r="B301" s="34"/>
      <c r="C301" s="35"/>
      <c r="D301" s="220" t="s">
        <v>141</v>
      </c>
      <c r="E301" s="35"/>
      <c r="F301" s="221" t="s">
        <v>477</v>
      </c>
      <c r="G301" s="35"/>
      <c r="H301" s="35"/>
      <c r="I301" s="121"/>
      <c r="J301" s="35"/>
      <c r="K301" s="35"/>
      <c r="L301" s="38"/>
      <c r="M301" s="222"/>
      <c r="N301" s="223"/>
      <c r="O301" s="70"/>
      <c r="P301" s="70"/>
      <c r="Q301" s="70"/>
      <c r="R301" s="70"/>
      <c r="S301" s="70"/>
      <c r="T301" s="71"/>
      <c r="U301" s="33"/>
      <c r="V301" s="33"/>
      <c r="W301" s="33"/>
      <c r="X301" s="33"/>
      <c r="Y301" s="33"/>
      <c r="Z301" s="33"/>
      <c r="AA301" s="33"/>
      <c r="AB301" s="33"/>
      <c r="AC301" s="33"/>
      <c r="AD301" s="33"/>
      <c r="AE301" s="33"/>
      <c r="AT301" s="16" t="s">
        <v>141</v>
      </c>
      <c r="AU301" s="16" t="s">
        <v>85</v>
      </c>
    </row>
    <row r="302" spans="1:65" s="13" customFormat="1" ht="11.25">
      <c r="B302" s="224"/>
      <c r="C302" s="225"/>
      <c r="D302" s="220" t="s">
        <v>148</v>
      </c>
      <c r="E302" s="226" t="s">
        <v>1</v>
      </c>
      <c r="F302" s="227" t="s">
        <v>478</v>
      </c>
      <c r="G302" s="225"/>
      <c r="H302" s="228">
        <v>2277.7150000000001</v>
      </c>
      <c r="I302" s="229"/>
      <c r="J302" s="225"/>
      <c r="K302" s="225"/>
      <c r="L302" s="230"/>
      <c r="M302" s="231"/>
      <c r="N302" s="232"/>
      <c r="O302" s="232"/>
      <c r="P302" s="232"/>
      <c r="Q302" s="232"/>
      <c r="R302" s="232"/>
      <c r="S302" s="232"/>
      <c r="T302" s="233"/>
      <c r="AT302" s="234" t="s">
        <v>148</v>
      </c>
      <c r="AU302" s="234" t="s">
        <v>85</v>
      </c>
      <c r="AV302" s="13" t="s">
        <v>87</v>
      </c>
      <c r="AW302" s="13" t="s">
        <v>34</v>
      </c>
      <c r="AX302" s="13" t="s">
        <v>85</v>
      </c>
      <c r="AY302" s="234" t="s">
        <v>131</v>
      </c>
    </row>
    <row r="303" spans="1:65" s="2" customFormat="1" ht="21.75" customHeight="1">
      <c r="A303" s="33"/>
      <c r="B303" s="34"/>
      <c r="C303" s="207" t="s">
        <v>479</v>
      </c>
      <c r="D303" s="207" t="s">
        <v>134</v>
      </c>
      <c r="E303" s="208" t="s">
        <v>480</v>
      </c>
      <c r="F303" s="209" t="s">
        <v>481</v>
      </c>
      <c r="G303" s="210" t="s">
        <v>145</v>
      </c>
      <c r="H303" s="211">
        <v>2350.2710000000002</v>
      </c>
      <c r="I303" s="212"/>
      <c r="J303" s="213">
        <f>ROUND(I303*H303,2)</f>
        <v>0</v>
      </c>
      <c r="K303" s="209" t="s">
        <v>138</v>
      </c>
      <c r="L303" s="38"/>
      <c r="M303" s="214" t="s">
        <v>1</v>
      </c>
      <c r="N303" s="215" t="s">
        <v>42</v>
      </c>
      <c r="O303" s="70"/>
      <c r="P303" s="216">
        <f>O303*H303</f>
        <v>0</v>
      </c>
      <c r="Q303" s="216">
        <v>0</v>
      </c>
      <c r="R303" s="216">
        <f>Q303*H303</f>
        <v>0</v>
      </c>
      <c r="S303" s="216">
        <v>0</v>
      </c>
      <c r="T303" s="217">
        <f>S303*H303</f>
        <v>0</v>
      </c>
      <c r="U303" s="33"/>
      <c r="V303" s="33"/>
      <c r="W303" s="33"/>
      <c r="X303" s="33"/>
      <c r="Y303" s="33"/>
      <c r="Z303" s="33"/>
      <c r="AA303" s="33"/>
      <c r="AB303" s="33"/>
      <c r="AC303" s="33"/>
      <c r="AD303" s="33"/>
      <c r="AE303" s="33"/>
      <c r="AR303" s="218" t="s">
        <v>347</v>
      </c>
      <c r="AT303" s="218" t="s">
        <v>134</v>
      </c>
      <c r="AU303" s="218" t="s">
        <v>85</v>
      </c>
      <c r="AY303" s="16" t="s">
        <v>131</v>
      </c>
      <c r="BE303" s="219">
        <f>IF(N303="základní",J303,0)</f>
        <v>0</v>
      </c>
      <c r="BF303" s="219">
        <f>IF(N303="snížená",J303,0)</f>
        <v>0</v>
      </c>
      <c r="BG303" s="219">
        <f>IF(N303="zákl. přenesená",J303,0)</f>
        <v>0</v>
      </c>
      <c r="BH303" s="219">
        <f>IF(N303="sníž. přenesená",J303,0)</f>
        <v>0</v>
      </c>
      <c r="BI303" s="219">
        <f>IF(N303="nulová",J303,0)</f>
        <v>0</v>
      </c>
      <c r="BJ303" s="16" t="s">
        <v>85</v>
      </c>
      <c r="BK303" s="219">
        <f>ROUND(I303*H303,2)</f>
        <v>0</v>
      </c>
      <c r="BL303" s="16" t="s">
        <v>347</v>
      </c>
      <c r="BM303" s="218" t="s">
        <v>482</v>
      </c>
    </row>
    <row r="304" spans="1:65" s="2" customFormat="1" ht="58.5">
      <c r="A304" s="33"/>
      <c r="B304" s="34"/>
      <c r="C304" s="35"/>
      <c r="D304" s="220" t="s">
        <v>141</v>
      </c>
      <c r="E304" s="35"/>
      <c r="F304" s="221" t="s">
        <v>483</v>
      </c>
      <c r="G304" s="35"/>
      <c r="H304" s="35"/>
      <c r="I304" s="121"/>
      <c r="J304" s="35"/>
      <c r="K304" s="35"/>
      <c r="L304" s="38"/>
      <c r="M304" s="222"/>
      <c r="N304" s="223"/>
      <c r="O304" s="70"/>
      <c r="P304" s="70"/>
      <c r="Q304" s="70"/>
      <c r="R304" s="70"/>
      <c r="S304" s="70"/>
      <c r="T304" s="71"/>
      <c r="U304" s="33"/>
      <c r="V304" s="33"/>
      <c r="W304" s="33"/>
      <c r="X304" s="33"/>
      <c r="Y304" s="33"/>
      <c r="Z304" s="33"/>
      <c r="AA304" s="33"/>
      <c r="AB304" s="33"/>
      <c r="AC304" s="33"/>
      <c r="AD304" s="33"/>
      <c r="AE304" s="33"/>
      <c r="AT304" s="16" t="s">
        <v>141</v>
      </c>
      <c r="AU304" s="16" t="s">
        <v>85</v>
      </c>
    </row>
    <row r="305" spans="1:65" s="13" customFormat="1" ht="11.25">
      <c r="B305" s="224"/>
      <c r="C305" s="225"/>
      <c r="D305" s="220" t="s">
        <v>148</v>
      </c>
      <c r="E305" s="226" t="s">
        <v>1</v>
      </c>
      <c r="F305" s="227" t="s">
        <v>484</v>
      </c>
      <c r="G305" s="225"/>
      <c r="H305" s="228">
        <v>2350.2710000000002</v>
      </c>
      <c r="I305" s="229"/>
      <c r="J305" s="225"/>
      <c r="K305" s="225"/>
      <c r="L305" s="230"/>
      <c r="M305" s="231"/>
      <c r="N305" s="232"/>
      <c r="O305" s="232"/>
      <c r="P305" s="232"/>
      <c r="Q305" s="232"/>
      <c r="R305" s="232"/>
      <c r="S305" s="232"/>
      <c r="T305" s="233"/>
      <c r="AT305" s="234" t="s">
        <v>148</v>
      </c>
      <c r="AU305" s="234" t="s">
        <v>85</v>
      </c>
      <c r="AV305" s="13" t="s">
        <v>87</v>
      </c>
      <c r="AW305" s="13" t="s">
        <v>34</v>
      </c>
      <c r="AX305" s="13" t="s">
        <v>85</v>
      </c>
      <c r="AY305" s="234" t="s">
        <v>131</v>
      </c>
    </row>
    <row r="306" spans="1:65" s="2" customFormat="1" ht="21.75" customHeight="1">
      <c r="A306" s="33"/>
      <c r="B306" s="34"/>
      <c r="C306" s="207" t="s">
        <v>485</v>
      </c>
      <c r="D306" s="207" t="s">
        <v>134</v>
      </c>
      <c r="E306" s="208" t="s">
        <v>486</v>
      </c>
      <c r="F306" s="209" t="s">
        <v>487</v>
      </c>
      <c r="G306" s="210" t="s">
        <v>145</v>
      </c>
      <c r="H306" s="211">
        <v>311.68200000000002</v>
      </c>
      <c r="I306" s="212"/>
      <c r="J306" s="213">
        <f>ROUND(I306*H306,2)</f>
        <v>0</v>
      </c>
      <c r="K306" s="209" t="s">
        <v>138</v>
      </c>
      <c r="L306" s="38"/>
      <c r="M306" s="214" t="s">
        <v>1</v>
      </c>
      <c r="N306" s="215" t="s">
        <v>42</v>
      </c>
      <c r="O306" s="70"/>
      <c r="P306" s="216">
        <f>O306*H306</f>
        <v>0</v>
      </c>
      <c r="Q306" s="216">
        <v>0</v>
      </c>
      <c r="R306" s="216">
        <f>Q306*H306</f>
        <v>0</v>
      </c>
      <c r="S306" s="216">
        <v>0</v>
      </c>
      <c r="T306" s="217">
        <f>S306*H306</f>
        <v>0</v>
      </c>
      <c r="U306" s="33"/>
      <c r="V306" s="33"/>
      <c r="W306" s="33"/>
      <c r="X306" s="33"/>
      <c r="Y306" s="33"/>
      <c r="Z306" s="33"/>
      <c r="AA306" s="33"/>
      <c r="AB306" s="33"/>
      <c r="AC306" s="33"/>
      <c r="AD306" s="33"/>
      <c r="AE306" s="33"/>
      <c r="AR306" s="218" t="s">
        <v>347</v>
      </c>
      <c r="AT306" s="218" t="s">
        <v>134</v>
      </c>
      <c r="AU306" s="218" t="s">
        <v>85</v>
      </c>
      <c r="AY306" s="16" t="s">
        <v>131</v>
      </c>
      <c r="BE306" s="219">
        <f>IF(N306="základní",J306,0)</f>
        <v>0</v>
      </c>
      <c r="BF306" s="219">
        <f>IF(N306="snížená",J306,0)</f>
        <v>0</v>
      </c>
      <c r="BG306" s="219">
        <f>IF(N306="zákl. přenesená",J306,0)</f>
        <v>0</v>
      </c>
      <c r="BH306" s="219">
        <f>IF(N306="sníž. přenesená",J306,0)</f>
        <v>0</v>
      </c>
      <c r="BI306" s="219">
        <f>IF(N306="nulová",J306,0)</f>
        <v>0</v>
      </c>
      <c r="BJ306" s="16" t="s">
        <v>85</v>
      </c>
      <c r="BK306" s="219">
        <f>ROUND(I306*H306,2)</f>
        <v>0</v>
      </c>
      <c r="BL306" s="16" t="s">
        <v>347</v>
      </c>
      <c r="BM306" s="218" t="s">
        <v>488</v>
      </c>
    </row>
    <row r="307" spans="1:65" s="2" customFormat="1" ht="58.5">
      <c r="A307" s="33"/>
      <c r="B307" s="34"/>
      <c r="C307" s="35"/>
      <c r="D307" s="220" t="s">
        <v>141</v>
      </c>
      <c r="E307" s="35"/>
      <c r="F307" s="221" t="s">
        <v>489</v>
      </c>
      <c r="G307" s="35"/>
      <c r="H307" s="35"/>
      <c r="I307" s="121"/>
      <c r="J307" s="35"/>
      <c r="K307" s="35"/>
      <c r="L307" s="38"/>
      <c r="M307" s="222"/>
      <c r="N307" s="223"/>
      <c r="O307" s="70"/>
      <c r="P307" s="70"/>
      <c r="Q307" s="70"/>
      <c r="R307" s="70"/>
      <c r="S307" s="70"/>
      <c r="T307" s="71"/>
      <c r="U307" s="33"/>
      <c r="V307" s="33"/>
      <c r="W307" s="33"/>
      <c r="X307" s="33"/>
      <c r="Y307" s="33"/>
      <c r="Z307" s="33"/>
      <c r="AA307" s="33"/>
      <c r="AB307" s="33"/>
      <c r="AC307" s="33"/>
      <c r="AD307" s="33"/>
      <c r="AE307" s="33"/>
      <c r="AT307" s="16" t="s">
        <v>141</v>
      </c>
      <c r="AU307" s="16" t="s">
        <v>85</v>
      </c>
    </row>
    <row r="308" spans="1:65" s="13" customFormat="1" ht="11.25">
      <c r="B308" s="224"/>
      <c r="C308" s="225"/>
      <c r="D308" s="220" t="s">
        <v>148</v>
      </c>
      <c r="E308" s="226" t="s">
        <v>1</v>
      </c>
      <c r="F308" s="227" t="s">
        <v>490</v>
      </c>
      <c r="G308" s="225"/>
      <c r="H308" s="228">
        <v>311.68200000000002</v>
      </c>
      <c r="I308" s="229"/>
      <c r="J308" s="225"/>
      <c r="K308" s="225"/>
      <c r="L308" s="230"/>
      <c r="M308" s="231"/>
      <c r="N308" s="232"/>
      <c r="O308" s="232"/>
      <c r="P308" s="232"/>
      <c r="Q308" s="232"/>
      <c r="R308" s="232"/>
      <c r="S308" s="232"/>
      <c r="T308" s="233"/>
      <c r="AT308" s="234" t="s">
        <v>148</v>
      </c>
      <c r="AU308" s="234" t="s">
        <v>85</v>
      </c>
      <c r="AV308" s="13" t="s">
        <v>87</v>
      </c>
      <c r="AW308" s="13" t="s">
        <v>34</v>
      </c>
      <c r="AX308" s="13" t="s">
        <v>85</v>
      </c>
      <c r="AY308" s="234" t="s">
        <v>131</v>
      </c>
    </row>
    <row r="309" spans="1:65" s="2" customFormat="1" ht="21.75" customHeight="1">
      <c r="A309" s="33"/>
      <c r="B309" s="34"/>
      <c r="C309" s="207" t="s">
        <v>491</v>
      </c>
      <c r="D309" s="207" t="s">
        <v>134</v>
      </c>
      <c r="E309" s="208" t="s">
        <v>492</v>
      </c>
      <c r="F309" s="209" t="s">
        <v>493</v>
      </c>
      <c r="G309" s="210" t="s">
        <v>145</v>
      </c>
      <c r="H309" s="211">
        <v>43.825000000000003</v>
      </c>
      <c r="I309" s="212"/>
      <c r="J309" s="213">
        <f>ROUND(I309*H309,2)</f>
        <v>0</v>
      </c>
      <c r="K309" s="209" t="s">
        <v>138</v>
      </c>
      <c r="L309" s="38"/>
      <c r="M309" s="214" t="s">
        <v>1</v>
      </c>
      <c r="N309" s="215" t="s">
        <v>42</v>
      </c>
      <c r="O309" s="70"/>
      <c r="P309" s="216">
        <f>O309*H309</f>
        <v>0</v>
      </c>
      <c r="Q309" s="216">
        <v>0</v>
      </c>
      <c r="R309" s="216">
        <f>Q309*H309</f>
        <v>0</v>
      </c>
      <c r="S309" s="216">
        <v>0</v>
      </c>
      <c r="T309" s="217">
        <f>S309*H309</f>
        <v>0</v>
      </c>
      <c r="U309" s="33"/>
      <c r="V309" s="33"/>
      <c r="W309" s="33"/>
      <c r="X309" s="33"/>
      <c r="Y309" s="33"/>
      <c r="Z309" s="33"/>
      <c r="AA309" s="33"/>
      <c r="AB309" s="33"/>
      <c r="AC309" s="33"/>
      <c r="AD309" s="33"/>
      <c r="AE309" s="33"/>
      <c r="AR309" s="218" t="s">
        <v>347</v>
      </c>
      <c r="AT309" s="218" t="s">
        <v>134</v>
      </c>
      <c r="AU309" s="218" t="s">
        <v>85</v>
      </c>
      <c r="AY309" s="16" t="s">
        <v>131</v>
      </c>
      <c r="BE309" s="219">
        <f>IF(N309="základní",J309,0)</f>
        <v>0</v>
      </c>
      <c r="BF309" s="219">
        <f>IF(N309="snížená",J309,0)</f>
        <v>0</v>
      </c>
      <c r="BG309" s="219">
        <f>IF(N309="zákl. přenesená",J309,0)</f>
        <v>0</v>
      </c>
      <c r="BH309" s="219">
        <f>IF(N309="sníž. přenesená",J309,0)</f>
        <v>0</v>
      </c>
      <c r="BI309" s="219">
        <f>IF(N309="nulová",J309,0)</f>
        <v>0</v>
      </c>
      <c r="BJ309" s="16" t="s">
        <v>85</v>
      </c>
      <c r="BK309" s="219">
        <f>ROUND(I309*H309,2)</f>
        <v>0</v>
      </c>
      <c r="BL309" s="16" t="s">
        <v>347</v>
      </c>
      <c r="BM309" s="218" t="s">
        <v>494</v>
      </c>
    </row>
    <row r="310" spans="1:65" s="2" customFormat="1" ht="58.5">
      <c r="A310" s="33"/>
      <c r="B310" s="34"/>
      <c r="C310" s="35"/>
      <c r="D310" s="220" t="s">
        <v>141</v>
      </c>
      <c r="E310" s="35"/>
      <c r="F310" s="221" t="s">
        <v>495</v>
      </c>
      <c r="G310" s="35"/>
      <c r="H310" s="35"/>
      <c r="I310" s="121"/>
      <c r="J310" s="35"/>
      <c r="K310" s="35"/>
      <c r="L310" s="38"/>
      <c r="M310" s="222"/>
      <c r="N310" s="223"/>
      <c r="O310" s="70"/>
      <c r="P310" s="70"/>
      <c r="Q310" s="70"/>
      <c r="R310" s="70"/>
      <c r="S310" s="70"/>
      <c r="T310" s="71"/>
      <c r="U310" s="33"/>
      <c r="V310" s="33"/>
      <c r="W310" s="33"/>
      <c r="X310" s="33"/>
      <c r="Y310" s="33"/>
      <c r="Z310" s="33"/>
      <c r="AA310" s="33"/>
      <c r="AB310" s="33"/>
      <c r="AC310" s="33"/>
      <c r="AD310" s="33"/>
      <c r="AE310" s="33"/>
      <c r="AT310" s="16" t="s">
        <v>141</v>
      </c>
      <c r="AU310" s="16" t="s">
        <v>85</v>
      </c>
    </row>
    <row r="311" spans="1:65" s="13" customFormat="1" ht="11.25">
      <c r="B311" s="224"/>
      <c r="C311" s="225"/>
      <c r="D311" s="220" t="s">
        <v>148</v>
      </c>
      <c r="E311" s="226" t="s">
        <v>1</v>
      </c>
      <c r="F311" s="227" t="s">
        <v>496</v>
      </c>
      <c r="G311" s="225"/>
      <c r="H311" s="228">
        <v>43.825000000000003</v>
      </c>
      <c r="I311" s="229"/>
      <c r="J311" s="225"/>
      <c r="K311" s="225"/>
      <c r="L311" s="230"/>
      <c r="M311" s="231"/>
      <c r="N311" s="232"/>
      <c r="O311" s="232"/>
      <c r="P311" s="232"/>
      <c r="Q311" s="232"/>
      <c r="R311" s="232"/>
      <c r="S311" s="232"/>
      <c r="T311" s="233"/>
      <c r="AT311" s="234" t="s">
        <v>148</v>
      </c>
      <c r="AU311" s="234" t="s">
        <v>85</v>
      </c>
      <c r="AV311" s="13" t="s">
        <v>87</v>
      </c>
      <c r="AW311" s="13" t="s">
        <v>34</v>
      </c>
      <c r="AX311" s="13" t="s">
        <v>85</v>
      </c>
      <c r="AY311" s="234" t="s">
        <v>131</v>
      </c>
    </row>
    <row r="312" spans="1:65" s="2" customFormat="1" ht="21.75" customHeight="1">
      <c r="A312" s="33"/>
      <c r="B312" s="34"/>
      <c r="C312" s="207" t="s">
        <v>497</v>
      </c>
      <c r="D312" s="207" t="s">
        <v>134</v>
      </c>
      <c r="E312" s="208" t="s">
        <v>498</v>
      </c>
      <c r="F312" s="209" t="s">
        <v>499</v>
      </c>
      <c r="G312" s="210" t="s">
        <v>145</v>
      </c>
      <c r="H312" s="211">
        <v>32.536000000000001</v>
      </c>
      <c r="I312" s="212"/>
      <c r="J312" s="213">
        <f>ROUND(I312*H312,2)</f>
        <v>0</v>
      </c>
      <c r="K312" s="209" t="s">
        <v>138</v>
      </c>
      <c r="L312" s="38"/>
      <c r="M312" s="214" t="s">
        <v>1</v>
      </c>
      <c r="N312" s="215" t="s">
        <v>42</v>
      </c>
      <c r="O312" s="70"/>
      <c r="P312" s="216">
        <f>O312*H312</f>
        <v>0</v>
      </c>
      <c r="Q312" s="216">
        <v>0</v>
      </c>
      <c r="R312" s="216">
        <f>Q312*H312</f>
        <v>0</v>
      </c>
      <c r="S312" s="216">
        <v>0</v>
      </c>
      <c r="T312" s="217">
        <f>S312*H312</f>
        <v>0</v>
      </c>
      <c r="U312" s="33"/>
      <c r="V312" s="33"/>
      <c r="W312" s="33"/>
      <c r="X312" s="33"/>
      <c r="Y312" s="33"/>
      <c r="Z312" s="33"/>
      <c r="AA312" s="33"/>
      <c r="AB312" s="33"/>
      <c r="AC312" s="33"/>
      <c r="AD312" s="33"/>
      <c r="AE312" s="33"/>
      <c r="AR312" s="218" t="s">
        <v>347</v>
      </c>
      <c r="AT312" s="218" t="s">
        <v>134</v>
      </c>
      <c r="AU312" s="218" t="s">
        <v>85</v>
      </c>
      <c r="AY312" s="16" t="s">
        <v>131</v>
      </c>
      <c r="BE312" s="219">
        <f>IF(N312="základní",J312,0)</f>
        <v>0</v>
      </c>
      <c r="BF312" s="219">
        <f>IF(N312="snížená",J312,0)</f>
        <v>0</v>
      </c>
      <c r="BG312" s="219">
        <f>IF(N312="zákl. přenesená",J312,0)</f>
        <v>0</v>
      </c>
      <c r="BH312" s="219">
        <f>IF(N312="sníž. přenesená",J312,0)</f>
        <v>0</v>
      </c>
      <c r="BI312" s="219">
        <f>IF(N312="nulová",J312,0)</f>
        <v>0</v>
      </c>
      <c r="BJ312" s="16" t="s">
        <v>85</v>
      </c>
      <c r="BK312" s="219">
        <f>ROUND(I312*H312,2)</f>
        <v>0</v>
      </c>
      <c r="BL312" s="16" t="s">
        <v>347</v>
      </c>
      <c r="BM312" s="218" t="s">
        <v>500</v>
      </c>
    </row>
    <row r="313" spans="1:65" s="2" customFormat="1" ht="58.5">
      <c r="A313" s="33"/>
      <c r="B313" s="34"/>
      <c r="C313" s="35"/>
      <c r="D313" s="220" t="s">
        <v>141</v>
      </c>
      <c r="E313" s="35"/>
      <c r="F313" s="221" t="s">
        <v>501</v>
      </c>
      <c r="G313" s="35"/>
      <c r="H313" s="35"/>
      <c r="I313" s="121"/>
      <c r="J313" s="35"/>
      <c r="K313" s="35"/>
      <c r="L313" s="38"/>
      <c r="M313" s="222"/>
      <c r="N313" s="223"/>
      <c r="O313" s="70"/>
      <c r="P313" s="70"/>
      <c r="Q313" s="70"/>
      <c r="R313" s="70"/>
      <c r="S313" s="70"/>
      <c r="T313" s="71"/>
      <c r="U313" s="33"/>
      <c r="V313" s="33"/>
      <c r="W313" s="33"/>
      <c r="X313" s="33"/>
      <c r="Y313" s="33"/>
      <c r="Z313" s="33"/>
      <c r="AA313" s="33"/>
      <c r="AB313" s="33"/>
      <c r="AC313" s="33"/>
      <c r="AD313" s="33"/>
      <c r="AE313" s="33"/>
      <c r="AT313" s="16" t="s">
        <v>141</v>
      </c>
      <c r="AU313" s="16" t="s">
        <v>85</v>
      </c>
    </row>
    <row r="314" spans="1:65" s="13" customFormat="1" ht="11.25">
      <c r="B314" s="224"/>
      <c r="C314" s="225"/>
      <c r="D314" s="220" t="s">
        <v>148</v>
      </c>
      <c r="E314" s="226" t="s">
        <v>1</v>
      </c>
      <c r="F314" s="227" t="s">
        <v>502</v>
      </c>
      <c r="G314" s="225"/>
      <c r="H314" s="228">
        <v>32.536000000000001</v>
      </c>
      <c r="I314" s="229"/>
      <c r="J314" s="225"/>
      <c r="K314" s="225"/>
      <c r="L314" s="230"/>
      <c r="M314" s="231"/>
      <c r="N314" s="232"/>
      <c r="O314" s="232"/>
      <c r="P314" s="232"/>
      <c r="Q314" s="232"/>
      <c r="R314" s="232"/>
      <c r="S314" s="232"/>
      <c r="T314" s="233"/>
      <c r="AT314" s="234" t="s">
        <v>148</v>
      </c>
      <c r="AU314" s="234" t="s">
        <v>85</v>
      </c>
      <c r="AV314" s="13" t="s">
        <v>87</v>
      </c>
      <c r="AW314" s="13" t="s">
        <v>34</v>
      </c>
      <c r="AX314" s="13" t="s">
        <v>85</v>
      </c>
      <c r="AY314" s="234" t="s">
        <v>131</v>
      </c>
    </row>
    <row r="315" spans="1:65" s="2" customFormat="1" ht="21.75" customHeight="1">
      <c r="A315" s="33"/>
      <c r="B315" s="34"/>
      <c r="C315" s="207" t="s">
        <v>503</v>
      </c>
      <c r="D315" s="207" t="s">
        <v>134</v>
      </c>
      <c r="E315" s="208" t="s">
        <v>492</v>
      </c>
      <c r="F315" s="209" t="s">
        <v>493</v>
      </c>
      <c r="G315" s="210" t="s">
        <v>145</v>
      </c>
      <c r="H315" s="211">
        <v>3.2269999999999999</v>
      </c>
      <c r="I315" s="212"/>
      <c r="J315" s="213">
        <f>ROUND(I315*H315,2)</f>
        <v>0</v>
      </c>
      <c r="K315" s="209" t="s">
        <v>138</v>
      </c>
      <c r="L315" s="38"/>
      <c r="M315" s="214" t="s">
        <v>1</v>
      </c>
      <c r="N315" s="215" t="s">
        <v>42</v>
      </c>
      <c r="O315" s="70"/>
      <c r="P315" s="216">
        <f>O315*H315</f>
        <v>0</v>
      </c>
      <c r="Q315" s="216">
        <v>0</v>
      </c>
      <c r="R315" s="216">
        <f>Q315*H315</f>
        <v>0</v>
      </c>
      <c r="S315" s="216">
        <v>0</v>
      </c>
      <c r="T315" s="217">
        <f>S315*H315</f>
        <v>0</v>
      </c>
      <c r="U315" s="33"/>
      <c r="V315" s="33"/>
      <c r="W315" s="33"/>
      <c r="X315" s="33"/>
      <c r="Y315" s="33"/>
      <c r="Z315" s="33"/>
      <c r="AA315" s="33"/>
      <c r="AB315" s="33"/>
      <c r="AC315" s="33"/>
      <c r="AD315" s="33"/>
      <c r="AE315" s="33"/>
      <c r="AR315" s="218" t="s">
        <v>347</v>
      </c>
      <c r="AT315" s="218" t="s">
        <v>134</v>
      </c>
      <c r="AU315" s="218" t="s">
        <v>85</v>
      </c>
      <c r="AY315" s="16" t="s">
        <v>131</v>
      </c>
      <c r="BE315" s="219">
        <f>IF(N315="základní",J315,0)</f>
        <v>0</v>
      </c>
      <c r="BF315" s="219">
        <f>IF(N315="snížená",J315,0)</f>
        <v>0</v>
      </c>
      <c r="BG315" s="219">
        <f>IF(N315="zákl. přenesená",J315,0)</f>
        <v>0</v>
      </c>
      <c r="BH315" s="219">
        <f>IF(N315="sníž. přenesená",J315,0)</f>
        <v>0</v>
      </c>
      <c r="BI315" s="219">
        <f>IF(N315="nulová",J315,0)</f>
        <v>0</v>
      </c>
      <c r="BJ315" s="16" t="s">
        <v>85</v>
      </c>
      <c r="BK315" s="219">
        <f>ROUND(I315*H315,2)</f>
        <v>0</v>
      </c>
      <c r="BL315" s="16" t="s">
        <v>347</v>
      </c>
      <c r="BM315" s="218" t="s">
        <v>504</v>
      </c>
    </row>
    <row r="316" spans="1:65" s="2" customFormat="1" ht="58.5">
      <c r="A316" s="33"/>
      <c r="B316" s="34"/>
      <c r="C316" s="35"/>
      <c r="D316" s="220" t="s">
        <v>141</v>
      </c>
      <c r="E316" s="35"/>
      <c r="F316" s="221" t="s">
        <v>495</v>
      </c>
      <c r="G316" s="35"/>
      <c r="H316" s="35"/>
      <c r="I316" s="121"/>
      <c r="J316" s="35"/>
      <c r="K316" s="35"/>
      <c r="L316" s="38"/>
      <c r="M316" s="222"/>
      <c r="N316" s="223"/>
      <c r="O316" s="70"/>
      <c r="P316" s="70"/>
      <c r="Q316" s="70"/>
      <c r="R316" s="70"/>
      <c r="S316" s="70"/>
      <c r="T316" s="71"/>
      <c r="U316" s="33"/>
      <c r="V316" s="33"/>
      <c r="W316" s="33"/>
      <c r="X316" s="33"/>
      <c r="Y316" s="33"/>
      <c r="Z316" s="33"/>
      <c r="AA316" s="33"/>
      <c r="AB316" s="33"/>
      <c r="AC316" s="33"/>
      <c r="AD316" s="33"/>
      <c r="AE316" s="33"/>
      <c r="AT316" s="16" t="s">
        <v>141</v>
      </c>
      <c r="AU316" s="16" t="s">
        <v>85</v>
      </c>
    </row>
    <row r="317" spans="1:65" s="13" customFormat="1" ht="11.25">
      <c r="B317" s="224"/>
      <c r="C317" s="225"/>
      <c r="D317" s="220" t="s">
        <v>148</v>
      </c>
      <c r="E317" s="226" t="s">
        <v>1</v>
      </c>
      <c r="F317" s="227" t="s">
        <v>505</v>
      </c>
      <c r="G317" s="225"/>
      <c r="H317" s="228">
        <v>3.2269999999999999</v>
      </c>
      <c r="I317" s="229"/>
      <c r="J317" s="225"/>
      <c r="K317" s="225"/>
      <c r="L317" s="230"/>
      <c r="M317" s="231"/>
      <c r="N317" s="232"/>
      <c r="O317" s="232"/>
      <c r="P317" s="232"/>
      <c r="Q317" s="232"/>
      <c r="R317" s="232"/>
      <c r="S317" s="232"/>
      <c r="T317" s="233"/>
      <c r="AT317" s="234" t="s">
        <v>148</v>
      </c>
      <c r="AU317" s="234" t="s">
        <v>85</v>
      </c>
      <c r="AV317" s="13" t="s">
        <v>87</v>
      </c>
      <c r="AW317" s="13" t="s">
        <v>34</v>
      </c>
      <c r="AX317" s="13" t="s">
        <v>85</v>
      </c>
      <c r="AY317" s="234" t="s">
        <v>131</v>
      </c>
    </row>
    <row r="318" spans="1:65" s="2" customFormat="1" ht="21.75" customHeight="1">
      <c r="A318" s="33"/>
      <c r="B318" s="34"/>
      <c r="C318" s="207" t="s">
        <v>506</v>
      </c>
      <c r="D318" s="207" t="s">
        <v>134</v>
      </c>
      <c r="E318" s="208" t="s">
        <v>507</v>
      </c>
      <c r="F318" s="209" t="s">
        <v>508</v>
      </c>
      <c r="G318" s="210" t="s">
        <v>137</v>
      </c>
      <c r="H318" s="211">
        <v>1</v>
      </c>
      <c r="I318" s="212"/>
      <c r="J318" s="213">
        <f>ROUND(I318*H318,2)</f>
        <v>0</v>
      </c>
      <c r="K318" s="209" t="s">
        <v>138</v>
      </c>
      <c r="L318" s="38"/>
      <c r="M318" s="214" t="s">
        <v>1</v>
      </c>
      <c r="N318" s="215" t="s">
        <v>42</v>
      </c>
      <c r="O318" s="70"/>
      <c r="P318" s="216">
        <f>O318*H318</f>
        <v>0</v>
      </c>
      <c r="Q318" s="216">
        <v>0</v>
      </c>
      <c r="R318" s="216">
        <f>Q318*H318</f>
        <v>0</v>
      </c>
      <c r="S318" s="216">
        <v>0</v>
      </c>
      <c r="T318" s="217">
        <f>S318*H318</f>
        <v>0</v>
      </c>
      <c r="U318" s="33"/>
      <c r="V318" s="33"/>
      <c r="W318" s="33"/>
      <c r="X318" s="33"/>
      <c r="Y318" s="33"/>
      <c r="Z318" s="33"/>
      <c r="AA318" s="33"/>
      <c r="AB318" s="33"/>
      <c r="AC318" s="33"/>
      <c r="AD318" s="33"/>
      <c r="AE318" s="33"/>
      <c r="AR318" s="218" t="s">
        <v>347</v>
      </c>
      <c r="AT318" s="218" t="s">
        <v>134</v>
      </c>
      <c r="AU318" s="218" t="s">
        <v>85</v>
      </c>
      <c r="AY318" s="16" t="s">
        <v>131</v>
      </c>
      <c r="BE318" s="219">
        <f>IF(N318="základní",J318,0)</f>
        <v>0</v>
      </c>
      <c r="BF318" s="219">
        <f>IF(N318="snížená",J318,0)</f>
        <v>0</v>
      </c>
      <c r="BG318" s="219">
        <f>IF(N318="zákl. přenesená",J318,0)</f>
        <v>0</v>
      </c>
      <c r="BH318" s="219">
        <f>IF(N318="sníž. přenesená",J318,0)</f>
        <v>0</v>
      </c>
      <c r="BI318" s="219">
        <f>IF(N318="nulová",J318,0)</f>
        <v>0</v>
      </c>
      <c r="BJ318" s="16" t="s">
        <v>85</v>
      </c>
      <c r="BK318" s="219">
        <f>ROUND(I318*H318,2)</f>
        <v>0</v>
      </c>
      <c r="BL318" s="16" t="s">
        <v>347</v>
      </c>
      <c r="BM318" s="218" t="s">
        <v>509</v>
      </c>
    </row>
    <row r="319" spans="1:65" s="2" customFormat="1" ht="58.5">
      <c r="A319" s="33"/>
      <c r="B319" s="34"/>
      <c r="C319" s="35"/>
      <c r="D319" s="220" t="s">
        <v>141</v>
      </c>
      <c r="E319" s="35"/>
      <c r="F319" s="221" t="s">
        <v>510</v>
      </c>
      <c r="G319" s="35"/>
      <c r="H319" s="35"/>
      <c r="I319" s="121"/>
      <c r="J319" s="35"/>
      <c r="K319" s="35"/>
      <c r="L319" s="38"/>
      <c r="M319" s="222"/>
      <c r="N319" s="223"/>
      <c r="O319" s="70"/>
      <c r="P319" s="70"/>
      <c r="Q319" s="70"/>
      <c r="R319" s="70"/>
      <c r="S319" s="70"/>
      <c r="T319" s="71"/>
      <c r="U319" s="33"/>
      <c r="V319" s="33"/>
      <c r="W319" s="33"/>
      <c r="X319" s="33"/>
      <c r="Y319" s="33"/>
      <c r="Z319" s="33"/>
      <c r="AA319" s="33"/>
      <c r="AB319" s="33"/>
      <c r="AC319" s="33"/>
      <c r="AD319" s="33"/>
      <c r="AE319" s="33"/>
      <c r="AT319" s="16" t="s">
        <v>141</v>
      </c>
      <c r="AU319" s="16" t="s">
        <v>85</v>
      </c>
    </row>
    <row r="320" spans="1:65" s="13" customFormat="1" ht="11.25">
      <c r="B320" s="224"/>
      <c r="C320" s="225"/>
      <c r="D320" s="220" t="s">
        <v>148</v>
      </c>
      <c r="E320" s="226" t="s">
        <v>1</v>
      </c>
      <c r="F320" s="227" t="s">
        <v>511</v>
      </c>
      <c r="G320" s="225"/>
      <c r="H320" s="228">
        <v>1</v>
      </c>
      <c r="I320" s="229"/>
      <c r="J320" s="225"/>
      <c r="K320" s="225"/>
      <c r="L320" s="230"/>
      <c r="M320" s="231"/>
      <c r="N320" s="232"/>
      <c r="O320" s="232"/>
      <c r="P320" s="232"/>
      <c r="Q320" s="232"/>
      <c r="R320" s="232"/>
      <c r="S320" s="232"/>
      <c r="T320" s="233"/>
      <c r="AT320" s="234" t="s">
        <v>148</v>
      </c>
      <c r="AU320" s="234" t="s">
        <v>85</v>
      </c>
      <c r="AV320" s="13" t="s">
        <v>87</v>
      </c>
      <c r="AW320" s="13" t="s">
        <v>34</v>
      </c>
      <c r="AX320" s="13" t="s">
        <v>85</v>
      </c>
      <c r="AY320" s="234" t="s">
        <v>131</v>
      </c>
    </row>
    <row r="321" spans="1:65" s="2" customFormat="1" ht="21.75" customHeight="1">
      <c r="A321" s="33"/>
      <c r="B321" s="34"/>
      <c r="C321" s="207" t="s">
        <v>512</v>
      </c>
      <c r="D321" s="207" t="s">
        <v>134</v>
      </c>
      <c r="E321" s="208" t="s">
        <v>513</v>
      </c>
      <c r="F321" s="209" t="s">
        <v>514</v>
      </c>
      <c r="G321" s="210" t="s">
        <v>137</v>
      </c>
      <c r="H321" s="211">
        <v>7</v>
      </c>
      <c r="I321" s="212"/>
      <c r="J321" s="213">
        <f>ROUND(I321*H321,2)</f>
        <v>0</v>
      </c>
      <c r="K321" s="209" t="s">
        <v>138</v>
      </c>
      <c r="L321" s="38"/>
      <c r="M321" s="214" t="s">
        <v>1</v>
      </c>
      <c r="N321" s="215" t="s">
        <v>42</v>
      </c>
      <c r="O321" s="70"/>
      <c r="P321" s="216">
        <f>O321*H321</f>
        <v>0</v>
      </c>
      <c r="Q321" s="216">
        <v>0</v>
      </c>
      <c r="R321" s="216">
        <f>Q321*H321</f>
        <v>0</v>
      </c>
      <c r="S321" s="216">
        <v>0</v>
      </c>
      <c r="T321" s="217">
        <f>S321*H321</f>
        <v>0</v>
      </c>
      <c r="U321" s="33"/>
      <c r="V321" s="33"/>
      <c r="W321" s="33"/>
      <c r="X321" s="33"/>
      <c r="Y321" s="33"/>
      <c r="Z321" s="33"/>
      <c r="AA321" s="33"/>
      <c r="AB321" s="33"/>
      <c r="AC321" s="33"/>
      <c r="AD321" s="33"/>
      <c r="AE321" s="33"/>
      <c r="AR321" s="218" t="s">
        <v>139</v>
      </c>
      <c r="AT321" s="218" t="s">
        <v>134</v>
      </c>
      <c r="AU321" s="218" t="s">
        <v>85</v>
      </c>
      <c r="AY321" s="16" t="s">
        <v>131</v>
      </c>
      <c r="BE321" s="219">
        <f>IF(N321="základní",J321,0)</f>
        <v>0</v>
      </c>
      <c r="BF321" s="219">
        <f>IF(N321="snížená",J321,0)</f>
        <v>0</v>
      </c>
      <c r="BG321" s="219">
        <f>IF(N321="zákl. přenesená",J321,0)</f>
        <v>0</v>
      </c>
      <c r="BH321" s="219">
        <f>IF(N321="sníž. přenesená",J321,0)</f>
        <v>0</v>
      </c>
      <c r="BI321" s="219">
        <f>IF(N321="nulová",J321,0)</f>
        <v>0</v>
      </c>
      <c r="BJ321" s="16" t="s">
        <v>85</v>
      </c>
      <c r="BK321" s="219">
        <f>ROUND(I321*H321,2)</f>
        <v>0</v>
      </c>
      <c r="BL321" s="16" t="s">
        <v>139</v>
      </c>
      <c r="BM321" s="218" t="s">
        <v>515</v>
      </c>
    </row>
    <row r="322" spans="1:65" s="2" customFormat="1" ht="29.25">
      <c r="A322" s="33"/>
      <c r="B322" s="34"/>
      <c r="C322" s="35"/>
      <c r="D322" s="220" t="s">
        <v>141</v>
      </c>
      <c r="E322" s="35"/>
      <c r="F322" s="221" t="s">
        <v>516</v>
      </c>
      <c r="G322" s="35"/>
      <c r="H322" s="35"/>
      <c r="I322" s="121"/>
      <c r="J322" s="35"/>
      <c r="K322" s="35"/>
      <c r="L322" s="38"/>
      <c r="M322" s="222"/>
      <c r="N322" s="223"/>
      <c r="O322" s="70"/>
      <c r="P322" s="70"/>
      <c r="Q322" s="70"/>
      <c r="R322" s="70"/>
      <c r="S322" s="70"/>
      <c r="T322" s="71"/>
      <c r="U322" s="33"/>
      <c r="V322" s="33"/>
      <c r="W322" s="33"/>
      <c r="X322" s="33"/>
      <c r="Y322" s="33"/>
      <c r="Z322" s="33"/>
      <c r="AA322" s="33"/>
      <c r="AB322" s="33"/>
      <c r="AC322" s="33"/>
      <c r="AD322" s="33"/>
      <c r="AE322" s="33"/>
      <c r="AT322" s="16" t="s">
        <v>141</v>
      </c>
      <c r="AU322" s="16" t="s">
        <v>85</v>
      </c>
    </row>
    <row r="323" spans="1:65" s="13" customFormat="1" ht="11.25">
      <c r="B323" s="224"/>
      <c r="C323" s="225"/>
      <c r="D323" s="220" t="s">
        <v>148</v>
      </c>
      <c r="E323" s="226" t="s">
        <v>1</v>
      </c>
      <c r="F323" s="227" t="s">
        <v>517</v>
      </c>
      <c r="G323" s="225"/>
      <c r="H323" s="228">
        <v>7</v>
      </c>
      <c r="I323" s="229"/>
      <c r="J323" s="225"/>
      <c r="K323" s="225"/>
      <c r="L323" s="230"/>
      <c r="M323" s="257"/>
      <c r="N323" s="258"/>
      <c r="O323" s="258"/>
      <c r="P323" s="258"/>
      <c r="Q323" s="258"/>
      <c r="R323" s="258"/>
      <c r="S323" s="258"/>
      <c r="T323" s="259"/>
      <c r="AT323" s="234" t="s">
        <v>148</v>
      </c>
      <c r="AU323" s="234" t="s">
        <v>85</v>
      </c>
      <c r="AV323" s="13" t="s">
        <v>87</v>
      </c>
      <c r="AW323" s="13" t="s">
        <v>34</v>
      </c>
      <c r="AX323" s="13" t="s">
        <v>85</v>
      </c>
      <c r="AY323" s="234" t="s">
        <v>131</v>
      </c>
    </row>
    <row r="324" spans="1:65" s="2" customFormat="1" ht="6.95" customHeight="1">
      <c r="A324" s="33"/>
      <c r="B324" s="53"/>
      <c r="C324" s="54"/>
      <c r="D324" s="54"/>
      <c r="E324" s="54"/>
      <c r="F324" s="54"/>
      <c r="G324" s="54"/>
      <c r="H324" s="54"/>
      <c r="I324" s="157"/>
      <c r="J324" s="54"/>
      <c r="K324" s="54"/>
      <c r="L324" s="38"/>
      <c r="M324" s="33"/>
      <c r="O324" s="33"/>
      <c r="P324" s="33"/>
      <c r="Q324" s="33"/>
      <c r="R324" s="33"/>
      <c r="S324" s="33"/>
      <c r="T324" s="33"/>
      <c r="U324" s="33"/>
      <c r="V324" s="33"/>
      <c r="W324" s="33"/>
      <c r="X324" s="33"/>
      <c r="Y324" s="33"/>
      <c r="Z324" s="33"/>
      <c r="AA324" s="33"/>
      <c r="AB324" s="33"/>
      <c r="AC324" s="33"/>
      <c r="AD324" s="33"/>
      <c r="AE324" s="33"/>
    </row>
  </sheetData>
  <sheetProtection algorithmName="SHA-512" hashValue="oz+iTJEsuRxW9S29eN4st3AoyHjTKqqxSaZX+onmxeENO3BhxtKnjco0w6MhclCwXBA5eAK6iOChxqiZe5YDyA==" saltValue="OGo0BftYeJ9c03oXgHGvaQHba09ZBN7BB3zUVgpkBBjQeLlLKToIIu/5jO9KA0FfsYN1krT/reft37mbS483dQ==" spinCount="100000" sheet="1" objects="1" scenarios="1" formatColumns="0" formatRows="0" autoFilter="0"/>
  <autoFilter ref="C118:K323"/>
  <mergeCells count="9">
    <mergeCell ref="E87:H87"/>
    <mergeCell ref="E109:H109"/>
    <mergeCell ref="E111:H111"/>
    <mergeCell ref="L2:V2"/>
    <mergeCell ref="E7:H7"/>
    <mergeCell ref="E9:H9"/>
    <mergeCell ref="E18:H18"/>
    <mergeCell ref="E27:H27"/>
    <mergeCell ref="E85:H85"/>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198"/>
  <sheetViews>
    <sheetView showGridLines="0" workbookViewId="0"/>
  </sheetViews>
  <sheetFormatPr defaultRowHeight="14.25"/>
  <cols>
    <col min="1" max="1" width="8.33203125" style="1" customWidth="1"/>
    <col min="2" max="2" width="1.6640625" style="1" customWidth="1"/>
    <col min="3" max="3" width="4.1640625" style="1" customWidth="1"/>
    <col min="4" max="4" width="4.33203125" style="1" customWidth="1"/>
    <col min="5" max="5" width="17.1640625" style="1" customWidth="1"/>
    <col min="6" max="6" width="100.83203125" style="1" customWidth="1"/>
    <col min="7" max="7" width="7" style="1" customWidth="1"/>
    <col min="8" max="8" width="11.5" style="1" customWidth="1"/>
    <col min="9" max="9" width="20.1640625" style="114" customWidth="1"/>
    <col min="10" max="11" width="20.16406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I2" s="114"/>
      <c r="L2" s="312"/>
      <c r="M2" s="312"/>
      <c r="N2" s="312"/>
      <c r="O2" s="312"/>
      <c r="P2" s="312"/>
      <c r="Q2" s="312"/>
      <c r="R2" s="312"/>
      <c r="S2" s="312"/>
      <c r="T2" s="312"/>
      <c r="U2" s="312"/>
      <c r="V2" s="312"/>
      <c r="AT2" s="16" t="s">
        <v>90</v>
      </c>
    </row>
    <row r="3" spans="1:46" s="1" customFormat="1" ht="6.95" customHeight="1">
      <c r="B3" s="115"/>
      <c r="C3" s="116"/>
      <c r="D3" s="116"/>
      <c r="E3" s="116"/>
      <c r="F3" s="116"/>
      <c r="G3" s="116"/>
      <c r="H3" s="116"/>
      <c r="I3" s="117"/>
      <c r="J3" s="116"/>
      <c r="K3" s="116"/>
      <c r="L3" s="19"/>
      <c r="AT3" s="16" t="s">
        <v>87</v>
      </c>
    </row>
    <row r="4" spans="1:46" s="1" customFormat="1" ht="24.95" customHeight="1">
      <c r="B4" s="19"/>
      <c r="D4" s="118" t="s">
        <v>105</v>
      </c>
      <c r="I4" s="114"/>
      <c r="L4" s="19"/>
      <c r="M4" s="119" t="s">
        <v>10</v>
      </c>
      <c r="AT4" s="16" t="s">
        <v>4</v>
      </c>
    </row>
    <row r="5" spans="1:46" s="1" customFormat="1" ht="6.95" customHeight="1">
      <c r="B5" s="19"/>
      <c r="I5" s="114"/>
      <c r="L5" s="19"/>
    </row>
    <row r="6" spans="1:46" s="1" customFormat="1" ht="12" customHeight="1">
      <c r="B6" s="19"/>
      <c r="D6" s="120" t="s">
        <v>16</v>
      </c>
      <c r="I6" s="114"/>
      <c r="L6" s="19"/>
    </row>
    <row r="7" spans="1:46" s="1" customFormat="1" ht="16.5" customHeight="1">
      <c r="B7" s="19"/>
      <c r="E7" s="313" t="str">
        <f>'Rekapitulace stavby'!K6</f>
        <v>Oprava výhybek v žst. Jistebník</v>
      </c>
      <c r="F7" s="314"/>
      <c r="G7" s="314"/>
      <c r="H7" s="314"/>
      <c r="I7" s="114"/>
      <c r="L7" s="19"/>
    </row>
    <row r="8" spans="1:46" s="2" customFormat="1" ht="12" customHeight="1">
      <c r="A8" s="33"/>
      <c r="B8" s="38"/>
      <c r="C8" s="33"/>
      <c r="D8" s="120" t="s">
        <v>106</v>
      </c>
      <c r="E8" s="33"/>
      <c r="F8" s="33"/>
      <c r="G8" s="33"/>
      <c r="H8" s="33"/>
      <c r="I8" s="121"/>
      <c r="J8" s="33"/>
      <c r="K8" s="33"/>
      <c r="L8" s="50"/>
      <c r="S8" s="33"/>
      <c r="T8" s="33"/>
      <c r="U8" s="33"/>
      <c r="V8" s="33"/>
      <c r="W8" s="33"/>
      <c r="X8" s="33"/>
      <c r="Y8" s="33"/>
      <c r="Z8" s="33"/>
      <c r="AA8" s="33"/>
      <c r="AB8" s="33"/>
      <c r="AC8" s="33"/>
      <c r="AD8" s="33"/>
      <c r="AE8" s="33"/>
    </row>
    <row r="9" spans="1:46" s="2" customFormat="1" ht="16.5" customHeight="1">
      <c r="A9" s="33"/>
      <c r="B9" s="38"/>
      <c r="C9" s="33"/>
      <c r="D9" s="33"/>
      <c r="E9" s="315" t="s">
        <v>518</v>
      </c>
      <c r="F9" s="316"/>
      <c r="G9" s="316"/>
      <c r="H9" s="316"/>
      <c r="I9" s="121"/>
      <c r="J9" s="33"/>
      <c r="K9" s="33"/>
      <c r="L9" s="50"/>
      <c r="S9" s="33"/>
      <c r="T9" s="33"/>
      <c r="U9" s="33"/>
      <c r="V9" s="33"/>
      <c r="W9" s="33"/>
      <c r="X9" s="33"/>
      <c r="Y9" s="33"/>
      <c r="Z9" s="33"/>
      <c r="AA9" s="33"/>
      <c r="AB9" s="33"/>
      <c r="AC9" s="33"/>
      <c r="AD9" s="33"/>
      <c r="AE9" s="33"/>
    </row>
    <row r="10" spans="1:46" s="2" customFormat="1" ht="11.25">
      <c r="A10" s="33"/>
      <c r="B10" s="38"/>
      <c r="C10" s="33"/>
      <c r="D10" s="33"/>
      <c r="E10" s="33"/>
      <c r="F10" s="33"/>
      <c r="G10" s="33"/>
      <c r="H10" s="33"/>
      <c r="I10" s="121"/>
      <c r="J10" s="33"/>
      <c r="K10" s="33"/>
      <c r="L10" s="50"/>
      <c r="S10" s="33"/>
      <c r="T10" s="33"/>
      <c r="U10" s="33"/>
      <c r="V10" s="33"/>
      <c r="W10" s="33"/>
      <c r="X10" s="33"/>
      <c r="Y10" s="33"/>
      <c r="Z10" s="33"/>
      <c r="AA10" s="33"/>
      <c r="AB10" s="33"/>
      <c r="AC10" s="33"/>
      <c r="AD10" s="33"/>
      <c r="AE10" s="33"/>
    </row>
    <row r="11" spans="1:46" s="2" customFormat="1" ht="12" customHeight="1">
      <c r="A11" s="33"/>
      <c r="B11" s="38"/>
      <c r="C11" s="33"/>
      <c r="D11" s="120" t="s">
        <v>18</v>
      </c>
      <c r="E11" s="33"/>
      <c r="F11" s="109" t="s">
        <v>91</v>
      </c>
      <c r="G11" s="33"/>
      <c r="H11" s="33"/>
      <c r="I11" s="122" t="s">
        <v>19</v>
      </c>
      <c r="J11" s="109" t="s">
        <v>519</v>
      </c>
      <c r="K11" s="33"/>
      <c r="L11" s="50"/>
      <c r="S11" s="33"/>
      <c r="T11" s="33"/>
      <c r="U11" s="33"/>
      <c r="V11" s="33"/>
      <c r="W11" s="33"/>
      <c r="X11" s="33"/>
      <c r="Y11" s="33"/>
      <c r="Z11" s="33"/>
      <c r="AA11" s="33"/>
      <c r="AB11" s="33"/>
      <c r="AC11" s="33"/>
      <c r="AD11" s="33"/>
      <c r="AE11" s="33"/>
    </row>
    <row r="12" spans="1:46" s="2" customFormat="1" ht="12" customHeight="1">
      <c r="A12" s="33"/>
      <c r="B12" s="38"/>
      <c r="C12" s="33"/>
      <c r="D12" s="120" t="s">
        <v>20</v>
      </c>
      <c r="E12" s="33"/>
      <c r="F12" s="109" t="s">
        <v>21</v>
      </c>
      <c r="G12" s="33"/>
      <c r="H12" s="33"/>
      <c r="I12" s="122" t="s">
        <v>22</v>
      </c>
      <c r="J12" s="123" t="str">
        <f>'Rekapitulace stavby'!AN8</f>
        <v>25. 2. 2020</v>
      </c>
      <c r="K12" s="33"/>
      <c r="L12" s="50"/>
      <c r="S12" s="33"/>
      <c r="T12" s="33"/>
      <c r="U12" s="33"/>
      <c r="V12" s="33"/>
      <c r="W12" s="33"/>
      <c r="X12" s="33"/>
      <c r="Y12" s="33"/>
      <c r="Z12" s="33"/>
      <c r="AA12" s="33"/>
      <c r="AB12" s="33"/>
      <c r="AC12" s="33"/>
      <c r="AD12" s="33"/>
      <c r="AE12" s="33"/>
    </row>
    <row r="13" spans="1:46" s="2" customFormat="1" ht="21.75" customHeight="1">
      <c r="A13" s="33"/>
      <c r="B13" s="38"/>
      <c r="C13" s="33"/>
      <c r="D13" s="260" t="s">
        <v>520</v>
      </c>
      <c r="E13" s="33"/>
      <c r="F13" s="261" t="s">
        <v>521</v>
      </c>
      <c r="G13" s="33"/>
      <c r="H13" s="33"/>
      <c r="I13" s="262" t="s">
        <v>522</v>
      </c>
      <c r="J13" s="261" t="s">
        <v>523</v>
      </c>
      <c r="K13" s="33"/>
      <c r="L13" s="50"/>
      <c r="S13" s="33"/>
      <c r="T13" s="33"/>
      <c r="U13" s="33"/>
      <c r="V13" s="33"/>
      <c r="W13" s="33"/>
      <c r="X13" s="33"/>
      <c r="Y13" s="33"/>
      <c r="Z13" s="33"/>
      <c r="AA13" s="33"/>
      <c r="AB13" s="33"/>
      <c r="AC13" s="33"/>
      <c r="AD13" s="33"/>
      <c r="AE13" s="33"/>
    </row>
    <row r="14" spans="1:46" s="2" customFormat="1" ht="12" customHeight="1">
      <c r="A14" s="33"/>
      <c r="B14" s="38"/>
      <c r="C14" s="33"/>
      <c r="D14" s="120" t="s">
        <v>24</v>
      </c>
      <c r="E14" s="33"/>
      <c r="F14" s="33"/>
      <c r="G14" s="33"/>
      <c r="H14" s="33"/>
      <c r="I14" s="122" t="s">
        <v>25</v>
      </c>
      <c r="J14" s="109" t="s">
        <v>26</v>
      </c>
      <c r="K14" s="33"/>
      <c r="L14" s="50"/>
      <c r="S14" s="33"/>
      <c r="T14" s="33"/>
      <c r="U14" s="33"/>
      <c r="V14" s="33"/>
      <c r="W14" s="33"/>
      <c r="X14" s="33"/>
      <c r="Y14" s="33"/>
      <c r="Z14" s="33"/>
      <c r="AA14" s="33"/>
      <c r="AB14" s="33"/>
      <c r="AC14" s="33"/>
      <c r="AD14" s="33"/>
      <c r="AE14" s="33"/>
    </row>
    <row r="15" spans="1:46" s="2" customFormat="1" ht="18" customHeight="1">
      <c r="A15" s="33"/>
      <c r="B15" s="38"/>
      <c r="C15" s="33"/>
      <c r="D15" s="33"/>
      <c r="E15" s="109" t="s">
        <v>27</v>
      </c>
      <c r="F15" s="33"/>
      <c r="G15" s="33"/>
      <c r="H15" s="33"/>
      <c r="I15" s="122" t="s">
        <v>28</v>
      </c>
      <c r="J15" s="109" t="s">
        <v>29</v>
      </c>
      <c r="K15" s="33"/>
      <c r="L15" s="50"/>
      <c r="S15" s="33"/>
      <c r="T15" s="33"/>
      <c r="U15" s="33"/>
      <c r="V15" s="33"/>
      <c r="W15" s="33"/>
      <c r="X15" s="33"/>
      <c r="Y15" s="33"/>
      <c r="Z15" s="33"/>
      <c r="AA15" s="33"/>
      <c r="AB15" s="33"/>
      <c r="AC15" s="33"/>
      <c r="AD15" s="33"/>
      <c r="AE15" s="33"/>
    </row>
    <row r="16" spans="1:46" s="2" customFormat="1" ht="6.95" customHeight="1">
      <c r="A16" s="33"/>
      <c r="B16" s="38"/>
      <c r="C16" s="33"/>
      <c r="D16" s="33"/>
      <c r="E16" s="33"/>
      <c r="F16" s="33"/>
      <c r="G16" s="33"/>
      <c r="H16" s="33"/>
      <c r="I16" s="121"/>
      <c r="J16" s="33"/>
      <c r="K16" s="33"/>
      <c r="L16" s="50"/>
      <c r="S16" s="33"/>
      <c r="T16" s="33"/>
      <c r="U16" s="33"/>
      <c r="V16" s="33"/>
      <c r="W16" s="33"/>
      <c r="X16" s="33"/>
      <c r="Y16" s="33"/>
      <c r="Z16" s="33"/>
      <c r="AA16" s="33"/>
      <c r="AB16" s="33"/>
      <c r="AC16" s="33"/>
      <c r="AD16" s="33"/>
      <c r="AE16" s="33"/>
    </row>
    <row r="17" spans="1:31" s="2" customFormat="1" ht="12" customHeight="1">
      <c r="A17" s="33"/>
      <c r="B17" s="38"/>
      <c r="C17" s="33"/>
      <c r="D17" s="120" t="s">
        <v>30</v>
      </c>
      <c r="E17" s="33"/>
      <c r="F17" s="33"/>
      <c r="G17" s="33"/>
      <c r="H17" s="33"/>
      <c r="I17" s="122" t="s">
        <v>25</v>
      </c>
      <c r="J17" s="29" t="str">
        <f>'Rekapitulace stavby'!AN13</f>
        <v>Vyplň údaj</v>
      </c>
      <c r="K17" s="33"/>
      <c r="L17" s="50"/>
      <c r="S17" s="33"/>
      <c r="T17" s="33"/>
      <c r="U17" s="33"/>
      <c r="V17" s="33"/>
      <c r="W17" s="33"/>
      <c r="X17" s="33"/>
      <c r="Y17" s="33"/>
      <c r="Z17" s="33"/>
      <c r="AA17" s="33"/>
      <c r="AB17" s="33"/>
      <c r="AC17" s="33"/>
      <c r="AD17" s="33"/>
      <c r="AE17" s="33"/>
    </row>
    <row r="18" spans="1:31" s="2" customFormat="1" ht="18" customHeight="1">
      <c r="A18" s="33"/>
      <c r="B18" s="38"/>
      <c r="C18" s="33"/>
      <c r="D18" s="33"/>
      <c r="E18" s="317" t="str">
        <f>'Rekapitulace stavby'!E14</f>
        <v>Vyplň údaj</v>
      </c>
      <c r="F18" s="318"/>
      <c r="G18" s="318"/>
      <c r="H18" s="318"/>
      <c r="I18" s="122" t="s">
        <v>28</v>
      </c>
      <c r="J18" s="29" t="str">
        <f>'Rekapitulace stavby'!AN14</f>
        <v>Vyplň údaj</v>
      </c>
      <c r="K18" s="33"/>
      <c r="L18" s="50"/>
      <c r="S18" s="33"/>
      <c r="T18" s="33"/>
      <c r="U18" s="33"/>
      <c r="V18" s="33"/>
      <c r="W18" s="33"/>
      <c r="X18" s="33"/>
      <c r="Y18" s="33"/>
      <c r="Z18" s="33"/>
      <c r="AA18" s="33"/>
      <c r="AB18" s="33"/>
      <c r="AC18" s="33"/>
      <c r="AD18" s="33"/>
      <c r="AE18" s="33"/>
    </row>
    <row r="19" spans="1:31" s="2" customFormat="1" ht="6.95" customHeight="1">
      <c r="A19" s="33"/>
      <c r="B19" s="38"/>
      <c r="C19" s="33"/>
      <c r="D19" s="33"/>
      <c r="E19" s="33"/>
      <c r="F19" s="33"/>
      <c r="G19" s="33"/>
      <c r="H19" s="33"/>
      <c r="I19" s="121"/>
      <c r="J19" s="33"/>
      <c r="K19" s="33"/>
      <c r="L19" s="50"/>
      <c r="S19" s="33"/>
      <c r="T19" s="33"/>
      <c r="U19" s="33"/>
      <c r="V19" s="33"/>
      <c r="W19" s="33"/>
      <c r="X19" s="33"/>
      <c r="Y19" s="33"/>
      <c r="Z19" s="33"/>
      <c r="AA19" s="33"/>
      <c r="AB19" s="33"/>
      <c r="AC19" s="33"/>
      <c r="AD19" s="33"/>
      <c r="AE19" s="33"/>
    </row>
    <row r="20" spans="1:31" s="2" customFormat="1" ht="12" customHeight="1">
      <c r="A20" s="33"/>
      <c r="B20" s="38"/>
      <c r="C20" s="33"/>
      <c r="D20" s="120" t="s">
        <v>32</v>
      </c>
      <c r="E20" s="33"/>
      <c r="F20" s="33"/>
      <c r="G20" s="33"/>
      <c r="H20" s="33"/>
      <c r="I20" s="122" t="s">
        <v>25</v>
      </c>
      <c r="J20" s="109" t="str">
        <f>IF('Rekapitulace stavby'!AN16="","",'Rekapitulace stavby'!AN16)</f>
        <v/>
      </c>
      <c r="K20" s="33"/>
      <c r="L20" s="50"/>
      <c r="S20" s="33"/>
      <c r="T20" s="33"/>
      <c r="U20" s="33"/>
      <c r="V20" s="33"/>
      <c r="W20" s="33"/>
      <c r="X20" s="33"/>
      <c r="Y20" s="33"/>
      <c r="Z20" s="33"/>
      <c r="AA20" s="33"/>
      <c r="AB20" s="33"/>
      <c r="AC20" s="33"/>
      <c r="AD20" s="33"/>
      <c r="AE20" s="33"/>
    </row>
    <row r="21" spans="1:31" s="2" customFormat="1" ht="18" customHeight="1">
      <c r="A21" s="33"/>
      <c r="B21" s="38"/>
      <c r="C21" s="33"/>
      <c r="D21" s="33"/>
      <c r="E21" s="109" t="str">
        <f>IF('Rekapitulace stavby'!E17="","",'Rekapitulace stavby'!E17)</f>
        <v xml:space="preserve"> </v>
      </c>
      <c r="F21" s="33"/>
      <c r="G21" s="33"/>
      <c r="H21" s="33"/>
      <c r="I21" s="122" t="s">
        <v>28</v>
      </c>
      <c r="J21" s="109" t="str">
        <f>IF('Rekapitulace stavby'!AN17="","",'Rekapitulace stavby'!AN17)</f>
        <v/>
      </c>
      <c r="K21" s="33"/>
      <c r="L21" s="50"/>
      <c r="S21" s="33"/>
      <c r="T21" s="33"/>
      <c r="U21" s="33"/>
      <c r="V21" s="33"/>
      <c r="W21" s="33"/>
      <c r="X21" s="33"/>
      <c r="Y21" s="33"/>
      <c r="Z21" s="33"/>
      <c r="AA21" s="33"/>
      <c r="AB21" s="33"/>
      <c r="AC21" s="33"/>
      <c r="AD21" s="33"/>
      <c r="AE21" s="33"/>
    </row>
    <row r="22" spans="1:31" s="2" customFormat="1" ht="6.95" customHeight="1">
      <c r="A22" s="33"/>
      <c r="B22" s="38"/>
      <c r="C22" s="33"/>
      <c r="D22" s="33"/>
      <c r="E22" s="33"/>
      <c r="F22" s="33"/>
      <c r="G22" s="33"/>
      <c r="H22" s="33"/>
      <c r="I22" s="121"/>
      <c r="J22" s="33"/>
      <c r="K22" s="33"/>
      <c r="L22" s="50"/>
      <c r="S22" s="33"/>
      <c r="T22" s="33"/>
      <c r="U22" s="33"/>
      <c r="V22" s="33"/>
      <c r="W22" s="33"/>
      <c r="X22" s="33"/>
      <c r="Y22" s="33"/>
      <c r="Z22" s="33"/>
      <c r="AA22" s="33"/>
      <c r="AB22" s="33"/>
      <c r="AC22" s="33"/>
      <c r="AD22" s="33"/>
      <c r="AE22" s="33"/>
    </row>
    <row r="23" spans="1:31" s="2" customFormat="1" ht="12" customHeight="1">
      <c r="A23" s="33"/>
      <c r="B23" s="38"/>
      <c r="C23" s="33"/>
      <c r="D23" s="120" t="s">
        <v>35</v>
      </c>
      <c r="E23" s="33"/>
      <c r="F23" s="33"/>
      <c r="G23" s="33"/>
      <c r="H23" s="33"/>
      <c r="I23" s="122" t="s">
        <v>25</v>
      </c>
      <c r="J23" s="109" t="s">
        <v>26</v>
      </c>
      <c r="K23" s="33"/>
      <c r="L23" s="50"/>
      <c r="S23" s="33"/>
      <c r="T23" s="33"/>
      <c r="U23" s="33"/>
      <c r="V23" s="33"/>
      <c r="W23" s="33"/>
      <c r="X23" s="33"/>
      <c r="Y23" s="33"/>
      <c r="Z23" s="33"/>
      <c r="AA23" s="33"/>
      <c r="AB23" s="33"/>
      <c r="AC23" s="33"/>
      <c r="AD23" s="33"/>
      <c r="AE23" s="33"/>
    </row>
    <row r="24" spans="1:31" s="2" customFormat="1" ht="18" customHeight="1">
      <c r="A24" s="33"/>
      <c r="B24" s="38"/>
      <c r="C24" s="33"/>
      <c r="D24" s="33"/>
      <c r="E24" s="109" t="s">
        <v>524</v>
      </c>
      <c r="F24" s="33"/>
      <c r="G24" s="33"/>
      <c r="H24" s="33"/>
      <c r="I24" s="122" t="s">
        <v>28</v>
      </c>
      <c r="J24" s="109" t="s">
        <v>29</v>
      </c>
      <c r="K24" s="33"/>
      <c r="L24" s="50"/>
      <c r="S24" s="33"/>
      <c r="T24" s="33"/>
      <c r="U24" s="33"/>
      <c r="V24" s="33"/>
      <c r="W24" s="33"/>
      <c r="X24" s="33"/>
      <c r="Y24" s="33"/>
      <c r="Z24" s="33"/>
      <c r="AA24" s="33"/>
      <c r="AB24" s="33"/>
      <c r="AC24" s="33"/>
      <c r="AD24" s="33"/>
      <c r="AE24" s="33"/>
    </row>
    <row r="25" spans="1:31" s="2" customFormat="1" ht="6.95" customHeight="1">
      <c r="A25" s="33"/>
      <c r="B25" s="38"/>
      <c r="C25" s="33"/>
      <c r="D25" s="33"/>
      <c r="E25" s="33"/>
      <c r="F25" s="33"/>
      <c r="G25" s="33"/>
      <c r="H25" s="33"/>
      <c r="I25" s="121"/>
      <c r="J25" s="33"/>
      <c r="K25" s="33"/>
      <c r="L25" s="50"/>
      <c r="S25" s="33"/>
      <c r="T25" s="33"/>
      <c r="U25" s="33"/>
      <c r="V25" s="33"/>
      <c r="W25" s="33"/>
      <c r="X25" s="33"/>
      <c r="Y25" s="33"/>
      <c r="Z25" s="33"/>
      <c r="AA25" s="33"/>
      <c r="AB25" s="33"/>
      <c r="AC25" s="33"/>
      <c r="AD25" s="33"/>
      <c r="AE25" s="33"/>
    </row>
    <row r="26" spans="1:31" s="2" customFormat="1" ht="12" customHeight="1">
      <c r="A26" s="33"/>
      <c r="B26" s="38"/>
      <c r="C26" s="33"/>
      <c r="D26" s="120" t="s">
        <v>36</v>
      </c>
      <c r="E26" s="33"/>
      <c r="F26" s="33"/>
      <c r="G26" s="33"/>
      <c r="H26" s="33"/>
      <c r="I26" s="121"/>
      <c r="J26" s="33"/>
      <c r="K26" s="33"/>
      <c r="L26" s="50"/>
      <c r="S26" s="33"/>
      <c r="T26" s="33"/>
      <c r="U26" s="33"/>
      <c r="V26" s="33"/>
      <c r="W26" s="33"/>
      <c r="X26" s="33"/>
      <c r="Y26" s="33"/>
      <c r="Z26" s="33"/>
      <c r="AA26" s="33"/>
      <c r="AB26" s="33"/>
      <c r="AC26" s="33"/>
      <c r="AD26" s="33"/>
      <c r="AE26" s="33"/>
    </row>
    <row r="27" spans="1:31" s="8" customFormat="1" ht="47.25" customHeight="1">
      <c r="A27" s="124"/>
      <c r="B27" s="125"/>
      <c r="C27" s="124"/>
      <c r="D27" s="124"/>
      <c r="E27" s="319" t="s">
        <v>525</v>
      </c>
      <c r="F27" s="319"/>
      <c r="G27" s="319"/>
      <c r="H27" s="319"/>
      <c r="I27" s="126"/>
      <c r="J27" s="124"/>
      <c r="K27" s="124"/>
      <c r="L27" s="127"/>
      <c r="S27" s="124"/>
      <c r="T27" s="124"/>
      <c r="U27" s="124"/>
      <c r="V27" s="124"/>
      <c r="W27" s="124"/>
      <c r="X27" s="124"/>
      <c r="Y27" s="124"/>
      <c r="Z27" s="124"/>
      <c r="AA27" s="124"/>
      <c r="AB27" s="124"/>
      <c r="AC27" s="124"/>
      <c r="AD27" s="124"/>
      <c r="AE27" s="124"/>
    </row>
    <row r="28" spans="1:31" s="2" customFormat="1" ht="6.95" customHeight="1">
      <c r="A28" s="33"/>
      <c r="B28" s="38"/>
      <c r="C28" s="33"/>
      <c r="D28" s="33"/>
      <c r="E28" s="33"/>
      <c r="F28" s="33"/>
      <c r="G28" s="33"/>
      <c r="H28" s="33"/>
      <c r="I28" s="121"/>
      <c r="J28" s="33"/>
      <c r="K28" s="33"/>
      <c r="L28" s="50"/>
      <c r="S28" s="33"/>
      <c r="T28" s="33"/>
      <c r="U28" s="33"/>
      <c r="V28" s="33"/>
      <c r="W28" s="33"/>
      <c r="X28" s="33"/>
      <c r="Y28" s="33"/>
      <c r="Z28" s="33"/>
      <c r="AA28" s="33"/>
      <c r="AB28" s="33"/>
      <c r="AC28" s="33"/>
      <c r="AD28" s="33"/>
      <c r="AE28" s="33"/>
    </row>
    <row r="29" spans="1:31" s="2" customFormat="1" ht="6.95" customHeight="1">
      <c r="A29" s="33"/>
      <c r="B29" s="38"/>
      <c r="C29" s="33"/>
      <c r="D29" s="128"/>
      <c r="E29" s="128"/>
      <c r="F29" s="128"/>
      <c r="G29" s="128"/>
      <c r="H29" s="128"/>
      <c r="I29" s="129"/>
      <c r="J29" s="128"/>
      <c r="K29" s="128"/>
      <c r="L29" s="50"/>
      <c r="S29" s="33"/>
      <c r="T29" s="33"/>
      <c r="U29" s="33"/>
      <c r="V29" s="33"/>
      <c r="W29" s="33"/>
      <c r="X29" s="33"/>
      <c r="Y29" s="33"/>
      <c r="Z29" s="33"/>
      <c r="AA29" s="33"/>
      <c r="AB29" s="33"/>
      <c r="AC29" s="33"/>
      <c r="AD29" s="33"/>
      <c r="AE29" s="33"/>
    </row>
    <row r="30" spans="1:31" s="2" customFormat="1" ht="25.35" customHeight="1">
      <c r="A30" s="33"/>
      <c r="B30" s="38"/>
      <c r="C30" s="33"/>
      <c r="D30" s="130" t="s">
        <v>37</v>
      </c>
      <c r="E30" s="33"/>
      <c r="F30" s="33"/>
      <c r="G30" s="33"/>
      <c r="H30" s="33"/>
      <c r="I30" s="121"/>
      <c r="J30" s="131">
        <f>ROUND(J121, 2)</f>
        <v>0</v>
      </c>
      <c r="K30" s="33"/>
      <c r="L30" s="50"/>
      <c r="S30" s="33"/>
      <c r="T30" s="33"/>
      <c r="U30" s="33"/>
      <c r="V30" s="33"/>
      <c r="W30" s="33"/>
      <c r="X30" s="33"/>
      <c r="Y30" s="33"/>
      <c r="Z30" s="33"/>
      <c r="AA30" s="33"/>
      <c r="AB30" s="33"/>
      <c r="AC30" s="33"/>
      <c r="AD30" s="33"/>
      <c r="AE30" s="33"/>
    </row>
    <row r="31" spans="1:31" s="2" customFormat="1" ht="6.95" customHeight="1">
      <c r="A31" s="33"/>
      <c r="B31" s="38"/>
      <c r="C31" s="33"/>
      <c r="D31" s="128"/>
      <c r="E31" s="128"/>
      <c r="F31" s="128"/>
      <c r="G31" s="128"/>
      <c r="H31" s="128"/>
      <c r="I31" s="129"/>
      <c r="J31" s="128"/>
      <c r="K31" s="128"/>
      <c r="L31" s="50"/>
      <c r="S31" s="33"/>
      <c r="T31" s="33"/>
      <c r="U31" s="33"/>
      <c r="V31" s="33"/>
      <c r="W31" s="33"/>
      <c r="X31" s="33"/>
      <c r="Y31" s="33"/>
      <c r="Z31" s="33"/>
      <c r="AA31" s="33"/>
      <c r="AB31" s="33"/>
      <c r="AC31" s="33"/>
      <c r="AD31" s="33"/>
      <c r="AE31" s="33"/>
    </row>
    <row r="32" spans="1:31" s="2" customFormat="1" ht="14.45" customHeight="1">
      <c r="A32" s="33"/>
      <c r="B32" s="38"/>
      <c r="C32" s="33"/>
      <c r="D32" s="33"/>
      <c r="E32" s="33"/>
      <c r="F32" s="132" t="s">
        <v>39</v>
      </c>
      <c r="G32" s="33"/>
      <c r="H32" s="33"/>
      <c r="I32" s="133" t="s">
        <v>38</v>
      </c>
      <c r="J32" s="132" t="s">
        <v>40</v>
      </c>
      <c r="K32" s="33"/>
      <c r="L32" s="50"/>
      <c r="S32" s="33"/>
      <c r="T32" s="33"/>
      <c r="U32" s="33"/>
      <c r="V32" s="33"/>
      <c r="W32" s="33"/>
      <c r="X32" s="33"/>
      <c r="Y32" s="33"/>
      <c r="Z32" s="33"/>
      <c r="AA32" s="33"/>
      <c r="AB32" s="33"/>
      <c r="AC32" s="33"/>
      <c r="AD32" s="33"/>
      <c r="AE32" s="33"/>
    </row>
    <row r="33" spans="1:31" s="2" customFormat="1" ht="14.45" customHeight="1">
      <c r="A33" s="33"/>
      <c r="B33" s="38"/>
      <c r="C33" s="33"/>
      <c r="D33" s="134" t="s">
        <v>41</v>
      </c>
      <c r="E33" s="120" t="s">
        <v>42</v>
      </c>
      <c r="F33" s="135">
        <f>ROUND((SUM(BE121:BE197)),  2)</f>
        <v>0</v>
      </c>
      <c r="G33" s="33"/>
      <c r="H33" s="33"/>
      <c r="I33" s="136">
        <v>0.21</v>
      </c>
      <c r="J33" s="135">
        <f>ROUND(((SUM(BE121:BE197))*I33),  2)</f>
        <v>0</v>
      </c>
      <c r="K33" s="33"/>
      <c r="L33" s="50"/>
      <c r="S33" s="33"/>
      <c r="T33" s="33"/>
      <c r="U33" s="33"/>
      <c r="V33" s="33"/>
      <c r="W33" s="33"/>
      <c r="X33" s="33"/>
      <c r="Y33" s="33"/>
      <c r="Z33" s="33"/>
      <c r="AA33" s="33"/>
      <c r="AB33" s="33"/>
      <c r="AC33" s="33"/>
      <c r="AD33" s="33"/>
      <c r="AE33" s="33"/>
    </row>
    <row r="34" spans="1:31" s="2" customFormat="1" ht="14.45" customHeight="1">
      <c r="A34" s="33"/>
      <c r="B34" s="38"/>
      <c r="C34" s="33"/>
      <c r="D34" s="33"/>
      <c r="E34" s="120" t="s">
        <v>43</v>
      </c>
      <c r="F34" s="135">
        <f>ROUND((SUM(BF121:BF197)),  2)</f>
        <v>0</v>
      </c>
      <c r="G34" s="33"/>
      <c r="H34" s="33"/>
      <c r="I34" s="136">
        <v>0.15</v>
      </c>
      <c r="J34" s="135">
        <f>ROUND(((SUM(BF121:BF197))*I34),  2)</f>
        <v>0</v>
      </c>
      <c r="K34" s="33"/>
      <c r="L34" s="50"/>
      <c r="S34" s="33"/>
      <c r="T34" s="33"/>
      <c r="U34" s="33"/>
      <c r="V34" s="33"/>
      <c r="W34" s="33"/>
      <c r="X34" s="33"/>
      <c r="Y34" s="33"/>
      <c r="Z34" s="33"/>
      <c r="AA34" s="33"/>
      <c r="AB34" s="33"/>
      <c r="AC34" s="33"/>
      <c r="AD34" s="33"/>
      <c r="AE34" s="33"/>
    </row>
    <row r="35" spans="1:31" s="2" customFormat="1" ht="14.45" hidden="1" customHeight="1">
      <c r="A35" s="33"/>
      <c r="B35" s="38"/>
      <c r="C35" s="33"/>
      <c r="D35" s="33"/>
      <c r="E35" s="120" t="s">
        <v>44</v>
      </c>
      <c r="F35" s="135">
        <f>ROUND((SUM(BG121:BG197)),  2)</f>
        <v>0</v>
      </c>
      <c r="G35" s="33"/>
      <c r="H35" s="33"/>
      <c r="I35" s="136">
        <v>0.21</v>
      </c>
      <c r="J35" s="135">
        <f>0</f>
        <v>0</v>
      </c>
      <c r="K35" s="33"/>
      <c r="L35" s="50"/>
      <c r="S35" s="33"/>
      <c r="T35" s="33"/>
      <c r="U35" s="33"/>
      <c r="V35" s="33"/>
      <c r="W35" s="33"/>
      <c r="X35" s="33"/>
      <c r="Y35" s="33"/>
      <c r="Z35" s="33"/>
      <c r="AA35" s="33"/>
      <c r="AB35" s="33"/>
      <c r="AC35" s="33"/>
      <c r="AD35" s="33"/>
      <c r="AE35" s="33"/>
    </row>
    <row r="36" spans="1:31" s="2" customFormat="1" ht="14.45" hidden="1" customHeight="1">
      <c r="A36" s="33"/>
      <c r="B36" s="38"/>
      <c r="C36" s="33"/>
      <c r="D36" s="33"/>
      <c r="E36" s="120" t="s">
        <v>45</v>
      </c>
      <c r="F36" s="135">
        <f>ROUND((SUM(BH121:BH197)),  2)</f>
        <v>0</v>
      </c>
      <c r="G36" s="33"/>
      <c r="H36" s="33"/>
      <c r="I36" s="136">
        <v>0.15</v>
      </c>
      <c r="J36" s="135">
        <f>0</f>
        <v>0</v>
      </c>
      <c r="K36" s="33"/>
      <c r="L36" s="50"/>
      <c r="S36" s="33"/>
      <c r="T36" s="33"/>
      <c r="U36" s="33"/>
      <c r="V36" s="33"/>
      <c r="W36" s="33"/>
      <c r="X36" s="33"/>
      <c r="Y36" s="33"/>
      <c r="Z36" s="33"/>
      <c r="AA36" s="33"/>
      <c r="AB36" s="33"/>
      <c r="AC36" s="33"/>
      <c r="AD36" s="33"/>
      <c r="AE36" s="33"/>
    </row>
    <row r="37" spans="1:31" s="2" customFormat="1" ht="14.45" hidden="1" customHeight="1">
      <c r="A37" s="33"/>
      <c r="B37" s="38"/>
      <c r="C37" s="33"/>
      <c r="D37" s="33"/>
      <c r="E37" s="120" t="s">
        <v>46</v>
      </c>
      <c r="F37" s="135">
        <f>ROUND((SUM(BI121:BI197)),  2)</f>
        <v>0</v>
      </c>
      <c r="G37" s="33"/>
      <c r="H37" s="33"/>
      <c r="I37" s="136">
        <v>0</v>
      </c>
      <c r="J37" s="135">
        <f>0</f>
        <v>0</v>
      </c>
      <c r="K37" s="33"/>
      <c r="L37" s="50"/>
      <c r="S37" s="33"/>
      <c r="T37" s="33"/>
      <c r="U37" s="33"/>
      <c r="V37" s="33"/>
      <c r="W37" s="33"/>
      <c r="X37" s="33"/>
      <c r="Y37" s="33"/>
      <c r="Z37" s="33"/>
      <c r="AA37" s="33"/>
      <c r="AB37" s="33"/>
      <c r="AC37" s="33"/>
      <c r="AD37" s="33"/>
      <c r="AE37" s="33"/>
    </row>
    <row r="38" spans="1:31" s="2" customFormat="1" ht="6.95" customHeight="1">
      <c r="A38" s="33"/>
      <c r="B38" s="38"/>
      <c r="C38" s="33"/>
      <c r="D38" s="33"/>
      <c r="E38" s="33"/>
      <c r="F38" s="33"/>
      <c r="G38" s="33"/>
      <c r="H38" s="33"/>
      <c r="I38" s="121"/>
      <c r="J38" s="33"/>
      <c r="K38" s="33"/>
      <c r="L38" s="50"/>
      <c r="S38" s="33"/>
      <c r="T38" s="33"/>
      <c r="U38" s="33"/>
      <c r="V38" s="33"/>
      <c r="W38" s="33"/>
      <c r="X38" s="33"/>
      <c r="Y38" s="33"/>
      <c r="Z38" s="33"/>
      <c r="AA38" s="33"/>
      <c r="AB38" s="33"/>
      <c r="AC38" s="33"/>
      <c r="AD38" s="33"/>
      <c r="AE38" s="33"/>
    </row>
    <row r="39" spans="1:31" s="2" customFormat="1" ht="25.35" customHeight="1">
      <c r="A39" s="33"/>
      <c r="B39" s="38"/>
      <c r="C39" s="137"/>
      <c r="D39" s="138" t="s">
        <v>47</v>
      </c>
      <c r="E39" s="139"/>
      <c r="F39" s="139"/>
      <c r="G39" s="140" t="s">
        <v>48</v>
      </c>
      <c r="H39" s="141" t="s">
        <v>49</v>
      </c>
      <c r="I39" s="142"/>
      <c r="J39" s="143">
        <f>SUM(J30:J37)</f>
        <v>0</v>
      </c>
      <c r="K39" s="144"/>
      <c r="L39" s="50"/>
      <c r="S39" s="33"/>
      <c r="T39" s="33"/>
      <c r="U39" s="33"/>
      <c r="V39" s="33"/>
      <c r="W39" s="33"/>
      <c r="X39" s="33"/>
      <c r="Y39" s="33"/>
      <c r="Z39" s="33"/>
      <c r="AA39" s="33"/>
      <c r="AB39" s="33"/>
      <c r="AC39" s="33"/>
      <c r="AD39" s="33"/>
      <c r="AE39" s="33"/>
    </row>
    <row r="40" spans="1:31" s="2" customFormat="1" ht="14.45" customHeight="1">
      <c r="A40" s="33"/>
      <c r="B40" s="38"/>
      <c r="C40" s="33"/>
      <c r="D40" s="33"/>
      <c r="E40" s="33"/>
      <c r="F40" s="33"/>
      <c r="G40" s="33"/>
      <c r="H40" s="33"/>
      <c r="I40" s="121"/>
      <c r="J40" s="33"/>
      <c r="K40" s="33"/>
      <c r="L40" s="50"/>
      <c r="S40" s="33"/>
      <c r="T40" s="33"/>
      <c r="U40" s="33"/>
      <c r="V40" s="33"/>
      <c r="W40" s="33"/>
      <c r="X40" s="33"/>
      <c r="Y40" s="33"/>
      <c r="Z40" s="33"/>
      <c r="AA40" s="33"/>
      <c r="AB40" s="33"/>
      <c r="AC40" s="33"/>
      <c r="AD40" s="33"/>
      <c r="AE40" s="33"/>
    </row>
    <row r="41" spans="1:31" s="1" customFormat="1" ht="14.45" customHeight="1">
      <c r="B41" s="19"/>
      <c r="I41" s="114"/>
      <c r="L41" s="19"/>
    </row>
    <row r="42" spans="1:31" s="1" customFormat="1" ht="14.45" customHeight="1">
      <c r="B42" s="19"/>
      <c r="I42" s="114"/>
      <c r="L42" s="19"/>
    </row>
    <row r="43" spans="1:31" s="1" customFormat="1" ht="14.45" customHeight="1">
      <c r="B43" s="19"/>
      <c r="I43" s="114"/>
      <c r="L43" s="19"/>
    </row>
    <row r="44" spans="1:31" s="1" customFormat="1" ht="14.45" customHeight="1">
      <c r="B44" s="19"/>
      <c r="I44" s="114"/>
      <c r="L44" s="19"/>
    </row>
    <row r="45" spans="1:31" s="1" customFormat="1" ht="14.45" customHeight="1">
      <c r="B45" s="19"/>
      <c r="I45" s="114"/>
      <c r="L45" s="19"/>
    </row>
    <row r="46" spans="1:31" s="1" customFormat="1" ht="14.45" customHeight="1">
      <c r="B46" s="19"/>
      <c r="I46" s="114"/>
      <c r="L46" s="19"/>
    </row>
    <row r="47" spans="1:31" s="1" customFormat="1" ht="14.45" customHeight="1">
      <c r="B47" s="19"/>
      <c r="I47" s="114"/>
      <c r="L47" s="19"/>
    </row>
    <row r="48" spans="1:31" s="1" customFormat="1" ht="14.45" customHeight="1">
      <c r="B48" s="19"/>
      <c r="I48" s="114"/>
      <c r="L48" s="19"/>
    </row>
    <row r="49" spans="1:31" s="2" customFormat="1" ht="14.45" customHeight="1">
      <c r="B49" s="50"/>
      <c r="D49" s="145" t="s">
        <v>50</v>
      </c>
      <c r="E49" s="146"/>
      <c r="F49" s="146"/>
      <c r="G49" s="145" t="s">
        <v>51</v>
      </c>
      <c r="H49" s="146"/>
      <c r="I49" s="147"/>
      <c r="J49" s="146"/>
      <c r="K49" s="146"/>
      <c r="L49" s="50"/>
    </row>
    <row r="50" spans="1:31" ht="11.25">
      <c r="B50" s="19"/>
      <c r="L50" s="19"/>
    </row>
    <row r="51" spans="1:31" ht="11.25">
      <c r="B51" s="19"/>
      <c r="L51" s="19"/>
    </row>
    <row r="52" spans="1:31" ht="11.25">
      <c r="B52" s="19"/>
      <c r="L52" s="19"/>
    </row>
    <row r="53" spans="1:31" ht="11.25">
      <c r="B53" s="19"/>
      <c r="L53" s="19"/>
    </row>
    <row r="54" spans="1:31" ht="11.25">
      <c r="B54" s="19"/>
      <c r="L54" s="19"/>
    </row>
    <row r="55" spans="1:31" ht="11.25">
      <c r="B55" s="19"/>
      <c r="L55" s="19"/>
    </row>
    <row r="56" spans="1:31" ht="11.25">
      <c r="B56" s="19"/>
      <c r="L56" s="19"/>
    </row>
    <row r="57" spans="1:31" ht="11.25">
      <c r="B57" s="19"/>
      <c r="L57" s="19"/>
    </row>
    <row r="58" spans="1:31" ht="11.25">
      <c r="B58" s="19"/>
      <c r="L58" s="19"/>
    </row>
    <row r="59" spans="1:31" ht="11.25">
      <c r="B59" s="19"/>
      <c r="L59" s="19"/>
    </row>
    <row r="60" spans="1:31" s="2" customFormat="1" ht="12.75">
      <c r="A60" s="33"/>
      <c r="B60" s="38"/>
      <c r="C60" s="33"/>
      <c r="D60" s="148" t="s">
        <v>52</v>
      </c>
      <c r="E60" s="149"/>
      <c r="F60" s="150" t="s">
        <v>53</v>
      </c>
      <c r="G60" s="148" t="s">
        <v>52</v>
      </c>
      <c r="H60" s="149"/>
      <c r="I60" s="151"/>
      <c r="J60" s="152" t="s">
        <v>53</v>
      </c>
      <c r="K60" s="149"/>
      <c r="L60" s="50"/>
      <c r="S60" s="33"/>
      <c r="T60" s="33"/>
      <c r="U60" s="33"/>
      <c r="V60" s="33"/>
      <c r="W60" s="33"/>
      <c r="X60" s="33"/>
      <c r="Y60" s="33"/>
      <c r="Z60" s="33"/>
      <c r="AA60" s="33"/>
      <c r="AB60" s="33"/>
      <c r="AC60" s="33"/>
      <c r="AD60" s="33"/>
      <c r="AE60" s="33"/>
    </row>
    <row r="61" spans="1:31" ht="11.25">
      <c r="B61" s="19"/>
      <c r="L61" s="19"/>
    </row>
    <row r="62" spans="1:31" ht="11.25">
      <c r="B62" s="19"/>
      <c r="L62" s="19"/>
    </row>
    <row r="63" spans="1:31" ht="11.25">
      <c r="B63" s="19"/>
      <c r="L63" s="19"/>
    </row>
    <row r="64" spans="1:31" s="2" customFormat="1" ht="12.75">
      <c r="A64" s="33"/>
      <c r="B64" s="38"/>
      <c r="C64" s="33"/>
      <c r="D64" s="145" t="s">
        <v>54</v>
      </c>
      <c r="E64" s="153"/>
      <c r="F64" s="153"/>
      <c r="G64" s="145" t="s">
        <v>55</v>
      </c>
      <c r="H64" s="153"/>
      <c r="I64" s="154"/>
      <c r="J64" s="153"/>
      <c r="K64" s="153"/>
      <c r="L64" s="50"/>
      <c r="S64" s="33"/>
      <c r="T64" s="33"/>
      <c r="U64" s="33"/>
      <c r="V64" s="33"/>
      <c r="W64" s="33"/>
      <c r="X64" s="33"/>
      <c r="Y64" s="33"/>
      <c r="Z64" s="33"/>
      <c r="AA64" s="33"/>
      <c r="AB64" s="33"/>
      <c r="AC64" s="33"/>
      <c r="AD64" s="33"/>
      <c r="AE64" s="33"/>
    </row>
    <row r="65" spans="1:31" ht="11.25">
      <c r="B65" s="19"/>
      <c r="L65" s="19"/>
    </row>
    <row r="66" spans="1:31" ht="11.25">
      <c r="B66" s="19"/>
      <c r="L66" s="19"/>
    </row>
    <row r="67" spans="1:31" ht="11.25">
      <c r="B67" s="19"/>
      <c r="L67" s="19"/>
    </row>
    <row r="68" spans="1:31" ht="11.25">
      <c r="B68" s="19"/>
      <c r="L68" s="19"/>
    </row>
    <row r="69" spans="1:31" ht="11.25">
      <c r="B69" s="19"/>
      <c r="L69" s="19"/>
    </row>
    <row r="70" spans="1:31" ht="11.25">
      <c r="B70" s="19"/>
      <c r="L70" s="19"/>
    </row>
    <row r="71" spans="1:31" ht="11.25">
      <c r="B71" s="19"/>
      <c r="L71" s="19"/>
    </row>
    <row r="72" spans="1:31" ht="11.25">
      <c r="B72" s="19"/>
      <c r="L72" s="19"/>
    </row>
    <row r="73" spans="1:31" ht="11.25">
      <c r="B73" s="19"/>
      <c r="L73" s="19"/>
    </row>
    <row r="74" spans="1:31" ht="11.25">
      <c r="B74" s="19"/>
      <c r="L74" s="19"/>
    </row>
    <row r="75" spans="1:31" s="2" customFormat="1" ht="12.75">
      <c r="A75" s="33"/>
      <c r="B75" s="38"/>
      <c r="C75" s="33"/>
      <c r="D75" s="148" t="s">
        <v>52</v>
      </c>
      <c r="E75" s="149"/>
      <c r="F75" s="150" t="s">
        <v>53</v>
      </c>
      <c r="G75" s="148" t="s">
        <v>52</v>
      </c>
      <c r="H75" s="149"/>
      <c r="I75" s="151"/>
      <c r="J75" s="152" t="s">
        <v>53</v>
      </c>
      <c r="K75" s="149"/>
      <c r="L75" s="50"/>
      <c r="S75" s="33"/>
      <c r="T75" s="33"/>
      <c r="U75" s="33"/>
      <c r="V75" s="33"/>
      <c r="W75" s="33"/>
      <c r="X75" s="33"/>
      <c r="Y75" s="33"/>
      <c r="Z75" s="33"/>
      <c r="AA75" s="33"/>
      <c r="AB75" s="33"/>
      <c r="AC75" s="33"/>
      <c r="AD75" s="33"/>
      <c r="AE75" s="33"/>
    </row>
    <row r="76" spans="1:31" s="2" customFormat="1" ht="14.45" customHeight="1">
      <c r="A76" s="33"/>
      <c r="B76" s="155"/>
      <c r="C76" s="156"/>
      <c r="D76" s="156"/>
      <c r="E76" s="156"/>
      <c r="F76" s="156"/>
      <c r="G76" s="156"/>
      <c r="H76" s="156"/>
      <c r="I76" s="157"/>
      <c r="J76" s="156"/>
      <c r="K76" s="156"/>
      <c r="L76" s="50"/>
      <c r="S76" s="33"/>
      <c r="T76" s="33"/>
      <c r="U76" s="33"/>
      <c r="V76" s="33"/>
      <c r="W76" s="33"/>
      <c r="X76" s="33"/>
      <c r="Y76" s="33"/>
      <c r="Z76" s="33"/>
      <c r="AA76" s="33"/>
      <c r="AB76" s="33"/>
      <c r="AC76" s="33"/>
      <c r="AD76" s="33"/>
      <c r="AE76" s="33"/>
    </row>
    <row r="80" spans="1:31" s="2" customFormat="1" ht="6.95" customHeight="1">
      <c r="A80" s="33"/>
      <c r="B80" s="158"/>
      <c r="C80" s="159"/>
      <c r="D80" s="159"/>
      <c r="E80" s="159"/>
      <c r="F80" s="159"/>
      <c r="G80" s="159"/>
      <c r="H80" s="159"/>
      <c r="I80" s="160"/>
      <c r="J80" s="159"/>
      <c r="K80" s="159"/>
      <c r="L80" s="50"/>
      <c r="S80" s="33"/>
      <c r="T80" s="33"/>
      <c r="U80" s="33"/>
      <c r="V80" s="33"/>
      <c r="W80" s="33"/>
      <c r="X80" s="33"/>
      <c r="Y80" s="33"/>
      <c r="Z80" s="33"/>
      <c r="AA80" s="33"/>
      <c r="AB80" s="33"/>
      <c r="AC80" s="33"/>
      <c r="AD80" s="33"/>
      <c r="AE80" s="33"/>
    </row>
    <row r="81" spans="1:47" s="2" customFormat="1" ht="24.95" customHeight="1">
      <c r="A81" s="33"/>
      <c r="B81" s="34"/>
      <c r="C81" s="22" t="s">
        <v>108</v>
      </c>
      <c r="D81" s="35"/>
      <c r="E81" s="35"/>
      <c r="F81" s="35"/>
      <c r="G81" s="35"/>
      <c r="H81" s="35"/>
      <c r="I81" s="121"/>
      <c r="J81" s="35"/>
      <c r="K81" s="35"/>
      <c r="L81" s="50"/>
      <c r="S81" s="33"/>
      <c r="T81" s="33"/>
      <c r="U81" s="33"/>
      <c r="V81" s="33"/>
      <c r="W81" s="33"/>
      <c r="X81" s="33"/>
      <c r="Y81" s="33"/>
      <c r="Z81" s="33"/>
      <c r="AA81" s="33"/>
      <c r="AB81" s="33"/>
      <c r="AC81" s="33"/>
      <c r="AD81" s="33"/>
      <c r="AE81" s="33"/>
    </row>
    <row r="82" spans="1:47" s="2" customFormat="1" ht="6.95" customHeight="1">
      <c r="A82" s="33"/>
      <c r="B82" s="34"/>
      <c r="C82" s="35"/>
      <c r="D82" s="35"/>
      <c r="E82" s="35"/>
      <c r="F82" s="35"/>
      <c r="G82" s="35"/>
      <c r="H82" s="35"/>
      <c r="I82" s="121"/>
      <c r="J82" s="35"/>
      <c r="K82" s="35"/>
      <c r="L82" s="50"/>
      <c r="S82" s="33"/>
      <c r="T82" s="33"/>
      <c r="U82" s="33"/>
      <c r="V82" s="33"/>
      <c r="W82" s="33"/>
      <c r="X82" s="33"/>
      <c r="Y82" s="33"/>
      <c r="Z82" s="33"/>
      <c r="AA82" s="33"/>
      <c r="AB82" s="33"/>
      <c r="AC82" s="33"/>
      <c r="AD82" s="33"/>
      <c r="AE82" s="33"/>
    </row>
    <row r="83" spans="1:47" s="2" customFormat="1" ht="12" customHeight="1">
      <c r="A83" s="33"/>
      <c r="B83" s="34"/>
      <c r="C83" s="28" t="s">
        <v>16</v>
      </c>
      <c r="D83" s="35"/>
      <c r="E83" s="35"/>
      <c r="F83" s="35"/>
      <c r="G83" s="35"/>
      <c r="H83" s="35"/>
      <c r="I83" s="121"/>
      <c r="J83" s="35"/>
      <c r="K83" s="35"/>
      <c r="L83" s="50"/>
      <c r="S83" s="33"/>
      <c r="T83" s="33"/>
      <c r="U83" s="33"/>
      <c r="V83" s="33"/>
      <c r="W83" s="33"/>
      <c r="X83" s="33"/>
      <c r="Y83" s="33"/>
      <c r="Z83" s="33"/>
      <c r="AA83" s="33"/>
      <c r="AB83" s="33"/>
      <c r="AC83" s="33"/>
      <c r="AD83" s="33"/>
      <c r="AE83" s="33"/>
    </row>
    <row r="84" spans="1:47" s="2" customFormat="1" ht="16.5" customHeight="1">
      <c r="A84" s="33"/>
      <c r="B84" s="34"/>
      <c r="C84" s="35"/>
      <c r="D84" s="35"/>
      <c r="E84" s="320" t="str">
        <f>E7</f>
        <v>Oprava výhybek v žst. Jistebník</v>
      </c>
      <c r="F84" s="321"/>
      <c r="G84" s="321"/>
      <c r="H84" s="321"/>
      <c r="I84" s="121"/>
      <c r="J84" s="35"/>
      <c r="K84" s="35"/>
      <c r="L84" s="50"/>
      <c r="S84" s="33"/>
      <c r="T84" s="33"/>
      <c r="U84" s="33"/>
      <c r="V84" s="33"/>
      <c r="W84" s="33"/>
      <c r="X84" s="33"/>
      <c r="Y84" s="33"/>
      <c r="Z84" s="33"/>
      <c r="AA84" s="33"/>
      <c r="AB84" s="33"/>
      <c r="AC84" s="33"/>
      <c r="AD84" s="33"/>
      <c r="AE84" s="33"/>
    </row>
    <row r="85" spans="1:47" s="2" customFormat="1" ht="12" customHeight="1">
      <c r="A85" s="33"/>
      <c r="B85" s="34"/>
      <c r="C85" s="28" t="s">
        <v>106</v>
      </c>
      <c r="D85" s="35"/>
      <c r="E85" s="35"/>
      <c r="F85" s="35"/>
      <c r="G85" s="35"/>
      <c r="H85" s="35"/>
      <c r="I85" s="121"/>
      <c r="J85" s="35"/>
      <c r="K85" s="35"/>
      <c r="L85" s="50"/>
      <c r="S85" s="33"/>
      <c r="T85" s="33"/>
      <c r="U85" s="33"/>
      <c r="V85" s="33"/>
      <c r="W85" s="33"/>
      <c r="X85" s="33"/>
      <c r="Y85" s="33"/>
      <c r="Z85" s="33"/>
      <c r="AA85" s="33"/>
      <c r="AB85" s="33"/>
      <c r="AC85" s="33"/>
      <c r="AD85" s="33"/>
      <c r="AE85" s="33"/>
    </row>
    <row r="86" spans="1:47" s="2" customFormat="1" ht="16.5" customHeight="1">
      <c r="A86" s="33"/>
      <c r="B86" s="34"/>
      <c r="C86" s="35"/>
      <c r="D86" s="35"/>
      <c r="E86" s="268" t="str">
        <f>E9</f>
        <v>SO 02 - Oprava EOV výhybek č. 1 až č. 6</v>
      </c>
      <c r="F86" s="322"/>
      <c r="G86" s="322"/>
      <c r="H86" s="322"/>
      <c r="I86" s="121"/>
      <c r="J86" s="35"/>
      <c r="K86" s="35"/>
      <c r="L86" s="50"/>
      <c r="S86" s="33"/>
      <c r="T86" s="33"/>
      <c r="U86" s="33"/>
      <c r="V86" s="33"/>
      <c r="W86" s="33"/>
      <c r="X86" s="33"/>
      <c r="Y86" s="33"/>
      <c r="Z86" s="33"/>
      <c r="AA86" s="33"/>
      <c r="AB86" s="33"/>
      <c r="AC86" s="33"/>
      <c r="AD86" s="33"/>
      <c r="AE86" s="33"/>
    </row>
    <row r="87" spans="1:47" s="2" customFormat="1" ht="6.95" customHeight="1">
      <c r="A87" s="33"/>
      <c r="B87" s="34"/>
      <c r="C87" s="35"/>
      <c r="D87" s="35"/>
      <c r="E87" s="35"/>
      <c r="F87" s="35"/>
      <c r="G87" s="35"/>
      <c r="H87" s="35"/>
      <c r="I87" s="121"/>
      <c r="J87" s="35"/>
      <c r="K87" s="35"/>
      <c r="L87" s="50"/>
      <c r="S87" s="33"/>
      <c r="T87" s="33"/>
      <c r="U87" s="33"/>
      <c r="V87" s="33"/>
      <c r="W87" s="33"/>
      <c r="X87" s="33"/>
      <c r="Y87" s="33"/>
      <c r="Z87" s="33"/>
      <c r="AA87" s="33"/>
      <c r="AB87" s="33"/>
      <c r="AC87" s="33"/>
      <c r="AD87" s="33"/>
      <c r="AE87" s="33"/>
    </row>
    <row r="88" spans="1:47" s="2" customFormat="1" ht="12" customHeight="1">
      <c r="A88" s="33"/>
      <c r="B88" s="34"/>
      <c r="C88" s="28" t="s">
        <v>20</v>
      </c>
      <c r="D88" s="35"/>
      <c r="E88" s="35"/>
      <c r="F88" s="26" t="str">
        <f>F12</f>
        <v>PS Studénka</v>
      </c>
      <c r="G88" s="35"/>
      <c r="H88" s="35"/>
      <c r="I88" s="122" t="s">
        <v>22</v>
      </c>
      <c r="J88" s="65" t="str">
        <f>IF(J12="","",J12)</f>
        <v>25. 2. 2020</v>
      </c>
      <c r="K88" s="35"/>
      <c r="L88" s="50"/>
      <c r="S88" s="33"/>
      <c r="T88" s="33"/>
      <c r="U88" s="33"/>
      <c r="V88" s="33"/>
      <c r="W88" s="33"/>
      <c r="X88" s="33"/>
      <c r="Y88" s="33"/>
      <c r="Z88" s="33"/>
      <c r="AA88" s="33"/>
      <c r="AB88" s="33"/>
      <c r="AC88" s="33"/>
      <c r="AD88" s="33"/>
      <c r="AE88" s="33"/>
    </row>
    <row r="89" spans="1:47" s="2" customFormat="1" ht="6.95" customHeight="1">
      <c r="A89" s="33"/>
      <c r="B89" s="34"/>
      <c r="C89" s="35"/>
      <c r="D89" s="35"/>
      <c r="E89" s="35"/>
      <c r="F89" s="35"/>
      <c r="G89" s="35"/>
      <c r="H89" s="35"/>
      <c r="I89" s="121"/>
      <c r="J89" s="35"/>
      <c r="K89" s="35"/>
      <c r="L89" s="50"/>
      <c r="S89" s="33"/>
      <c r="T89" s="33"/>
      <c r="U89" s="33"/>
      <c r="V89" s="33"/>
      <c r="W89" s="33"/>
      <c r="X89" s="33"/>
      <c r="Y89" s="33"/>
      <c r="Z89" s="33"/>
      <c r="AA89" s="33"/>
      <c r="AB89" s="33"/>
      <c r="AC89" s="33"/>
      <c r="AD89" s="33"/>
      <c r="AE89" s="33"/>
    </row>
    <row r="90" spans="1:47" s="2" customFormat="1" ht="15.2" customHeight="1">
      <c r="A90" s="33"/>
      <c r="B90" s="34"/>
      <c r="C90" s="28" t="s">
        <v>24</v>
      </c>
      <c r="D90" s="35"/>
      <c r="E90" s="35"/>
      <c r="F90" s="26" t="str">
        <f>E15</f>
        <v>Správa železnic, státní organizace, OŘ Ostrava</v>
      </c>
      <c r="G90" s="35"/>
      <c r="H90" s="35"/>
      <c r="I90" s="122" t="s">
        <v>32</v>
      </c>
      <c r="J90" s="31" t="str">
        <f>E21</f>
        <v xml:space="preserve"> </v>
      </c>
      <c r="K90" s="35"/>
      <c r="L90" s="50"/>
      <c r="S90" s="33"/>
      <c r="T90" s="33"/>
      <c r="U90" s="33"/>
      <c r="V90" s="33"/>
      <c r="W90" s="33"/>
      <c r="X90" s="33"/>
      <c r="Y90" s="33"/>
      <c r="Z90" s="33"/>
      <c r="AA90" s="33"/>
      <c r="AB90" s="33"/>
      <c r="AC90" s="33"/>
      <c r="AD90" s="33"/>
      <c r="AE90" s="33"/>
    </row>
    <row r="91" spans="1:47" s="2" customFormat="1" ht="54.4" customHeight="1">
      <c r="A91" s="33"/>
      <c r="B91" s="34"/>
      <c r="C91" s="28" t="s">
        <v>30</v>
      </c>
      <c r="D91" s="35"/>
      <c r="E91" s="35"/>
      <c r="F91" s="26" t="str">
        <f>IF(E18="","",E18)</f>
        <v>Vyplň údaj</v>
      </c>
      <c r="G91" s="35"/>
      <c r="H91" s="35"/>
      <c r="I91" s="122" t="s">
        <v>35</v>
      </c>
      <c r="J91" s="31" t="str">
        <f>E24</f>
        <v>Správa železníční dopravní cesty,státní organizace</v>
      </c>
      <c r="K91" s="35"/>
      <c r="L91" s="50"/>
      <c r="S91" s="33"/>
      <c r="T91" s="33"/>
      <c r="U91" s="33"/>
      <c r="V91" s="33"/>
      <c r="W91" s="33"/>
      <c r="X91" s="33"/>
      <c r="Y91" s="33"/>
      <c r="Z91" s="33"/>
      <c r="AA91" s="33"/>
      <c r="AB91" s="33"/>
      <c r="AC91" s="33"/>
      <c r="AD91" s="33"/>
      <c r="AE91" s="33"/>
    </row>
    <row r="92" spans="1:47" s="2" customFormat="1" ht="10.35" customHeight="1">
      <c r="A92" s="33"/>
      <c r="B92" s="34"/>
      <c r="C92" s="35"/>
      <c r="D92" s="35"/>
      <c r="E92" s="35"/>
      <c r="F92" s="35"/>
      <c r="G92" s="35"/>
      <c r="H92" s="35"/>
      <c r="I92" s="121"/>
      <c r="J92" s="35"/>
      <c r="K92" s="35"/>
      <c r="L92" s="50"/>
      <c r="S92" s="33"/>
      <c r="T92" s="33"/>
      <c r="U92" s="33"/>
      <c r="V92" s="33"/>
      <c r="W92" s="33"/>
      <c r="X92" s="33"/>
      <c r="Y92" s="33"/>
      <c r="Z92" s="33"/>
      <c r="AA92" s="33"/>
      <c r="AB92" s="33"/>
      <c r="AC92" s="33"/>
      <c r="AD92" s="33"/>
      <c r="AE92" s="33"/>
    </row>
    <row r="93" spans="1:47" s="2" customFormat="1" ht="29.25" customHeight="1">
      <c r="A93" s="33"/>
      <c r="B93" s="34"/>
      <c r="C93" s="161" t="s">
        <v>109</v>
      </c>
      <c r="D93" s="162"/>
      <c r="E93" s="162"/>
      <c r="F93" s="162"/>
      <c r="G93" s="162"/>
      <c r="H93" s="162"/>
      <c r="I93" s="163"/>
      <c r="J93" s="164" t="s">
        <v>110</v>
      </c>
      <c r="K93" s="162"/>
      <c r="L93" s="50"/>
      <c r="S93" s="33"/>
      <c r="T93" s="33"/>
      <c r="U93" s="33"/>
      <c r="V93" s="33"/>
      <c r="W93" s="33"/>
      <c r="X93" s="33"/>
      <c r="Y93" s="33"/>
      <c r="Z93" s="33"/>
      <c r="AA93" s="33"/>
      <c r="AB93" s="33"/>
      <c r="AC93" s="33"/>
      <c r="AD93" s="33"/>
      <c r="AE93" s="33"/>
    </row>
    <row r="94" spans="1:47" s="2" customFormat="1" ht="10.35" customHeight="1">
      <c r="A94" s="33"/>
      <c r="B94" s="34"/>
      <c r="C94" s="35"/>
      <c r="D94" s="35"/>
      <c r="E94" s="35"/>
      <c r="F94" s="35"/>
      <c r="G94" s="35"/>
      <c r="H94" s="35"/>
      <c r="I94" s="121"/>
      <c r="J94" s="35"/>
      <c r="K94" s="35"/>
      <c r="L94" s="50"/>
      <c r="S94" s="33"/>
      <c r="T94" s="33"/>
      <c r="U94" s="33"/>
      <c r="V94" s="33"/>
      <c r="W94" s="33"/>
      <c r="X94" s="33"/>
      <c r="Y94" s="33"/>
      <c r="Z94" s="33"/>
      <c r="AA94" s="33"/>
      <c r="AB94" s="33"/>
      <c r="AC94" s="33"/>
      <c r="AD94" s="33"/>
      <c r="AE94" s="33"/>
    </row>
    <row r="95" spans="1:47" s="2" customFormat="1" ht="22.9" customHeight="1">
      <c r="A95" s="33"/>
      <c r="B95" s="34"/>
      <c r="C95" s="165" t="s">
        <v>111</v>
      </c>
      <c r="D95" s="35"/>
      <c r="E95" s="35"/>
      <c r="F95" s="35"/>
      <c r="G95" s="35"/>
      <c r="H95" s="35"/>
      <c r="I95" s="121"/>
      <c r="J95" s="83">
        <f>J121</f>
        <v>0</v>
      </c>
      <c r="K95" s="35"/>
      <c r="L95" s="50"/>
      <c r="S95" s="33"/>
      <c r="T95" s="33"/>
      <c r="U95" s="33"/>
      <c r="V95" s="33"/>
      <c r="W95" s="33"/>
      <c r="X95" s="33"/>
      <c r="Y95" s="33"/>
      <c r="Z95" s="33"/>
      <c r="AA95" s="33"/>
      <c r="AB95" s="33"/>
      <c r="AC95" s="33"/>
      <c r="AD95" s="33"/>
      <c r="AE95" s="33"/>
      <c r="AU95" s="16" t="s">
        <v>112</v>
      </c>
    </row>
    <row r="96" spans="1:47" s="9" customFormat="1" ht="24.95" customHeight="1">
      <c r="B96" s="166"/>
      <c r="C96" s="167"/>
      <c r="D96" s="168" t="s">
        <v>113</v>
      </c>
      <c r="E96" s="169"/>
      <c r="F96" s="169"/>
      <c r="G96" s="169"/>
      <c r="H96" s="169"/>
      <c r="I96" s="170"/>
      <c r="J96" s="171">
        <f>J122</f>
        <v>0</v>
      </c>
      <c r="K96" s="167"/>
      <c r="L96" s="172"/>
    </row>
    <row r="97" spans="1:31" s="10" customFormat="1" ht="19.899999999999999" customHeight="1">
      <c r="B97" s="173"/>
      <c r="C97" s="103"/>
      <c r="D97" s="174" t="s">
        <v>526</v>
      </c>
      <c r="E97" s="175"/>
      <c r="F97" s="175"/>
      <c r="G97" s="175"/>
      <c r="H97" s="175"/>
      <c r="I97" s="176"/>
      <c r="J97" s="177">
        <f>J123</f>
        <v>0</v>
      </c>
      <c r="K97" s="103"/>
      <c r="L97" s="178"/>
    </row>
    <row r="98" spans="1:31" s="9" customFormat="1" ht="24.95" customHeight="1">
      <c r="B98" s="166"/>
      <c r="C98" s="167"/>
      <c r="D98" s="168" t="s">
        <v>527</v>
      </c>
      <c r="E98" s="169"/>
      <c r="F98" s="169"/>
      <c r="G98" s="169"/>
      <c r="H98" s="169"/>
      <c r="I98" s="170"/>
      <c r="J98" s="171">
        <f>J138</f>
        <v>0</v>
      </c>
      <c r="K98" s="167"/>
      <c r="L98" s="172"/>
    </row>
    <row r="99" spans="1:31" s="10" customFormat="1" ht="19.899999999999999" customHeight="1">
      <c r="B99" s="173"/>
      <c r="C99" s="103"/>
      <c r="D99" s="174" t="s">
        <v>528</v>
      </c>
      <c r="E99" s="175"/>
      <c r="F99" s="175"/>
      <c r="G99" s="175"/>
      <c r="H99" s="175"/>
      <c r="I99" s="176"/>
      <c r="J99" s="177">
        <f>J139</f>
        <v>0</v>
      </c>
      <c r="K99" s="103"/>
      <c r="L99" s="178"/>
    </row>
    <row r="100" spans="1:31" s="9" customFormat="1" ht="24.95" customHeight="1">
      <c r="B100" s="166"/>
      <c r="C100" s="167"/>
      <c r="D100" s="168" t="s">
        <v>115</v>
      </c>
      <c r="E100" s="169"/>
      <c r="F100" s="169"/>
      <c r="G100" s="169"/>
      <c r="H100" s="169"/>
      <c r="I100" s="170"/>
      <c r="J100" s="171">
        <f>J190</f>
        <v>0</v>
      </c>
      <c r="K100" s="167"/>
      <c r="L100" s="172"/>
    </row>
    <row r="101" spans="1:31" s="9" customFormat="1" ht="24.95" customHeight="1">
      <c r="B101" s="166"/>
      <c r="C101" s="167"/>
      <c r="D101" s="168" t="s">
        <v>529</v>
      </c>
      <c r="E101" s="169"/>
      <c r="F101" s="169"/>
      <c r="G101" s="169"/>
      <c r="H101" s="169"/>
      <c r="I101" s="170"/>
      <c r="J101" s="171">
        <f>J195</f>
        <v>0</v>
      </c>
      <c r="K101" s="167"/>
      <c r="L101" s="172"/>
    </row>
    <row r="102" spans="1:31" s="2" customFormat="1" ht="21.75" customHeight="1">
      <c r="A102" s="33"/>
      <c r="B102" s="34"/>
      <c r="C102" s="35"/>
      <c r="D102" s="35"/>
      <c r="E102" s="35"/>
      <c r="F102" s="35"/>
      <c r="G102" s="35"/>
      <c r="H102" s="35"/>
      <c r="I102" s="121"/>
      <c r="J102" s="35"/>
      <c r="K102" s="35"/>
      <c r="L102" s="50"/>
      <c r="S102" s="33"/>
      <c r="T102" s="33"/>
      <c r="U102" s="33"/>
      <c r="V102" s="33"/>
      <c r="W102" s="33"/>
      <c r="X102" s="33"/>
      <c r="Y102" s="33"/>
      <c r="Z102" s="33"/>
      <c r="AA102" s="33"/>
      <c r="AB102" s="33"/>
      <c r="AC102" s="33"/>
      <c r="AD102" s="33"/>
      <c r="AE102" s="33"/>
    </row>
    <row r="103" spans="1:31" s="2" customFormat="1" ht="6.95" customHeight="1">
      <c r="A103" s="33"/>
      <c r="B103" s="53"/>
      <c r="C103" s="54"/>
      <c r="D103" s="54"/>
      <c r="E103" s="54"/>
      <c r="F103" s="54"/>
      <c r="G103" s="54"/>
      <c r="H103" s="54"/>
      <c r="I103" s="157"/>
      <c r="J103" s="54"/>
      <c r="K103" s="54"/>
      <c r="L103" s="50"/>
      <c r="S103" s="33"/>
      <c r="T103" s="33"/>
      <c r="U103" s="33"/>
      <c r="V103" s="33"/>
      <c r="W103" s="33"/>
      <c r="X103" s="33"/>
      <c r="Y103" s="33"/>
      <c r="Z103" s="33"/>
      <c r="AA103" s="33"/>
      <c r="AB103" s="33"/>
      <c r="AC103" s="33"/>
      <c r="AD103" s="33"/>
      <c r="AE103" s="33"/>
    </row>
    <row r="107" spans="1:31" s="2" customFormat="1" ht="6.95" customHeight="1">
      <c r="A107" s="33"/>
      <c r="B107" s="55"/>
      <c r="C107" s="56"/>
      <c r="D107" s="56"/>
      <c r="E107" s="56"/>
      <c r="F107" s="56"/>
      <c r="G107" s="56"/>
      <c r="H107" s="56"/>
      <c r="I107" s="160"/>
      <c r="J107" s="56"/>
      <c r="K107" s="56"/>
      <c r="L107" s="50"/>
      <c r="S107" s="33"/>
      <c r="T107" s="33"/>
      <c r="U107" s="33"/>
      <c r="V107" s="33"/>
      <c r="W107" s="33"/>
      <c r="X107" s="33"/>
      <c r="Y107" s="33"/>
      <c r="Z107" s="33"/>
      <c r="AA107" s="33"/>
      <c r="AB107" s="33"/>
      <c r="AC107" s="33"/>
      <c r="AD107" s="33"/>
      <c r="AE107" s="33"/>
    </row>
    <row r="108" spans="1:31" s="2" customFormat="1" ht="24.95" customHeight="1">
      <c r="A108" s="33"/>
      <c r="B108" s="34"/>
      <c r="C108" s="22" t="s">
        <v>116</v>
      </c>
      <c r="D108" s="35"/>
      <c r="E108" s="35"/>
      <c r="F108" s="35"/>
      <c r="G108" s="35"/>
      <c r="H108" s="35"/>
      <c r="I108" s="121"/>
      <c r="J108" s="35"/>
      <c r="K108" s="35"/>
      <c r="L108" s="50"/>
      <c r="S108" s="33"/>
      <c r="T108" s="33"/>
      <c r="U108" s="33"/>
      <c r="V108" s="33"/>
      <c r="W108" s="33"/>
      <c r="X108" s="33"/>
      <c r="Y108" s="33"/>
      <c r="Z108" s="33"/>
      <c r="AA108" s="33"/>
      <c r="AB108" s="33"/>
      <c r="AC108" s="33"/>
      <c r="AD108" s="33"/>
      <c r="AE108" s="33"/>
    </row>
    <row r="109" spans="1:31" s="2" customFormat="1" ht="6.95" customHeight="1">
      <c r="A109" s="33"/>
      <c r="B109" s="34"/>
      <c r="C109" s="35"/>
      <c r="D109" s="35"/>
      <c r="E109" s="35"/>
      <c r="F109" s="35"/>
      <c r="G109" s="35"/>
      <c r="H109" s="35"/>
      <c r="I109" s="121"/>
      <c r="J109" s="35"/>
      <c r="K109" s="35"/>
      <c r="L109" s="50"/>
      <c r="S109" s="33"/>
      <c r="T109" s="33"/>
      <c r="U109" s="33"/>
      <c r="V109" s="33"/>
      <c r="W109" s="33"/>
      <c r="X109" s="33"/>
      <c r="Y109" s="33"/>
      <c r="Z109" s="33"/>
      <c r="AA109" s="33"/>
      <c r="AB109" s="33"/>
      <c r="AC109" s="33"/>
      <c r="AD109" s="33"/>
      <c r="AE109" s="33"/>
    </row>
    <row r="110" spans="1:31" s="2" customFormat="1" ht="12" customHeight="1">
      <c r="A110" s="33"/>
      <c r="B110" s="34"/>
      <c r="C110" s="28" t="s">
        <v>16</v>
      </c>
      <c r="D110" s="35"/>
      <c r="E110" s="35"/>
      <c r="F110" s="35"/>
      <c r="G110" s="35"/>
      <c r="H110" s="35"/>
      <c r="I110" s="121"/>
      <c r="J110" s="35"/>
      <c r="K110" s="35"/>
      <c r="L110" s="50"/>
      <c r="S110" s="33"/>
      <c r="T110" s="33"/>
      <c r="U110" s="33"/>
      <c r="V110" s="33"/>
      <c r="W110" s="33"/>
      <c r="X110" s="33"/>
      <c r="Y110" s="33"/>
      <c r="Z110" s="33"/>
      <c r="AA110" s="33"/>
      <c r="AB110" s="33"/>
      <c r="AC110" s="33"/>
      <c r="AD110" s="33"/>
      <c r="AE110" s="33"/>
    </row>
    <row r="111" spans="1:31" s="2" customFormat="1" ht="16.5" customHeight="1">
      <c r="A111" s="33"/>
      <c r="B111" s="34"/>
      <c r="C111" s="35"/>
      <c r="D111" s="35"/>
      <c r="E111" s="320" t="str">
        <f>E7</f>
        <v>Oprava výhybek v žst. Jistebník</v>
      </c>
      <c r="F111" s="321"/>
      <c r="G111" s="321"/>
      <c r="H111" s="321"/>
      <c r="I111" s="121"/>
      <c r="J111" s="35"/>
      <c r="K111" s="35"/>
      <c r="L111" s="50"/>
      <c r="S111" s="33"/>
      <c r="T111" s="33"/>
      <c r="U111" s="33"/>
      <c r="V111" s="33"/>
      <c r="W111" s="33"/>
      <c r="X111" s="33"/>
      <c r="Y111" s="33"/>
      <c r="Z111" s="33"/>
      <c r="AA111" s="33"/>
      <c r="AB111" s="33"/>
      <c r="AC111" s="33"/>
      <c r="AD111" s="33"/>
      <c r="AE111" s="33"/>
    </row>
    <row r="112" spans="1:31" s="2" customFormat="1" ht="12" customHeight="1">
      <c r="A112" s="33"/>
      <c r="B112" s="34"/>
      <c r="C112" s="28" t="s">
        <v>106</v>
      </c>
      <c r="D112" s="35"/>
      <c r="E112" s="35"/>
      <c r="F112" s="35"/>
      <c r="G112" s="35"/>
      <c r="H112" s="35"/>
      <c r="I112" s="121"/>
      <c r="J112" s="35"/>
      <c r="K112" s="35"/>
      <c r="L112" s="50"/>
      <c r="S112" s="33"/>
      <c r="T112" s="33"/>
      <c r="U112" s="33"/>
      <c r="V112" s="33"/>
      <c r="W112" s="33"/>
      <c r="X112" s="33"/>
      <c r="Y112" s="33"/>
      <c r="Z112" s="33"/>
      <c r="AA112" s="33"/>
      <c r="AB112" s="33"/>
      <c r="AC112" s="33"/>
      <c r="AD112" s="33"/>
      <c r="AE112" s="33"/>
    </row>
    <row r="113" spans="1:65" s="2" customFormat="1" ht="16.5" customHeight="1">
      <c r="A113" s="33"/>
      <c r="B113" s="34"/>
      <c r="C113" s="35"/>
      <c r="D113" s="35"/>
      <c r="E113" s="268" t="str">
        <f>E9</f>
        <v>SO 02 - Oprava EOV výhybek č. 1 až č. 6</v>
      </c>
      <c r="F113" s="322"/>
      <c r="G113" s="322"/>
      <c r="H113" s="322"/>
      <c r="I113" s="121"/>
      <c r="J113" s="35"/>
      <c r="K113" s="35"/>
      <c r="L113" s="50"/>
      <c r="S113" s="33"/>
      <c r="T113" s="33"/>
      <c r="U113" s="33"/>
      <c r="V113" s="33"/>
      <c r="W113" s="33"/>
      <c r="X113" s="33"/>
      <c r="Y113" s="33"/>
      <c r="Z113" s="33"/>
      <c r="AA113" s="33"/>
      <c r="AB113" s="33"/>
      <c r="AC113" s="33"/>
      <c r="AD113" s="33"/>
      <c r="AE113" s="33"/>
    </row>
    <row r="114" spans="1:65" s="2" customFormat="1" ht="6.95" customHeight="1">
      <c r="A114" s="33"/>
      <c r="B114" s="34"/>
      <c r="C114" s="35"/>
      <c r="D114" s="35"/>
      <c r="E114" s="35"/>
      <c r="F114" s="35"/>
      <c r="G114" s="35"/>
      <c r="H114" s="35"/>
      <c r="I114" s="121"/>
      <c r="J114" s="35"/>
      <c r="K114" s="35"/>
      <c r="L114" s="50"/>
      <c r="S114" s="33"/>
      <c r="T114" s="33"/>
      <c r="U114" s="33"/>
      <c r="V114" s="33"/>
      <c r="W114" s="33"/>
      <c r="X114" s="33"/>
      <c r="Y114" s="33"/>
      <c r="Z114" s="33"/>
      <c r="AA114" s="33"/>
      <c r="AB114" s="33"/>
      <c r="AC114" s="33"/>
      <c r="AD114" s="33"/>
      <c r="AE114" s="33"/>
    </row>
    <row r="115" spans="1:65" s="2" customFormat="1" ht="12" customHeight="1">
      <c r="A115" s="33"/>
      <c r="B115" s="34"/>
      <c r="C115" s="28" t="s">
        <v>20</v>
      </c>
      <c r="D115" s="35"/>
      <c r="E115" s="35"/>
      <c r="F115" s="26" t="str">
        <f>F12</f>
        <v>PS Studénka</v>
      </c>
      <c r="G115" s="35"/>
      <c r="H115" s="35"/>
      <c r="I115" s="122" t="s">
        <v>22</v>
      </c>
      <c r="J115" s="65" t="str">
        <f>IF(J12="","",J12)</f>
        <v>25. 2. 2020</v>
      </c>
      <c r="K115" s="35"/>
      <c r="L115" s="50"/>
      <c r="S115" s="33"/>
      <c r="T115" s="33"/>
      <c r="U115" s="33"/>
      <c r="V115" s="33"/>
      <c r="W115" s="33"/>
      <c r="X115" s="33"/>
      <c r="Y115" s="33"/>
      <c r="Z115" s="33"/>
      <c r="AA115" s="33"/>
      <c r="AB115" s="33"/>
      <c r="AC115" s="33"/>
      <c r="AD115" s="33"/>
      <c r="AE115" s="33"/>
    </row>
    <row r="116" spans="1:65" s="2" customFormat="1" ht="6.95" customHeight="1">
      <c r="A116" s="33"/>
      <c r="B116" s="34"/>
      <c r="C116" s="35"/>
      <c r="D116" s="35"/>
      <c r="E116" s="35"/>
      <c r="F116" s="35"/>
      <c r="G116" s="35"/>
      <c r="H116" s="35"/>
      <c r="I116" s="121"/>
      <c r="J116" s="35"/>
      <c r="K116" s="35"/>
      <c r="L116" s="50"/>
      <c r="S116" s="33"/>
      <c r="T116" s="33"/>
      <c r="U116" s="33"/>
      <c r="V116" s="33"/>
      <c r="W116" s="33"/>
      <c r="X116" s="33"/>
      <c r="Y116" s="33"/>
      <c r="Z116" s="33"/>
      <c r="AA116" s="33"/>
      <c r="AB116" s="33"/>
      <c r="AC116" s="33"/>
      <c r="AD116" s="33"/>
      <c r="AE116" s="33"/>
    </row>
    <row r="117" spans="1:65" s="2" customFormat="1" ht="15.2" customHeight="1">
      <c r="A117" s="33"/>
      <c r="B117" s="34"/>
      <c r="C117" s="28" t="s">
        <v>24</v>
      </c>
      <c r="D117" s="35"/>
      <c r="E117" s="35"/>
      <c r="F117" s="26" t="str">
        <f>E15</f>
        <v>Správa železnic, státní organizace, OŘ Ostrava</v>
      </c>
      <c r="G117" s="35"/>
      <c r="H117" s="35"/>
      <c r="I117" s="122" t="s">
        <v>32</v>
      </c>
      <c r="J117" s="31" t="str">
        <f>E21</f>
        <v xml:space="preserve"> </v>
      </c>
      <c r="K117" s="35"/>
      <c r="L117" s="50"/>
      <c r="S117" s="33"/>
      <c r="T117" s="33"/>
      <c r="U117" s="33"/>
      <c r="V117" s="33"/>
      <c r="W117" s="33"/>
      <c r="X117" s="33"/>
      <c r="Y117" s="33"/>
      <c r="Z117" s="33"/>
      <c r="AA117" s="33"/>
      <c r="AB117" s="33"/>
      <c r="AC117" s="33"/>
      <c r="AD117" s="33"/>
      <c r="AE117" s="33"/>
    </row>
    <row r="118" spans="1:65" s="2" customFormat="1" ht="54.4" customHeight="1">
      <c r="A118" s="33"/>
      <c r="B118" s="34"/>
      <c r="C118" s="28" t="s">
        <v>30</v>
      </c>
      <c r="D118" s="35"/>
      <c r="E118" s="35"/>
      <c r="F118" s="26" t="str">
        <f>IF(E18="","",E18)</f>
        <v>Vyplň údaj</v>
      </c>
      <c r="G118" s="35"/>
      <c r="H118" s="35"/>
      <c r="I118" s="122" t="s">
        <v>35</v>
      </c>
      <c r="J118" s="31" t="str">
        <f>E24</f>
        <v>Správa železníční dopravní cesty,státní organizace</v>
      </c>
      <c r="K118" s="35"/>
      <c r="L118" s="50"/>
      <c r="S118" s="33"/>
      <c r="T118" s="33"/>
      <c r="U118" s="33"/>
      <c r="V118" s="33"/>
      <c r="W118" s="33"/>
      <c r="X118" s="33"/>
      <c r="Y118" s="33"/>
      <c r="Z118" s="33"/>
      <c r="AA118" s="33"/>
      <c r="AB118" s="33"/>
      <c r="AC118" s="33"/>
      <c r="AD118" s="33"/>
      <c r="AE118" s="33"/>
    </row>
    <row r="119" spans="1:65" s="2" customFormat="1" ht="10.35" customHeight="1">
      <c r="A119" s="33"/>
      <c r="B119" s="34"/>
      <c r="C119" s="35"/>
      <c r="D119" s="35"/>
      <c r="E119" s="35"/>
      <c r="F119" s="35"/>
      <c r="G119" s="35"/>
      <c r="H119" s="35"/>
      <c r="I119" s="121"/>
      <c r="J119" s="35"/>
      <c r="K119" s="35"/>
      <c r="L119" s="50"/>
      <c r="S119" s="33"/>
      <c r="T119" s="33"/>
      <c r="U119" s="33"/>
      <c r="V119" s="33"/>
      <c r="W119" s="33"/>
      <c r="X119" s="33"/>
      <c r="Y119" s="33"/>
      <c r="Z119" s="33"/>
      <c r="AA119" s="33"/>
      <c r="AB119" s="33"/>
      <c r="AC119" s="33"/>
      <c r="AD119" s="33"/>
      <c r="AE119" s="33"/>
    </row>
    <row r="120" spans="1:65" s="11" customFormat="1" ht="29.25" customHeight="1">
      <c r="A120" s="179"/>
      <c r="B120" s="180"/>
      <c r="C120" s="181" t="s">
        <v>117</v>
      </c>
      <c r="D120" s="182" t="s">
        <v>62</v>
      </c>
      <c r="E120" s="182" t="s">
        <v>58</v>
      </c>
      <c r="F120" s="182" t="s">
        <v>59</v>
      </c>
      <c r="G120" s="182" t="s">
        <v>118</v>
      </c>
      <c r="H120" s="182" t="s">
        <v>119</v>
      </c>
      <c r="I120" s="183" t="s">
        <v>120</v>
      </c>
      <c r="J120" s="182" t="s">
        <v>110</v>
      </c>
      <c r="K120" s="184" t="s">
        <v>121</v>
      </c>
      <c r="L120" s="185"/>
      <c r="M120" s="74" t="s">
        <v>1</v>
      </c>
      <c r="N120" s="75" t="s">
        <v>41</v>
      </c>
      <c r="O120" s="75" t="s">
        <v>122</v>
      </c>
      <c r="P120" s="75" t="s">
        <v>123</v>
      </c>
      <c r="Q120" s="75" t="s">
        <v>124</v>
      </c>
      <c r="R120" s="75" t="s">
        <v>125</v>
      </c>
      <c r="S120" s="75" t="s">
        <v>126</v>
      </c>
      <c r="T120" s="76" t="s">
        <v>127</v>
      </c>
      <c r="U120" s="179"/>
      <c r="V120" s="179"/>
      <c r="W120" s="179"/>
      <c r="X120" s="179"/>
      <c r="Y120" s="179"/>
      <c r="Z120" s="179"/>
      <c r="AA120" s="179"/>
      <c r="AB120" s="179"/>
      <c r="AC120" s="179"/>
      <c r="AD120" s="179"/>
      <c r="AE120" s="179"/>
    </row>
    <row r="121" spans="1:65" s="2" customFormat="1" ht="22.9" customHeight="1">
      <c r="A121" s="33"/>
      <c r="B121" s="34"/>
      <c r="C121" s="81" t="s">
        <v>128</v>
      </c>
      <c r="D121" s="35"/>
      <c r="E121" s="35"/>
      <c r="F121" s="35"/>
      <c r="G121" s="35"/>
      <c r="H121" s="35"/>
      <c r="I121" s="121"/>
      <c r="J121" s="186">
        <f>BK121</f>
        <v>0</v>
      </c>
      <c r="K121" s="35"/>
      <c r="L121" s="38"/>
      <c r="M121" s="77"/>
      <c r="N121" s="187"/>
      <c r="O121" s="78"/>
      <c r="P121" s="188">
        <f>P122+P138+P190+P195</f>
        <v>0</v>
      </c>
      <c r="Q121" s="78"/>
      <c r="R121" s="188">
        <f>R122+R138+R190+R195</f>
        <v>0</v>
      </c>
      <c r="S121" s="78"/>
      <c r="T121" s="189">
        <f>T122+T138+T190+T195</f>
        <v>0</v>
      </c>
      <c r="U121" s="33"/>
      <c r="V121" s="33"/>
      <c r="W121" s="33"/>
      <c r="X121" s="33"/>
      <c r="Y121" s="33"/>
      <c r="Z121" s="33"/>
      <c r="AA121" s="33"/>
      <c r="AB121" s="33"/>
      <c r="AC121" s="33"/>
      <c r="AD121" s="33"/>
      <c r="AE121" s="33"/>
      <c r="AT121" s="16" t="s">
        <v>76</v>
      </c>
      <c r="AU121" s="16" t="s">
        <v>112</v>
      </c>
      <c r="BK121" s="190">
        <f>BK122+BK138+BK190+BK195</f>
        <v>0</v>
      </c>
    </row>
    <row r="122" spans="1:65" s="12" customFormat="1" ht="25.9" customHeight="1">
      <c r="B122" s="191"/>
      <c r="C122" s="192"/>
      <c r="D122" s="193" t="s">
        <v>76</v>
      </c>
      <c r="E122" s="194" t="s">
        <v>129</v>
      </c>
      <c r="F122" s="194" t="s">
        <v>130</v>
      </c>
      <c r="G122" s="192"/>
      <c r="H122" s="192"/>
      <c r="I122" s="195"/>
      <c r="J122" s="196">
        <f>BK122</f>
        <v>0</v>
      </c>
      <c r="K122" s="192"/>
      <c r="L122" s="197"/>
      <c r="M122" s="198"/>
      <c r="N122" s="199"/>
      <c r="O122" s="199"/>
      <c r="P122" s="200">
        <f>P123</f>
        <v>0</v>
      </c>
      <c r="Q122" s="199"/>
      <c r="R122" s="200">
        <f>R123</f>
        <v>0</v>
      </c>
      <c r="S122" s="199"/>
      <c r="T122" s="201">
        <f>T123</f>
        <v>0</v>
      </c>
      <c r="AR122" s="202" t="s">
        <v>85</v>
      </c>
      <c r="AT122" s="203" t="s">
        <v>76</v>
      </c>
      <c r="AU122" s="203" t="s">
        <v>77</v>
      </c>
      <c r="AY122" s="202" t="s">
        <v>131</v>
      </c>
      <c r="BK122" s="204">
        <f>BK123</f>
        <v>0</v>
      </c>
    </row>
    <row r="123" spans="1:65" s="12" customFormat="1" ht="22.9" customHeight="1">
      <c r="B123" s="191"/>
      <c r="C123" s="192"/>
      <c r="D123" s="193" t="s">
        <v>76</v>
      </c>
      <c r="E123" s="205" t="s">
        <v>85</v>
      </c>
      <c r="F123" s="205" t="s">
        <v>530</v>
      </c>
      <c r="G123" s="192"/>
      <c r="H123" s="192"/>
      <c r="I123" s="195"/>
      <c r="J123" s="206">
        <f>BK123</f>
        <v>0</v>
      </c>
      <c r="K123" s="192"/>
      <c r="L123" s="197"/>
      <c r="M123" s="198"/>
      <c r="N123" s="199"/>
      <c r="O123" s="199"/>
      <c r="P123" s="200">
        <f>SUM(P124:P137)</f>
        <v>0</v>
      </c>
      <c r="Q123" s="199"/>
      <c r="R123" s="200">
        <f>SUM(R124:R137)</f>
        <v>0</v>
      </c>
      <c r="S123" s="199"/>
      <c r="T123" s="201">
        <f>SUM(T124:T137)</f>
        <v>0</v>
      </c>
      <c r="AR123" s="202" t="s">
        <v>85</v>
      </c>
      <c r="AT123" s="203" t="s">
        <v>76</v>
      </c>
      <c r="AU123" s="203" t="s">
        <v>85</v>
      </c>
      <c r="AY123" s="202" t="s">
        <v>131</v>
      </c>
      <c r="BK123" s="204">
        <f>SUM(BK124:BK137)</f>
        <v>0</v>
      </c>
    </row>
    <row r="124" spans="1:65" s="2" customFormat="1" ht="21.75" customHeight="1">
      <c r="A124" s="33"/>
      <c r="B124" s="34"/>
      <c r="C124" s="207" t="s">
        <v>85</v>
      </c>
      <c r="D124" s="207" t="s">
        <v>134</v>
      </c>
      <c r="E124" s="208" t="s">
        <v>531</v>
      </c>
      <c r="F124" s="209" t="s">
        <v>532</v>
      </c>
      <c r="G124" s="210" t="s">
        <v>192</v>
      </c>
      <c r="H124" s="211">
        <v>60</v>
      </c>
      <c r="I124" s="212"/>
      <c r="J124" s="213">
        <f>ROUND(I124*H124,2)</f>
        <v>0</v>
      </c>
      <c r="K124" s="209" t="s">
        <v>138</v>
      </c>
      <c r="L124" s="38"/>
      <c r="M124" s="214" t="s">
        <v>1</v>
      </c>
      <c r="N124" s="215" t="s">
        <v>42</v>
      </c>
      <c r="O124" s="70"/>
      <c r="P124" s="216">
        <f>O124*H124</f>
        <v>0</v>
      </c>
      <c r="Q124" s="216">
        <v>0</v>
      </c>
      <c r="R124" s="216">
        <f>Q124*H124</f>
        <v>0</v>
      </c>
      <c r="S124" s="216">
        <v>0</v>
      </c>
      <c r="T124" s="217">
        <f>S124*H124</f>
        <v>0</v>
      </c>
      <c r="U124" s="33"/>
      <c r="V124" s="33"/>
      <c r="W124" s="33"/>
      <c r="X124" s="33"/>
      <c r="Y124" s="33"/>
      <c r="Z124" s="33"/>
      <c r="AA124" s="33"/>
      <c r="AB124" s="33"/>
      <c r="AC124" s="33"/>
      <c r="AD124" s="33"/>
      <c r="AE124" s="33"/>
      <c r="AR124" s="218" t="s">
        <v>139</v>
      </c>
      <c r="AT124" s="218" t="s">
        <v>134</v>
      </c>
      <c r="AU124" s="218" t="s">
        <v>87</v>
      </c>
      <c r="AY124" s="16" t="s">
        <v>131</v>
      </c>
      <c r="BE124" s="219">
        <f>IF(N124="základní",J124,0)</f>
        <v>0</v>
      </c>
      <c r="BF124" s="219">
        <f>IF(N124="snížená",J124,0)</f>
        <v>0</v>
      </c>
      <c r="BG124" s="219">
        <f>IF(N124="zákl. přenesená",J124,0)</f>
        <v>0</v>
      </c>
      <c r="BH124" s="219">
        <f>IF(N124="sníž. přenesená",J124,0)</f>
        <v>0</v>
      </c>
      <c r="BI124" s="219">
        <f>IF(N124="nulová",J124,0)</f>
        <v>0</v>
      </c>
      <c r="BJ124" s="16" t="s">
        <v>85</v>
      </c>
      <c r="BK124" s="219">
        <f>ROUND(I124*H124,2)</f>
        <v>0</v>
      </c>
      <c r="BL124" s="16" t="s">
        <v>139</v>
      </c>
      <c r="BM124" s="218" t="s">
        <v>533</v>
      </c>
    </row>
    <row r="125" spans="1:65" s="2" customFormat="1" ht="11.25">
      <c r="A125" s="33"/>
      <c r="B125" s="34"/>
      <c r="C125" s="35"/>
      <c r="D125" s="220" t="s">
        <v>141</v>
      </c>
      <c r="E125" s="35"/>
      <c r="F125" s="221" t="s">
        <v>532</v>
      </c>
      <c r="G125" s="35"/>
      <c r="H125" s="35"/>
      <c r="I125" s="121"/>
      <c r="J125" s="35"/>
      <c r="K125" s="35"/>
      <c r="L125" s="38"/>
      <c r="M125" s="222"/>
      <c r="N125" s="223"/>
      <c r="O125" s="70"/>
      <c r="P125" s="70"/>
      <c r="Q125" s="70"/>
      <c r="R125" s="70"/>
      <c r="S125" s="70"/>
      <c r="T125" s="71"/>
      <c r="U125" s="33"/>
      <c r="V125" s="33"/>
      <c r="W125" s="33"/>
      <c r="X125" s="33"/>
      <c r="Y125" s="33"/>
      <c r="Z125" s="33"/>
      <c r="AA125" s="33"/>
      <c r="AB125" s="33"/>
      <c r="AC125" s="33"/>
      <c r="AD125" s="33"/>
      <c r="AE125" s="33"/>
      <c r="AT125" s="16" t="s">
        <v>141</v>
      </c>
      <c r="AU125" s="16" t="s">
        <v>87</v>
      </c>
    </row>
    <row r="126" spans="1:65" s="2" customFormat="1" ht="21.75" customHeight="1">
      <c r="A126" s="33"/>
      <c r="B126" s="34"/>
      <c r="C126" s="207" t="s">
        <v>87</v>
      </c>
      <c r="D126" s="207" t="s">
        <v>134</v>
      </c>
      <c r="E126" s="208" t="s">
        <v>534</v>
      </c>
      <c r="F126" s="209" t="s">
        <v>535</v>
      </c>
      <c r="G126" s="210" t="s">
        <v>192</v>
      </c>
      <c r="H126" s="211">
        <v>60</v>
      </c>
      <c r="I126" s="212"/>
      <c r="J126" s="213">
        <f>ROUND(I126*H126,2)</f>
        <v>0</v>
      </c>
      <c r="K126" s="209" t="s">
        <v>138</v>
      </c>
      <c r="L126" s="38"/>
      <c r="M126" s="214" t="s">
        <v>1</v>
      </c>
      <c r="N126" s="215" t="s">
        <v>42</v>
      </c>
      <c r="O126" s="70"/>
      <c r="P126" s="216">
        <f>O126*H126</f>
        <v>0</v>
      </c>
      <c r="Q126" s="216">
        <v>0</v>
      </c>
      <c r="R126" s="216">
        <f>Q126*H126</f>
        <v>0</v>
      </c>
      <c r="S126" s="216">
        <v>0</v>
      </c>
      <c r="T126" s="217">
        <f>S126*H126</f>
        <v>0</v>
      </c>
      <c r="U126" s="33"/>
      <c r="V126" s="33"/>
      <c r="W126" s="33"/>
      <c r="X126" s="33"/>
      <c r="Y126" s="33"/>
      <c r="Z126" s="33"/>
      <c r="AA126" s="33"/>
      <c r="AB126" s="33"/>
      <c r="AC126" s="33"/>
      <c r="AD126" s="33"/>
      <c r="AE126" s="33"/>
      <c r="AR126" s="218" t="s">
        <v>139</v>
      </c>
      <c r="AT126" s="218" t="s">
        <v>134</v>
      </c>
      <c r="AU126" s="218" t="s">
        <v>87</v>
      </c>
      <c r="AY126" s="16" t="s">
        <v>131</v>
      </c>
      <c r="BE126" s="219">
        <f>IF(N126="základní",J126,0)</f>
        <v>0</v>
      </c>
      <c r="BF126" s="219">
        <f>IF(N126="snížená",J126,0)</f>
        <v>0</v>
      </c>
      <c r="BG126" s="219">
        <f>IF(N126="zákl. přenesená",J126,0)</f>
        <v>0</v>
      </c>
      <c r="BH126" s="219">
        <f>IF(N126="sníž. přenesená",J126,0)</f>
        <v>0</v>
      </c>
      <c r="BI126" s="219">
        <f>IF(N126="nulová",J126,0)</f>
        <v>0</v>
      </c>
      <c r="BJ126" s="16" t="s">
        <v>85</v>
      </c>
      <c r="BK126" s="219">
        <f>ROUND(I126*H126,2)</f>
        <v>0</v>
      </c>
      <c r="BL126" s="16" t="s">
        <v>139</v>
      </c>
      <c r="BM126" s="218" t="s">
        <v>536</v>
      </c>
    </row>
    <row r="127" spans="1:65" s="2" customFormat="1" ht="11.25">
      <c r="A127" s="33"/>
      <c r="B127" s="34"/>
      <c r="C127" s="35"/>
      <c r="D127" s="220" t="s">
        <v>141</v>
      </c>
      <c r="E127" s="35"/>
      <c r="F127" s="221" t="s">
        <v>535</v>
      </c>
      <c r="G127" s="35"/>
      <c r="H127" s="35"/>
      <c r="I127" s="121"/>
      <c r="J127" s="35"/>
      <c r="K127" s="35"/>
      <c r="L127" s="38"/>
      <c r="M127" s="222"/>
      <c r="N127" s="223"/>
      <c r="O127" s="70"/>
      <c r="P127" s="70"/>
      <c r="Q127" s="70"/>
      <c r="R127" s="70"/>
      <c r="S127" s="70"/>
      <c r="T127" s="71"/>
      <c r="U127" s="33"/>
      <c r="V127" s="33"/>
      <c r="W127" s="33"/>
      <c r="X127" s="33"/>
      <c r="Y127" s="33"/>
      <c r="Z127" s="33"/>
      <c r="AA127" s="33"/>
      <c r="AB127" s="33"/>
      <c r="AC127" s="33"/>
      <c r="AD127" s="33"/>
      <c r="AE127" s="33"/>
      <c r="AT127" s="16" t="s">
        <v>141</v>
      </c>
      <c r="AU127" s="16" t="s">
        <v>87</v>
      </c>
    </row>
    <row r="128" spans="1:65" s="2" customFormat="1" ht="21.75" customHeight="1">
      <c r="A128" s="33"/>
      <c r="B128" s="34"/>
      <c r="C128" s="207" t="s">
        <v>150</v>
      </c>
      <c r="D128" s="207" t="s">
        <v>134</v>
      </c>
      <c r="E128" s="208" t="s">
        <v>537</v>
      </c>
      <c r="F128" s="209" t="s">
        <v>538</v>
      </c>
      <c r="G128" s="210" t="s">
        <v>192</v>
      </c>
      <c r="H128" s="211">
        <v>60</v>
      </c>
      <c r="I128" s="212"/>
      <c r="J128" s="213">
        <f>ROUND(I128*H128,2)</f>
        <v>0</v>
      </c>
      <c r="K128" s="209" t="s">
        <v>138</v>
      </c>
      <c r="L128" s="38"/>
      <c r="M128" s="214" t="s">
        <v>1</v>
      </c>
      <c r="N128" s="215" t="s">
        <v>42</v>
      </c>
      <c r="O128" s="70"/>
      <c r="P128" s="216">
        <f>O128*H128</f>
        <v>0</v>
      </c>
      <c r="Q128" s="216">
        <v>0</v>
      </c>
      <c r="R128" s="216">
        <f>Q128*H128</f>
        <v>0</v>
      </c>
      <c r="S128" s="216">
        <v>0</v>
      </c>
      <c r="T128" s="217">
        <f>S128*H128</f>
        <v>0</v>
      </c>
      <c r="U128" s="33"/>
      <c r="V128" s="33"/>
      <c r="W128" s="33"/>
      <c r="X128" s="33"/>
      <c r="Y128" s="33"/>
      <c r="Z128" s="33"/>
      <c r="AA128" s="33"/>
      <c r="AB128" s="33"/>
      <c r="AC128" s="33"/>
      <c r="AD128" s="33"/>
      <c r="AE128" s="33"/>
      <c r="AR128" s="218" t="s">
        <v>139</v>
      </c>
      <c r="AT128" s="218" t="s">
        <v>134</v>
      </c>
      <c r="AU128" s="218" t="s">
        <v>87</v>
      </c>
      <c r="AY128" s="16" t="s">
        <v>131</v>
      </c>
      <c r="BE128" s="219">
        <f>IF(N128="základní",J128,0)</f>
        <v>0</v>
      </c>
      <c r="BF128" s="219">
        <f>IF(N128="snížená",J128,0)</f>
        <v>0</v>
      </c>
      <c r="BG128" s="219">
        <f>IF(N128="zákl. přenesená",J128,0)</f>
        <v>0</v>
      </c>
      <c r="BH128" s="219">
        <f>IF(N128="sníž. přenesená",J128,0)</f>
        <v>0</v>
      </c>
      <c r="BI128" s="219">
        <f>IF(N128="nulová",J128,0)</f>
        <v>0</v>
      </c>
      <c r="BJ128" s="16" t="s">
        <v>85</v>
      </c>
      <c r="BK128" s="219">
        <f>ROUND(I128*H128,2)</f>
        <v>0</v>
      </c>
      <c r="BL128" s="16" t="s">
        <v>139</v>
      </c>
      <c r="BM128" s="218" t="s">
        <v>539</v>
      </c>
    </row>
    <row r="129" spans="1:65" s="2" customFormat="1" ht="11.25">
      <c r="A129" s="33"/>
      <c r="B129" s="34"/>
      <c r="C129" s="35"/>
      <c r="D129" s="220" t="s">
        <v>141</v>
      </c>
      <c r="E129" s="35"/>
      <c r="F129" s="221" t="s">
        <v>538</v>
      </c>
      <c r="G129" s="35"/>
      <c r="H129" s="35"/>
      <c r="I129" s="121"/>
      <c r="J129" s="35"/>
      <c r="K129" s="35"/>
      <c r="L129" s="38"/>
      <c r="M129" s="222"/>
      <c r="N129" s="223"/>
      <c r="O129" s="70"/>
      <c r="P129" s="70"/>
      <c r="Q129" s="70"/>
      <c r="R129" s="70"/>
      <c r="S129" s="70"/>
      <c r="T129" s="71"/>
      <c r="U129" s="33"/>
      <c r="V129" s="33"/>
      <c r="W129" s="33"/>
      <c r="X129" s="33"/>
      <c r="Y129" s="33"/>
      <c r="Z129" s="33"/>
      <c r="AA129" s="33"/>
      <c r="AB129" s="33"/>
      <c r="AC129" s="33"/>
      <c r="AD129" s="33"/>
      <c r="AE129" s="33"/>
      <c r="AT129" s="16" t="s">
        <v>141</v>
      </c>
      <c r="AU129" s="16" t="s">
        <v>87</v>
      </c>
    </row>
    <row r="130" spans="1:65" s="2" customFormat="1" ht="21.75" customHeight="1">
      <c r="A130" s="33"/>
      <c r="B130" s="34"/>
      <c r="C130" s="207" t="s">
        <v>139</v>
      </c>
      <c r="D130" s="207" t="s">
        <v>134</v>
      </c>
      <c r="E130" s="208" t="s">
        <v>540</v>
      </c>
      <c r="F130" s="209" t="s">
        <v>541</v>
      </c>
      <c r="G130" s="210" t="s">
        <v>192</v>
      </c>
      <c r="H130" s="211">
        <v>60</v>
      </c>
      <c r="I130" s="212"/>
      <c r="J130" s="213">
        <f>ROUND(I130*H130,2)</f>
        <v>0</v>
      </c>
      <c r="K130" s="209" t="s">
        <v>138</v>
      </c>
      <c r="L130" s="38"/>
      <c r="M130" s="214" t="s">
        <v>1</v>
      </c>
      <c r="N130" s="215" t="s">
        <v>42</v>
      </c>
      <c r="O130" s="70"/>
      <c r="P130" s="216">
        <f>O130*H130</f>
        <v>0</v>
      </c>
      <c r="Q130" s="216">
        <v>0</v>
      </c>
      <c r="R130" s="216">
        <f>Q130*H130</f>
        <v>0</v>
      </c>
      <c r="S130" s="216">
        <v>0</v>
      </c>
      <c r="T130" s="217">
        <f>S130*H130</f>
        <v>0</v>
      </c>
      <c r="U130" s="33"/>
      <c r="V130" s="33"/>
      <c r="W130" s="33"/>
      <c r="X130" s="33"/>
      <c r="Y130" s="33"/>
      <c r="Z130" s="33"/>
      <c r="AA130" s="33"/>
      <c r="AB130" s="33"/>
      <c r="AC130" s="33"/>
      <c r="AD130" s="33"/>
      <c r="AE130" s="33"/>
      <c r="AR130" s="218" t="s">
        <v>139</v>
      </c>
      <c r="AT130" s="218" t="s">
        <v>134</v>
      </c>
      <c r="AU130" s="218" t="s">
        <v>87</v>
      </c>
      <c r="AY130" s="16" t="s">
        <v>131</v>
      </c>
      <c r="BE130" s="219">
        <f>IF(N130="základní",J130,0)</f>
        <v>0</v>
      </c>
      <c r="BF130" s="219">
        <f>IF(N130="snížená",J130,0)</f>
        <v>0</v>
      </c>
      <c r="BG130" s="219">
        <f>IF(N130="zákl. přenesená",J130,0)</f>
        <v>0</v>
      </c>
      <c r="BH130" s="219">
        <f>IF(N130="sníž. přenesená",J130,0)</f>
        <v>0</v>
      </c>
      <c r="BI130" s="219">
        <f>IF(N130="nulová",J130,0)</f>
        <v>0</v>
      </c>
      <c r="BJ130" s="16" t="s">
        <v>85</v>
      </c>
      <c r="BK130" s="219">
        <f>ROUND(I130*H130,2)</f>
        <v>0</v>
      </c>
      <c r="BL130" s="16" t="s">
        <v>139</v>
      </c>
      <c r="BM130" s="218" t="s">
        <v>542</v>
      </c>
    </row>
    <row r="131" spans="1:65" s="2" customFormat="1" ht="11.25">
      <c r="A131" s="33"/>
      <c r="B131" s="34"/>
      <c r="C131" s="35"/>
      <c r="D131" s="220" t="s">
        <v>141</v>
      </c>
      <c r="E131" s="35"/>
      <c r="F131" s="221" t="s">
        <v>541</v>
      </c>
      <c r="G131" s="35"/>
      <c r="H131" s="35"/>
      <c r="I131" s="121"/>
      <c r="J131" s="35"/>
      <c r="K131" s="35"/>
      <c r="L131" s="38"/>
      <c r="M131" s="222"/>
      <c r="N131" s="223"/>
      <c r="O131" s="70"/>
      <c r="P131" s="70"/>
      <c r="Q131" s="70"/>
      <c r="R131" s="70"/>
      <c r="S131" s="70"/>
      <c r="T131" s="71"/>
      <c r="U131" s="33"/>
      <c r="V131" s="33"/>
      <c r="W131" s="33"/>
      <c r="X131" s="33"/>
      <c r="Y131" s="33"/>
      <c r="Z131" s="33"/>
      <c r="AA131" s="33"/>
      <c r="AB131" s="33"/>
      <c r="AC131" s="33"/>
      <c r="AD131" s="33"/>
      <c r="AE131" s="33"/>
      <c r="AT131" s="16" t="s">
        <v>141</v>
      </c>
      <c r="AU131" s="16" t="s">
        <v>87</v>
      </c>
    </row>
    <row r="132" spans="1:65" s="2" customFormat="1" ht="21.75" customHeight="1">
      <c r="A132" s="33"/>
      <c r="B132" s="34"/>
      <c r="C132" s="246" t="s">
        <v>132</v>
      </c>
      <c r="D132" s="246" t="s">
        <v>361</v>
      </c>
      <c r="E132" s="247" t="s">
        <v>543</v>
      </c>
      <c r="F132" s="248" t="s">
        <v>544</v>
      </c>
      <c r="G132" s="249" t="s">
        <v>192</v>
      </c>
      <c r="H132" s="250">
        <v>60</v>
      </c>
      <c r="I132" s="251"/>
      <c r="J132" s="252">
        <f>ROUND(I132*H132,2)</f>
        <v>0</v>
      </c>
      <c r="K132" s="248" t="s">
        <v>138</v>
      </c>
      <c r="L132" s="253"/>
      <c r="M132" s="254" t="s">
        <v>1</v>
      </c>
      <c r="N132" s="255" t="s">
        <v>42</v>
      </c>
      <c r="O132" s="70"/>
      <c r="P132" s="216">
        <f>O132*H132</f>
        <v>0</v>
      </c>
      <c r="Q132" s="216">
        <v>0</v>
      </c>
      <c r="R132" s="216">
        <f>Q132*H132</f>
        <v>0</v>
      </c>
      <c r="S132" s="216">
        <v>0</v>
      </c>
      <c r="T132" s="217">
        <f>S132*H132</f>
        <v>0</v>
      </c>
      <c r="U132" s="33"/>
      <c r="V132" s="33"/>
      <c r="W132" s="33"/>
      <c r="X132" s="33"/>
      <c r="Y132" s="33"/>
      <c r="Z132" s="33"/>
      <c r="AA132" s="33"/>
      <c r="AB132" s="33"/>
      <c r="AC132" s="33"/>
      <c r="AD132" s="33"/>
      <c r="AE132" s="33"/>
      <c r="AR132" s="218" t="s">
        <v>184</v>
      </c>
      <c r="AT132" s="218" t="s">
        <v>361</v>
      </c>
      <c r="AU132" s="218" t="s">
        <v>87</v>
      </c>
      <c r="AY132" s="16" t="s">
        <v>131</v>
      </c>
      <c r="BE132" s="219">
        <f>IF(N132="základní",J132,0)</f>
        <v>0</v>
      </c>
      <c r="BF132" s="219">
        <f>IF(N132="snížená",J132,0)</f>
        <v>0</v>
      </c>
      <c r="BG132" s="219">
        <f>IF(N132="zákl. přenesená",J132,0)</f>
        <v>0</v>
      </c>
      <c r="BH132" s="219">
        <f>IF(N132="sníž. přenesená",J132,0)</f>
        <v>0</v>
      </c>
      <c r="BI132" s="219">
        <f>IF(N132="nulová",J132,0)</f>
        <v>0</v>
      </c>
      <c r="BJ132" s="16" t="s">
        <v>85</v>
      </c>
      <c r="BK132" s="219">
        <f>ROUND(I132*H132,2)</f>
        <v>0</v>
      </c>
      <c r="BL132" s="16" t="s">
        <v>139</v>
      </c>
      <c r="BM132" s="218" t="s">
        <v>545</v>
      </c>
    </row>
    <row r="133" spans="1:65" s="2" customFormat="1" ht="11.25">
      <c r="A133" s="33"/>
      <c r="B133" s="34"/>
      <c r="C133" s="35"/>
      <c r="D133" s="220" t="s">
        <v>141</v>
      </c>
      <c r="E133" s="35"/>
      <c r="F133" s="221" t="s">
        <v>544</v>
      </c>
      <c r="G133" s="35"/>
      <c r="H133" s="35"/>
      <c r="I133" s="121"/>
      <c r="J133" s="35"/>
      <c r="K133" s="35"/>
      <c r="L133" s="38"/>
      <c r="M133" s="222"/>
      <c r="N133" s="223"/>
      <c r="O133" s="70"/>
      <c r="P133" s="70"/>
      <c r="Q133" s="70"/>
      <c r="R133" s="70"/>
      <c r="S133" s="70"/>
      <c r="T133" s="71"/>
      <c r="U133" s="33"/>
      <c r="V133" s="33"/>
      <c r="W133" s="33"/>
      <c r="X133" s="33"/>
      <c r="Y133" s="33"/>
      <c r="Z133" s="33"/>
      <c r="AA133" s="33"/>
      <c r="AB133" s="33"/>
      <c r="AC133" s="33"/>
      <c r="AD133" s="33"/>
      <c r="AE133" s="33"/>
      <c r="AT133" s="16" t="s">
        <v>141</v>
      </c>
      <c r="AU133" s="16" t="s">
        <v>87</v>
      </c>
    </row>
    <row r="134" spans="1:65" s="2" customFormat="1" ht="21.75" customHeight="1">
      <c r="A134" s="33"/>
      <c r="B134" s="34"/>
      <c r="C134" s="207" t="s">
        <v>172</v>
      </c>
      <c r="D134" s="207" t="s">
        <v>134</v>
      </c>
      <c r="E134" s="208" t="s">
        <v>546</v>
      </c>
      <c r="F134" s="209" t="s">
        <v>547</v>
      </c>
      <c r="G134" s="210" t="s">
        <v>192</v>
      </c>
      <c r="H134" s="211">
        <v>60</v>
      </c>
      <c r="I134" s="212"/>
      <c r="J134" s="213">
        <f>ROUND(I134*H134,2)</f>
        <v>0</v>
      </c>
      <c r="K134" s="209" t="s">
        <v>138</v>
      </c>
      <c r="L134" s="38"/>
      <c r="M134" s="214" t="s">
        <v>1</v>
      </c>
      <c r="N134" s="215" t="s">
        <v>42</v>
      </c>
      <c r="O134" s="70"/>
      <c r="P134" s="216">
        <f>O134*H134</f>
        <v>0</v>
      </c>
      <c r="Q134" s="216">
        <v>0</v>
      </c>
      <c r="R134" s="216">
        <f>Q134*H134</f>
        <v>0</v>
      </c>
      <c r="S134" s="216">
        <v>0</v>
      </c>
      <c r="T134" s="217">
        <f>S134*H134</f>
        <v>0</v>
      </c>
      <c r="U134" s="33"/>
      <c r="V134" s="33"/>
      <c r="W134" s="33"/>
      <c r="X134" s="33"/>
      <c r="Y134" s="33"/>
      <c r="Z134" s="33"/>
      <c r="AA134" s="33"/>
      <c r="AB134" s="33"/>
      <c r="AC134" s="33"/>
      <c r="AD134" s="33"/>
      <c r="AE134" s="33"/>
      <c r="AR134" s="218" t="s">
        <v>139</v>
      </c>
      <c r="AT134" s="218" t="s">
        <v>134</v>
      </c>
      <c r="AU134" s="218" t="s">
        <v>87</v>
      </c>
      <c r="AY134" s="16" t="s">
        <v>131</v>
      </c>
      <c r="BE134" s="219">
        <f>IF(N134="základní",J134,0)</f>
        <v>0</v>
      </c>
      <c r="BF134" s="219">
        <f>IF(N134="snížená",J134,0)</f>
        <v>0</v>
      </c>
      <c r="BG134" s="219">
        <f>IF(N134="zákl. přenesená",J134,0)</f>
        <v>0</v>
      </c>
      <c r="BH134" s="219">
        <f>IF(N134="sníž. přenesená",J134,0)</f>
        <v>0</v>
      </c>
      <c r="BI134" s="219">
        <f>IF(N134="nulová",J134,0)</f>
        <v>0</v>
      </c>
      <c r="BJ134" s="16" t="s">
        <v>85</v>
      </c>
      <c r="BK134" s="219">
        <f>ROUND(I134*H134,2)</f>
        <v>0</v>
      </c>
      <c r="BL134" s="16" t="s">
        <v>139</v>
      </c>
      <c r="BM134" s="218" t="s">
        <v>548</v>
      </c>
    </row>
    <row r="135" spans="1:65" s="2" customFormat="1" ht="11.25">
      <c r="A135" s="33"/>
      <c r="B135" s="34"/>
      <c r="C135" s="35"/>
      <c r="D135" s="220" t="s">
        <v>141</v>
      </c>
      <c r="E135" s="35"/>
      <c r="F135" s="221" t="s">
        <v>547</v>
      </c>
      <c r="G135" s="35"/>
      <c r="H135" s="35"/>
      <c r="I135" s="121"/>
      <c r="J135" s="35"/>
      <c r="K135" s="35"/>
      <c r="L135" s="38"/>
      <c r="M135" s="222"/>
      <c r="N135" s="223"/>
      <c r="O135" s="70"/>
      <c r="P135" s="70"/>
      <c r="Q135" s="70"/>
      <c r="R135" s="70"/>
      <c r="S135" s="70"/>
      <c r="T135" s="71"/>
      <c r="U135" s="33"/>
      <c r="V135" s="33"/>
      <c r="W135" s="33"/>
      <c r="X135" s="33"/>
      <c r="Y135" s="33"/>
      <c r="Z135" s="33"/>
      <c r="AA135" s="33"/>
      <c r="AB135" s="33"/>
      <c r="AC135" s="33"/>
      <c r="AD135" s="33"/>
      <c r="AE135" s="33"/>
      <c r="AT135" s="16" t="s">
        <v>141</v>
      </c>
      <c r="AU135" s="16" t="s">
        <v>87</v>
      </c>
    </row>
    <row r="136" spans="1:65" s="2" customFormat="1" ht="21.75" customHeight="1">
      <c r="A136" s="33"/>
      <c r="B136" s="34"/>
      <c r="C136" s="207" t="s">
        <v>179</v>
      </c>
      <c r="D136" s="207" t="s">
        <v>134</v>
      </c>
      <c r="E136" s="208" t="s">
        <v>549</v>
      </c>
      <c r="F136" s="209" t="s">
        <v>550</v>
      </c>
      <c r="G136" s="210" t="s">
        <v>192</v>
      </c>
      <c r="H136" s="211">
        <v>60</v>
      </c>
      <c r="I136" s="212"/>
      <c r="J136" s="213">
        <f>ROUND(I136*H136,2)</f>
        <v>0</v>
      </c>
      <c r="K136" s="209" t="s">
        <v>138</v>
      </c>
      <c r="L136" s="38"/>
      <c r="M136" s="214" t="s">
        <v>1</v>
      </c>
      <c r="N136" s="215" t="s">
        <v>42</v>
      </c>
      <c r="O136" s="70"/>
      <c r="P136" s="216">
        <f>O136*H136</f>
        <v>0</v>
      </c>
      <c r="Q136" s="216">
        <v>0</v>
      </c>
      <c r="R136" s="216">
        <f>Q136*H136</f>
        <v>0</v>
      </c>
      <c r="S136" s="216">
        <v>0</v>
      </c>
      <c r="T136" s="217">
        <f>S136*H136</f>
        <v>0</v>
      </c>
      <c r="U136" s="33"/>
      <c r="V136" s="33"/>
      <c r="W136" s="33"/>
      <c r="X136" s="33"/>
      <c r="Y136" s="33"/>
      <c r="Z136" s="33"/>
      <c r="AA136" s="33"/>
      <c r="AB136" s="33"/>
      <c r="AC136" s="33"/>
      <c r="AD136" s="33"/>
      <c r="AE136" s="33"/>
      <c r="AR136" s="218" t="s">
        <v>139</v>
      </c>
      <c r="AT136" s="218" t="s">
        <v>134</v>
      </c>
      <c r="AU136" s="218" t="s">
        <v>87</v>
      </c>
      <c r="AY136" s="16" t="s">
        <v>131</v>
      </c>
      <c r="BE136" s="219">
        <f>IF(N136="základní",J136,0)</f>
        <v>0</v>
      </c>
      <c r="BF136" s="219">
        <f>IF(N136="snížená",J136,0)</f>
        <v>0</v>
      </c>
      <c r="BG136" s="219">
        <f>IF(N136="zákl. přenesená",J136,0)</f>
        <v>0</v>
      </c>
      <c r="BH136" s="219">
        <f>IF(N136="sníž. přenesená",J136,0)</f>
        <v>0</v>
      </c>
      <c r="BI136" s="219">
        <f>IF(N136="nulová",J136,0)</f>
        <v>0</v>
      </c>
      <c r="BJ136" s="16" t="s">
        <v>85</v>
      </c>
      <c r="BK136" s="219">
        <f>ROUND(I136*H136,2)</f>
        <v>0</v>
      </c>
      <c r="BL136" s="16" t="s">
        <v>139</v>
      </c>
      <c r="BM136" s="218" t="s">
        <v>551</v>
      </c>
    </row>
    <row r="137" spans="1:65" s="2" customFormat="1" ht="11.25">
      <c r="A137" s="33"/>
      <c r="B137" s="34"/>
      <c r="C137" s="35"/>
      <c r="D137" s="220" t="s">
        <v>141</v>
      </c>
      <c r="E137" s="35"/>
      <c r="F137" s="221" t="s">
        <v>550</v>
      </c>
      <c r="G137" s="35"/>
      <c r="H137" s="35"/>
      <c r="I137" s="121"/>
      <c r="J137" s="35"/>
      <c r="K137" s="35"/>
      <c r="L137" s="38"/>
      <c r="M137" s="222"/>
      <c r="N137" s="223"/>
      <c r="O137" s="70"/>
      <c r="P137" s="70"/>
      <c r="Q137" s="70"/>
      <c r="R137" s="70"/>
      <c r="S137" s="70"/>
      <c r="T137" s="71"/>
      <c r="U137" s="33"/>
      <c r="V137" s="33"/>
      <c r="W137" s="33"/>
      <c r="X137" s="33"/>
      <c r="Y137" s="33"/>
      <c r="Z137" s="33"/>
      <c r="AA137" s="33"/>
      <c r="AB137" s="33"/>
      <c r="AC137" s="33"/>
      <c r="AD137" s="33"/>
      <c r="AE137" s="33"/>
      <c r="AT137" s="16" t="s">
        <v>141</v>
      </c>
      <c r="AU137" s="16" t="s">
        <v>87</v>
      </c>
    </row>
    <row r="138" spans="1:65" s="12" customFormat="1" ht="25.9" customHeight="1">
      <c r="B138" s="191"/>
      <c r="C138" s="192"/>
      <c r="D138" s="193" t="s">
        <v>76</v>
      </c>
      <c r="E138" s="194" t="s">
        <v>552</v>
      </c>
      <c r="F138" s="194" t="s">
        <v>553</v>
      </c>
      <c r="G138" s="192"/>
      <c r="H138" s="192"/>
      <c r="I138" s="195"/>
      <c r="J138" s="196">
        <f>BK138</f>
        <v>0</v>
      </c>
      <c r="K138" s="192"/>
      <c r="L138" s="197"/>
      <c r="M138" s="198"/>
      <c r="N138" s="199"/>
      <c r="O138" s="199"/>
      <c r="P138" s="200">
        <f>P139</f>
        <v>0</v>
      </c>
      <c r="Q138" s="199"/>
      <c r="R138" s="200">
        <f>R139</f>
        <v>0</v>
      </c>
      <c r="S138" s="199"/>
      <c r="T138" s="201">
        <f>T139</f>
        <v>0</v>
      </c>
      <c r="AR138" s="202" t="s">
        <v>139</v>
      </c>
      <c r="AT138" s="203" t="s">
        <v>76</v>
      </c>
      <c r="AU138" s="203" t="s">
        <v>77</v>
      </c>
      <c r="AY138" s="202" t="s">
        <v>131</v>
      </c>
      <c r="BK138" s="204">
        <f>BK139</f>
        <v>0</v>
      </c>
    </row>
    <row r="139" spans="1:65" s="12" customFormat="1" ht="22.9" customHeight="1">
      <c r="B139" s="191"/>
      <c r="C139" s="192"/>
      <c r="D139" s="193" t="s">
        <v>76</v>
      </c>
      <c r="E139" s="205" t="s">
        <v>554</v>
      </c>
      <c r="F139" s="205" t="s">
        <v>555</v>
      </c>
      <c r="G139" s="192"/>
      <c r="H139" s="192"/>
      <c r="I139" s="195"/>
      <c r="J139" s="206">
        <f>BK139</f>
        <v>0</v>
      </c>
      <c r="K139" s="192"/>
      <c r="L139" s="197"/>
      <c r="M139" s="198"/>
      <c r="N139" s="199"/>
      <c r="O139" s="199"/>
      <c r="P139" s="200">
        <f>SUM(P140:P189)</f>
        <v>0</v>
      </c>
      <c r="Q139" s="199"/>
      <c r="R139" s="200">
        <f>SUM(R140:R189)</f>
        <v>0</v>
      </c>
      <c r="S139" s="199"/>
      <c r="T139" s="201">
        <f>SUM(T140:T189)</f>
        <v>0</v>
      </c>
      <c r="AR139" s="202" t="s">
        <v>139</v>
      </c>
      <c r="AT139" s="203" t="s">
        <v>76</v>
      </c>
      <c r="AU139" s="203" t="s">
        <v>85</v>
      </c>
      <c r="AY139" s="202" t="s">
        <v>131</v>
      </c>
      <c r="BK139" s="204">
        <f>SUM(BK140:BK189)</f>
        <v>0</v>
      </c>
    </row>
    <row r="140" spans="1:65" s="2" customFormat="1" ht="21.75" customHeight="1">
      <c r="A140" s="33"/>
      <c r="B140" s="34"/>
      <c r="C140" s="207" t="s">
        <v>184</v>
      </c>
      <c r="D140" s="207" t="s">
        <v>134</v>
      </c>
      <c r="E140" s="208" t="s">
        <v>556</v>
      </c>
      <c r="F140" s="209" t="s">
        <v>557</v>
      </c>
      <c r="G140" s="210" t="s">
        <v>137</v>
      </c>
      <c r="H140" s="211">
        <v>2</v>
      </c>
      <c r="I140" s="212"/>
      <c r="J140" s="213">
        <f>ROUND(I140*H140,2)</f>
        <v>0</v>
      </c>
      <c r="K140" s="209" t="s">
        <v>138</v>
      </c>
      <c r="L140" s="38"/>
      <c r="M140" s="214" t="s">
        <v>1</v>
      </c>
      <c r="N140" s="215" t="s">
        <v>42</v>
      </c>
      <c r="O140" s="70"/>
      <c r="P140" s="216">
        <f>O140*H140</f>
        <v>0</v>
      </c>
      <c r="Q140" s="216">
        <v>0</v>
      </c>
      <c r="R140" s="216">
        <f>Q140*H140</f>
        <v>0</v>
      </c>
      <c r="S140" s="216">
        <v>0</v>
      </c>
      <c r="T140" s="217">
        <f>S140*H140</f>
        <v>0</v>
      </c>
      <c r="U140" s="33"/>
      <c r="V140" s="33"/>
      <c r="W140" s="33"/>
      <c r="X140" s="33"/>
      <c r="Y140" s="33"/>
      <c r="Z140" s="33"/>
      <c r="AA140" s="33"/>
      <c r="AB140" s="33"/>
      <c r="AC140" s="33"/>
      <c r="AD140" s="33"/>
      <c r="AE140" s="33"/>
      <c r="AR140" s="218" t="s">
        <v>467</v>
      </c>
      <c r="AT140" s="218" t="s">
        <v>134</v>
      </c>
      <c r="AU140" s="218" t="s">
        <v>87</v>
      </c>
      <c r="AY140" s="16" t="s">
        <v>131</v>
      </c>
      <c r="BE140" s="219">
        <f>IF(N140="základní",J140,0)</f>
        <v>0</v>
      </c>
      <c r="BF140" s="219">
        <f>IF(N140="snížená",J140,0)</f>
        <v>0</v>
      </c>
      <c r="BG140" s="219">
        <f>IF(N140="zákl. přenesená",J140,0)</f>
        <v>0</v>
      </c>
      <c r="BH140" s="219">
        <f>IF(N140="sníž. přenesená",J140,0)</f>
        <v>0</v>
      </c>
      <c r="BI140" s="219">
        <f>IF(N140="nulová",J140,0)</f>
        <v>0</v>
      </c>
      <c r="BJ140" s="16" t="s">
        <v>85</v>
      </c>
      <c r="BK140" s="219">
        <f>ROUND(I140*H140,2)</f>
        <v>0</v>
      </c>
      <c r="BL140" s="16" t="s">
        <v>467</v>
      </c>
      <c r="BM140" s="218" t="s">
        <v>558</v>
      </c>
    </row>
    <row r="141" spans="1:65" s="2" customFormat="1" ht="19.5">
      <c r="A141" s="33"/>
      <c r="B141" s="34"/>
      <c r="C141" s="35"/>
      <c r="D141" s="220" t="s">
        <v>141</v>
      </c>
      <c r="E141" s="35"/>
      <c r="F141" s="221" t="s">
        <v>559</v>
      </c>
      <c r="G141" s="35"/>
      <c r="H141" s="35"/>
      <c r="I141" s="121"/>
      <c r="J141" s="35"/>
      <c r="K141" s="35"/>
      <c r="L141" s="38"/>
      <c r="M141" s="222"/>
      <c r="N141" s="223"/>
      <c r="O141" s="70"/>
      <c r="P141" s="70"/>
      <c r="Q141" s="70"/>
      <c r="R141" s="70"/>
      <c r="S141" s="70"/>
      <c r="T141" s="71"/>
      <c r="U141" s="33"/>
      <c r="V141" s="33"/>
      <c r="W141" s="33"/>
      <c r="X141" s="33"/>
      <c r="Y141" s="33"/>
      <c r="Z141" s="33"/>
      <c r="AA141" s="33"/>
      <c r="AB141" s="33"/>
      <c r="AC141" s="33"/>
      <c r="AD141" s="33"/>
      <c r="AE141" s="33"/>
      <c r="AT141" s="16" t="s">
        <v>141</v>
      </c>
      <c r="AU141" s="16" t="s">
        <v>87</v>
      </c>
    </row>
    <row r="142" spans="1:65" s="2" customFormat="1" ht="21.75" customHeight="1">
      <c r="A142" s="33"/>
      <c r="B142" s="34"/>
      <c r="C142" s="207" t="s">
        <v>189</v>
      </c>
      <c r="D142" s="207" t="s">
        <v>134</v>
      </c>
      <c r="E142" s="208" t="s">
        <v>560</v>
      </c>
      <c r="F142" s="209" t="s">
        <v>561</v>
      </c>
      <c r="G142" s="210" t="s">
        <v>137</v>
      </c>
      <c r="H142" s="211">
        <v>4</v>
      </c>
      <c r="I142" s="212"/>
      <c r="J142" s="213">
        <f>ROUND(I142*H142,2)</f>
        <v>0</v>
      </c>
      <c r="K142" s="209" t="s">
        <v>138</v>
      </c>
      <c r="L142" s="38"/>
      <c r="M142" s="214" t="s">
        <v>1</v>
      </c>
      <c r="N142" s="215" t="s">
        <v>42</v>
      </c>
      <c r="O142" s="70"/>
      <c r="P142" s="216">
        <f>O142*H142</f>
        <v>0</v>
      </c>
      <c r="Q142" s="216">
        <v>0</v>
      </c>
      <c r="R142" s="216">
        <f>Q142*H142</f>
        <v>0</v>
      </c>
      <c r="S142" s="216">
        <v>0</v>
      </c>
      <c r="T142" s="217">
        <f>S142*H142</f>
        <v>0</v>
      </c>
      <c r="U142" s="33"/>
      <c r="V142" s="33"/>
      <c r="W142" s="33"/>
      <c r="X142" s="33"/>
      <c r="Y142" s="33"/>
      <c r="Z142" s="33"/>
      <c r="AA142" s="33"/>
      <c r="AB142" s="33"/>
      <c r="AC142" s="33"/>
      <c r="AD142" s="33"/>
      <c r="AE142" s="33"/>
      <c r="AR142" s="218" t="s">
        <v>347</v>
      </c>
      <c r="AT142" s="218" t="s">
        <v>134</v>
      </c>
      <c r="AU142" s="218" t="s">
        <v>87</v>
      </c>
      <c r="AY142" s="16" t="s">
        <v>131</v>
      </c>
      <c r="BE142" s="219">
        <f>IF(N142="základní",J142,0)</f>
        <v>0</v>
      </c>
      <c r="BF142" s="219">
        <f>IF(N142="snížená",J142,0)</f>
        <v>0</v>
      </c>
      <c r="BG142" s="219">
        <f>IF(N142="zákl. přenesená",J142,0)</f>
        <v>0</v>
      </c>
      <c r="BH142" s="219">
        <f>IF(N142="sníž. přenesená",J142,0)</f>
        <v>0</v>
      </c>
      <c r="BI142" s="219">
        <f>IF(N142="nulová",J142,0)</f>
        <v>0</v>
      </c>
      <c r="BJ142" s="16" t="s">
        <v>85</v>
      </c>
      <c r="BK142" s="219">
        <f>ROUND(I142*H142,2)</f>
        <v>0</v>
      </c>
      <c r="BL142" s="16" t="s">
        <v>347</v>
      </c>
      <c r="BM142" s="218" t="s">
        <v>562</v>
      </c>
    </row>
    <row r="143" spans="1:65" s="2" customFormat="1" ht="19.5">
      <c r="A143" s="33"/>
      <c r="B143" s="34"/>
      <c r="C143" s="35"/>
      <c r="D143" s="220" t="s">
        <v>141</v>
      </c>
      <c r="E143" s="35"/>
      <c r="F143" s="221" t="s">
        <v>563</v>
      </c>
      <c r="G143" s="35"/>
      <c r="H143" s="35"/>
      <c r="I143" s="121"/>
      <c r="J143" s="35"/>
      <c r="K143" s="35"/>
      <c r="L143" s="38"/>
      <c r="M143" s="222"/>
      <c r="N143" s="223"/>
      <c r="O143" s="70"/>
      <c r="P143" s="70"/>
      <c r="Q143" s="70"/>
      <c r="R143" s="70"/>
      <c r="S143" s="70"/>
      <c r="T143" s="71"/>
      <c r="U143" s="33"/>
      <c r="V143" s="33"/>
      <c r="W143" s="33"/>
      <c r="X143" s="33"/>
      <c r="Y143" s="33"/>
      <c r="Z143" s="33"/>
      <c r="AA143" s="33"/>
      <c r="AB143" s="33"/>
      <c r="AC143" s="33"/>
      <c r="AD143" s="33"/>
      <c r="AE143" s="33"/>
      <c r="AT143" s="16" t="s">
        <v>141</v>
      </c>
      <c r="AU143" s="16" t="s">
        <v>87</v>
      </c>
    </row>
    <row r="144" spans="1:65" s="2" customFormat="1" ht="21.75" customHeight="1">
      <c r="A144" s="33"/>
      <c r="B144" s="34"/>
      <c r="C144" s="207" t="s">
        <v>196</v>
      </c>
      <c r="D144" s="207" t="s">
        <v>134</v>
      </c>
      <c r="E144" s="208" t="s">
        <v>564</v>
      </c>
      <c r="F144" s="209" t="s">
        <v>565</v>
      </c>
      <c r="G144" s="210" t="s">
        <v>137</v>
      </c>
      <c r="H144" s="211">
        <v>4</v>
      </c>
      <c r="I144" s="212"/>
      <c r="J144" s="213">
        <f>ROUND(I144*H144,2)</f>
        <v>0</v>
      </c>
      <c r="K144" s="209" t="s">
        <v>138</v>
      </c>
      <c r="L144" s="38"/>
      <c r="M144" s="214" t="s">
        <v>1</v>
      </c>
      <c r="N144" s="215" t="s">
        <v>42</v>
      </c>
      <c r="O144" s="70"/>
      <c r="P144" s="216">
        <f>O144*H144</f>
        <v>0</v>
      </c>
      <c r="Q144" s="216">
        <v>0</v>
      </c>
      <c r="R144" s="216">
        <f>Q144*H144</f>
        <v>0</v>
      </c>
      <c r="S144" s="216">
        <v>0</v>
      </c>
      <c r="T144" s="217">
        <f>S144*H144</f>
        <v>0</v>
      </c>
      <c r="U144" s="33"/>
      <c r="V144" s="33"/>
      <c r="W144" s="33"/>
      <c r="X144" s="33"/>
      <c r="Y144" s="33"/>
      <c r="Z144" s="33"/>
      <c r="AA144" s="33"/>
      <c r="AB144" s="33"/>
      <c r="AC144" s="33"/>
      <c r="AD144" s="33"/>
      <c r="AE144" s="33"/>
      <c r="AR144" s="218" t="s">
        <v>347</v>
      </c>
      <c r="AT144" s="218" t="s">
        <v>134</v>
      </c>
      <c r="AU144" s="218" t="s">
        <v>87</v>
      </c>
      <c r="AY144" s="16" t="s">
        <v>131</v>
      </c>
      <c r="BE144" s="219">
        <f>IF(N144="základní",J144,0)</f>
        <v>0</v>
      </c>
      <c r="BF144" s="219">
        <f>IF(N144="snížená",J144,0)</f>
        <v>0</v>
      </c>
      <c r="BG144" s="219">
        <f>IF(N144="zákl. přenesená",J144,0)</f>
        <v>0</v>
      </c>
      <c r="BH144" s="219">
        <f>IF(N144="sníž. přenesená",J144,0)</f>
        <v>0</v>
      </c>
      <c r="BI144" s="219">
        <f>IF(N144="nulová",J144,0)</f>
        <v>0</v>
      </c>
      <c r="BJ144" s="16" t="s">
        <v>85</v>
      </c>
      <c r="BK144" s="219">
        <f>ROUND(I144*H144,2)</f>
        <v>0</v>
      </c>
      <c r="BL144" s="16" t="s">
        <v>347</v>
      </c>
      <c r="BM144" s="218" t="s">
        <v>566</v>
      </c>
    </row>
    <row r="145" spans="1:65" s="2" customFormat="1" ht="39">
      <c r="A145" s="33"/>
      <c r="B145" s="34"/>
      <c r="C145" s="35"/>
      <c r="D145" s="220" t="s">
        <v>141</v>
      </c>
      <c r="E145" s="35"/>
      <c r="F145" s="221" t="s">
        <v>567</v>
      </c>
      <c r="G145" s="35"/>
      <c r="H145" s="35"/>
      <c r="I145" s="121"/>
      <c r="J145" s="35"/>
      <c r="K145" s="35"/>
      <c r="L145" s="38"/>
      <c r="M145" s="222"/>
      <c r="N145" s="223"/>
      <c r="O145" s="70"/>
      <c r="P145" s="70"/>
      <c r="Q145" s="70"/>
      <c r="R145" s="70"/>
      <c r="S145" s="70"/>
      <c r="T145" s="71"/>
      <c r="U145" s="33"/>
      <c r="V145" s="33"/>
      <c r="W145" s="33"/>
      <c r="X145" s="33"/>
      <c r="Y145" s="33"/>
      <c r="Z145" s="33"/>
      <c r="AA145" s="33"/>
      <c r="AB145" s="33"/>
      <c r="AC145" s="33"/>
      <c r="AD145" s="33"/>
      <c r="AE145" s="33"/>
      <c r="AT145" s="16" t="s">
        <v>141</v>
      </c>
      <c r="AU145" s="16" t="s">
        <v>87</v>
      </c>
    </row>
    <row r="146" spans="1:65" s="2" customFormat="1" ht="21.75" customHeight="1">
      <c r="A146" s="33"/>
      <c r="B146" s="34"/>
      <c r="C146" s="246" t="s">
        <v>201</v>
      </c>
      <c r="D146" s="246" t="s">
        <v>361</v>
      </c>
      <c r="E146" s="247" t="s">
        <v>568</v>
      </c>
      <c r="F146" s="248" t="s">
        <v>569</v>
      </c>
      <c r="G146" s="249" t="s">
        <v>570</v>
      </c>
      <c r="H146" s="250">
        <v>4</v>
      </c>
      <c r="I146" s="251"/>
      <c r="J146" s="252">
        <f>ROUND(I146*H146,2)</f>
        <v>0</v>
      </c>
      <c r="K146" s="248" t="s">
        <v>138</v>
      </c>
      <c r="L146" s="253"/>
      <c r="M146" s="254" t="s">
        <v>1</v>
      </c>
      <c r="N146" s="255" t="s">
        <v>42</v>
      </c>
      <c r="O146" s="70"/>
      <c r="P146" s="216">
        <f>O146*H146</f>
        <v>0</v>
      </c>
      <c r="Q146" s="216">
        <v>0</v>
      </c>
      <c r="R146" s="216">
        <f>Q146*H146</f>
        <v>0</v>
      </c>
      <c r="S146" s="216">
        <v>0</v>
      </c>
      <c r="T146" s="217">
        <f>S146*H146</f>
        <v>0</v>
      </c>
      <c r="U146" s="33"/>
      <c r="V146" s="33"/>
      <c r="W146" s="33"/>
      <c r="X146" s="33"/>
      <c r="Y146" s="33"/>
      <c r="Z146" s="33"/>
      <c r="AA146" s="33"/>
      <c r="AB146" s="33"/>
      <c r="AC146" s="33"/>
      <c r="AD146" s="33"/>
      <c r="AE146" s="33"/>
      <c r="AR146" s="218" t="s">
        <v>571</v>
      </c>
      <c r="AT146" s="218" t="s">
        <v>361</v>
      </c>
      <c r="AU146" s="218" t="s">
        <v>87</v>
      </c>
      <c r="AY146" s="16" t="s">
        <v>131</v>
      </c>
      <c r="BE146" s="219">
        <f>IF(N146="základní",J146,0)</f>
        <v>0</v>
      </c>
      <c r="BF146" s="219">
        <f>IF(N146="snížená",J146,0)</f>
        <v>0</v>
      </c>
      <c r="BG146" s="219">
        <f>IF(N146="zákl. přenesená",J146,0)</f>
        <v>0</v>
      </c>
      <c r="BH146" s="219">
        <f>IF(N146="sníž. přenesená",J146,0)</f>
        <v>0</v>
      </c>
      <c r="BI146" s="219">
        <f>IF(N146="nulová",J146,0)</f>
        <v>0</v>
      </c>
      <c r="BJ146" s="16" t="s">
        <v>85</v>
      </c>
      <c r="BK146" s="219">
        <f>ROUND(I146*H146,2)</f>
        <v>0</v>
      </c>
      <c r="BL146" s="16" t="s">
        <v>571</v>
      </c>
      <c r="BM146" s="218" t="s">
        <v>572</v>
      </c>
    </row>
    <row r="147" spans="1:65" s="2" customFormat="1" ht="11.25">
      <c r="A147" s="33"/>
      <c r="B147" s="34"/>
      <c r="C147" s="35"/>
      <c r="D147" s="220" t="s">
        <v>141</v>
      </c>
      <c r="E147" s="35"/>
      <c r="F147" s="221" t="s">
        <v>569</v>
      </c>
      <c r="G147" s="35"/>
      <c r="H147" s="35"/>
      <c r="I147" s="121"/>
      <c r="J147" s="35"/>
      <c r="K147" s="35"/>
      <c r="L147" s="38"/>
      <c r="M147" s="222"/>
      <c r="N147" s="223"/>
      <c r="O147" s="70"/>
      <c r="P147" s="70"/>
      <c r="Q147" s="70"/>
      <c r="R147" s="70"/>
      <c r="S147" s="70"/>
      <c r="T147" s="71"/>
      <c r="U147" s="33"/>
      <c r="V147" s="33"/>
      <c r="W147" s="33"/>
      <c r="X147" s="33"/>
      <c r="Y147" s="33"/>
      <c r="Z147" s="33"/>
      <c r="AA147" s="33"/>
      <c r="AB147" s="33"/>
      <c r="AC147" s="33"/>
      <c r="AD147" s="33"/>
      <c r="AE147" s="33"/>
      <c r="AT147" s="16" t="s">
        <v>141</v>
      </c>
      <c r="AU147" s="16" t="s">
        <v>87</v>
      </c>
    </row>
    <row r="148" spans="1:65" s="2" customFormat="1" ht="21.75" customHeight="1">
      <c r="A148" s="33"/>
      <c r="B148" s="34"/>
      <c r="C148" s="207" t="s">
        <v>206</v>
      </c>
      <c r="D148" s="207" t="s">
        <v>134</v>
      </c>
      <c r="E148" s="208" t="s">
        <v>573</v>
      </c>
      <c r="F148" s="209" t="s">
        <v>574</v>
      </c>
      <c r="G148" s="210" t="s">
        <v>137</v>
      </c>
      <c r="H148" s="211">
        <v>2</v>
      </c>
      <c r="I148" s="212"/>
      <c r="J148" s="213">
        <f>ROUND(I148*H148,2)</f>
        <v>0</v>
      </c>
      <c r="K148" s="209" t="s">
        <v>138</v>
      </c>
      <c r="L148" s="38"/>
      <c r="M148" s="214" t="s">
        <v>1</v>
      </c>
      <c r="N148" s="215" t="s">
        <v>42</v>
      </c>
      <c r="O148" s="70"/>
      <c r="P148" s="216">
        <f>O148*H148</f>
        <v>0</v>
      </c>
      <c r="Q148" s="216">
        <v>0</v>
      </c>
      <c r="R148" s="216">
        <f>Q148*H148</f>
        <v>0</v>
      </c>
      <c r="S148" s="216">
        <v>0</v>
      </c>
      <c r="T148" s="217">
        <f>S148*H148</f>
        <v>0</v>
      </c>
      <c r="U148" s="33"/>
      <c r="V148" s="33"/>
      <c r="W148" s="33"/>
      <c r="X148" s="33"/>
      <c r="Y148" s="33"/>
      <c r="Z148" s="33"/>
      <c r="AA148" s="33"/>
      <c r="AB148" s="33"/>
      <c r="AC148" s="33"/>
      <c r="AD148" s="33"/>
      <c r="AE148" s="33"/>
      <c r="AR148" s="218" t="s">
        <v>347</v>
      </c>
      <c r="AT148" s="218" t="s">
        <v>134</v>
      </c>
      <c r="AU148" s="218" t="s">
        <v>87</v>
      </c>
      <c r="AY148" s="16" t="s">
        <v>131</v>
      </c>
      <c r="BE148" s="219">
        <f>IF(N148="základní",J148,0)</f>
        <v>0</v>
      </c>
      <c r="BF148" s="219">
        <f>IF(N148="snížená",J148,0)</f>
        <v>0</v>
      </c>
      <c r="BG148" s="219">
        <f>IF(N148="zákl. přenesená",J148,0)</f>
        <v>0</v>
      </c>
      <c r="BH148" s="219">
        <f>IF(N148="sníž. přenesená",J148,0)</f>
        <v>0</v>
      </c>
      <c r="BI148" s="219">
        <f>IF(N148="nulová",J148,0)</f>
        <v>0</v>
      </c>
      <c r="BJ148" s="16" t="s">
        <v>85</v>
      </c>
      <c r="BK148" s="219">
        <f>ROUND(I148*H148,2)</f>
        <v>0</v>
      </c>
      <c r="BL148" s="16" t="s">
        <v>347</v>
      </c>
      <c r="BM148" s="218" t="s">
        <v>575</v>
      </c>
    </row>
    <row r="149" spans="1:65" s="2" customFormat="1" ht="39">
      <c r="A149" s="33"/>
      <c r="B149" s="34"/>
      <c r="C149" s="35"/>
      <c r="D149" s="220" t="s">
        <v>141</v>
      </c>
      <c r="E149" s="35"/>
      <c r="F149" s="221" t="s">
        <v>576</v>
      </c>
      <c r="G149" s="35"/>
      <c r="H149" s="35"/>
      <c r="I149" s="121"/>
      <c r="J149" s="35"/>
      <c r="K149" s="35"/>
      <c r="L149" s="38"/>
      <c r="M149" s="222"/>
      <c r="N149" s="223"/>
      <c r="O149" s="70"/>
      <c r="P149" s="70"/>
      <c r="Q149" s="70"/>
      <c r="R149" s="70"/>
      <c r="S149" s="70"/>
      <c r="T149" s="71"/>
      <c r="U149" s="33"/>
      <c r="V149" s="33"/>
      <c r="W149" s="33"/>
      <c r="X149" s="33"/>
      <c r="Y149" s="33"/>
      <c r="Z149" s="33"/>
      <c r="AA149" s="33"/>
      <c r="AB149" s="33"/>
      <c r="AC149" s="33"/>
      <c r="AD149" s="33"/>
      <c r="AE149" s="33"/>
      <c r="AT149" s="16" t="s">
        <v>141</v>
      </c>
      <c r="AU149" s="16" t="s">
        <v>87</v>
      </c>
    </row>
    <row r="150" spans="1:65" s="2" customFormat="1" ht="21.75" customHeight="1">
      <c r="A150" s="33"/>
      <c r="B150" s="34"/>
      <c r="C150" s="246" t="s">
        <v>211</v>
      </c>
      <c r="D150" s="246" t="s">
        <v>361</v>
      </c>
      <c r="E150" s="247" t="s">
        <v>577</v>
      </c>
      <c r="F150" s="248" t="s">
        <v>578</v>
      </c>
      <c r="G150" s="249" t="s">
        <v>570</v>
      </c>
      <c r="H150" s="250">
        <v>2</v>
      </c>
      <c r="I150" s="251"/>
      <c r="J150" s="252">
        <f>ROUND(I150*H150,2)</f>
        <v>0</v>
      </c>
      <c r="K150" s="248" t="s">
        <v>138</v>
      </c>
      <c r="L150" s="253"/>
      <c r="M150" s="254" t="s">
        <v>1</v>
      </c>
      <c r="N150" s="255" t="s">
        <v>42</v>
      </c>
      <c r="O150" s="70"/>
      <c r="P150" s="216">
        <f>O150*H150</f>
        <v>0</v>
      </c>
      <c r="Q150" s="216">
        <v>0</v>
      </c>
      <c r="R150" s="216">
        <f>Q150*H150</f>
        <v>0</v>
      </c>
      <c r="S150" s="216">
        <v>0</v>
      </c>
      <c r="T150" s="217">
        <f>S150*H150</f>
        <v>0</v>
      </c>
      <c r="U150" s="33"/>
      <c r="V150" s="33"/>
      <c r="W150" s="33"/>
      <c r="X150" s="33"/>
      <c r="Y150" s="33"/>
      <c r="Z150" s="33"/>
      <c r="AA150" s="33"/>
      <c r="AB150" s="33"/>
      <c r="AC150" s="33"/>
      <c r="AD150" s="33"/>
      <c r="AE150" s="33"/>
      <c r="AR150" s="218" t="s">
        <v>571</v>
      </c>
      <c r="AT150" s="218" t="s">
        <v>361</v>
      </c>
      <c r="AU150" s="218" t="s">
        <v>87</v>
      </c>
      <c r="AY150" s="16" t="s">
        <v>131</v>
      </c>
      <c r="BE150" s="219">
        <f>IF(N150="základní",J150,0)</f>
        <v>0</v>
      </c>
      <c r="BF150" s="219">
        <f>IF(N150="snížená",J150,0)</f>
        <v>0</v>
      </c>
      <c r="BG150" s="219">
        <f>IF(N150="zákl. přenesená",J150,0)</f>
        <v>0</v>
      </c>
      <c r="BH150" s="219">
        <f>IF(N150="sníž. přenesená",J150,0)</f>
        <v>0</v>
      </c>
      <c r="BI150" s="219">
        <f>IF(N150="nulová",J150,0)</f>
        <v>0</v>
      </c>
      <c r="BJ150" s="16" t="s">
        <v>85</v>
      </c>
      <c r="BK150" s="219">
        <f>ROUND(I150*H150,2)</f>
        <v>0</v>
      </c>
      <c r="BL150" s="16" t="s">
        <v>571</v>
      </c>
      <c r="BM150" s="218" t="s">
        <v>579</v>
      </c>
    </row>
    <row r="151" spans="1:65" s="2" customFormat="1" ht="11.25">
      <c r="A151" s="33"/>
      <c r="B151" s="34"/>
      <c r="C151" s="35"/>
      <c r="D151" s="220" t="s">
        <v>141</v>
      </c>
      <c r="E151" s="35"/>
      <c r="F151" s="221" t="s">
        <v>578</v>
      </c>
      <c r="G151" s="35"/>
      <c r="H151" s="35"/>
      <c r="I151" s="121"/>
      <c r="J151" s="35"/>
      <c r="K151" s="35"/>
      <c r="L151" s="38"/>
      <c r="M151" s="222"/>
      <c r="N151" s="223"/>
      <c r="O151" s="70"/>
      <c r="P151" s="70"/>
      <c r="Q151" s="70"/>
      <c r="R151" s="70"/>
      <c r="S151" s="70"/>
      <c r="T151" s="71"/>
      <c r="U151" s="33"/>
      <c r="V151" s="33"/>
      <c r="W151" s="33"/>
      <c r="X151" s="33"/>
      <c r="Y151" s="33"/>
      <c r="Z151" s="33"/>
      <c r="AA151" s="33"/>
      <c r="AB151" s="33"/>
      <c r="AC151" s="33"/>
      <c r="AD151" s="33"/>
      <c r="AE151" s="33"/>
      <c r="AT151" s="16" t="s">
        <v>141</v>
      </c>
      <c r="AU151" s="16" t="s">
        <v>87</v>
      </c>
    </row>
    <row r="152" spans="1:65" s="2" customFormat="1" ht="21.75" customHeight="1">
      <c r="A152" s="33"/>
      <c r="B152" s="34"/>
      <c r="C152" s="207" t="s">
        <v>217</v>
      </c>
      <c r="D152" s="207" t="s">
        <v>134</v>
      </c>
      <c r="E152" s="208" t="s">
        <v>580</v>
      </c>
      <c r="F152" s="209" t="s">
        <v>581</v>
      </c>
      <c r="G152" s="210" t="s">
        <v>137</v>
      </c>
      <c r="H152" s="211">
        <v>3</v>
      </c>
      <c r="I152" s="212"/>
      <c r="J152" s="213">
        <f>ROUND(I152*H152,2)</f>
        <v>0</v>
      </c>
      <c r="K152" s="209" t="s">
        <v>138</v>
      </c>
      <c r="L152" s="38"/>
      <c r="M152" s="214" t="s">
        <v>1</v>
      </c>
      <c r="N152" s="215" t="s">
        <v>42</v>
      </c>
      <c r="O152" s="70"/>
      <c r="P152" s="216">
        <f>O152*H152</f>
        <v>0</v>
      </c>
      <c r="Q152" s="216">
        <v>0</v>
      </c>
      <c r="R152" s="216">
        <f>Q152*H152</f>
        <v>0</v>
      </c>
      <c r="S152" s="216">
        <v>0</v>
      </c>
      <c r="T152" s="217">
        <f>S152*H152</f>
        <v>0</v>
      </c>
      <c r="U152" s="33"/>
      <c r="V152" s="33"/>
      <c r="W152" s="33"/>
      <c r="X152" s="33"/>
      <c r="Y152" s="33"/>
      <c r="Z152" s="33"/>
      <c r="AA152" s="33"/>
      <c r="AB152" s="33"/>
      <c r="AC152" s="33"/>
      <c r="AD152" s="33"/>
      <c r="AE152" s="33"/>
      <c r="AR152" s="218" t="s">
        <v>347</v>
      </c>
      <c r="AT152" s="218" t="s">
        <v>134</v>
      </c>
      <c r="AU152" s="218" t="s">
        <v>87</v>
      </c>
      <c r="AY152" s="16" t="s">
        <v>131</v>
      </c>
      <c r="BE152" s="219">
        <f>IF(N152="základní",J152,0)</f>
        <v>0</v>
      </c>
      <c r="BF152" s="219">
        <f>IF(N152="snížená",J152,0)</f>
        <v>0</v>
      </c>
      <c r="BG152" s="219">
        <f>IF(N152="zákl. přenesená",J152,0)</f>
        <v>0</v>
      </c>
      <c r="BH152" s="219">
        <f>IF(N152="sníž. přenesená",J152,0)</f>
        <v>0</v>
      </c>
      <c r="BI152" s="219">
        <f>IF(N152="nulová",J152,0)</f>
        <v>0</v>
      </c>
      <c r="BJ152" s="16" t="s">
        <v>85</v>
      </c>
      <c r="BK152" s="219">
        <f>ROUND(I152*H152,2)</f>
        <v>0</v>
      </c>
      <c r="BL152" s="16" t="s">
        <v>347</v>
      </c>
      <c r="BM152" s="218" t="s">
        <v>582</v>
      </c>
    </row>
    <row r="153" spans="1:65" s="2" customFormat="1" ht="29.25">
      <c r="A153" s="33"/>
      <c r="B153" s="34"/>
      <c r="C153" s="35"/>
      <c r="D153" s="220" t="s">
        <v>141</v>
      </c>
      <c r="E153" s="35"/>
      <c r="F153" s="221" t="s">
        <v>583</v>
      </c>
      <c r="G153" s="35"/>
      <c r="H153" s="35"/>
      <c r="I153" s="121"/>
      <c r="J153" s="35"/>
      <c r="K153" s="35"/>
      <c r="L153" s="38"/>
      <c r="M153" s="222"/>
      <c r="N153" s="223"/>
      <c r="O153" s="70"/>
      <c r="P153" s="70"/>
      <c r="Q153" s="70"/>
      <c r="R153" s="70"/>
      <c r="S153" s="70"/>
      <c r="T153" s="71"/>
      <c r="U153" s="33"/>
      <c r="V153" s="33"/>
      <c r="W153" s="33"/>
      <c r="X153" s="33"/>
      <c r="Y153" s="33"/>
      <c r="Z153" s="33"/>
      <c r="AA153" s="33"/>
      <c r="AB153" s="33"/>
      <c r="AC153" s="33"/>
      <c r="AD153" s="33"/>
      <c r="AE153" s="33"/>
      <c r="AT153" s="16" t="s">
        <v>141</v>
      </c>
      <c r="AU153" s="16" t="s">
        <v>87</v>
      </c>
    </row>
    <row r="154" spans="1:65" s="2" customFormat="1" ht="21.75" customHeight="1">
      <c r="A154" s="33"/>
      <c r="B154" s="34"/>
      <c r="C154" s="207" t="s">
        <v>8</v>
      </c>
      <c r="D154" s="207" t="s">
        <v>134</v>
      </c>
      <c r="E154" s="208" t="s">
        <v>584</v>
      </c>
      <c r="F154" s="209" t="s">
        <v>585</v>
      </c>
      <c r="G154" s="210" t="s">
        <v>192</v>
      </c>
      <c r="H154" s="211">
        <v>20</v>
      </c>
      <c r="I154" s="212"/>
      <c r="J154" s="213">
        <f>ROUND(I154*H154,2)</f>
        <v>0</v>
      </c>
      <c r="K154" s="209" t="s">
        <v>138</v>
      </c>
      <c r="L154" s="38"/>
      <c r="M154" s="214" t="s">
        <v>1</v>
      </c>
      <c r="N154" s="215" t="s">
        <v>42</v>
      </c>
      <c r="O154" s="70"/>
      <c r="P154" s="216">
        <f>O154*H154</f>
        <v>0</v>
      </c>
      <c r="Q154" s="216">
        <v>0</v>
      </c>
      <c r="R154" s="216">
        <f>Q154*H154</f>
        <v>0</v>
      </c>
      <c r="S154" s="216">
        <v>0</v>
      </c>
      <c r="T154" s="217">
        <f>S154*H154</f>
        <v>0</v>
      </c>
      <c r="U154" s="33"/>
      <c r="V154" s="33"/>
      <c r="W154" s="33"/>
      <c r="X154" s="33"/>
      <c r="Y154" s="33"/>
      <c r="Z154" s="33"/>
      <c r="AA154" s="33"/>
      <c r="AB154" s="33"/>
      <c r="AC154" s="33"/>
      <c r="AD154" s="33"/>
      <c r="AE154" s="33"/>
      <c r="AR154" s="218" t="s">
        <v>347</v>
      </c>
      <c r="AT154" s="218" t="s">
        <v>134</v>
      </c>
      <c r="AU154" s="218" t="s">
        <v>87</v>
      </c>
      <c r="AY154" s="16" t="s">
        <v>131</v>
      </c>
      <c r="BE154" s="219">
        <f>IF(N154="základní",J154,0)</f>
        <v>0</v>
      </c>
      <c r="BF154" s="219">
        <f>IF(N154="snížená",J154,0)</f>
        <v>0</v>
      </c>
      <c r="BG154" s="219">
        <f>IF(N154="zákl. přenesená",J154,0)</f>
        <v>0</v>
      </c>
      <c r="BH154" s="219">
        <f>IF(N154="sníž. přenesená",J154,0)</f>
        <v>0</v>
      </c>
      <c r="BI154" s="219">
        <f>IF(N154="nulová",J154,0)</f>
        <v>0</v>
      </c>
      <c r="BJ154" s="16" t="s">
        <v>85</v>
      </c>
      <c r="BK154" s="219">
        <f>ROUND(I154*H154,2)</f>
        <v>0</v>
      </c>
      <c r="BL154" s="16" t="s">
        <v>347</v>
      </c>
      <c r="BM154" s="218" t="s">
        <v>586</v>
      </c>
    </row>
    <row r="155" spans="1:65" s="2" customFormat="1" ht="11.25">
      <c r="A155" s="33"/>
      <c r="B155" s="34"/>
      <c r="C155" s="35"/>
      <c r="D155" s="220" t="s">
        <v>141</v>
      </c>
      <c r="E155" s="35"/>
      <c r="F155" s="221" t="s">
        <v>587</v>
      </c>
      <c r="G155" s="35"/>
      <c r="H155" s="35"/>
      <c r="I155" s="121"/>
      <c r="J155" s="35"/>
      <c r="K155" s="35"/>
      <c r="L155" s="38"/>
      <c r="M155" s="222"/>
      <c r="N155" s="223"/>
      <c r="O155" s="70"/>
      <c r="P155" s="70"/>
      <c r="Q155" s="70"/>
      <c r="R155" s="70"/>
      <c r="S155" s="70"/>
      <c r="T155" s="71"/>
      <c r="U155" s="33"/>
      <c r="V155" s="33"/>
      <c r="W155" s="33"/>
      <c r="X155" s="33"/>
      <c r="Y155" s="33"/>
      <c r="Z155" s="33"/>
      <c r="AA155" s="33"/>
      <c r="AB155" s="33"/>
      <c r="AC155" s="33"/>
      <c r="AD155" s="33"/>
      <c r="AE155" s="33"/>
      <c r="AT155" s="16" t="s">
        <v>141</v>
      </c>
      <c r="AU155" s="16" t="s">
        <v>87</v>
      </c>
    </row>
    <row r="156" spans="1:65" s="2" customFormat="1" ht="21.75" customHeight="1">
      <c r="A156" s="33"/>
      <c r="B156" s="34"/>
      <c r="C156" s="246" t="s">
        <v>227</v>
      </c>
      <c r="D156" s="246" t="s">
        <v>361</v>
      </c>
      <c r="E156" s="247" t="s">
        <v>588</v>
      </c>
      <c r="F156" s="248" t="s">
        <v>589</v>
      </c>
      <c r="G156" s="249" t="s">
        <v>192</v>
      </c>
      <c r="H156" s="250">
        <v>20</v>
      </c>
      <c r="I156" s="251"/>
      <c r="J156" s="252">
        <f>ROUND(I156*H156,2)</f>
        <v>0</v>
      </c>
      <c r="K156" s="248" t="s">
        <v>138</v>
      </c>
      <c r="L156" s="253"/>
      <c r="M156" s="254" t="s">
        <v>1</v>
      </c>
      <c r="N156" s="255" t="s">
        <v>42</v>
      </c>
      <c r="O156" s="70"/>
      <c r="P156" s="216">
        <f>O156*H156</f>
        <v>0</v>
      </c>
      <c r="Q156" s="216">
        <v>0</v>
      </c>
      <c r="R156" s="216">
        <f>Q156*H156</f>
        <v>0</v>
      </c>
      <c r="S156" s="216">
        <v>0</v>
      </c>
      <c r="T156" s="217">
        <f>S156*H156</f>
        <v>0</v>
      </c>
      <c r="U156" s="33"/>
      <c r="V156" s="33"/>
      <c r="W156" s="33"/>
      <c r="X156" s="33"/>
      <c r="Y156" s="33"/>
      <c r="Z156" s="33"/>
      <c r="AA156" s="33"/>
      <c r="AB156" s="33"/>
      <c r="AC156" s="33"/>
      <c r="AD156" s="33"/>
      <c r="AE156" s="33"/>
      <c r="AR156" s="218" t="s">
        <v>571</v>
      </c>
      <c r="AT156" s="218" t="s">
        <v>361</v>
      </c>
      <c r="AU156" s="218" t="s">
        <v>87</v>
      </c>
      <c r="AY156" s="16" t="s">
        <v>131</v>
      </c>
      <c r="BE156" s="219">
        <f>IF(N156="základní",J156,0)</f>
        <v>0</v>
      </c>
      <c r="BF156" s="219">
        <f>IF(N156="snížená",J156,0)</f>
        <v>0</v>
      </c>
      <c r="BG156" s="219">
        <f>IF(N156="zákl. přenesená",J156,0)</f>
        <v>0</v>
      </c>
      <c r="BH156" s="219">
        <f>IF(N156="sníž. přenesená",J156,0)</f>
        <v>0</v>
      </c>
      <c r="BI156" s="219">
        <f>IF(N156="nulová",J156,0)</f>
        <v>0</v>
      </c>
      <c r="BJ156" s="16" t="s">
        <v>85</v>
      </c>
      <c r="BK156" s="219">
        <f>ROUND(I156*H156,2)</f>
        <v>0</v>
      </c>
      <c r="BL156" s="16" t="s">
        <v>571</v>
      </c>
      <c r="BM156" s="218" t="s">
        <v>590</v>
      </c>
    </row>
    <row r="157" spans="1:65" s="2" customFormat="1" ht="11.25">
      <c r="A157" s="33"/>
      <c r="B157" s="34"/>
      <c r="C157" s="35"/>
      <c r="D157" s="220" t="s">
        <v>141</v>
      </c>
      <c r="E157" s="35"/>
      <c r="F157" s="221" t="s">
        <v>589</v>
      </c>
      <c r="G157" s="35"/>
      <c r="H157" s="35"/>
      <c r="I157" s="121"/>
      <c r="J157" s="35"/>
      <c r="K157" s="35"/>
      <c r="L157" s="38"/>
      <c r="M157" s="222"/>
      <c r="N157" s="223"/>
      <c r="O157" s="70"/>
      <c r="P157" s="70"/>
      <c r="Q157" s="70"/>
      <c r="R157" s="70"/>
      <c r="S157" s="70"/>
      <c r="T157" s="71"/>
      <c r="U157" s="33"/>
      <c r="V157" s="33"/>
      <c r="W157" s="33"/>
      <c r="X157" s="33"/>
      <c r="Y157" s="33"/>
      <c r="Z157" s="33"/>
      <c r="AA157" s="33"/>
      <c r="AB157" s="33"/>
      <c r="AC157" s="33"/>
      <c r="AD157" s="33"/>
      <c r="AE157" s="33"/>
      <c r="AT157" s="16" t="s">
        <v>141</v>
      </c>
      <c r="AU157" s="16" t="s">
        <v>87</v>
      </c>
    </row>
    <row r="158" spans="1:65" s="2" customFormat="1" ht="21.75" customHeight="1">
      <c r="A158" s="33"/>
      <c r="B158" s="34"/>
      <c r="C158" s="207" t="s">
        <v>232</v>
      </c>
      <c r="D158" s="207" t="s">
        <v>134</v>
      </c>
      <c r="E158" s="208" t="s">
        <v>591</v>
      </c>
      <c r="F158" s="209" t="s">
        <v>592</v>
      </c>
      <c r="G158" s="210" t="s">
        <v>192</v>
      </c>
      <c r="H158" s="211">
        <v>60</v>
      </c>
      <c r="I158" s="212"/>
      <c r="J158" s="213">
        <f>ROUND(I158*H158,2)</f>
        <v>0</v>
      </c>
      <c r="K158" s="209" t="s">
        <v>138</v>
      </c>
      <c r="L158" s="38"/>
      <c r="M158" s="214" t="s">
        <v>1</v>
      </c>
      <c r="N158" s="215" t="s">
        <v>42</v>
      </c>
      <c r="O158" s="70"/>
      <c r="P158" s="216">
        <f>O158*H158</f>
        <v>0</v>
      </c>
      <c r="Q158" s="216">
        <v>0</v>
      </c>
      <c r="R158" s="216">
        <f>Q158*H158</f>
        <v>0</v>
      </c>
      <c r="S158" s="216">
        <v>0</v>
      </c>
      <c r="T158" s="217">
        <f>S158*H158</f>
        <v>0</v>
      </c>
      <c r="U158" s="33"/>
      <c r="V158" s="33"/>
      <c r="W158" s="33"/>
      <c r="X158" s="33"/>
      <c r="Y158" s="33"/>
      <c r="Z158" s="33"/>
      <c r="AA158" s="33"/>
      <c r="AB158" s="33"/>
      <c r="AC158" s="33"/>
      <c r="AD158" s="33"/>
      <c r="AE158" s="33"/>
      <c r="AR158" s="218" t="s">
        <v>347</v>
      </c>
      <c r="AT158" s="218" t="s">
        <v>134</v>
      </c>
      <c r="AU158" s="218" t="s">
        <v>87</v>
      </c>
      <c r="AY158" s="16" t="s">
        <v>131</v>
      </c>
      <c r="BE158" s="219">
        <f>IF(N158="základní",J158,0)</f>
        <v>0</v>
      </c>
      <c r="BF158" s="219">
        <f>IF(N158="snížená",J158,0)</f>
        <v>0</v>
      </c>
      <c r="BG158" s="219">
        <f>IF(N158="zákl. přenesená",J158,0)</f>
        <v>0</v>
      </c>
      <c r="BH158" s="219">
        <f>IF(N158="sníž. přenesená",J158,0)</f>
        <v>0</v>
      </c>
      <c r="BI158" s="219">
        <f>IF(N158="nulová",J158,0)</f>
        <v>0</v>
      </c>
      <c r="BJ158" s="16" t="s">
        <v>85</v>
      </c>
      <c r="BK158" s="219">
        <f>ROUND(I158*H158,2)</f>
        <v>0</v>
      </c>
      <c r="BL158" s="16" t="s">
        <v>347</v>
      </c>
      <c r="BM158" s="218" t="s">
        <v>593</v>
      </c>
    </row>
    <row r="159" spans="1:65" s="2" customFormat="1" ht="11.25">
      <c r="A159" s="33"/>
      <c r="B159" s="34"/>
      <c r="C159" s="35"/>
      <c r="D159" s="220" t="s">
        <v>141</v>
      </c>
      <c r="E159" s="35"/>
      <c r="F159" s="221" t="s">
        <v>594</v>
      </c>
      <c r="G159" s="35"/>
      <c r="H159" s="35"/>
      <c r="I159" s="121"/>
      <c r="J159" s="35"/>
      <c r="K159" s="35"/>
      <c r="L159" s="38"/>
      <c r="M159" s="222"/>
      <c r="N159" s="223"/>
      <c r="O159" s="70"/>
      <c r="P159" s="70"/>
      <c r="Q159" s="70"/>
      <c r="R159" s="70"/>
      <c r="S159" s="70"/>
      <c r="T159" s="71"/>
      <c r="U159" s="33"/>
      <c r="V159" s="33"/>
      <c r="W159" s="33"/>
      <c r="X159" s="33"/>
      <c r="Y159" s="33"/>
      <c r="Z159" s="33"/>
      <c r="AA159" s="33"/>
      <c r="AB159" s="33"/>
      <c r="AC159" s="33"/>
      <c r="AD159" s="33"/>
      <c r="AE159" s="33"/>
      <c r="AT159" s="16" t="s">
        <v>141</v>
      </c>
      <c r="AU159" s="16" t="s">
        <v>87</v>
      </c>
    </row>
    <row r="160" spans="1:65" s="2" customFormat="1" ht="21.75" customHeight="1">
      <c r="A160" s="33"/>
      <c r="B160" s="34"/>
      <c r="C160" s="246" t="s">
        <v>237</v>
      </c>
      <c r="D160" s="246" t="s">
        <v>361</v>
      </c>
      <c r="E160" s="247" t="s">
        <v>595</v>
      </c>
      <c r="F160" s="248" t="s">
        <v>596</v>
      </c>
      <c r="G160" s="249" t="s">
        <v>192</v>
      </c>
      <c r="H160" s="250">
        <v>20</v>
      </c>
      <c r="I160" s="251"/>
      <c r="J160" s="252">
        <f>ROUND(I160*H160,2)</f>
        <v>0</v>
      </c>
      <c r="K160" s="248" t="s">
        <v>138</v>
      </c>
      <c r="L160" s="253"/>
      <c r="M160" s="254" t="s">
        <v>1</v>
      </c>
      <c r="N160" s="255" t="s">
        <v>42</v>
      </c>
      <c r="O160" s="70"/>
      <c r="P160" s="216">
        <f>O160*H160</f>
        <v>0</v>
      </c>
      <c r="Q160" s="216">
        <v>0</v>
      </c>
      <c r="R160" s="216">
        <f>Q160*H160</f>
        <v>0</v>
      </c>
      <c r="S160" s="216">
        <v>0</v>
      </c>
      <c r="T160" s="217">
        <f>S160*H160</f>
        <v>0</v>
      </c>
      <c r="U160" s="33"/>
      <c r="V160" s="33"/>
      <c r="W160" s="33"/>
      <c r="X160" s="33"/>
      <c r="Y160" s="33"/>
      <c r="Z160" s="33"/>
      <c r="AA160" s="33"/>
      <c r="AB160" s="33"/>
      <c r="AC160" s="33"/>
      <c r="AD160" s="33"/>
      <c r="AE160" s="33"/>
      <c r="AR160" s="218" t="s">
        <v>571</v>
      </c>
      <c r="AT160" s="218" t="s">
        <v>361</v>
      </c>
      <c r="AU160" s="218" t="s">
        <v>87</v>
      </c>
      <c r="AY160" s="16" t="s">
        <v>131</v>
      </c>
      <c r="BE160" s="219">
        <f>IF(N160="základní",J160,0)</f>
        <v>0</v>
      </c>
      <c r="BF160" s="219">
        <f>IF(N160="snížená",J160,0)</f>
        <v>0</v>
      </c>
      <c r="BG160" s="219">
        <f>IF(N160="zákl. přenesená",J160,0)</f>
        <v>0</v>
      </c>
      <c r="BH160" s="219">
        <f>IF(N160="sníž. přenesená",J160,0)</f>
        <v>0</v>
      </c>
      <c r="BI160" s="219">
        <f>IF(N160="nulová",J160,0)</f>
        <v>0</v>
      </c>
      <c r="BJ160" s="16" t="s">
        <v>85</v>
      </c>
      <c r="BK160" s="219">
        <f>ROUND(I160*H160,2)</f>
        <v>0</v>
      </c>
      <c r="BL160" s="16" t="s">
        <v>571</v>
      </c>
      <c r="BM160" s="218" t="s">
        <v>597</v>
      </c>
    </row>
    <row r="161" spans="1:65" s="2" customFormat="1" ht="11.25">
      <c r="A161" s="33"/>
      <c r="B161" s="34"/>
      <c r="C161" s="35"/>
      <c r="D161" s="220" t="s">
        <v>141</v>
      </c>
      <c r="E161" s="35"/>
      <c r="F161" s="221" t="s">
        <v>596</v>
      </c>
      <c r="G161" s="35"/>
      <c r="H161" s="35"/>
      <c r="I161" s="121"/>
      <c r="J161" s="35"/>
      <c r="K161" s="35"/>
      <c r="L161" s="38"/>
      <c r="M161" s="222"/>
      <c r="N161" s="223"/>
      <c r="O161" s="70"/>
      <c r="P161" s="70"/>
      <c r="Q161" s="70"/>
      <c r="R161" s="70"/>
      <c r="S161" s="70"/>
      <c r="T161" s="71"/>
      <c r="U161" s="33"/>
      <c r="V161" s="33"/>
      <c r="W161" s="33"/>
      <c r="X161" s="33"/>
      <c r="Y161" s="33"/>
      <c r="Z161" s="33"/>
      <c r="AA161" s="33"/>
      <c r="AB161" s="33"/>
      <c r="AC161" s="33"/>
      <c r="AD161" s="33"/>
      <c r="AE161" s="33"/>
      <c r="AT161" s="16" t="s">
        <v>141</v>
      </c>
      <c r="AU161" s="16" t="s">
        <v>87</v>
      </c>
    </row>
    <row r="162" spans="1:65" s="2" customFormat="1" ht="21.75" customHeight="1">
      <c r="A162" s="33"/>
      <c r="B162" s="34"/>
      <c r="C162" s="246" t="s">
        <v>243</v>
      </c>
      <c r="D162" s="246" t="s">
        <v>361</v>
      </c>
      <c r="E162" s="247" t="s">
        <v>598</v>
      </c>
      <c r="F162" s="248" t="s">
        <v>599</v>
      </c>
      <c r="G162" s="249" t="s">
        <v>192</v>
      </c>
      <c r="H162" s="250">
        <v>20</v>
      </c>
      <c r="I162" s="251"/>
      <c r="J162" s="252">
        <f>ROUND(I162*H162,2)</f>
        <v>0</v>
      </c>
      <c r="K162" s="248" t="s">
        <v>138</v>
      </c>
      <c r="L162" s="253"/>
      <c r="M162" s="254" t="s">
        <v>1</v>
      </c>
      <c r="N162" s="255" t="s">
        <v>42</v>
      </c>
      <c r="O162" s="70"/>
      <c r="P162" s="216">
        <f>O162*H162</f>
        <v>0</v>
      </c>
      <c r="Q162" s="216">
        <v>0</v>
      </c>
      <c r="R162" s="216">
        <f>Q162*H162</f>
        <v>0</v>
      </c>
      <c r="S162" s="216">
        <v>0</v>
      </c>
      <c r="T162" s="217">
        <f>S162*H162</f>
        <v>0</v>
      </c>
      <c r="U162" s="33"/>
      <c r="V162" s="33"/>
      <c r="W162" s="33"/>
      <c r="X162" s="33"/>
      <c r="Y162" s="33"/>
      <c r="Z162" s="33"/>
      <c r="AA162" s="33"/>
      <c r="AB162" s="33"/>
      <c r="AC162" s="33"/>
      <c r="AD162" s="33"/>
      <c r="AE162" s="33"/>
      <c r="AR162" s="218" t="s">
        <v>571</v>
      </c>
      <c r="AT162" s="218" t="s">
        <v>361</v>
      </c>
      <c r="AU162" s="218" t="s">
        <v>87</v>
      </c>
      <c r="AY162" s="16" t="s">
        <v>131</v>
      </c>
      <c r="BE162" s="219">
        <f>IF(N162="základní",J162,0)</f>
        <v>0</v>
      </c>
      <c r="BF162" s="219">
        <f>IF(N162="snížená",J162,0)</f>
        <v>0</v>
      </c>
      <c r="BG162" s="219">
        <f>IF(N162="zákl. přenesená",J162,0)</f>
        <v>0</v>
      </c>
      <c r="BH162" s="219">
        <f>IF(N162="sníž. přenesená",J162,0)</f>
        <v>0</v>
      </c>
      <c r="BI162" s="219">
        <f>IF(N162="nulová",J162,0)</f>
        <v>0</v>
      </c>
      <c r="BJ162" s="16" t="s">
        <v>85</v>
      </c>
      <c r="BK162" s="219">
        <f>ROUND(I162*H162,2)</f>
        <v>0</v>
      </c>
      <c r="BL162" s="16" t="s">
        <v>571</v>
      </c>
      <c r="BM162" s="218" t="s">
        <v>600</v>
      </c>
    </row>
    <row r="163" spans="1:65" s="2" customFormat="1" ht="11.25">
      <c r="A163" s="33"/>
      <c r="B163" s="34"/>
      <c r="C163" s="35"/>
      <c r="D163" s="220" t="s">
        <v>141</v>
      </c>
      <c r="E163" s="35"/>
      <c r="F163" s="221" t="s">
        <v>599</v>
      </c>
      <c r="G163" s="35"/>
      <c r="H163" s="35"/>
      <c r="I163" s="121"/>
      <c r="J163" s="35"/>
      <c r="K163" s="35"/>
      <c r="L163" s="38"/>
      <c r="M163" s="222"/>
      <c r="N163" s="223"/>
      <c r="O163" s="70"/>
      <c r="P163" s="70"/>
      <c r="Q163" s="70"/>
      <c r="R163" s="70"/>
      <c r="S163" s="70"/>
      <c r="T163" s="71"/>
      <c r="U163" s="33"/>
      <c r="V163" s="33"/>
      <c r="W163" s="33"/>
      <c r="X163" s="33"/>
      <c r="Y163" s="33"/>
      <c r="Z163" s="33"/>
      <c r="AA163" s="33"/>
      <c r="AB163" s="33"/>
      <c r="AC163" s="33"/>
      <c r="AD163" s="33"/>
      <c r="AE163" s="33"/>
      <c r="AT163" s="16" t="s">
        <v>141</v>
      </c>
      <c r="AU163" s="16" t="s">
        <v>87</v>
      </c>
    </row>
    <row r="164" spans="1:65" s="2" customFormat="1" ht="21.75" customHeight="1">
      <c r="A164" s="33"/>
      <c r="B164" s="34"/>
      <c r="C164" s="246" t="s">
        <v>248</v>
      </c>
      <c r="D164" s="246" t="s">
        <v>361</v>
      </c>
      <c r="E164" s="247" t="s">
        <v>601</v>
      </c>
      <c r="F164" s="248" t="s">
        <v>602</v>
      </c>
      <c r="G164" s="249" t="s">
        <v>192</v>
      </c>
      <c r="H164" s="250">
        <v>20</v>
      </c>
      <c r="I164" s="251"/>
      <c r="J164" s="252">
        <f>ROUND(I164*H164,2)</f>
        <v>0</v>
      </c>
      <c r="K164" s="248" t="s">
        <v>138</v>
      </c>
      <c r="L164" s="253"/>
      <c r="M164" s="254" t="s">
        <v>1</v>
      </c>
      <c r="N164" s="255" t="s">
        <v>42</v>
      </c>
      <c r="O164" s="70"/>
      <c r="P164" s="216">
        <f>O164*H164</f>
        <v>0</v>
      </c>
      <c r="Q164" s="216">
        <v>0</v>
      </c>
      <c r="R164" s="216">
        <f>Q164*H164</f>
        <v>0</v>
      </c>
      <c r="S164" s="216">
        <v>0</v>
      </c>
      <c r="T164" s="217">
        <f>S164*H164</f>
        <v>0</v>
      </c>
      <c r="U164" s="33"/>
      <c r="V164" s="33"/>
      <c r="W164" s="33"/>
      <c r="X164" s="33"/>
      <c r="Y164" s="33"/>
      <c r="Z164" s="33"/>
      <c r="AA164" s="33"/>
      <c r="AB164" s="33"/>
      <c r="AC164" s="33"/>
      <c r="AD164" s="33"/>
      <c r="AE164" s="33"/>
      <c r="AR164" s="218" t="s">
        <v>571</v>
      </c>
      <c r="AT164" s="218" t="s">
        <v>361</v>
      </c>
      <c r="AU164" s="218" t="s">
        <v>87</v>
      </c>
      <c r="AY164" s="16" t="s">
        <v>131</v>
      </c>
      <c r="BE164" s="219">
        <f>IF(N164="základní",J164,0)</f>
        <v>0</v>
      </c>
      <c r="BF164" s="219">
        <f>IF(N164="snížená",J164,0)</f>
        <v>0</v>
      </c>
      <c r="BG164" s="219">
        <f>IF(N164="zákl. přenesená",J164,0)</f>
        <v>0</v>
      </c>
      <c r="BH164" s="219">
        <f>IF(N164="sníž. přenesená",J164,0)</f>
        <v>0</v>
      </c>
      <c r="BI164" s="219">
        <f>IF(N164="nulová",J164,0)</f>
        <v>0</v>
      </c>
      <c r="BJ164" s="16" t="s">
        <v>85</v>
      </c>
      <c r="BK164" s="219">
        <f>ROUND(I164*H164,2)</f>
        <v>0</v>
      </c>
      <c r="BL164" s="16" t="s">
        <v>571</v>
      </c>
      <c r="BM164" s="218" t="s">
        <v>603</v>
      </c>
    </row>
    <row r="165" spans="1:65" s="2" customFormat="1" ht="11.25">
      <c r="A165" s="33"/>
      <c r="B165" s="34"/>
      <c r="C165" s="35"/>
      <c r="D165" s="220" t="s">
        <v>141</v>
      </c>
      <c r="E165" s="35"/>
      <c r="F165" s="221" t="s">
        <v>602</v>
      </c>
      <c r="G165" s="35"/>
      <c r="H165" s="35"/>
      <c r="I165" s="121"/>
      <c r="J165" s="35"/>
      <c r="K165" s="35"/>
      <c r="L165" s="38"/>
      <c r="M165" s="222"/>
      <c r="N165" s="223"/>
      <c r="O165" s="70"/>
      <c r="P165" s="70"/>
      <c r="Q165" s="70"/>
      <c r="R165" s="70"/>
      <c r="S165" s="70"/>
      <c r="T165" s="71"/>
      <c r="U165" s="33"/>
      <c r="V165" s="33"/>
      <c r="W165" s="33"/>
      <c r="X165" s="33"/>
      <c r="Y165" s="33"/>
      <c r="Z165" s="33"/>
      <c r="AA165" s="33"/>
      <c r="AB165" s="33"/>
      <c r="AC165" s="33"/>
      <c r="AD165" s="33"/>
      <c r="AE165" s="33"/>
      <c r="AT165" s="16" t="s">
        <v>141</v>
      </c>
      <c r="AU165" s="16" t="s">
        <v>87</v>
      </c>
    </row>
    <row r="166" spans="1:65" s="2" customFormat="1" ht="21.75" customHeight="1">
      <c r="A166" s="33"/>
      <c r="B166" s="34"/>
      <c r="C166" s="207" t="s">
        <v>7</v>
      </c>
      <c r="D166" s="207" t="s">
        <v>134</v>
      </c>
      <c r="E166" s="208" t="s">
        <v>604</v>
      </c>
      <c r="F166" s="209" t="s">
        <v>605</v>
      </c>
      <c r="G166" s="210" t="s">
        <v>192</v>
      </c>
      <c r="H166" s="211">
        <v>10</v>
      </c>
      <c r="I166" s="212"/>
      <c r="J166" s="213">
        <f>ROUND(I166*H166,2)</f>
        <v>0</v>
      </c>
      <c r="K166" s="209" t="s">
        <v>138</v>
      </c>
      <c r="L166" s="38"/>
      <c r="M166" s="214" t="s">
        <v>1</v>
      </c>
      <c r="N166" s="215" t="s">
        <v>42</v>
      </c>
      <c r="O166" s="70"/>
      <c r="P166" s="216">
        <f>O166*H166</f>
        <v>0</v>
      </c>
      <c r="Q166" s="216">
        <v>0</v>
      </c>
      <c r="R166" s="216">
        <f>Q166*H166</f>
        <v>0</v>
      </c>
      <c r="S166" s="216">
        <v>0</v>
      </c>
      <c r="T166" s="217">
        <f>S166*H166</f>
        <v>0</v>
      </c>
      <c r="U166" s="33"/>
      <c r="V166" s="33"/>
      <c r="W166" s="33"/>
      <c r="X166" s="33"/>
      <c r="Y166" s="33"/>
      <c r="Z166" s="33"/>
      <c r="AA166" s="33"/>
      <c r="AB166" s="33"/>
      <c r="AC166" s="33"/>
      <c r="AD166" s="33"/>
      <c r="AE166" s="33"/>
      <c r="AR166" s="218" t="s">
        <v>467</v>
      </c>
      <c r="AT166" s="218" t="s">
        <v>134</v>
      </c>
      <c r="AU166" s="218" t="s">
        <v>87</v>
      </c>
      <c r="AY166" s="16" t="s">
        <v>131</v>
      </c>
      <c r="BE166" s="219">
        <f>IF(N166="základní",J166,0)</f>
        <v>0</v>
      </c>
      <c r="BF166" s="219">
        <f>IF(N166="snížená",J166,0)</f>
        <v>0</v>
      </c>
      <c r="BG166" s="219">
        <f>IF(N166="zákl. přenesená",J166,0)</f>
        <v>0</v>
      </c>
      <c r="BH166" s="219">
        <f>IF(N166="sníž. přenesená",J166,0)</f>
        <v>0</v>
      </c>
      <c r="BI166" s="219">
        <f>IF(N166="nulová",J166,0)</f>
        <v>0</v>
      </c>
      <c r="BJ166" s="16" t="s">
        <v>85</v>
      </c>
      <c r="BK166" s="219">
        <f>ROUND(I166*H166,2)</f>
        <v>0</v>
      </c>
      <c r="BL166" s="16" t="s">
        <v>467</v>
      </c>
      <c r="BM166" s="218" t="s">
        <v>606</v>
      </c>
    </row>
    <row r="167" spans="1:65" s="2" customFormat="1" ht="39">
      <c r="A167" s="33"/>
      <c r="B167" s="34"/>
      <c r="C167" s="35"/>
      <c r="D167" s="220" t="s">
        <v>141</v>
      </c>
      <c r="E167" s="35"/>
      <c r="F167" s="221" t="s">
        <v>607</v>
      </c>
      <c r="G167" s="35"/>
      <c r="H167" s="35"/>
      <c r="I167" s="121"/>
      <c r="J167" s="35"/>
      <c r="K167" s="35"/>
      <c r="L167" s="38"/>
      <c r="M167" s="222"/>
      <c r="N167" s="223"/>
      <c r="O167" s="70"/>
      <c r="P167" s="70"/>
      <c r="Q167" s="70"/>
      <c r="R167" s="70"/>
      <c r="S167" s="70"/>
      <c r="T167" s="71"/>
      <c r="U167" s="33"/>
      <c r="V167" s="33"/>
      <c r="W167" s="33"/>
      <c r="X167" s="33"/>
      <c r="Y167" s="33"/>
      <c r="Z167" s="33"/>
      <c r="AA167" s="33"/>
      <c r="AB167" s="33"/>
      <c r="AC167" s="33"/>
      <c r="AD167" s="33"/>
      <c r="AE167" s="33"/>
      <c r="AT167" s="16" t="s">
        <v>141</v>
      </c>
      <c r="AU167" s="16" t="s">
        <v>87</v>
      </c>
    </row>
    <row r="168" spans="1:65" s="2" customFormat="1" ht="21.75" customHeight="1">
      <c r="A168" s="33"/>
      <c r="B168" s="34"/>
      <c r="C168" s="246" t="s">
        <v>258</v>
      </c>
      <c r="D168" s="246" t="s">
        <v>361</v>
      </c>
      <c r="E168" s="247" t="s">
        <v>608</v>
      </c>
      <c r="F168" s="248" t="s">
        <v>609</v>
      </c>
      <c r="G168" s="249" t="s">
        <v>192</v>
      </c>
      <c r="H168" s="250">
        <v>10</v>
      </c>
      <c r="I168" s="251"/>
      <c r="J168" s="252">
        <f>ROUND(I168*H168,2)</f>
        <v>0</v>
      </c>
      <c r="K168" s="248" t="s">
        <v>138</v>
      </c>
      <c r="L168" s="253"/>
      <c r="M168" s="254" t="s">
        <v>1</v>
      </c>
      <c r="N168" s="255" t="s">
        <v>42</v>
      </c>
      <c r="O168" s="70"/>
      <c r="P168" s="216">
        <f>O168*H168</f>
        <v>0</v>
      </c>
      <c r="Q168" s="216">
        <v>0</v>
      </c>
      <c r="R168" s="216">
        <f>Q168*H168</f>
        <v>0</v>
      </c>
      <c r="S168" s="216">
        <v>0</v>
      </c>
      <c r="T168" s="217">
        <f>S168*H168</f>
        <v>0</v>
      </c>
      <c r="U168" s="33"/>
      <c r="V168" s="33"/>
      <c r="W168" s="33"/>
      <c r="X168" s="33"/>
      <c r="Y168" s="33"/>
      <c r="Z168" s="33"/>
      <c r="AA168" s="33"/>
      <c r="AB168" s="33"/>
      <c r="AC168" s="33"/>
      <c r="AD168" s="33"/>
      <c r="AE168" s="33"/>
      <c r="AR168" s="218" t="s">
        <v>571</v>
      </c>
      <c r="AT168" s="218" t="s">
        <v>361</v>
      </c>
      <c r="AU168" s="218" t="s">
        <v>87</v>
      </c>
      <c r="AY168" s="16" t="s">
        <v>131</v>
      </c>
      <c r="BE168" s="219">
        <f>IF(N168="základní",J168,0)</f>
        <v>0</v>
      </c>
      <c r="BF168" s="219">
        <f>IF(N168="snížená",J168,0)</f>
        <v>0</v>
      </c>
      <c r="BG168" s="219">
        <f>IF(N168="zákl. přenesená",J168,0)</f>
        <v>0</v>
      </c>
      <c r="BH168" s="219">
        <f>IF(N168="sníž. přenesená",J168,0)</f>
        <v>0</v>
      </c>
      <c r="BI168" s="219">
        <f>IF(N168="nulová",J168,0)</f>
        <v>0</v>
      </c>
      <c r="BJ168" s="16" t="s">
        <v>85</v>
      </c>
      <c r="BK168" s="219">
        <f>ROUND(I168*H168,2)</f>
        <v>0</v>
      </c>
      <c r="BL168" s="16" t="s">
        <v>571</v>
      </c>
      <c r="BM168" s="218" t="s">
        <v>610</v>
      </c>
    </row>
    <row r="169" spans="1:65" s="2" customFormat="1" ht="11.25">
      <c r="A169" s="33"/>
      <c r="B169" s="34"/>
      <c r="C169" s="35"/>
      <c r="D169" s="220" t="s">
        <v>141</v>
      </c>
      <c r="E169" s="35"/>
      <c r="F169" s="221" t="s">
        <v>609</v>
      </c>
      <c r="G169" s="35"/>
      <c r="H169" s="35"/>
      <c r="I169" s="121"/>
      <c r="J169" s="35"/>
      <c r="K169" s="35"/>
      <c r="L169" s="38"/>
      <c r="M169" s="222"/>
      <c r="N169" s="223"/>
      <c r="O169" s="70"/>
      <c r="P169" s="70"/>
      <c r="Q169" s="70"/>
      <c r="R169" s="70"/>
      <c r="S169" s="70"/>
      <c r="T169" s="71"/>
      <c r="U169" s="33"/>
      <c r="V169" s="33"/>
      <c r="W169" s="33"/>
      <c r="X169" s="33"/>
      <c r="Y169" s="33"/>
      <c r="Z169" s="33"/>
      <c r="AA169" s="33"/>
      <c r="AB169" s="33"/>
      <c r="AC169" s="33"/>
      <c r="AD169" s="33"/>
      <c r="AE169" s="33"/>
      <c r="AT169" s="16" t="s">
        <v>141</v>
      </c>
      <c r="AU169" s="16" t="s">
        <v>87</v>
      </c>
    </row>
    <row r="170" spans="1:65" s="2" customFormat="1" ht="21.75" customHeight="1">
      <c r="A170" s="33"/>
      <c r="B170" s="34"/>
      <c r="C170" s="207" t="s">
        <v>263</v>
      </c>
      <c r="D170" s="207" t="s">
        <v>134</v>
      </c>
      <c r="E170" s="208" t="s">
        <v>611</v>
      </c>
      <c r="F170" s="209" t="s">
        <v>612</v>
      </c>
      <c r="G170" s="210" t="s">
        <v>137</v>
      </c>
      <c r="H170" s="211">
        <v>2</v>
      </c>
      <c r="I170" s="212"/>
      <c r="J170" s="213">
        <f>ROUND(I170*H170,2)</f>
        <v>0</v>
      </c>
      <c r="K170" s="209" t="s">
        <v>138</v>
      </c>
      <c r="L170" s="38"/>
      <c r="M170" s="214" t="s">
        <v>1</v>
      </c>
      <c r="N170" s="215" t="s">
        <v>42</v>
      </c>
      <c r="O170" s="70"/>
      <c r="P170" s="216">
        <f>O170*H170</f>
        <v>0</v>
      </c>
      <c r="Q170" s="216">
        <v>0</v>
      </c>
      <c r="R170" s="216">
        <f>Q170*H170</f>
        <v>0</v>
      </c>
      <c r="S170" s="216">
        <v>0</v>
      </c>
      <c r="T170" s="217">
        <f>S170*H170</f>
        <v>0</v>
      </c>
      <c r="U170" s="33"/>
      <c r="V170" s="33"/>
      <c r="W170" s="33"/>
      <c r="X170" s="33"/>
      <c r="Y170" s="33"/>
      <c r="Z170" s="33"/>
      <c r="AA170" s="33"/>
      <c r="AB170" s="33"/>
      <c r="AC170" s="33"/>
      <c r="AD170" s="33"/>
      <c r="AE170" s="33"/>
      <c r="AR170" s="218" t="s">
        <v>467</v>
      </c>
      <c r="AT170" s="218" t="s">
        <v>134</v>
      </c>
      <c r="AU170" s="218" t="s">
        <v>87</v>
      </c>
      <c r="AY170" s="16" t="s">
        <v>131</v>
      </c>
      <c r="BE170" s="219">
        <f>IF(N170="základní",J170,0)</f>
        <v>0</v>
      </c>
      <c r="BF170" s="219">
        <f>IF(N170="snížená",J170,0)</f>
        <v>0</v>
      </c>
      <c r="BG170" s="219">
        <f>IF(N170="zákl. přenesená",J170,0)</f>
        <v>0</v>
      </c>
      <c r="BH170" s="219">
        <f>IF(N170="sníž. přenesená",J170,0)</f>
        <v>0</v>
      </c>
      <c r="BI170" s="219">
        <f>IF(N170="nulová",J170,0)</f>
        <v>0</v>
      </c>
      <c r="BJ170" s="16" t="s">
        <v>85</v>
      </c>
      <c r="BK170" s="219">
        <f>ROUND(I170*H170,2)</f>
        <v>0</v>
      </c>
      <c r="BL170" s="16" t="s">
        <v>467</v>
      </c>
      <c r="BM170" s="218" t="s">
        <v>613</v>
      </c>
    </row>
    <row r="171" spans="1:65" s="2" customFormat="1" ht="11.25">
      <c r="A171" s="33"/>
      <c r="B171" s="34"/>
      <c r="C171" s="35"/>
      <c r="D171" s="220" t="s">
        <v>141</v>
      </c>
      <c r="E171" s="35"/>
      <c r="F171" s="221" t="s">
        <v>612</v>
      </c>
      <c r="G171" s="35"/>
      <c r="H171" s="35"/>
      <c r="I171" s="121"/>
      <c r="J171" s="35"/>
      <c r="K171" s="35"/>
      <c r="L171" s="38"/>
      <c r="M171" s="222"/>
      <c r="N171" s="223"/>
      <c r="O171" s="70"/>
      <c r="P171" s="70"/>
      <c r="Q171" s="70"/>
      <c r="R171" s="70"/>
      <c r="S171" s="70"/>
      <c r="T171" s="71"/>
      <c r="U171" s="33"/>
      <c r="V171" s="33"/>
      <c r="W171" s="33"/>
      <c r="X171" s="33"/>
      <c r="Y171" s="33"/>
      <c r="Z171" s="33"/>
      <c r="AA171" s="33"/>
      <c r="AB171" s="33"/>
      <c r="AC171" s="33"/>
      <c r="AD171" s="33"/>
      <c r="AE171" s="33"/>
      <c r="AT171" s="16" t="s">
        <v>141</v>
      </c>
      <c r="AU171" s="16" t="s">
        <v>87</v>
      </c>
    </row>
    <row r="172" spans="1:65" s="2" customFormat="1" ht="33" customHeight="1">
      <c r="A172" s="33"/>
      <c r="B172" s="34"/>
      <c r="C172" s="246" t="s">
        <v>268</v>
      </c>
      <c r="D172" s="246" t="s">
        <v>361</v>
      </c>
      <c r="E172" s="247" t="s">
        <v>614</v>
      </c>
      <c r="F172" s="248" t="s">
        <v>615</v>
      </c>
      <c r="G172" s="249" t="s">
        <v>137</v>
      </c>
      <c r="H172" s="250">
        <v>2</v>
      </c>
      <c r="I172" s="251"/>
      <c r="J172" s="252">
        <f>ROUND(I172*H172,2)</f>
        <v>0</v>
      </c>
      <c r="K172" s="248" t="s">
        <v>138</v>
      </c>
      <c r="L172" s="253"/>
      <c r="M172" s="254" t="s">
        <v>1</v>
      </c>
      <c r="N172" s="255" t="s">
        <v>42</v>
      </c>
      <c r="O172" s="70"/>
      <c r="P172" s="216">
        <f>O172*H172</f>
        <v>0</v>
      </c>
      <c r="Q172" s="216">
        <v>0</v>
      </c>
      <c r="R172" s="216">
        <f>Q172*H172</f>
        <v>0</v>
      </c>
      <c r="S172" s="216">
        <v>0</v>
      </c>
      <c r="T172" s="217">
        <f>S172*H172</f>
        <v>0</v>
      </c>
      <c r="U172" s="33"/>
      <c r="V172" s="33"/>
      <c r="W172" s="33"/>
      <c r="X172" s="33"/>
      <c r="Y172" s="33"/>
      <c r="Z172" s="33"/>
      <c r="AA172" s="33"/>
      <c r="AB172" s="33"/>
      <c r="AC172" s="33"/>
      <c r="AD172" s="33"/>
      <c r="AE172" s="33"/>
      <c r="AR172" s="218" t="s">
        <v>571</v>
      </c>
      <c r="AT172" s="218" t="s">
        <v>361</v>
      </c>
      <c r="AU172" s="218" t="s">
        <v>87</v>
      </c>
      <c r="AY172" s="16" t="s">
        <v>131</v>
      </c>
      <c r="BE172" s="219">
        <f>IF(N172="základní",J172,0)</f>
        <v>0</v>
      </c>
      <c r="BF172" s="219">
        <f>IF(N172="snížená",J172,0)</f>
        <v>0</v>
      </c>
      <c r="BG172" s="219">
        <f>IF(N172="zákl. přenesená",J172,0)</f>
        <v>0</v>
      </c>
      <c r="BH172" s="219">
        <f>IF(N172="sníž. přenesená",J172,0)</f>
        <v>0</v>
      </c>
      <c r="BI172" s="219">
        <f>IF(N172="nulová",J172,0)</f>
        <v>0</v>
      </c>
      <c r="BJ172" s="16" t="s">
        <v>85</v>
      </c>
      <c r="BK172" s="219">
        <f>ROUND(I172*H172,2)</f>
        <v>0</v>
      </c>
      <c r="BL172" s="16" t="s">
        <v>571</v>
      </c>
      <c r="BM172" s="218" t="s">
        <v>616</v>
      </c>
    </row>
    <row r="173" spans="1:65" s="2" customFormat="1" ht="19.5">
      <c r="A173" s="33"/>
      <c r="B173" s="34"/>
      <c r="C173" s="35"/>
      <c r="D173" s="220" t="s">
        <v>141</v>
      </c>
      <c r="E173" s="35"/>
      <c r="F173" s="221" t="s">
        <v>615</v>
      </c>
      <c r="G173" s="35"/>
      <c r="H173" s="35"/>
      <c r="I173" s="121"/>
      <c r="J173" s="35"/>
      <c r="K173" s="35"/>
      <c r="L173" s="38"/>
      <c r="M173" s="222"/>
      <c r="N173" s="223"/>
      <c r="O173" s="70"/>
      <c r="P173" s="70"/>
      <c r="Q173" s="70"/>
      <c r="R173" s="70"/>
      <c r="S173" s="70"/>
      <c r="T173" s="71"/>
      <c r="U173" s="33"/>
      <c r="V173" s="33"/>
      <c r="W173" s="33"/>
      <c r="X173" s="33"/>
      <c r="Y173" s="33"/>
      <c r="Z173" s="33"/>
      <c r="AA173" s="33"/>
      <c r="AB173" s="33"/>
      <c r="AC173" s="33"/>
      <c r="AD173" s="33"/>
      <c r="AE173" s="33"/>
      <c r="AT173" s="16" t="s">
        <v>141</v>
      </c>
      <c r="AU173" s="16" t="s">
        <v>87</v>
      </c>
    </row>
    <row r="174" spans="1:65" s="2" customFormat="1" ht="21.75" customHeight="1">
      <c r="A174" s="33"/>
      <c r="B174" s="34"/>
      <c r="C174" s="207" t="s">
        <v>273</v>
      </c>
      <c r="D174" s="207" t="s">
        <v>134</v>
      </c>
      <c r="E174" s="208" t="s">
        <v>617</v>
      </c>
      <c r="F174" s="209" t="s">
        <v>618</v>
      </c>
      <c r="G174" s="210" t="s">
        <v>137</v>
      </c>
      <c r="H174" s="211">
        <v>39</v>
      </c>
      <c r="I174" s="212"/>
      <c r="J174" s="213">
        <f>ROUND(I174*H174,2)</f>
        <v>0</v>
      </c>
      <c r="K174" s="209" t="s">
        <v>138</v>
      </c>
      <c r="L174" s="38"/>
      <c r="M174" s="214" t="s">
        <v>1</v>
      </c>
      <c r="N174" s="215" t="s">
        <v>42</v>
      </c>
      <c r="O174" s="70"/>
      <c r="P174" s="216">
        <f>O174*H174</f>
        <v>0</v>
      </c>
      <c r="Q174" s="216">
        <v>0</v>
      </c>
      <c r="R174" s="216">
        <f>Q174*H174</f>
        <v>0</v>
      </c>
      <c r="S174" s="216">
        <v>0</v>
      </c>
      <c r="T174" s="217">
        <f>S174*H174</f>
        <v>0</v>
      </c>
      <c r="U174" s="33"/>
      <c r="V174" s="33"/>
      <c r="W174" s="33"/>
      <c r="X174" s="33"/>
      <c r="Y174" s="33"/>
      <c r="Z174" s="33"/>
      <c r="AA174" s="33"/>
      <c r="AB174" s="33"/>
      <c r="AC174" s="33"/>
      <c r="AD174" s="33"/>
      <c r="AE174" s="33"/>
      <c r="AR174" s="218" t="s">
        <v>347</v>
      </c>
      <c r="AT174" s="218" t="s">
        <v>134</v>
      </c>
      <c r="AU174" s="218" t="s">
        <v>87</v>
      </c>
      <c r="AY174" s="16" t="s">
        <v>131</v>
      </c>
      <c r="BE174" s="219">
        <f>IF(N174="základní",J174,0)</f>
        <v>0</v>
      </c>
      <c r="BF174" s="219">
        <f>IF(N174="snížená",J174,0)</f>
        <v>0</v>
      </c>
      <c r="BG174" s="219">
        <f>IF(N174="zákl. přenesená",J174,0)</f>
        <v>0</v>
      </c>
      <c r="BH174" s="219">
        <f>IF(N174="sníž. přenesená",J174,0)</f>
        <v>0</v>
      </c>
      <c r="BI174" s="219">
        <f>IF(N174="nulová",J174,0)</f>
        <v>0</v>
      </c>
      <c r="BJ174" s="16" t="s">
        <v>85</v>
      </c>
      <c r="BK174" s="219">
        <f>ROUND(I174*H174,2)</f>
        <v>0</v>
      </c>
      <c r="BL174" s="16" t="s">
        <v>347</v>
      </c>
      <c r="BM174" s="218" t="s">
        <v>619</v>
      </c>
    </row>
    <row r="175" spans="1:65" s="2" customFormat="1" ht="19.5">
      <c r="A175" s="33"/>
      <c r="B175" s="34"/>
      <c r="C175" s="35"/>
      <c r="D175" s="220" t="s">
        <v>141</v>
      </c>
      <c r="E175" s="35"/>
      <c r="F175" s="221" t="s">
        <v>620</v>
      </c>
      <c r="G175" s="35"/>
      <c r="H175" s="35"/>
      <c r="I175" s="121"/>
      <c r="J175" s="35"/>
      <c r="K175" s="35"/>
      <c r="L175" s="38"/>
      <c r="M175" s="222"/>
      <c r="N175" s="223"/>
      <c r="O175" s="70"/>
      <c r="P175" s="70"/>
      <c r="Q175" s="70"/>
      <c r="R175" s="70"/>
      <c r="S175" s="70"/>
      <c r="T175" s="71"/>
      <c r="U175" s="33"/>
      <c r="V175" s="33"/>
      <c r="W175" s="33"/>
      <c r="X175" s="33"/>
      <c r="Y175" s="33"/>
      <c r="Z175" s="33"/>
      <c r="AA175" s="33"/>
      <c r="AB175" s="33"/>
      <c r="AC175" s="33"/>
      <c r="AD175" s="33"/>
      <c r="AE175" s="33"/>
      <c r="AT175" s="16" t="s">
        <v>141</v>
      </c>
      <c r="AU175" s="16" t="s">
        <v>87</v>
      </c>
    </row>
    <row r="176" spans="1:65" s="2" customFormat="1" ht="21.75" customHeight="1">
      <c r="A176" s="33"/>
      <c r="B176" s="34"/>
      <c r="C176" s="246" t="s">
        <v>278</v>
      </c>
      <c r="D176" s="246" t="s">
        <v>361</v>
      </c>
      <c r="E176" s="247" t="s">
        <v>621</v>
      </c>
      <c r="F176" s="248" t="s">
        <v>622</v>
      </c>
      <c r="G176" s="249" t="s">
        <v>137</v>
      </c>
      <c r="H176" s="250">
        <v>39</v>
      </c>
      <c r="I176" s="251"/>
      <c r="J176" s="252">
        <f>ROUND(I176*H176,2)</f>
        <v>0</v>
      </c>
      <c r="K176" s="248" t="s">
        <v>138</v>
      </c>
      <c r="L176" s="253"/>
      <c r="M176" s="254" t="s">
        <v>1</v>
      </c>
      <c r="N176" s="255" t="s">
        <v>42</v>
      </c>
      <c r="O176" s="70"/>
      <c r="P176" s="216">
        <f>O176*H176</f>
        <v>0</v>
      </c>
      <c r="Q176" s="216">
        <v>0</v>
      </c>
      <c r="R176" s="216">
        <f>Q176*H176</f>
        <v>0</v>
      </c>
      <c r="S176" s="216">
        <v>0</v>
      </c>
      <c r="T176" s="217">
        <f>S176*H176</f>
        <v>0</v>
      </c>
      <c r="U176" s="33"/>
      <c r="V176" s="33"/>
      <c r="W176" s="33"/>
      <c r="X176" s="33"/>
      <c r="Y176" s="33"/>
      <c r="Z176" s="33"/>
      <c r="AA176" s="33"/>
      <c r="AB176" s="33"/>
      <c r="AC176" s="33"/>
      <c r="AD176" s="33"/>
      <c r="AE176" s="33"/>
      <c r="AR176" s="218" t="s">
        <v>571</v>
      </c>
      <c r="AT176" s="218" t="s">
        <v>361</v>
      </c>
      <c r="AU176" s="218" t="s">
        <v>87</v>
      </c>
      <c r="AY176" s="16" t="s">
        <v>131</v>
      </c>
      <c r="BE176" s="219">
        <f>IF(N176="základní",J176,0)</f>
        <v>0</v>
      </c>
      <c r="BF176" s="219">
        <f>IF(N176="snížená",J176,0)</f>
        <v>0</v>
      </c>
      <c r="BG176" s="219">
        <f>IF(N176="zákl. přenesená",J176,0)</f>
        <v>0</v>
      </c>
      <c r="BH176" s="219">
        <f>IF(N176="sníž. přenesená",J176,0)</f>
        <v>0</v>
      </c>
      <c r="BI176" s="219">
        <f>IF(N176="nulová",J176,0)</f>
        <v>0</v>
      </c>
      <c r="BJ176" s="16" t="s">
        <v>85</v>
      </c>
      <c r="BK176" s="219">
        <f>ROUND(I176*H176,2)</f>
        <v>0</v>
      </c>
      <c r="BL176" s="16" t="s">
        <v>571</v>
      </c>
      <c r="BM176" s="218" t="s">
        <v>623</v>
      </c>
    </row>
    <row r="177" spans="1:65" s="2" customFormat="1" ht="11.25">
      <c r="A177" s="33"/>
      <c r="B177" s="34"/>
      <c r="C177" s="35"/>
      <c r="D177" s="220" t="s">
        <v>141</v>
      </c>
      <c r="E177" s="35"/>
      <c r="F177" s="221" t="s">
        <v>622</v>
      </c>
      <c r="G177" s="35"/>
      <c r="H177" s="35"/>
      <c r="I177" s="121"/>
      <c r="J177" s="35"/>
      <c r="K177" s="35"/>
      <c r="L177" s="38"/>
      <c r="M177" s="222"/>
      <c r="N177" s="223"/>
      <c r="O177" s="70"/>
      <c r="P177" s="70"/>
      <c r="Q177" s="70"/>
      <c r="R177" s="70"/>
      <c r="S177" s="70"/>
      <c r="T177" s="71"/>
      <c r="U177" s="33"/>
      <c r="V177" s="33"/>
      <c r="W177" s="33"/>
      <c r="X177" s="33"/>
      <c r="Y177" s="33"/>
      <c r="Z177" s="33"/>
      <c r="AA177" s="33"/>
      <c r="AB177" s="33"/>
      <c r="AC177" s="33"/>
      <c r="AD177" s="33"/>
      <c r="AE177" s="33"/>
      <c r="AT177" s="16" t="s">
        <v>141</v>
      </c>
      <c r="AU177" s="16" t="s">
        <v>87</v>
      </c>
    </row>
    <row r="178" spans="1:65" s="2" customFormat="1" ht="21.75" customHeight="1">
      <c r="A178" s="33"/>
      <c r="B178" s="34"/>
      <c r="C178" s="207" t="s">
        <v>283</v>
      </c>
      <c r="D178" s="207" t="s">
        <v>134</v>
      </c>
      <c r="E178" s="208" t="s">
        <v>624</v>
      </c>
      <c r="F178" s="209" t="s">
        <v>625</v>
      </c>
      <c r="G178" s="210" t="s">
        <v>137</v>
      </c>
      <c r="H178" s="211">
        <v>18</v>
      </c>
      <c r="I178" s="212"/>
      <c r="J178" s="213">
        <f>ROUND(I178*H178,2)</f>
        <v>0</v>
      </c>
      <c r="K178" s="209" t="s">
        <v>138</v>
      </c>
      <c r="L178" s="38"/>
      <c r="M178" s="214" t="s">
        <v>1</v>
      </c>
      <c r="N178" s="215" t="s">
        <v>42</v>
      </c>
      <c r="O178" s="70"/>
      <c r="P178" s="216">
        <f>O178*H178</f>
        <v>0</v>
      </c>
      <c r="Q178" s="216">
        <v>0</v>
      </c>
      <c r="R178" s="216">
        <f>Q178*H178</f>
        <v>0</v>
      </c>
      <c r="S178" s="216">
        <v>0</v>
      </c>
      <c r="T178" s="217">
        <f>S178*H178</f>
        <v>0</v>
      </c>
      <c r="U178" s="33"/>
      <c r="V178" s="33"/>
      <c r="W178" s="33"/>
      <c r="X178" s="33"/>
      <c r="Y178" s="33"/>
      <c r="Z178" s="33"/>
      <c r="AA178" s="33"/>
      <c r="AB178" s="33"/>
      <c r="AC178" s="33"/>
      <c r="AD178" s="33"/>
      <c r="AE178" s="33"/>
      <c r="AR178" s="218" t="s">
        <v>347</v>
      </c>
      <c r="AT178" s="218" t="s">
        <v>134</v>
      </c>
      <c r="AU178" s="218" t="s">
        <v>87</v>
      </c>
      <c r="AY178" s="16" t="s">
        <v>131</v>
      </c>
      <c r="BE178" s="219">
        <f>IF(N178="základní",J178,0)</f>
        <v>0</v>
      </c>
      <c r="BF178" s="219">
        <f>IF(N178="snížená",J178,0)</f>
        <v>0</v>
      </c>
      <c r="BG178" s="219">
        <f>IF(N178="zákl. přenesená",J178,0)</f>
        <v>0</v>
      </c>
      <c r="BH178" s="219">
        <f>IF(N178="sníž. přenesená",J178,0)</f>
        <v>0</v>
      </c>
      <c r="BI178" s="219">
        <f>IF(N178="nulová",J178,0)</f>
        <v>0</v>
      </c>
      <c r="BJ178" s="16" t="s">
        <v>85</v>
      </c>
      <c r="BK178" s="219">
        <f>ROUND(I178*H178,2)</f>
        <v>0</v>
      </c>
      <c r="BL178" s="16" t="s">
        <v>347</v>
      </c>
      <c r="BM178" s="218" t="s">
        <v>626</v>
      </c>
    </row>
    <row r="179" spans="1:65" s="2" customFormat="1" ht="11.25">
      <c r="A179" s="33"/>
      <c r="B179" s="34"/>
      <c r="C179" s="35"/>
      <c r="D179" s="220" t="s">
        <v>141</v>
      </c>
      <c r="E179" s="35"/>
      <c r="F179" s="221" t="s">
        <v>625</v>
      </c>
      <c r="G179" s="35"/>
      <c r="H179" s="35"/>
      <c r="I179" s="121"/>
      <c r="J179" s="35"/>
      <c r="K179" s="35"/>
      <c r="L179" s="38"/>
      <c r="M179" s="222"/>
      <c r="N179" s="223"/>
      <c r="O179" s="70"/>
      <c r="P179" s="70"/>
      <c r="Q179" s="70"/>
      <c r="R179" s="70"/>
      <c r="S179" s="70"/>
      <c r="T179" s="71"/>
      <c r="U179" s="33"/>
      <c r="V179" s="33"/>
      <c r="W179" s="33"/>
      <c r="X179" s="33"/>
      <c r="Y179" s="33"/>
      <c r="Z179" s="33"/>
      <c r="AA179" s="33"/>
      <c r="AB179" s="33"/>
      <c r="AC179" s="33"/>
      <c r="AD179" s="33"/>
      <c r="AE179" s="33"/>
      <c r="AT179" s="16" t="s">
        <v>141</v>
      </c>
      <c r="AU179" s="16" t="s">
        <v>87</v>
      </c>
    </row>
    <row r="180" spans="1:65" s="2" customFormat="1" ht="21.75" customHeight="1">
      <c r="A180" s="33"/>
      <c r="B180" s="34"/>
      <c r="C180" s="207" t="s">
        <v>288</v>
      </c>
      <c r="D180" s="207" t="s">
        <v>134</v>
      </c>
      <c r="E180" s="208" t="s">
        <v>627</v>
      </c>
      <c r="F180" s="209" t="s">
        <v>628</v>
      </c>
      <c r="G180" s="210" t="s">
        <v>192</v>
      </c>
      <c r="H180" s="211">
        <v>80</v>
      </c>
      <c r="I180" s="212"/>
      <c r="J180" s="213">
        <f>ROUND(I180*H180,2)</f>
        <v>0</v>
      </c>
      <c r="K180" s="209" t="s">
        <v>138</v>
      </c>
      <c r="L180" s="38"/>
      <c r="M180" s="214" t="s">
        <v>1</v>
      </c>
      <c r="N180" s="215" t="s">
        <v>42</v>
      </c>
      <c r="O180" s="70"/>
      <c r="P180" s="216">
        <f>O180*H180</f>
        <v>0</v>
      </c>
      <c r="Q180" s="216">
        <v>0</v>
      </c>
      <c r="R180" s="216">
        <f>Q180*H180</f>
        <v>0</v>
      </c>
      <c r="S180" s="216">
        <v>0</v>
      </c>
      <c r="T180" s="217">
        <f>S180*H180</f>
        <v>0</v>
      </c>
      <c r="U180" s="33"/>
      <c r="V180" s="33"/>
      <c r="W180" s="33"/>
      <c r="X180" s="33"/>
      <c r="Y180" s="33"/>
      <c r="Z180" s="33"/>
      <c r="AA180" s="33"/>
      <c r="AB180" s="33"/>
      <c r="AC180" s="33"/>
      <c r="AD180" s="33"/>
      <c r="AE180" s="33"/>
      <c r="AR180" s="218" t="s">
        <v>347</v>
      </c>
      <c r="AT180" s="218" t="s">
        <v>134</v>
      </c>
      <c r="AU180" s="218" t="s">
        <v>87</v>
      </c>
      <c r="AY180" s="16" t="s">
        <v>131</v>
      </c>
      <c r="BE180" s="219">
        <f>IF(N180="základní",J180,0)</f>
        <v>0</v>
      </c>
      <c r="BF180" s="219">
        <f>IF(N180="snížená",J180,0)</f>
        <v>0</v>
      </c>
      <c r="BG180" s="219">
        <f>IF(N180="zákl. přenesená",J180,0)</f>
        <v>0</v>
      </c>
      <c r="BH180" s="219">
        <f>IF(N180="sníž. přenesená",J180,0)</f>
        <v>0</v>
      </c>
      <c r="BI180" s="219">
        <f>IF(N180="nulová",J180,0)</f>
        <v>0</v>
      </c>
      <c r="BJ180" s="16" t="s">
        <v>85</v>
      </c>
      <c r="BK180" s="219">
        <f>ROUND(I180*H180,2)</f>
        <v>0</v>
      </c>
      <c r="BL180" s="16" t="s">
        <v>347</v>
      </c>
      <c r="BM180" s="218" t="s">
        <v>629</v>
      </c>
    </row>
    <row r="181" spans="1:65" s="2" customFormat="1" ht="11.25">
      <c r="A181" s="33"/>
      <c r="B181" s="34"/>
      <c r="C181" s="35"/>
      <c r="D181" s="220" t="s">
        <v>141</v>
      </c>
      <c r="E181" s="35"/>
      <c r="F181" s="221" t="s">
        <v>628</v>
      </c>
      <c r="G181" s="35"/>
      <c r="H181" s="35"/>
      <c r="I181" s="121"/>
      <c r="J181" s="35"/>
      <c r="K181" s="35"/>
      <c r="L181" s="38"/>
      <c r="M181" s="222"/>
      <c r="N181" s="223"/>
      <c r="O181" s="70"/>
      <c r="P181" s="70"/>
      <c r="Q181" s="70"/>
      <c r="R181" s="70"/>
      <c r="S181" s="70"/>
      <c r="T181" s="71"/>
      <c r="U181" s="33"/>
      <c r="V181" s="33"/>
      <c r="W181" s="33"/>
      <c r="X181" s="33"/>
      <c r="Y181" s="33"/>
      <c r="Z181" s="33"/>
      <c r="AA181" s="33"/>
      <c r="AB181" s="33"/>
      <c r="AC181" s="33"/>
      <c r="AD181" s="33"/>
      <c r="AE181" s="33"/>
      <c r="AT181" s="16" t="s">
        <v>141</v>
      </c>
      <c r="AU181" s="16" t="s">
        <v>87</v>
      </c>
    </row>
    <row r="182" spans="1:65" s="2" customFormat="1" ht="21.75" customHeight="1">
      <c r="A182" s="33"/>
      <c r="B182" s="34"/>
      <c r="C182" s="246" t="s">
        <v>293</v>
      </c>
      <c r="D182" s="246" t="s">
        <v>361</v>
      </c>
      <c r="E182" s="247" t="s">
        <v>630</v>
      </c>
      <c r="F182" s="248" t="s">
        <v>631</v>
      </c>
      <c r="G182" s="249" t="s">
        <v>192</v>
      </c>
      <c r="H182" s="250">
        <v>80</v>
      </c>
      <c r="I182" s="251"/>
      <c r="J182" s="252">
        <f>ROUND(I182*H182,2)</f>
        <v>0</v>
      </c>
      <c r="K182" s="248" t="s">
        <v>138</v>
      </c>
      <c r="L182" s="253"/>
      <c r="M182" s="254" t="s">
        <v>1</v>
      </c>
      <c r="N182" s="255" t="s">
        <v>42</v>
      </c>
      <c r="O182" s="70"/>
      <c r="P182" s="216">
        <f>O182*H182</f>
        <v>0</v>
      </c>
      <c r="Q182" s="216">
        <v>0</v>
      </c>
      <c r="R182" s="216">
        <f>Q182*H182</f>
        <v>0</v>
      </c>
      <c r="S182" s="216">
        <v>0</v>
      </c>
      <c r="T182" s="217">
        <f>S182*H182</f>
        <v>0</v>
      </c>
      <c r="U182" s="33"/>
      <c r="V182" s="33"/>
      <c r="W182" s="33"/>
      <c r="X182" s="33"/>
      <c r="Y182" s="33"/>
      <c r="Z182" s="33"/>
      <c r="AA182" s="33"/>
      <c r="AB182" s="33"/>
      <c r="AC182" s="33"/>
      <c r="AD182" s="33"/>
      <c r="AE182" s="33"/>
      <c r="AR182" s="218" t="s">
        <v>571</v>
      </c>
      <c r="AT182" s="218" t="s">
        <v>361</v>
      </c>
      <c r="AU182" s="218" t="s">
        <v>87</v>
      </c>
      <c r="AY182" s="16" t="s">
        <v>131</v>
      </c>
      <c r="BE182" s="219">
        <f>IF(N182="základní",J182,0)</f>
        <v>0</v>
      </c>
      <c r="BF182" s="219">
        <f>IF(N182="snížená",J182,0)</f>
        <v>0</v>
      </c>
      <c r="BG182" s="219">
        <f>IF(N182="zákl. přenesená",J182,0)</f>
        <v>0</v>
      </c>
      <c r="BH182" s="219">
        <f>IF(N182="sníž. přenesená",J182,0)</f>
        <v>0</v>
      </c>
      <c r="BI182" s="219">
        <f>IF(N182="nulová",J182,0)</f>
        <v>0</v>
      </c>
      <c r="BJ182" s="16" t="s">
        <v>85</v>
      </c>
      <c r="BK182" s="219">
        <f>ROUND(I182*H182,2)</f>
        <v>0</v>
      </c>
      <c r="BL182" s="16" t="s">
        <v>571</v>
      </c>
      <c r="BM182" s="218" t="s">
        <v>632</v>
      </c>
    </row>
    <row r="183" spans="1:65" s="2" customFormat="1" ht="11.25">
      <c r="A183" s="33"/>
      <c r="B183" s="34"/>
      <c r="C183" s="35"/>
      <c r="D183" s="220" t="s">
        <v>141</v>
      </c>
      <c r="E183" s="35"/>
      <c r="F183" s="221" t="s">
        <v>631</v>
      </c>
      <c r="G183" s="35"/>
      <c r="H183" s="35"/>
      <c r="I183" s="121"/>
      <c r="J183" s="35"/>
      <c r="K183" s="35"/>
      <c r="L183" s="38"/>
      <c r="M183" s="222"/>
      <c r="N183" s="223"/>
      <c r="O183" s="70"/>
      <c r="P183" s="70"/>
      <c r="Q183" s="70"/>
      <c r="R183" s="70"/>
      <c r="S183" s="70"/>
      <c r="T183" s="71"/>
      <c r="U183" s="33"/>
      <c r="V183" s="33"/>
      <c r="W183" s="33"/>
      <c r="X183" s="33"/>
      <c r="Y183" s="33"/>
      <c r="Z183" s="33"/>
      <c r="AA183" s="33"/>
      <c r="AB183" s="33"/>
      <c r="AC183" s="33"/>
      <c r="AD183" s="33"/>
      <c r="AE183" s="33"/>
      <c r="AT183" s="16" t="s">
        <v>141</v>
      </c>
      <c r="AU183" s="16" t="s">
        <v>87</v>
      </c>
    </row>
    <row r="184" spans="1:65" s="2" customFormat="1" ht="21.75" customHeight="1">
      <c r="A184" s="33"/>
      <c r="B184" s="34"/>
      <c r="C184" s="207" t="s">
        <v>298</v>
      </c>
      <c r="D184" s="207" t="s">
        <v>134</v>
      </c>
      <c r="E184" s="208" t="s">
        <v>633</v>
      </c>
      <c r="F184" s="209" t="s">
        <v>634</v>
      </c>
      <c r="G184" s="210" t="s">
        <v>137</v>
      </c>
      <c r="H184" s="211">
        <v>2</v>
      </c>
      <c r="I184" s="212"/>
      <c r="J184" s="213">
        <f>ROUND(I184*H184,2)</f>
        <v>0</v>
      </c>
      <c r="K184" s="209" t="s">
        <v>138</v>
      </c>
      <c r="L184" s="38"/>
      <c r="M184" s="214" t="s">
        <v>1</v>
      </c>
      <c r="N184" s="215" t="s">
        <v>42</v>
      </c>
      <c r="O184" s="70"/>
      <c r="P184" s="216">
        <f>O184*H184</f>
        <v>0</v>
      </c>
      <c r="Q184" s="216">
        <v>0</v>
      </c>
      <c r="R184" s="216">
        <f>Q184*H184</f>
        <v>0</v>
      </c>
      <c r="S184" s="216">
        <v>0</v>
      </c>
      <c r="T184" s="217">
        <f>S184*H184</f>
        <v>0</v>
      </c>
      <c r="U184" s="33"/>
      <c r="V184" s="33"/>
      <c r="W184" s="33"/>
      <c r="X184" s="33"/>
      <c r="Y184" s="33"/>
      <c r="Z184" s="33"/>
      <c r="AA184" s="33"/>
      <c r="AB184" s="33"/>
      <c r="AC184" s="33"/>
      <c r="AD184" s="33"/>
      <c r="AE184" s="33"/>
      <c r="AR184" s="218" t="s">
        <v>467</v>
      </c>
      <c r="AT184" s="218" t="s">
        <v>134</v>
      </c>
      <c r="AU184" s="218" t="s">
        <v>87</v>
      </c>
      <c r="AY184" s="16" t="s">
        <v>131</v>
      </c>
      <c r="BE184" s="219">
        <f>IF(N184="základní",J184,0)</f>
        <v>0</v>
      </c>
      <c r="BF184" s="219">
        <f>IF(N184="snížená",J184,0)</f>
        <v>0</v>
      </c>
      <c r="BG184" s="219">
        <f>IF(N184="zákl. přenesená",J184,0)</f>
        <v>0</v>
      </c>
      <c r="BH184" s="219">
        <f>IF(N184="sníž. přenesená",J184,0)</f>
        <v>0</v>
      </c>
      <c r="BI184" s="219">
        <f>IF(N184="nulová",J184,0)</f>
        <v>0</v>
      </c>
      <c r="BJ184" s="16" t="s">
        <v>85</v>
      </c>
      <c r="BK184" s="219">
        <f>ROUND(I184*H184,2)</f>
        <v>0</v>
      </c>
      <c r="BL184" s="16" t="s">
        <v>467</v>
      </c>
      <c r="BM184" s="218" t="s">
        <v>635</v>
      </c>
    </row>
    <row r="185" spans="1:65" s="2" customFormat="1" ht="11.25">
      <c r="A185" s="33"/>
      <c r="B185" s="34"/>
      <c r="C185" s="35"/>
      <c r="D185" s="220" t="s">
        <v>141</v>
      </c>
      <c r="E185" s="35"/>
      <c r="F185" s="221" t="s">
        <v>634</v>
      </c>
      <c r="G185" s="35"/>
      <c r="H185" s="35"/>
      <c r="I185" s="121"/>
      <c r="J185" s="35"/>
      <c r="K185" s="35"/>
      <c r="L185" s="38"/>
      <c r="M185" s="222"/>
      <c r="N185" s="223"/>
      <c r="O185" s="70"/>
      <c r="P185" s="70"/>
      <c r="Q185" s="70"/>
      <c r="R185" s="70"/>
      <c r="S185" s="70"/>
      <c r="T185" s="71"/>
      <c r="U185" s="33"/>
      <c r="V185" s="33"/>
      <c r="W185" s="33"/>
      <c r="X185" s="33"/>
      <c r="Y185" s="33"/>
      <c r="Z185" s="33"/>
      <c r="AA185" s="33"/>
      <c r="AB185" s="33"/>
      <c r="AC185" s="33"/>
      <c r="AD185" s="33"/>
      <c r="AE185" s="33"/>
      <c r="AT185" s="16" t="s">
        <v>141</v>
      </c>
      <c r="AU185" s="16" t="s">
        <v>87</v>
      </c>
    </row>
    <row r="186" spans="1:65" s="2" customFormat="1" ht="21.75" customHeight="1">
      <c r="A186" s="33"/>
      <c r="B186" s="34"/>
      <c r="C186" s="207" t="s">
        <v>303</v>
      </c>
      <c r="D186" s="207" t="s">
        <v>134</v>
      </c>
      <c r="E186" s="208" t="s">
        <v>636</v>
      </c>
      <c r="F186" s="209" t="s">
        <v>637</v>
      </c>
      <c r="G186" s="210" t="s">
        <v>137</v>
      </c>
      <c r="H186" s="211">
        <v>2</v>
      </c>
      <c r="I186" s="212"/>
      <c r="J186" s="213">
        <f>ROUND(I186*H186,2)</f>
        <v>0</v>
      </c>
      <c r="K186" s="209" t="s">
        <v>138</v>
      </c>
      <c r="L186" s="38"/>
      <c r="M186" s="214" t="s">
        <v>1</v>
      </c>
      <c r="N186" s="215" t="s">
        <v>42</v>
      </c>
      <c r="O186" s="70"/>
      <c r="P186" s="216">
        <f>O186*H186</f>
        <v>0</v>
      </c>
      <c r="Q186" s="216">
        <v>0</v>
      </c>
      <c r="R186" s="216">
        <f>Q186*H186</f>
        <v>0</v>
      </c>
      <c r="S186" s="216">
        <v>0</v>
      </c>
      <c r="T186" s="217">
        <f>S186*H186</f>
        <v>0</v>
      </c>
      <c r="U186" s="33"/>
      <c r="V186" s="33"/>
      <c r="W186" s="33"/>
      <c r="X186" s="33"/>
      <c r="Y186" s="33"/>
      <c r="Z186" s="33"/>
      <c r="AA186" s="33"/>
      <c r="AB186" s="33"/>
      <c r="AC186" s="33"/>
      <c r="AD186" s="33"/>
      <c r="AE186" s="33"/>
      <c r="AR186" s="218" t="s">
        <v>467</v>
      </c>
      <c r="AT186" s="218" t="s">
        <v>134</v>
      </c>
      <c r="AU186" s="218" t="s">
        <v>87</v>
      </c>
      <c r="AY186" s="16" t="s">
        <v>131</v>
      </c>
      <c r="BE186" s="219">
        <f>IF(N186="základní",J186,0)</f>
        <v>0</v>
      </c>
      <c r="BF186" s="219">
        <f>IF(N186="snížená",J186,0)</f>
        <v>0</v>
      </c>
      <c r="BG186" s="219">
        <f>IF(N186="zákl. přenesená",J186,0)</f>
        <v>0</v>
      </c>
      <c r="BH186" s="219">
        <f>IF(N186="sníž. přenesená",J186,0)</f>
        <v>0</v>
      </c>
      <c r="BI186" s="219">
        <f>IF(N186="nulová",J186,0)</f>
        <v>0</v>
      </c>
      <c r="BJ186" s="16" t="s">
        <v>85</v>
      </c>
      <c r="BK186" s="219">
        <f>ROUND(I186*H186,2)</f>
        <v>0</v>
      </c>
      <c r="BL186" s="16" t="s">
        <v>467</v>
      </c>
      <c r="BM186" s="218" t="s">
        <v>638</v>
      </c>
    </row>
    <row r="187" spans="1:65" s="2" customFormat="1" ht="11.25">
      <c r="A187" s="33"/>
      <c r="B187" s="34"/>
      <c r="C187" s="35"/>
      <c r="D187" s="220" t="s">
        <v>141</v>
      </c>
      <c r="E187" s="35"/>
      <c r="F187" s="221" t="s">
        <v>637</v>
      </c>
      <c r="G187" s="35"/>
      <c r="H187" s="35"/>
      <c r="I187" s="121"/>
      <c r="J187" s="35"/>
      <c r="K187" s="35"/>
      <c r="L187" s="38"/>
      <c r="M187" s="222"/>
      <c r="N187" s="223"/>
      <c r="O187" s="70"/>
      <c r="P187" s="70"/>
      <c r="Q187" s="70"/>
      <c r="R187" s="70"/>
      <c r="S187" s="70"/>
      <c r="T187" s="71"/>
      <c r="U187" s="33"/>
      <c r="V187" s="33"/>
      <c r="W187" s="33"/>
      <c r="X187" s="33"/>
      <c r="Y187" s="33"/>
      <c r="Z187" s="33"/>
      <c r="AA187" s="33"/>
      <c r="AB187" s="33"/>
      <c r="AC187" s="33"/>
      <c r="AD187" s="33"/>
      <c r="AE187" s="33"/>
      <c r="AT187" s="16" t="s">
        <v>141</v>
      </c>
      <c r="AU187" s="16" t="s">
        <v>87</v>
      </c>
    </row>
    <row r="188" spans="1:65" s="2" customFormat="1" ht="21.75" customHeight="1">
      <c r="A188" s="33"/>
      <c r="B188" s="34"/>
      <c r="C188" s="246" t="s">
        <v>309</v>
      </c>
      <c r="D188" s="246" t="s">
        <v>361</v>
      </c>
      <c r="E188" s="247" t="s">
        <v>639</v>
      </c>
      <c r="F188" s="248" t="s">
        <v>640</v>
      </c>
      <c r="G188" s="249" t="s">
        <v>137</v>
      </c>
      <c r="H188" s="250">
        <v>2</v>
      </c>
      <c r="I188" s="251"/>
      <c r="J188" s="252">
        <f>ROUND(I188*H188,2)</f>
        <v>0</v>
      </c>
      <c r="K188" s="248" t="s">
        <v>138</v>
      </c>
      <c r="L188" s="253"/>
      <c r="M188" s="254" t="s">
        <v>1</v>
      </c>
      <c r="N188" s="255" t="s">
        <v>42</v>
      </c>
      <c r="O188" s="70"/>
      <c r="P188" s="216">
        <f>O188*H188</f>
        <v>0</v>
      </c>
      <c r="Q188" s="216">
        <v>0</v>
      </c>
      <c r="R188" s="216">
        <f>Q188*H188</f>
        <v>0</v>
      </c>
      <c r="S188" s="216">
        <v>0</v>
      </c>
      <c r="T188" s="217">
        <f>S188*H188</f>
        <v>0</v>
      </c>
      <c r="U188" s="33"/>
      <c r="V188" s="33"/>
      <c r="W188" s="33"/>
      <c r="X188" s="33"/>
      <c r="Y188" s="33"/>
      <c r="Z188" s="33"/>
      <c r="AA188" s="33"/>
      <c r="AB188" s="33"/>
      <c r="AC188" s="33"/>
      <c r="AD188" s="33"/>
      <c r="AE188" s="33"/>
      <c r="AR188" s="218" t="s">
        <v>571</v>
      </c>
      <c r="AT188" s="218" t="s">
        <v>361</v>
      </c>
      <c r="AU188" s="218" t="s">
        <v>87</v>
      </c>
      <c r="AY188" s="16" t="s">
        <v>131</v>
      </c>
      <c r="BE188" s="219">
        <f>IF(N188="základní",J188,0)</f>
        <v>0</v>
      </c>
      <c r="BF188" s="219">
        <f>IF(N188="snížená",J188,0)</f>
        <v>0</v>
      </c>
      <c r="BG188" s="219">
        <f>IF(N188="zákl. přenesená",J188,0)</f>
        <v>0</v>
      </c>
      <c r="BH188" s="219">
        <f>IF(N188="sníž. přenesená",J188,0)</f>
        <v>0</v>
      </c>
      <c r="BI188" s="219">
        <f>IF(N188="nulová",J188,0)</f>
        <v>0</v>
      </c>
      <c r="BJ188" s="16" t="s">
        <v>85</v>
      </c>
      <c r="BK188" s="219">
        <f>ROUND(I188*H188,2)</f>
        <v>0</v>
      </c>
      <c r="BL188" s="16" t="s">
        <v>571</v>
      </c>
      <c r="BM188" s="218" t="s">
        <v>641</v>
      </c>
    </row>
    <row r="189" spans="1:65" s="2" customFormat="1" ht="11.25">
      <c r="A189" s="33"/>
      <c r="B189" s="34"/>
      <c r="C189" s="35"/>
      <c r="D189" s="220" t="s">
        <v>141</v>
      </c>
      <c r="E189" s="35"/>
      <c r="F189" s="221" t="s">
        <v>640</v>
      </c>
      <c r="G189" s="35"/>
      <c r="H189" s="35"/>
      <c r="I189" s="121"/>
      <c r="J189" s="35"/>
      <c r="K189" s="35"/>
      <c r="L189" s="38"/>
      <c r="M189" s="222"/>
      <c r="N189" s="223"/>
      <c r="O189" s="70"/>
      <c r="P189" s="70"/>
      <c r="Q189" s="70"/>
      <c r="R189" s="70"/>
      <c r="S189" s="70"/>
      <c r="T189" s="71"/>
      <c r="U189" s="33"/>
      <c r="V189" s="33"/>
      <c r="W189" s="33"/>
      <c r="X189" s="33"/>
      <c r="Y189" s="33"/>
      <c r="Z189" s="33"/>
      <c r="AA189" s="33"/>
      <c r="AB189" s="33"/>
      <c r="AC189" s="33"/>
      <c r="AD189" s="33"/>
      <c r="AE189" s="33"/>
      <c r="AT189" s="16" t="s">
        <v>141</v>
      </c>
      <c r="AU189" s="16" t="s">
        <v>87</v>
      </c>
    </row>
    <row r="190" spans="1:65" s="12" customFormat="1" ht="25.9" customHeight="1">
      <c r="B190" s="191"/>
      <c r="C190" s="192"/>
      <c r="D190" s="193" t="s">
        <v>76</v>
      </c>
      <c r="E190" s="194" t="s">
        <v>442</v>
      </c>
      <c r="F190" s="194" t="s">
        <v>443</v>
      </c>
      <c r="G190" s="192"/>
      <c r="H190" s="192"/>
      <c r="I190" s="195"/>
      <c r="J190" s="196">
        <f>BK190</f>
        <v>0</v>
      </c>
      <c r="K190" s="192"/>
      <c r="L190" s="197"/>
      <c r="M190" s="198"/>
      <c r="N190" s="199"/>
      <c r="O190" s="199"/>
      <c r="P190" s="200">
        <f>SUM(P191:P194)</f>
        <v>0</v>
      </c>
      <c r="Q190" s="199"/>
      <c r="R190" s="200">
        <f>SUM(R191:R194)</f>
        <v>0</v>
      </c>
      <c r="S190" s="199"/>
      <c r="T190" s="201">
        <f>SUM(T191:T194)</f>
        <v>0</v>
      </c>
      <c r="AR190" s="202" t="s">
        <v>139</v>
      </c>
      <c r="AT190" s="203" t="s">
        <v>76</v>
      </c>
      <c r="AU190" s="203" t="s">
        <v>77</v>
      </c>
      <c r="AY190" s="202" t="s">
        <v>131</v>
      </c>
      <c r="BK190" s="204">
        <f>SUM(BK191:BK194)</f>
        <v>0</v>
      </c>
    </row>
    <row r="191" spans="1:65" s="2" customFormat="1" ht="21.75" customHeight="1">
      <c r="A191" s="33"/>
      <c r="B191" s="34"/>
      <c r="C191" s="207" t="s">
        <v>315</v>
      </c>
      <c r="D191" s="207" t="s">
        <v>134</v>
      </c>
      <c r="E191" s="208" t="s">
        <v>642</v>
      </c>
      <c r="F191" s="209" t="s">
        <v>643</v>
      </c>
      <c r="G191" s="210" t="s">
        <v>137</v>
      </c>
      <c r="H191" s="211">
        <v>1</v>
      </c>
      <c r="I191" s="212"/>
      <c r="J191" s="213">
        <f>ROUND(I191*H191,2)</f>
        <v>0</v>
      </c>
      <c r="K191" s="209" t="s">
        <v>138</v>
      </c>
      <c r="L191" s="38"/>
      <c r="M191" s="214" t="s">
        <v>1</v>
      </c>
      <c r="N191" s="215" t="s">
        <v>42</v>
      </c>
      <c r="O191" s="70"/>
      <c r="P191" s="216">
        <f>O191*H191</f>
        <v>0</v>
      </c>
      <c r="Q191" s="216">
        <v>0</v>
      </c>
      <c r="R191" s="216">
        <f>Q191*H191</f>
        <v>0</v>
      </c>
      <c r="S191" s="216">
        <v>0</v>
      </c>
      <c r="T191" s="217">
        <f>S191*H191</f>
        <v>0</v>
      </c>
      <c r="U191" s="33"/>
      <c r="V191" s="33"/>
      <c r="W191" s="33"/>
      <c r="X191" s="33"/>
      <c r="Y191" s="33"/>
      <c r="Z191" s="33"/>
      <c r="AA191" s="33"/>
      <c r="AB191" s="33"/>
      <c r="AC191" s="33"/>
      <c r="AD191" s="33"/>
      <c r="AE191" s="33"/>
      <c r="AR191" s="218" t="s">
        <v>347</v>
      </c>
      <c r="AT191" s="218" t="s">
        <v>134</v>
      </c>
      <c r="AU191" s="218" t="s">
        <v>85</v>
      </c>
      <c r="AY191" s="16" t="s">
        <v>131</v>
      </c>
      <c r="BE191" s="219">
        <f>IF(N191="základní",J191,0)</f>
        <v>0</v>
      </c>
      <c r="BF191" s="219">
        <f>IF(N191="snížená",J191,0)</f>
        <v>0</v>
      </c>
      <c r="BG191" s="219">
        <f>IF(N191="zákl. přenesená",J191,0)</f>
        <v>0</v>
      </c>
      <c r="BH191" s="219">
        <f>IF(N191="sníž. přenesená",J191,0)</f>
        <v>0</v>
      </c>
      <c r="BI191" s="219">
        <f>IF(N191="nulová",J191,0)</f>
        <v>0</v>
      </c>
      <c r="BJ191" s="16" t="s">
        <v>85</v>
      </c>
      <c r="BK191" s="219">
        <f>ROUND(I191*H191,2)</f>
        <v>0</v>
      </c>
      <c r="BL191" s="16" t="s">
        <v>347</v>
      </c>
      <c r="BM191" s="218" t="s">
        <v>644</v>
      </c>
    </row>
    <row r="192" spans="1:65" s="2" customFormat="1" ht="29.25">
      <c r="A192" s="33"/>
      <c r="B192" s="34"/>
      <c r="C192" s="35"/>
      <c r="D192" s="220" t="s">
        <v>141</v>
      </c>
      <c r="E192" s="35"/>
      <c r="F192" s="221" t="s">
        <v>645</v>
      </c>
      <c r="G192" s="35"/>
      <c r="H192" s="35"/>
      <c r="I192" s="121"/>
      <c r="J192" s="35"/>
      <c r="K192" s="35"/>
      <c r="L192" s="38"/>
      <c r="M192" s="222"/>
      <c r="N192" s="223"/>
      <c r="O192" s="70"/>
      <c r="P192" s="70"/>
      <c r="Q192" s="70"/>
      <c r="R192" s="70"/>
      <c r="S192" s="70"/>
      <c r="T192" s="71"/>
      <c r="U192" s="33"/>
      <c r="V192" s="33"/>
      <c r="W192" s="33"/>
      <c r="X192" s="33"/>
      <c r="Y192" s="33"/>
      <c r="Z192" s="33"/>
      <c r="AA192" s="33"/>
      <c r="AB192" s="33"/>
      <c r="AC192" s="33"/>
      <c r="AD192" s="33"/>
      <c r="AE192" s="33"/>
      <c r="AT192" s="16" t="s">
        <v>141</v>
      </c>
      <c r="AU192" s="16" t="s">
        <v>85</v>
      </c>
    </row>
    <row r="193" spans="1:65" s="2" customFormat="1" ht="21.75" customHeight="1">
      <c r="A193" s="33"/>
      <c r="B193" s="34"/>
      <c r="C193" s="207" t="s">
        <v>320</v>
      </c>
      <c r="D193" s="207" t="s">
        <v>134</v>
      </c>
      <c r="E193" s="208" t="s">
        <v>646</v>
      </c>
      <c r="F193" s="209" t="s">
        <v>647</v>
      </c>
      <c r="G193" s="210" t="s">
        <v>648</v>
      </c>
      <c r="H193" s="211">
        <v>16</v>
      </c>
      <c r="I193" s="212"/>
      <c r="J193" s="213">
        <f>ROUND(I193*H193,2)</f>
        <v>0</v>
      </c>
      <c r="K193" s="209" t="s">
        <v>138</v>
      </c>
      <c r="L193" s="38"/>
      <c r="M193" s="214" t="s">
        <v>1</v>
      </c>
      <c r="N193" s="215" t="s">
        <v>42</v>
      </c>
      <c r="O193" s="70"/>
      <c r="P193" s="216">
        <f>O193*H193</f>
        <v>0</v>
      </c>
      <c r="Q193" s="216">
        <v>0</v>
      </c>
      <c r="R193" s="216">
        <f>Q193*H193</f>
        <v>0</v>
      </c>
      <c r="S193" s="216">
        <v>0</v>
      </c>
      <c r="T193" s="217">
        <f>S193*H193</f>
        <v>0</v>
      </c>
      <c r="U193" s="33"/>
      <c r="V193" s="33"/>
      <c r="W193" s="33"/>
      <c r="X193" s="33"/>
      <c r="Y193" s="33"/>
      <c r="Z193" s="33"/>
      <c r="AA193" s="33"/>
      <c r="AB193" s="33"/>
      <c r="AC193" s="33"/>
      <c r="AD193" s="33"/>
      <c r="AE193" s="33"/>
      <c r="AR193" s="218" t="s">
        <v>347</v>
      </c>
      <c r="AT193" s="218" t="s">
        <v>134</v>
      </c>
      <c r="AU193" s="218" t="s">
        <v>85</v>
      </c>
      <c r="AY193" s="16" t="s">
        <v>131</v>
      </c>
      <c r="BE193" s="219">
        <f>IF(N193="základní",J193,0)</f>
        <v>0</v>
      </c>
      <c r="BF193" s="219">
        <f>IF(N193="snížená",J193,0)</f>
        <v>0</v>
      </c>
      <c r="BG193" s="219">
        <f>IF(N193="zákl. přenesená",J193,0)</f>
        <v>0</v>
      </c>
      <c r="BH193" s="219">
        <f>IF(N193="sníž. přenesená",J193,0)</f>
        <v>0</v>
      </c>
      <c r="BI193" s="219">
        <f>IF(N193="nulová",J193,0)</f>
        <v>0</v>
      </c>
      <c r="BJ193" s="16" t="s">
        <v>85</v>
      </c>
      <c r="BK193" s="219">
        <f>ROUND(I193*H193,2)</f>
        <v>0</v>
      </c>
      <c r="BL193" s="16" t="s">
        <v>347</v>
      </c>
      <c r="BM193" s="218" t="s">
        <v>649</v>
      </c>
    </row>
    <row r="194" spans="1:65" s="2" customFormat="1" ht="19.5">
      <c r="A194" s="33"/>
      <c r="B194" s="34"/>
      <c r="C194" s="35"/>
      <c r="D194" s="220" t="s">
        <v>141</v>
      </c>
      <c r="E194" s="35"/>
      <c r="F194" s="221" t="s">
        <v>650</v>
      </c>
      <c r="G194" s="35"/>
      <c r="H194" s="35"/>
      <c r="I194" s="121"/>
      <c r="J194" s="35"/>
      <c r="K194" s="35"/>
      <c r="L194" s="38"/>
      <c r="M194" s="222"/>
      <c r="N194" s="223"/>
      <c r="O194" s="70"/>
      <c r="P194" s="70"/>
      <c r="Q194" s="70"/>
      <c r="R194" s="70"/>
      <c r="S194" s="70"/>
      <c r="T194" s="71"/>
      <c r="U194" s="33"/>
      <c r="V194" s="33"/>
      <c r="W194" s="33"/>
      <c r="X194" s="33"/>
      <c r="Y194" s="33"/>
      <c r="Z194" s="33"/>
      <c r="AA194" s="33"/>
      <c r="AB194" s="33"/>
      <c r="AC194" s="33"/>
      <c r="AD194" s="33"/>
      <c r="AE194" s="33"/>
      <c r="AT194" s="16" t="s">
        <v>141</v>
      </c>
      <c r="AU194" s="16" t="s">
        <v>85</v>
      </c>
    </row>
    <row r="195" spans="1:65" s="12" customFormat="1" ht="25.9" customHeight="1">
      <c r="B195" s="191"/>
      <c r="C195" s="192"/>
      <c r="D195" s="193" t="s">
        <v>76</v>
      </c>
      <c r="E195" s="194" t="s">
        <v>651</v>
      </c>
      <c r="F195" s="194" t="s">
        <v>652</v>
      </c>
      <c r="G195" s="192"/>
      <c r="H195" s="192"/>
      <c r="I195" s="195"/>
      <c r="J195" s="196">
        <f>BK195</f>
        <v>0</v>
      </c>
      <c r="K195" s="192"/>
      <c r="L195" s="197"/>
      <c r="M195" s="198"/>
      <c r="N195" s="199"/>
      <c r="O195" s="199"/>
      <c r="P195" s="200">
        <f>SUM(P196:P197)</f>
        <v>0</v>
      </c>
      <c r="Q195" s="199"/>
      <c r="R195" s="200">
        <f>SUM(R196:R197)</f>
        <v>0</v>
      </c>
      <c r="S195" s="199"/>
      <c r="T195" s="201">
        <f>SUM(T196:T197)</f>
        <v>0</v>
      </c>
      <c r="AR195" s="202" t="s">
        <v>132</v>
      </c>
      <c r="AT195" s="203" t="s">
        <v>76</v>
      </c>
      <c r="AU195" s="203" t="s">
        <v>77</v>
      </c>
      <c r="AY195" s="202" t="s">
        <v>131</v>
      </c>
      <c r="BK195" s="204">
        <f>SUM(BK196:BK197)</f>
        <v>0</v>
      </c>
    </row>
    <row r="196" spans="1:65" s="2" customFormat="1" ht="21.75" customHeight="1">
      <c r="A196" s="33"/>
      <c r="B196" s="34"/>
      <c r="C196" s="207" t="s">
        <v>325</v>
      </c>
      <c r="D196" s="207" t="s">
        <v>134</v>
      </c>
      <c r="E196" s="208" t="s">
        <v>653</v>
      </c>
      <c r="F196" s="209" t="s">
        <v>654</v>
      </c>
      <c r="G196" s="210" t="s">
        <v>137</v>
      </c>
      <c r="H196" s="211">
        <v>25</v>
      </c>
      <c r="I196" s="212"/>
      <c r="J196" s="213">
        <f>ROUND(I196*H196,2)</f>
        <v>0</v>
      </c>
      <c r="K196" s="209" t="s">
        <v>138</v>
      </c>
      <c r="L196" s="38"/>
      <c r="M196" s="214" t="s">
        <v>1</v>
      </c>
      <c r="N196" s="215" t="s">
        <v>42</v>
      </c>
      <c r="O196" s="70"/>
      <c r="P196" s="216">
        <f>O196*H196</f>
        <v>0</v>
      </c>
      <c r="Q196" s="216">
        <v>0</v>
      </c>
      <c r="R196" s="216">
        <f>Q196*H196</f>
        <v>0</v>
      </c>
      <c r="S196" s="216">
        <v>0</v>
      </c>
      <c r="T196" s="217">
        <f>S196*H196</f>
        <v>0</v>
      </c>
      <c r="U196" s="33"/>
      <c r="V196" s="33"/>
      <c r="W196" s="33"/>
      <c r="X196" s="33"/>
      <c r="Y196" s="33"/>
      <c r="Z196" s="33"/>
      <c r="AA196" s="33"/>
      <c r="AB196" s="33"/>
      <c r="AC196" s="33"/>
      <c r="AD196" s="33"/>
      <c r="AE196" s="33"/>
      <c r="AR196" s="218" t="s">
        <v>139</v>
      </c>
      <c r="AT196" s="218" t="s">
        <v>134</v>
      </c>
      <c r="AU196" s="218" t="s">
        <v>85</v>
      </c>
      <c r="AY196" s="16" t="s">
        <v>131</v>
      </c>
      <c r="BE196" s="219">
        <f>IF(N196="základní",J196,0)</f>
        <v>0</v>
      </c>
      <c r="BF196" s="219">
        <f>IF(N196="snížená",J196,0)</f>
        <v>0</v>
      </c>
      <c r="BG196" s="219">
        <f>IF(N196="zákl. přenesená",J196,0)</f>
        <v>0</v>
      </c>
      <c r="BH196" s="219">
        <f>IF(N196="sníž. přenesená",J196,0)</f>
        <v>0</v>
      </c>
      <c r="BI196" s="219">
        <f>IF(N196="nulová",J196,0)</f>
        <v>0</v>
      </c>
      <c r="BJ196" s="16" t="s">
        <v>85</v>
      </c>
      <c r="BK196" s="219">
        <f>ROUND(I196*H196,2)</f>
        <v>0</v>
      </c>
      <c r="BL196" s="16" t="s">
        <v>139</v>
      </c>
      <c r="BM196" s="218" t="s">
        <v>655</v>
      </c>
    </row>
    <row r="197" spans="1:65" s="2" customFormat="1" ht="58.5">
      <c r="A197" s="33"/>
      <c r="B197" s="34"/>
      <c r="C197" s="35"/>
      <c r="D197" s="220" t="s">
        <v>141</v>
      </c>
      <c r="E197" s="35"/>
      <c r="F197" s="221" t="s">
        <v>656</v>
      </c>
      <c r="G197" s="35"/>
      <c r="H197" s="35"/>
      <c r="I197" s="121"/>
      <c r="J197" s="35"/>
      <c r="K197" s="35"/>
      <c r="L197" s="38"/>
      <c r="M197" s="263"/>
      <c r="N197" s="264"/>
      <c r="O197" s="265"/>
      <c r="P197" s="265"/>
      <c r="Q197" s="265"/>
      <c r="R197" s="265"/>
      <c r="S197" s="265"/>
      <c r="T197" s="266"/>
      <c r="U197" s="33"/>
      <c r="V197" s="33"/>
      <c r="W197" s="33"/>
      <c r="X197" s="33"/>
      <c r="Y197" s="33"/>
      <c r="Z197" s="33"/>
      <c r="AA197" s="33"/>
      <c r="AB197" s="33"/>
      <c r="AC197" s="33"/>
      <c r="AD197" s="33"/>
      <c r="AE197" s="33"/>
      <c r="AT197" s="16" t="s">
        <v>141</v>
      </c>
      <c r="AU197" s="16" t="s">
        <v>85</v>
      </c>
    </row>
    <row r="198" spans="1:65" s="2" customFormat="1" ht="6.95" customHeight="1">
      <c r="A198" s="33"/>
      <c r="B198" s="53"/>
      <c r="C198" s="54"/>
      <c r="D198" s="54"/>
      <c r="E198" s="54"/>
      <c r="F198" s="54"/>
      <c r="G198" s="54"/>
      <c r="H198" s="54"/>
      <c r="I198" s="157"/>
      <c r="J198" s="54"/>
      <c r="K198" s="54"/>
      <c r="L198" s="38"/>
      <c r="M198" s="33"/>
      <c r="O198" s="33"/>
      <c r="P198" s="33"/>
      <c r="Q198" s="33"/>
      <c r="R198" s="33"/>
      <c r="S198" s="33"/>
      <c r="T198" s="33"/>
      <c r="U198" s="33"/>
      <c r="V198" s="33"/>
      <c r="W198" s="33"/>
      <c r="X198" s="33"/>
      <c r="Y198" s="33"/>
      <c r="Z198" s="33"/>
      <c r="AA198" s="33"/>
      <c r="AB198" s="33"/>
      <c r="AC198" s="33"/>
      <c r="AD198" s="33"/>
      <c r="AE198" s="33"/>
    </row>
  </sheetData>
  <sheetProtection algorithmName="SHA-512" hashValue="BlU0eumCHmpVg3x8NqQ3ihKpBiJgA62S/KN/iTfznbxSHZcH1OPkwuAWZdjqXXxVQcJLtjdhjwEqimn2HhOWbw==" saltValue="PbDO87lHwuZ1DxEBS+oJvMPEm9B43N7scUytAnksSBRfy9HO0Sz1PUFm9xnA4LUUcoV6+BFXNxaFZzGVjv/Ukg==" spinCount="100000" sheet="1" objects="1" scenarios="1" formatColumns="0" formatRows="0" autoFilter="0"/>
  <autoFilter ref="C120:K197"/>
  <mergeCells count="9">
    <mergeCell ref="E86:H86"/>
    <mergeCell ref="E111:H111"/>
    <mergeCell ref="E113:H113"/>
    <mergeCell ref="L2:V2"/>
    <mergeCell ref="E7:H7"/>
    <mergeCell ref="E9:H9"/>
    <mergeCell ref="E18:H18"/>
    <mergeCell ref="E27:H27"/>
    <mergeCell ref="E84:H84"/>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319"/>
  <sheetViews>
    <sheetView showGridLines="0" workbookViewId="0"/>
  </sheetViews>
  <sheetFormatPr defaultRowHeight="14.25"/>
  <cols>
    <col min="1" max="1" width="8.33203125" style="1" customWidth="1"/>
    <col min="2" max="2" width="1.6640625" style="1" customWidth="1"/>
    <col min="3" max="3" width="4.1640625" style="1" customWidth="1"/>
    <col min="4" max="4" width="4.33203125" style="1" customWidth="1"/>
    <col min="5" max="5" width="17.1640625" style="1" customWidth="1"/>
    <col min="6" max="6" width="100.83203125" style="1" customWidth="1"/>
    <col min="7" max="7" width="7" style="1" customWidth="1"/>
    <col min="8" max="8" width="11.5" style="1" customWidth="1"/>
    <col min="9" max="9" width="20.1640625" style="114" customWidth="1"/>
    <col min="10" max="11" width="20.16406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I2" s="114"/>
      <c r="L2" s="312"/>
      <c r="M2" s="312"/>
      <c r="N2" s="312"/>
      <c r="O2" s="312"/>
      <c r="P2" s="312"/>
      <c r="Q2" s="312"/>
      <c r="R2" s="312"/>
      <c r="S2" s="312"/>
      <c r="T2" s="312"/>
      <c r="U2" s="312"/>
      <c r="V2" s="312"/>
      <c r="AT2" s="16" t="s">
        <v>99</v>
      </c>
    </row>
    <row r="3" spans="1:46" s="1" customFormat="1" ht="6.95" customHeight="1">
      <c r="B3" s="115"/>
      <c r="C3" s="116"/>
      <c r="D3" s="116"/>
      <c r="E3" s="116"/>
      <c r="F3" s="116"/>
      <c r="G3" s="116"/>
      <c r="H3" s="116"/>
      <c r="I3" s="117"/>
      <c r="J3" s="116"/>
      <c r="K3" s="116"/>
      <c r="L3" s="19"/>
      <c r="AT3" s="16" t="s">
        <v>87</v>
      </c>
    </row>
    <row r="4" spans="1:46" s="1" customFormat="1" ht="24.95" customHeight="1">
      <c r="B4" s="19"/>
      <c r="D4" s="118" t="s">
        <v>105</v>
      </c>
      <c r="I4" s="114"/>
      <c r="L4" s="19"/>
      <c r="M4" s="119" t="s">
        <v>10</v>
      </c>
      <c r="AT4" s="16" t="s">
        <v>4</v>
      </c>
    </row>
    <row r="5" spans="1:46" s="1" customFormat="1" ht="6.95" customHeight="1">
      <c r="B5" s="19"/>
      <c r="I5" s="114"/>
      <c r="L5" s="19"/>
    </row>
    <row r="6" spans="1:46" s="1" customFormat="1" ht="12" customHeight="1">
      <c r="B6" s="19"/>
      <c r="D6" s="120" t="s">
        <v>16</v>
      </c>
      <c r="I6" s="114"/>
      <c r="L6" s="19"/>
    </row>
    <row r="7" spans="1:46" s="1" customFormat="1" ht="16.5" customHeight="1">
      <c r="B7" s="19"/>
      <c r="E7" s="313" t="str">
        <f>'Rekapitulace stavby'!K6</f>
        <v>Oprava výhybek v žst. Jistebník</v>
      </c>
      <c r="F7" s="314"/>
      <c r="G7" s="314"/>
      <c r="H7" s="314"/>
      <c r="I7" s="114"/>
      <c r="L7" s="19"/>
    </row>
    <row r="8" spans="1:46" s="1" customFormat="1" ht="12" customHeight="1">
      <c r="B8" s="19"/>
      <c r="D8" s="120" t="s">
        <v>106</v>
      </c>
      <c r="I8" s="114"/>
      <c r="L8" s="19"/>
    </row>
    <row r="9" spans="1:46" s="2" customFormat="1" ht="16.5" customHeight="1">
      <c r="A9" s="33"/>
      <c r="B9" s="38"/>
      <c r="C9" s="33"/>
      <c r="D9" s="33"/>
      <c r="E9" s="313" t="s">
        <v>657</v>
      </c>
      <c r="F9" s="316"/>
      <c r="G9" s="316"/>
      <c r="H9" s="316"/>
      <c r="I9" s="121"/>
      <c r="J9" s="33"/>
      <c r="K9" s="33"/>
      <c r="L9" s="50"/>
      <c r="S9" s="33"/>
      <c r="T9" s="33"/>
      <c r="U9" s="33"/>
      <c r="V9" s="33"/>
      <c r="W9" s="33"/>
      <c r="X9" s="33"/>
      <c r="Y9" s="33"/>
      <c r="Z9" s="33"/>
      <c r="AA9" s="33"/>
      <c r="AB9" s="33"/>
      <c r="AC9" s="33"/>
      <c r="AD9" s="33"/>
      <c r="AE9" s="33"/>
    </row>
    <row r="10" spans="1:46" s="2" customFormat="1" ht="12" customHeight="1">
      <c r="A10" s="33"/>
      <c r="B10" s="38"/>
      <c r="C10" s="33"/>
      <c r="D10" s="120" t="s">
        <v>658</v>
      </c>
      <c r="E10" s="33"/>
      <c r="F10" s="33"/>
      <c r="G10" s="33"/>
      <c r="H10" s="33"/>
      <c r="I10" s="121"/>
      <c r="J10" s="33"/>
      <c r="K10" s="33"/>
      <c r="L10" s="50"/>
      <c r="S10" s="33"/>
      <c r="T10" s="33"/>
      <c r="U10" s="33"/>
      <c r="V10" s="33"/>
      <c r="W10" s="33"/>
      <c r="X10" s="33"/>
      <c r="Y10" s="33"/>
      <c r="Z10" s="33"/>
      <c r="AA10" s="33"/>
      <c r="AB10" s="33"/>
      <c r="AC10" s="33"/>
      <c r="AD10" s="33"/>
      <c r="AE10" s="33"/>
    </row>
    <row r="11" spans="1:46" s="2" customFormat="1" ht="16.5" customHeight="1">
      <c r="A11" s="33"/>
      <c r="B11" s="38"/>
      <c r="C11" s="33"/>
      <c r="D11" s="33"/>
      <c r="E11" s="315" t="s">
        <v>659</v>
      </c>
      <c r="F11" s="316"/>
      <c r="G11" s="316"/>
      <c r="H11" s="316"/>
      <c r="I11" s="121"/>
      <c r="J11" s="33"/>
      <c r="K11" s="33"/>
      <c r="L11" s="50"/>
      <c r="S11" s="33"/>
      <c r="T11" s="33"/>
      <c r="U11" s="33"/>
      <c r="V11" s="33"/>
      <c r="W11" s="33"/>
      <c r="X11" s="33"/>
      <c r="Y11" s="33"/>
      <c r="Z11" s="33"/>
      <c r="AA11" s="33"/>
      <c r="AB11" s="33"/>
      <c r="AC11" s="33"/>
      <c r="AD11" s="33"/>
      <c r="AE11" s="33"/>
    </row>
    <row r="12" spans="1:46" s="2" customFormat="1" ht="11.25">
      <c r="A12" s="33"/>
      <c r="B12" s="38"/>
      <c r="C12" s="33"/>
      <c r="D12" s="33"/>
      <c r="E12" s="33"/>
      <c r="F12" s="33"/>
      <c r="G12" s="33"/>
      <c r="H12" s="33"/>
      <c r="I12" s="121"/>
      <c r="J12" s="33"/>
      <c r="K12" s="33"/>
      <c r="L12" s="50"/>
      <c r="S12" s="33"/>
      <c r="T12" s="33"/>
      <c r="U12" s="33"/>
      <c r="V12" s="33"/>
      <c r="W12" s="33"/>
      <c r="X12" s="33"/>
      <c r="Y12" s="33"/>
      <c r="Z12" s="33"/>
      <c r="AA12" s="33"/>
      <c r="AB12" s="33"/>
      <c r="AC12" s="33"/>
      <c r="AD12" s="33"/>
      <c r="AE12" s="33"/>
    </row>
    <row r="13" spans="1:46" s="2" customFormat="1" ht="12" customHeight="1">
      <c r="A13" s="33"/>
      <c r="B13" s="38"/>
      <c r="C13" s="33"/>
      <c r="D13" s="120" t="s">
        <v>18</v>
      </c>
      <c r="E13" s="33"/>
      <c r="F13" s="109" t="s">
        <v>95</v>
      </c>
      <c r="G13" s="33"/>
      <c r="H13" s="33"/>
      <c r="I13" s="122" t="s">
        <v>19</v>
      </c>
      <c r="J13" s="109" t="s">
        <v>1</v>
      </c>
      <c r="K13" s="33"/>
      <c r="L13" s="50"/>
      <c r="S13" s="33"/>
      <c r="T13" s="33"/>
      <c r="U13" s="33"/>
      <c r="V13" s="33"/>
      <c r="W13" s="33"/>
      <c r="X13" s="33"/>
      <c r="Y13" s="33"/>
      <c r="Z13" s="33"/>
      <c r="AA13" s="33"/>
      <c r="AB13" s="33"/>
      <c r="AC13" s="33"/>
      <c r="AD13" s="33"/>
      <c r="AE13" s="33"/>
    </row>
    <row r="14" spans="1:46" s="2" customFormat="1" ht="12" customHeight="1">
      <c r="A14" s="33"/>
      <c r="B14" s="38"/>
      <c r="C14" s="33"/>
      <c r="D14" s="120" t="s">
        <v>20</v>
      </c>
      <c r="E14" s="33"/>
      <c r="F14" s="109" t="s">
        <v>21</v>
      </c>
      <c r="G14" s="33"/>
      <c r="H14" s="33"/>
      <c r="I14" s="122" t="s">
        <v>22</v>
      </c>
      <c r="J14" s="123" t="str">
        <f>'Rekapitulace stavby'!AN8</f>
        <v>25. 2. 2020</v>
      </c>
      <c r="K14" s="33"/>
      <c r="L14" s="50"/>
      <c r="S14" s="33"/>
      <c r="T14" s="33"/>
      <c r="U14" s="33"/>
      <c r="V14" s="33"/>
      <c r="W14" s="33"/>
      <c r="X14" s="33"/>
      <c r="Y14" s="33"/>
      <c r="Z14" s="33"/>
      <c r="AA14" s="33"/>
      <c r="AB14" s="33"/>
      <c r="AC14" s="33"/>
      <c r="AD14" s="33"/>
      <c r="AE14" s="33"/>
    </row>
    <row r="15" spans="1:46" s="2" customFormat="1" ht="10.9" customHeight="1">
      <c r="A15" s="33"/>
      <c r="B15" s="38"/>
      <c r="C15" s="33"/>
      <c r="D15" s="33"/>
      <c r="E15" s="33"/>
      <c r="F15" s="33"/>
      <c r="G15" s="33"/>
      <c r="H15" s="33"/>
      <c r="I15" s="121"/>
      <c r="J15" s="33"/>
      <c r="K15" s="33"/>
      <c r="L15" s="50"/>
      <c r="S15" s="33"/>
      <c r="T15" s="33"/>
      <c r="U15" s="33"/>
      <c r="V15" s="33"/>
      <c r="W15" s="33"/>
      <c r="X15" s="33"/>
      <c r="Y15" s="33"/>
      <c r="Z15" s="33"/>
      <c r="AA15" s="33"/>
      <c r="AB15" s="33"/>
      <c r="AC15" s="33"/>
      <c r="AD15" s="33"/>
      <c r="AE15" s="33"/>
    </row>
    <row r="16" spans="1:46" s="2" customFormat="1" ht="12" customHeight="1">
      <c r="A16" s="33"/>
      <c r="B16" s="38"/>
      <c r="C16" s="33"/>
      <c r="D16" s="120" t="s">
        <v>24</v>
      </c>
      <c r="E16" s="33"/>
      <c r="F16" s="33"/>
      <c r="G16" s="33"/>
      <c r="H16" s="33"/>
      <c r="I16" s="122" t="s">
        <v>25</v>
      </c>
      <c r="J16" s="109" t="s">
        <v>26</v>
      </c>
      <c r="K16" s="33"/>
      <c r="L16" s="50"/>
      <c r="S16" s="33"/>
      <c r="T16" s="33"/>
      <c r="U16" s="33"/>
      <c r="V16" s="33"/>
      <c r="W16" s="33"/>
      <c r="X16" s="33"/>
      <c r="Y16" s="33"/>
      <c r="Z16" s="33"/>
      <c r="AA16" s="33"/>
      <c r="AB16" s="33"/>
      <c r="AC16" s="33"/>
      <c r="AD16" s="33"/>
      <c r="AE16" s="33"/>
    </row>
    <row r="17" spans="1:31" s="2" customFormat="1" ht="18" customHeight="1">
      <c r="A17" s="33"/>
      <c r="B17" s="38"/>
      <c r="C17" s="33"/>
      <c r="D17" s="33"/>
      <c r="E17" s="109" t="s">
        <v>27</v>
      </c>
      <c r="F17" s="33"/>
      <c r="G17" s="33"/>
      <c r="H17" s="33"/>
      <c r="I17" s="122" t="s">
        <v>28</v>
      </c>
      <c r="J17" s="109" t="s">
        <v>29</v>
      </c>
      <c r="K17" s="33"/>
      <c r="L17" s="50"/>
      <c r="S17" s="33"/>
      <c r="T17" s="33"/>
      <c r="U17" s="33"/>
      <c r="V17" s="33"/>
      <c r="W17" s="33"/>
      <c r="X17" s="33"/>
      <c r="Y17" s="33"/>
      <c r="Z17" s="33"/>
      <c r="AA17" s="33"/>
      <c r="AB17" s="33"/>
      <c r="AC17" s="33"/>
      <c r="AD17" s="33"/>
      <c r="AE17" s="33"/>
    </row>
    <row r="18" spans="1:31" s="2" customFormat="1" ht="6.95" customHeight="1">
      <c r="A18" s="33"/>
      <c r="B18" s="38"/>
      <c r="C18" s="33"/>
      <c r="D18" s="33"/>
      <c r="E18" s="33"/>
      <c r="F18" s="33"/>
      <c r="G18" s="33"/>
      <c r="H18" s="33"/>
      <c r="I18" s="121"/>
      <c r="J18" s="33"/>
      <c r="K18" s="33"/>
      <c r="L18" s="50"/>
      <c r="S18" s="33"/>
      <c r="T18" s="33"/>
      <c r="U18" s="33"/>
      <c r="V18" s="33"/>
      <c r="W18" s="33"/>
      <c r="X18" s="33"/>
      <c r="Y18" s="33"/>
      <c r="Z18" s="33"/>
      <c r="AA18" s="33"/>
      <c r="AB18" s="33"/>
      <c r="AC18" s="33"/>
      <c r="AD18" s="33"/>
      <c r="AE18" s="33"/>
    </row>
    <row r="19" spans="1:31" s="2" customFormat="1" ht="12" customHeight="1">
      <c r="A19" s="33"/>
      <c r="B19" s="38"/>
      <c r="C19" s="33"/>
      <c r="D19" s="120" t="s">
        <v>30</v>
      </c>
      <c r="E19" s="33"/>
      <c r="F19" s="33"/>
      <c r="G19" s="33"/>
      <c r="H19" s="33"/>
      <c r="I19" s="122" t="s">
        <v>25</v>
      </c>
      <c r="J19" s="29" t="str">
        <f>'Rekapitulace stavby'!AN13</f>
        <v>Vyplň údaj</v>
      </c>
      <c r="K19" s="33"/>
      <c r="L19" s="50"/>
      <c r="S19" s="33"/>
      <c r="T19" s="33"/>
      <c r="U19" s="33"/>
      <c r="V19" s="33"/>
      <c r="W19" s="33"/>
      <c r="X19" s="33"/>
      <c r="Y19" s="33"/>
      <c r="Z19" s="33"/>
      <c r="AA19" s="33"/>
      <c r="AB19" s="33"/>
      <c r="AC19" s="33"/>
      <c r="AD19" s="33"/>
      <c r="AE19" s="33"/>
    </row>
    <row r="20" spans="1:31" s="2" customFormat="1" ht="18" customHeight="1">
      <c r="A20" s="33"/>
      <c r="B20" s="38"/>
      <c r="C20" s="33"/>
      <c r="D20" s="33"/>
      <c r="E20" s="317" t="str">
        <f>'Rekapitulace stavby'!E14</f>
        <v>Vyplň údaj</v>
      </c>
      <c r="F20" s="318"/>
      <c r="G20" s="318"/>
      <c r="H20" s="318"/>
      <c r="I20" s="122" t="s">
        <v>28</v>
      </c>
      <c r="J20" s="29" t="str">
        <f>'Rekapitulace stavby'!AN14</f>
        <v>Vyplň údaj</v>
      </c>
      <c r="K20" s="33"/>
      <c r="L20" s="50"/>
      <c r="S20" s="33"/>
      <c r="T20" s="33"/>
      <c r="U20" s="33"/>
      <c r="V20" s="33"/>
      <c r="W20" s="33"/>
      <c r="X20" s="33"/>
      <c r="Y20" s="33"/>
      <c r="Z20" s="33"/>
      <c r="AA20" s="33"/>
      <c r="AB20" s="33"/>
      <c r="AC20" s="33"/>
      <c r="AD20" s="33"/>
      <c r="AE20" s="33"/>
    </row>
    <row r="21" spans="1:31" s="2" customFormat="1" ht="6.95" customHeight="1">
      <c r="A21" s="33"/>
      <c r="B21" s="38"/>
      <c r="C21" s="33"/>
      <c r="D21" s="33"/>
      <c r="E21" s="33"/>
      <c r="F21" s="33"/>
      <c r="G21" s="33"/>
      <c r="H21" s="33"/>
      <c r="I21" s="121"/>
      <c r="J21" s="33"/>
      <c r="K21" s="33"/>
      <c r="L21" s="50"/>
      <c r="S21" s="33"/>
      <c r="T21" s="33"/>
      <c r="U21" s="33"/>
      <c r="V21" s="33"/>
      <c r="W21" s="33"/>
      <c r="X21" s="33"/>
      <c r="Y21" s="33"/>
      <c r="Z21" s="33"/>
      <c r="AA21" s="33"/>
      <c r="AB21" s="33"/>
      <c r="AC21" s="33"/>
      <c r="AD21" s="33"/>
      <c r="AE21" s="33"/>
    </row>
    <row r="22" spans="1:31" s="2" customFormat="1" ht="12" customHeight="1">
      <c r="A22" s="33"/>
      <c r="B22" s="38"/>
      <c r="C22" s="33"/>
      <c r="D22" s="120" t="s">
        <v>32</v>
      </c>
      <c r="E22" s="33"/>
      <c r="F22" s="33"/>
      <c r="G22" s="33"/>
      <c r="H22" s="33"/>
      <c r="I22" s="122" t="s">
        <v>25</v>
      </c>
      <c r="J22" s="109" t="str">
        <f>IF('Rekapitulace stavby'!AN16="","",'Rekapitulace stavby'!AN16)</f>
        <v/>
      </c>
      <c r="K22" s="33"/>
      <c r="L22" s="50"/>
      <c r="S22" s="33"/>
      <c r="T22" s="33"/>
      <c r="U22" s="33"/>
      <c r="V22" s="33"/>
      <c r="W22" s="33"/>
      <c r="X22" s="33"/>
      <c r="Y22" s="33"/>
      <c r="Z22" s="33"/>
      <c r="AA22" s="33"/>
      <c r="AB22" s="33"/>
      <c r="AC22" s="33"/>
      <c r="AD22" s="33"/>
      <c r="AE22" s="33"/>
    </row>
    <row r="23" spans="1:31" s="2" customFormat="1" ht="18" customHeight="1">
      <c r="A23" s="33"/>
      <c r="B23" s="38"/>
      <c r="C23" s="33"/>
      <c r="D23" s="33"/>
      <c r="E23" s="109" t="str">
        <f>IF('Rekapitulace stavby'!E17="","",'Rekapitulace stavby'!E17)</f>
        <v xml:space="preserve"> </v>
      </c>
      <c r="F23" s="33"/>
      <c r="G23" s="33"/>
      <c r="H23" s="33"/>
      <c r="I23" s="122" t="s">
        <v>28</v>
      </c>
      <c r="J23" s="109" t="str">
        <f>IF('Rekapitulace stavby'!AN17="","",'Rekapitulace stavby'!AN17)</f>
        <v/>
      </c>
      <c r="K23" s="33"/>
      <c r="L23" s="50"/>
      <c r="S23" s="33"/>
      <c r="T23" s="33"/>
      <c r="U23" s="33"/>
      <c r="V23" s="33"/>
      <c r="W23" s="33"/>
      <c r="X23" s="33"/>
      <c r="Y23" s="33"/>
      <c r="Z23" s="33"/>
      <c r="AA23" s="33"/>
      <c r="AB23" s="33"/>
      <c r="AC23" s="33"/>
      <c r="AD23" s="33"/>
      <c r="AE23" s="33"/>
    </row>
    <row r="24" spans="1:31" s="2" customFormat="1" ht="6.95" customHeight="1">
      <c r="A24" s="33"/>
      <c r="B24" s="38"/>
      <c r="C24" s="33"/>
      <c r="D24" s="33"/>
      <c r="E24" s="33"/>
      <c r="F24" s="33"/>
      <c r="G24" s="33"/>
      <c r="H24" s="33"/>
      <c r="I24" s="121"/>
      <c r="J24" s="33"/>
      <c r="K24" s="33"/>
      <c r="L24" s="50"/>
      <c r="S24" s="33"/>
      <c r="T24" s="33"/>
      <c r="U24" s="33"/>
      <c r="V24" s="33"/>
      <c r="W24" s="33"/>
      <c r="X24" s="33"/>
      <c r="Y24" s="33"/>
      <c r="Z24" s="33"/>
      <c r="AA24" s="33"/>
      <c r="AB24" s="33"/>
      <c r="AC24" s="33"/>
      <c r="AD24" s="33"/>
      <c r="AE24" s="33"/>
    </row>
    <row r="25" spans="1:31" s="2" customFormat="1" ht="12" customHeight="1">
      <c r="A25" s="33"/>
      <c r="B25" s="38"/>
      <c r="C25" s="33"/>
      <c r="D25" s="120" t="s">
        <v>35</v>
      </c>
      <c r="E25" s="33"/>
      <c r="F25" s="33"/>
      <c r="G25" s="33"/>
      <c r="H25" s="33"/>
      <c r="I25" s="122" t="s">
        <v>25</v>
      </c>
      <c r="J25" s="109" t="s">
        <v>1</v>
      </c>
      <c r="K25" s="33"/>
      <c r="L25" s="50"/>
      <c r="S25" s="33"/>
      <c r="T25" s="33"/>
      <c r="U25" s="33"/>
      <c r="V25" s="33"/>
      <c r="W25" s="33"/>
      <c r="X25" s="33"/>
      <c r="Y25" s="33"/>
      <c r="Z25" s="33"/>
      <c r="AA25" s="33"/>
      <c r="AB25" s="33"/>
      <c r="AC25" s="33"/>
      <c r="AD25" s="33"/>
      <c r="AE25" s="33"/>
    </row>
    <row r="26" spans="1:31" s="2" customFormat="1" ht="18" customHeight="1">
      <c r="A26" s="33"/>
      <c r="B26" s="38"/>
      <c r="C26" s="33"/>
      <c r="D26" s="33"/>
      <c r="E26" s="109" t="s">
        <v>660</v>
      </c>
      <c r="F26" s="33"/>
      <c r="G26" s="33"/>
      <c r="H26" s="33"/>
      <c r="I26" s="122" t="s">
        <v>28</v>
      </c>
      <c r="J26" s="109" t="s">
        <v>1</v>
      </c>
      <c r="K26" s="33"/>
      <c r="L26" s="50"/>
      <c r="S26" s="33"/>
      <c r="T26" s="33"/>
      <c r="U26" s="33"/>
      <c r="V26" s="33"/>
      <c r="W26" s="33"/>
      <c r="X26" s="33"/>
      <c r="Y26" s="33"/>
      <c r="Z26" s="33"/>
      <c r="AA26" s="33"/>
      <c r="AB26" s="33"/>
      <c r="AC26" s="33"/>
      <c r="AD26" s="33"/>
      <c r="AE26" s="33"/>
    </row>
    <row r="27" spans="1:31" s="2" customFormat="1" ht="6.95" customHeight="1">
      <c r="A27" s="33"/>
      <c r="B27" s="38"/>
      <c r="C27" s="33"/>
      <c r="D27" s="33"/>
      <c r="E27" s="33"/>
      <c r="F27" s="33"/>
      <c r="G27" s="33"/>
      <c r="H27" s="33"/>
      <c r="I27" s="121"/>
      <c r="J27" s="33"/>
      <c r="K27" s="33"/>
      <c r="L27" s="50"/>
      <c r="S27" s="33"/>
      <c r="T27" s="33"/>
      <c r="U27" s="33"/>
      <c r="V27" s="33"/>
      <c r="W27" s="33"/>
      <c r="X27" s="33"/>
      <c r="Y27" s="33"/>
      <c r="Z27" s="33"/>
      <c r="AA27" s="33"/>
      <c r="AB27" s="33"/>
      <c r="AC27" s="33"/>
      <c r="AD27" s="33"/>
      <c r="AE27" s="33"/>
    </row>
    <row r="28" spans="1:31" s="2" customFormat="1" ht="12" customHeight="1">
      <c r="A28" s="33"/>
      <c r="B28" s="38"/>
      <c r="C28" s="33"/>
      <c r="D28" s="120" t="s">
        <v>36</v>
      </c>
      <c r="E28" s="33"/>
      <c r="F28" s="33"/>
      <c r="G28" s="33"/>
      <c r="H28" s="33"/>
      <c r="I28" s="121"/>
      <c r="J28" s="33"/>
      <c r="K28" s="33"/>
      <c r="L28" s="50"/>
      <c r="S28" s="33"/>
      <c r="T28" s="33"/>
      <c r="U28" s="33"/>
      <c r="V28" s="33"/>
      <c r="W28" s="33"/>
      <c r="X28" s="33"/>
      <c r="Y28" s="33"/>
      <c r="Z28" s="33"/>
      <c r="AA28" s="33"/>
      <c r="AB28" s="33"/>
      <c r="AC28" s="33"/>
      <c r="AD28" s="33"/>
      <c r="AE28" s="33"/>
    </row>
    <row r="29" spans="1:31" s="8" customFormat="1" ht="16.5" customHeight="1">
      <c r="A29" s="124"/>
      <c r="B29" s="125"/>
      <c r="C29" s="124"/>
      <c r="D29" s="124"/>
      <c r="E29" s="319" t="s">
        <v>1</v>
      </c>
      <c r="F29" s="319"/>
      <c r="G29" s="319"/>
      <c r="H29" s="319"/>
      <c r="I29" s="126"/>
      <c r="J29" s="124"/>
      <c r="K29" s="124"/>
      <c r="L29" s="127"/>
      <c r="S29" s="124"/>
      <c r="T29" s="124"/>
      <c r="U29" s="124"/>
      <c r="V29" s="124"/>
      <c r="W29" s="124"/>
      <c r="X29" s="124"/>
      <c r="Y29" s="124"/>
      <c r="Z29" s="124"/>
      <c r="AA29" s="124"/>
      <c r="AB29" s="124"/>
      <c r="AC29" s="124"/>
      <c r="AD29" s="124"/>
      <c r="AE29" s="124"/>
    </row>
    <row r="30" spans="1:31" s="2" customFormat="1" ht="6.95" customHeight="1">
      <c r="A30" s="33"/>
      <c r="B30" s="38"/>
      <c r="C30" s="33"/>
      <c r="D30" s="33"/>
      <c r="E30" s="33"/>
      <c r="F30" s="33"/>
      <c r="G30" s="33"/>
      <c r="H30" s="33"/>
      <c r="I30" s="121"/>
      <c r="J30" s="33"/>
      <c r="K30" s="33"/>
      <c r="L30" s="50"/>
      <c r="S30" s="33"/>
      <c r="T30" s="33"/>
      <c r="U30" s="33"/>
      <c r="V30" s="33"/>
      <c r="W30" s="33"/>
      <c r="X30" s="33"/>
      <c r="Y30" s="33"/>
      <c r="Z30" s="33"/>
      <c r="AA30" s="33"/>
      <c r="AB30" s="33"/>
      <c r="AC30" s="33"/>
      <c r="AD30" s="33"/>
      <c r="AE30" s="33"/>
    </row>
    <row r="31" spans="1:31" s="2" customFormat="1" ht="6.95" customHeight="1">
      <c r="A31" s="33"/>
      <c r="B31" s="38"/>
      <c r="C31" s="33"/>
      <c r="D31" s="128"/>
      <c r="E31" s="128"/>
      <c r="F31" s="128"/>
      <c r="G31" s="128"/>
      <c r="H31" s="128"/>
      <c r="I31" s="129"/>
      <c r="J31" s="128"/>
      <c r="K31" s="128"/>
      <c r="L31" s="50"/>
      <c r="S31" s="33"/>
      <c r="T31" s="33"/>
      <c r="U31" s="33"/>
      <c r="V31" s="33"/>
      <c r="W31" s="33"/>
      <c r="X31" s="33"/>
      <c r="Y31" s="33"/>
      <c r="Z31" s="33"/>
      <c r="AA31" s="33"/>
      <c r="AB31" s="33"/>
      <c r="AC31" s="33"/>
      <c r="AD31" s="33"/>
      <c r="AE31" s="33"/>
    </row>
    <row r="32" spans="1:31" s="2" customFormat="1" ht="25.35" customHeight="1">
      <c r="A32" s="33"/>
      <c r="B32" s="38"/>
      <c r="C32" s="33"/>
      <c r="D32" s="130" t="s">
        <v>37</v>
      </c>
      <c r="E32" s="33"/>
      <c r="F32" s="33"/>
      <c r="G32" s="33"/>
      <c r="H32" s="33"/>
      <c r="I32" s="121"/>
      <c r="J32" s="131">
        <f>ROUND(J125, 2)</f>
        <v>0</v>
      </c>
      <c r="K32" s="33"/>
      <c r="L32" s="50"/>
      <c r="S32" s="33"/>
      <c r="T32" s="33"/>
      <c r="U32" s="33"/>
      <c r="V32" s="33"/>
      <c r="W32" s="33"/>
      <c r="X32" s="33"/>
      <c r="Y32" s="33"/>
      <c r="Z32" s="33"/>
      <c r="AA32" s="33"/>
      <c r="AB32" s="33"/>
      <c r="AC32" s="33"/>
      <c r="AD32" s="33"/>
      <c r="AE32" s="33"/>
    </row>
    <row r="33" spans="1:31" s="2" customFormat="1" ht="6.95" customHeight="1">
      <c r="A33" s="33"/>
      <c r="B33" s="38"/>
      <c r="C33" s="33"/>
      <c r="D33" s="128"/>
      <c r="E33" s="128"/>
      <c r="F33" s="128"/>
      <c r="G33" s="128"/>
      <c r="H33" s="128"/>
      <c r="I33" s="129"/>
      <c r="J33" s="128"/>
      <c r="K33" s="128"/>
      <c r="L33" s="50"/>
      <c r="S33" s="33"/>
      <c r="T33" s="33"/>
      <c r="U33" s="33"/>
      <c r="V33" s="33"/>
      <c r="W33" s="33"/>
      <c r="X33" s="33"/>
      <c r="Y33" s="33"/>
      <c r="Z33" s="33"/>
      <c r="AA33" s="33"/>
      <c r="AB33" s="33"/>
      <c r="AC33" s="33"/>
      <c r="AD33" s="33"/>
      <c r="AE33" s="33"/>
    </row>
    <row r="34" spans="1:31" s="2" customFormat="1" ht="14.45" customHeight="1">
      <c r="A34" s="33"/>
      <c r="B34" s="38"/>
      <c r="C34" s="33"/>
      <c r="D34" s="33"/>
      <c r="E34" s="33"/>
      <c r="F34" s="132" t="s">
        <v>39</v>
      </c>
      <c r="G34" s="33"/>
      <c r="H34" s="33"/>
      <c r="I34" s="133" t="s">
        <v>38</v>
      </c>
      <c r="J34" s="132" t="s">
        <v>40</v>
      </c>
      <c r="K34" s="33"/>
      <c r="L34" s="50"/>
      <c r="S34" s="33"/>
      <c r="T34" s="33"/>
      <c r="U34" s="33"/>
      <c r="V34" s="33"/>
      <c r="W34" s="33"/>
      <c r="X34" s="33"/>
      <c r="Y34" s="33"/>
      <c r="Z34" s="33"/>
      <c r="AA34" s="33"/>
      <c r="AB34" s="33"/>
      <c r="AC34" s="33"/>
      <c r="AD34" s="33"/>
      <c r="AE34" s="33"/>
    </row>
    <row r="35" spans="1:31" s="2" customFormat="1" ht="14.45" customHeight="1">
      <c r="A35" s="33"/>
      <c r="B35" s="38"/>
      <c r="C35" s="33"/>
      <c r="D35" s="134" t="s">
        <v>41</v>
      </c>
      <c r="E35" s="120" t="s">
        <v>42</v>
      </c>
      <c r="F35" s="135">
        <f>ROUND((SUM(BE125:BE318)),  2)</f>
        <v>0</v>
      </c>
      <c r="G35" s="33"/>
      <c r="H35" s="33"/>
      <c r="I35" s="136">
        <v>0.21</v>
      </c>
      <c r="J35" s="135">
        <f>ROUND(((SUM(BE125:BE318))*I35),  2)</f>
        <v>0</v>
      </c>
      <c r="K35" s="33"/>
      <c r="L35" s="50"/>
      <c r="S35" s="33"/>
      <c r="T35" s="33"/>
      <c r="U35" s="33"/>
      <c r="V35" s="33"/>
      <c r="W35" s="33"/>
      <c r="X35" s="33"/>
      <c r="Y35" s="33"/>
      <c r="Z35" s="33"/>
      <c r="AA35" s="33"/>
      <c r="AB35" s="33"/>
      <c r="AC35" s="33"/>
      <c r="AD35" s="33"/>
      <c r="AE35" s="33"/>
    </row>
    <row r="36" spans="1:31" s="2" customFormat="1" ht="14.45" customHeight="1">
      <c r="A36" s="33"/>
      <c r="B36" s="38"/>
      <c r="C36" s="33"/>
      <c r="D36" s="33"/>
      <c r="E36" s="120" t="s">
        <v>43</v>
      </c>
      <c r="F36" s="135">
        <f>ROUND((SUM(BF125:BF318)),  2)</f>
        <v>0</v>
      </c>
      <c r="G36" s="33"/>
      <c r="H36" s="33"/>
      <c r="I36" s="136">
        <v>0.15</v>
      </c>
      <c r="J36" s="135">
        <f>ROUND(((SUM(BF125:BF318))*I36),  2)</f>
        <v>0</v>
      </c>
      <c r="K36" s="33"/>
      <c r="L36" s="50"/>
      <c r="S36" s="33"/>
      <c r="T36" s="33"/>
      <c r="U36" s="33"/>
      <c r="V36" s="33"/>
      <c r="W36" s="33"/>
      <c r="X36" s="33"/>
      <c r="Y36" s="33"/>
      <c r="Z36" s="33"/>
      <c r="AA36" s="33"/>
      <c r="AB36" s="33"/>
      <c r="AC36" s="33"/>
      <c r="AD36" s="33"/>
      <c r="AE36" s="33"/>
    </row>
    <row r="37" spans="1:31" s="2" customFormat="1" ht="14.45" hidden="1" customHeight="1">
      <c r="A37" s="33"/>
      <c r="B37" s="38"/>
      <c r="C37" s="33"/>
      <c r="D37" s="33"/>
      <c r="E37" s="120" t="s">
        <v>44</v>
      </c>
      <c r="F37" s="135">
        <f>ROUND((SUM(BG125:BG318)),  2)</f>
        <v>0</v>
      </c>
      <c r="G37" s="33"/>
      <c r="H37" s="33"/>
      <c r="I37" s="136">
        <v>0.21</v>
      </c>
      <c r="J37" s="135">
        <f>0</f>
        <v>0</v>
      </c>
      <c r="K37" s="33"/>
      <c r="L37" s="50"/>
      <c r="S37" s="33"/>
      <c r="T37" s="33"/>
      <c r="U37" s="33"/>
      <c r="V37" s="33"/>
      <c r="W37" s="33"/>
      <c r="X37" s="33"/>
      <c r="Y37" s="33"/>
      <c r="Z37" s="33"/>
      <c r="AA37" s="33"/>
      <c r="AB37" s="33"/>
      <c r="AC37" s="33"/>
      <c r="AD37" s="33"/>
      <c r="AE37" s="33"/>
    </row>
    <row r="38" spans="1:31" s="2" customFormat="1" ht="14.45" hidden="1" customHeight="1">
      <c r="A38" s="33"/>
      <c r="B38" s="38"/>
      <c r="C38" s="33"/>
      <c r="D38" s="33"/>
      <c r="E38" s="120" t="s">
        <v>45</v>
      </c>
      <c r="F38" s="135">
        <f>ROUND((SUM(BH125:BH318)),  2)</f>
        <v>0</v>
      </c>
      <c r="G38" s="33"/>
      <c r="H38" s="33"/>
      <c r="I38" s="136">
        <v>0.15</v>
      </c>
      <c r="J38" s="135">
        <f>0</f>
        <v>0</v>
      </c>
      <c r="K38" s="33"/>
      <c r="L38" s="50"/>
      <c r="S38" s="33"/>
      <c r="T38" s="33"/>
      <c r="U38" s="33"/>
      <c r="V38" s="33"/>
      <c r="W38" s="33"/>
      <c r="X38" s="33"/>
      <c r="Y38" s="33"/>
      <c r="Z38" s="33"/>
      <c r="AA38" s="33"/>
      <c r="AB38" s="33"/>
      <c r="AC38" s="33"/>
      <c r="AD38" s="33"/>
      <c r="AE38" s="33"/>
    </row>
    <row r="39" spans="1:31" s="2" customFormat="1" ht="14.45" hidden="1" customHeight="1">
      <c r="A39" s="33"/>
      <c r="B39" s="38"/>
      <c r="C39" s="33"/>
      <c r="D39" s="33"/>
      <c r="E39" s="120" t="s">
        <v>46</v>
      </c>
      <c r="F39" s="135">
        <f>ROUND((SUM(BI125:BI318)),  2)</f>
        <v>0</v>
      </c>
      <c r="G39" s="33"/>
      <c r="H39" s="33"/>
      <c r="I39" s="136">
        <v>0</v>
      </c>
      <c r="J39" s="135">
        <f>0</f>
        <v>0</v>
      </c>
      <c r="K39" s="33"/>
      <c r="L39" s="50"/>
      <c r="S39" s="33"/>
      <c r="T39" s="33"/>
      <c r="U39" s="33"/>
      <c r="V39" s="33"/>
      <c r="W39" s="33"/>
      <c r="X39" s="33"/>
      <c r="Y39" s="33"/>
      <c r="Z39" s="33"/>
      <c r="AA39" s="33"/>
      <c r="AB39" s="33"/>
      <c r="AC39" s="33"/>
      <c r="AD39" s="33"/>
      <c r="AE39" s="33"/>
    </row>
    <row r="40" spans="1:31" s="2" customFormat="1" ht="6.95" customHeight="1">
      <c r="A40" s="33"/>
      <c r="B40" s="38"/>
      <c r="C40" s="33"/>
      <c r="D40" s="33"/>
      <c r="E40" s="33"/>
      <c r="F40" s="33"/>
      <c r="G40" s="33"/>
      <c r="H40" s="33"/>
      <c r="I40" s="121"/>
      <c r="J40" s="33"/>
      <c r="K40" s="33"/>
      <c r="L40" s="50"/>
      <c r="S40" s="33"/>
      <c r="T40" s="33"/>
      <c r="U40" s="33"/>
      <c r="V40" s="33"/>
      <c r="W40" s="33"/>
      <c r="X40" s="33"/>
      <c r="Y40" s="33"/>
      <c r="Z40" s="33"/>
      <c r="AA40" s="33"/>
      <c r="AB40" s="33"/>
      <c r="AC40" s="33"/>
      <c r="AD40" s="33"/>
      <c r="AE40" s="33"/>
    </row>
    <row r="41" spans="1:31" s="2" customFormat="1" ht="25.35" customHeight="1">
      <c r="A41" s="33"/>
      <c r="B41" s="38"/>
      <c r="C41" s="137"/>
      <c r="D41" s="138" t="s">
        <v>47</v>
      </c>
      <c r="E41" s="139"/>
      <c r="F41" s="139"/>
      <c r="G41" s="140" t="s">
        <v>48</v>
      </c>
      <c r="H41" s="141" t="s">
        <v>49</v>
      </c>
      <c r="I41" s="142"/>
      <c r="J41" s="143">
        <f>SUM(J32:J39)</f>
        <v>0</v>
      </c>
      <c r="K41" s="144"/>
      <c r="L41" s="50"/>
      <c r="S41" s="33"/>
      <c r="T41" s="33"/>
      <c r="U41" s="33"/>
      <c r="V41" s="33"/>
      <c r="W41" s="33"/>
      <c r="X41" s="33"/>
      <c r="Y41" s="33"/>
      <c r="Z41" s="33"/>
      <c r="AA41" s="33"/>
      <c r="AB41" s="33"/>
      <c r="AC41" s="33"/>
      <c r="AD41" s="33"/>
      <c r="AE41" s="33"/>
    </row>
    <row r="42" spans="1:31" s="2" customFormat="1" ht="14.45" customHeight="1">
      <c r="A42" s="33"/>
      <c r="B42" s="38"/>
      <c r="C42" s="33"/>
      <c r="D42" s="33"/>
      <c r="E42" s="33"/>
      <c r="F42" s="33"/>
      <c r="G42" s="33"/>
      <c r="H42" s="33"/>
      <c r="I42" s="121"/>
      <c r="J42" s="33"/>
      <c r="K42" s="33"/>
      <c r="L42" s="50"/>
      <c r="S42" s="33"/>
      <c r="T42" s="33"/>
      <c r="U42" s="33"/>
      <c r="V42" s="33"/>
      <c r="W42" s="33"/>
      <c r="X42" s="33"/>
      <c r="Y42" s="33"/>
      <c r="Z42" s="33"/>
      <c r="AA42" s="33"/>
      <c r="AB42" s="33"/>
      <c r="AC42" s="33"/>
      <c r="AD42" s="33"/>
      <c r="AE42" s="33"/>
    </row>
    <row r="43" spans="1:31" s="1" customFormat="1" ht="14.45" customHeight="1">
      <c r="B43" s="19"/>
      <c r="I43" s="114"/>
      <c r="L43" s="19"/>
    </row>
    <row r="44" spans="1:31" s="1" customFormat="1" ht="14.45" customHeight="1">
      <c r="B44" s="19"/>
      <c r="I44" s="114"/>
      <c r="L44" s="19"/>
    </row>
    <row r="45" spans="1:31" s="1" customFormat="1" ht="14.45" customHeight="1">
      <c r="B45" s="19"/>
      <c r="I45" s="114"/>
      <c r="L45" s="19"/>
    </row>
    <row r="46" spans="1:31" s="1" customFormat="1" ht="14.45" customHeight="1">
      <c r="B46" s="19"/>
      <c r="I46" s="114"/>
      <c r="L46" s="19"/>
    </row>
    <row r="47" spans="1:31" s="1" customFormat="1" ht="14.45" customHeight="1">
      <c r="B47" s="19"/>
      <c r="I47" s="114"/>
      <c r="L47" s="19"/>
    </row>
    <row r="48" spans="1:31" s="1" customFormat="1" ht="14.45" customHeight="1">
      <c r="B48" s="19"/>
      <c r="I48" s="114"/>
      <c r="L48" s="19"/>
    </row>
    <row r="49" spans="1:31" s="1" customFormat="1" ht="14.45" customHeight="1">
      <c r="B49" s="19"/>
      <c r="I49" s="114"/>
      <c r="L49" s="19"/>
    </row>
    <row r="50" spans="1:31" s="2" customFormat="1" ht="14.45" customHeight="1">
      <c r="B50" s="50"/>
      <c r="D50" s="145" t="s">
        <v>50</v>
      </c>
      <c r="E50" s="146"/>
      <c r="F50" s="146"/>
      <c r="G50" s="145" t="s">
        <v>51</v>
      </c>
      <c r="H50" s="146"/>
      <c r="I50" s="147"/>
      <c r="J50" s="146"/>
      <c r="K50" s="146"/>
      <c r="L50" s="50"/>
    </row>
    <row r="51" spans="1:31" ht="11.25">
      <c r="B51" s="19"/>
      <c r="L51" s="19"/>
    </row>
    <row r="52" spans="1:31" ht="11.25">
      <c r="B52" s="19"/>
      <c r="L52" s="19"/>
    </row>
    <row r="53" spans="1:31" ht="11.25">
      <c r="B53" s="19"/>
      <c r="L53" s="19"/>
    </row>
    <row r="54" spans="1:31" ht="11.25">
      <c r="B54" s="19"/>
      <c r="L54" s="19"/>
    </row>
    <row r="55" spans="1:31" ht="11.25">
      <c r="B55" s="19"/>
      <c r="L55" s="19"/>
    </row>
    <row r="56" spans="1:31" ht="11.25">
      <c r="B56" s="19"/>
      <c r="L56" s="19"/>
    </row>
    <row r="57" spans="1:31" ht="11.25">
      <c r="B57" s="19"/>
      <c r="L57" s="19"/>
    </row>
    <row r="58" spans="1:31" ht="11.25">
      <c r="B58" s="19"/>
      <c r="L58" s="19"/>
    </row>
    <row r="59" spans="1:31" ht="11.25">
      <c r="B59" s="19"/>
      <c r="L59" s="19"/>
    </row>
    <row r="60" spans="1:31" ht="11.25">
      <c r="B60" s="19"/>
      <c r="L60" s="19"/>
    </row>
    <row r="61" spans="1:31" s="2" customFormat="1" ht="12.75">
      <c r="A61" s="33"/>
      <c r="B61" s="38"/>
      <c r="C61" s="33"/>
      <c r="D61" s="148" t="s">
        <v>52</v>
      </c>
      <c r="E61" s="149"/>
      <c r="F61" s="150" t="s">
        <v>53</v>
      </c>
      <c r="G61" s="148" t="s">
        <v>52</v>
      </c>
      <c r="H61" s="149"/>
      <c r="I61" s="151"/>
      <c r="J61" s="152" t="s">
        <v>53</v>
      </c>
      <c r="K61" s="149"/>
      <c r="L61" s="50"/>
      <c r="S61" s="33"/>
      <c r="T61" s="33"/>
      <c r="U61" s="33"/>
      <c r="V61" s="33"/>
      <c r="W61" s="33"/>
      <c r="X61" s="33"/>
      <c r="Y61" s="33"/>
      <c r="Z61" s="33"/>
      <c r="AA61" s="33"/>
      <c r="AB61" s="33"/>
      <c r="AC61" s="33"/>
      <c r="AD61" s="33"/>
      <c r="AE61" s="33"/>
    </row>
    <row r="62" spans="1:31" ht="11.25">
      <c r="B62" s="19"/>
      <c r="L62" s="19"/>
    </row>
    <row r="63" spans="1:31" ht="11.25">
      <c r="B63" s="19"/>
      <c r="L63" s="19"/>
    </row>
    <row r="64" spans="1:31" ht="11.25">
      <c r="B64" s="19"/>
      <c r="L64" s="19"/>
    </row>
    <row r="65" spans="1:31" s="2" customFormat="1" ht="12.75">
      <c r="A65" s="33"/>
      <c r="B65" s="38"/>
      <c r="C65" s="33"/>
      <c r="D65" s="145" t="s">
        <v>54</v>
      </c>
      <c r="E65" s="153"/>
      <c r="F65" s="153"/>
      <c r="G65" s="145" t="s">
        <v>55</v>
      </c>
      <c r="H65" s="153"/>
      <c r="I65" s="154"/>
      <c r="J65" s="153"/>
      <c r="K65" s="153"/>
      <c r="L65" s="50"/>
      <c r="S65" s="33"/>
      <c r="T65" s="33"/>
      <c r="U65" s="33"/>
      <c r="V65" s="33"/>
      <c r="W65" s="33"/>
      <c r="X65" s="33"/>
      <c r="Y65" s="33"/>
      <c r="Z65" s="33"/>
      <c r="AA65" s="33"/>
      <c r="AB65" s="33"/>
      <c r="AC65" s="33"/>
      <c r="AD65" s="33"/>
      <c r="AE65" s="33"/>
    </row>
    <row r="66" spans="1:31" ht="11.25">
      <c r="B66" s="19"/>
      <c r="L66" s="19"/>
    </row>
    <row r="67" spans="1:31" ht="11.25">
      <c r="B67" s="19"/>
      <c r="L67" s="19"/>
    </row>
    <row r="68" spans="1:31" ht="11.25">
      <c r="B68" s="19"/>
      <c r="L68" s="19"/>
    </row>
    <row r="69" spans="1:31" ht="11.25">
      <c r="B69" s="19"/>
      <c r="L69" s="19"/>
    </row>
    <row r="70" spans="1:31" ht="11.25">
      <c r="B70" s="19"/>
      <c r="L70" s="19"/>
    </row>
    <row r="71" spans="1:31" ht="11.25">
      <c r="B71" s="19"/>
      <c r="L71" s="19"/>
    </row>
    <row r="72" spans="1:31" ht="11.25">
      <c r="B72" s="19"/>
      <c r="L72" s="19"/>
    </row>
    <row r="73" spans="1:31" ht="11.25">
      <c r="B73" s="19"/>
      <c r="L73" s="19"/>
    </row>
    <row r="74" spans="1:31" ht="11.25">
      <c r="B74" s="19"/>
      <c r="L74" s="19"/>
    </row>
    <row r="75" spans="1:31" ht="11.25">
      <c r="B75" s="19"/>
      <c r="L75" s="19"/>
    </row>
    <row r="76" spans="1:31" s="2" customFormat="1" ht="12.75">
      <c r="A76" s="33"/>
      <c r="B76" s="38"/>
      <c r="C76" s="33"/>
      <c r="D76" s="148" t="s">
        <v>52</v>
      </c>
      <c r="E76" s="149"/>
      <c r="F76" s="150" t="s">
        <v>53</v>
      </c>
      <c r="G76" s="148" t="s">
        <v>52</v>
      </c>
      <c r="H76" s="149"/>
      <c r="I76" s="151"/>
      <c r="J76" s="152" t="s">
        <v>53</v>
      </c>
      <c r="K76" s="149"/>
      <c r="L76" s="50"/>
      <c r="S76" s="33"/>
      <c r="T76" s="33"/>
      <c r="U76" s="33"/>
      <c r="V76" s="33"/>
      <c r="W76" s="33"/>
      <c r="X76" s="33"/>
      <c r="Y76" s="33"/>
      <c r="Z76" s="33"/>
      <c r="AA76" s="33"/>
      <c r="AB76" s="33"/>
      <c r="AC76" s="33"/>
      <c r="AD76" s="33"/>
      <c r="AE76" s="33"/>
    </row>
    <row r="77" spans="1:31" s="2" customFormat="1" ht="14.45" customHeight="1">
      <c r="A77" s="33"/>
      <c r="B77" s="155"/>
      <c r="C77" s="156"/>
      <c r="D77" s="156"/>
      <c r="E77" s="156"/>
      <c r="F77" s="156"/>
      <c r="G77" s="156"/>
      <c r="H77" s="156"/>
      <c r="I77" s="157"/>
      <c r="J77" s="156"/>
      <c r="K77" s="156"/>
      <c r="L77" s="50"/>
      <c r="S77" s="33"/>
      <c r="T77" s="33"/>
      <c r="U77" s="33"/>
      <c r="V77" s="33"/>
      <c r="W77" s="33"/>
      <c r="X77" s="33"/>
      <c r="Y77" s="33"/>
      <c r="Z77" s="33"/>
      <c r="AA77" s="33"/>
      <c r="AB77" s="33"/>
      <c r="AC77" s="33"/>
      <c r="AD77" s="33"/>
      <c r="AE77" s="33"/>
    </row>
    <row r="81" spans="1:31" s="2" customFormat="1" ht="6.95" customHeight="1">
      <c r="A81" s="33"/>
      <c r="B81" s="158"/>
      <c r="C81" s="159"/>
      <c r="D81" s="159"/>
      <c r="E81" s="159"/>
      <c r="F81" s="159"/>
      <c r="G81" s="159"/>
      <c r="H81" s="159"/>
      <c r="I81" s="160"/>
      <c r="J81" s="159"/>
      <c r="K81" s="159"/>
      <c r="L81" s="50"/>
      <c r="S81" s="33"/>
      <c r="T81" s="33"/>
      <c r="U81" s="33"/>
      <c r="V81" s="33"/>
      <c r="W81" s="33"/>
      <c r="X81" s="33"/>
      <c r="Y81" s="33"/>
      <c r="Z81" s="33"/>
      <c r="AA81" s="33"/>
      <c r="AB81" s="33"/>
      <c r="AC81" s="33"/>
      <c r="AD81" s="33"/>
      <c r="AE81" s="33"/>
    </row>
    <row r="82" spans="1:31" s="2" customFormat="1" ht="24.95" customHeight="1">
      <c r="A82" s="33"/>
      <c r="B82" s="34"/>
      <c r="C82" s="22" t="s">
        <v>108</v>
      </c>
      <c r="D82" s="35"/>
      <c r="E82" s="35"/>
      <c r="F82" s="35"/>
      <c r="G82" s="35"/>
      <c r="H82" s="35"/>
      <c r="I82" s="121"/>
      <c r="J82" s="35"/>
      <c r="K82" s="35"/>
      <c r="L82" s="50"/>
      <c r="S82" s="33"/>
      <c r="T82" s="33"/>
      <c r="U82" s="33"/>
      <c r="V82" s="33"/>
      <c r="W82" s="33"/>
      <c r="X82" s="33"/>
      <c r="Y82" s="33"/>
      <c r="Z82" s="33"/>
      <c r="AA82" s="33"/>
      <c r="AB82" s="33"/>
      <c r="AC82" s="33"/>
      <c r="AD82" s="33"/>
      <c r="AE82" s="33"/>
    </row>
    <row r="83" spans="1:31" s="2" customFormat="1" ht="6.95" customHeight="1">
      <c r="A83" s="33"/>
      <c r="B83" s="34"/>
      <c r="C83" s="35"/>
      <c r="D83" s="35"/>
      <c r="E83" s="35"/>
      <c r="F83" s="35"/>
      <c r="G83" s="35"/>
      <c r="H83" s="35"/>
      <c r="I83" s="121"/>
      <c r="J83" s="35"/>
      <c r="K83" s="35"/>
      <c r="L83" s="50"/>
      <c r="S83" s="33"/>
      <c r="T83" s="33"/>
      <c r="U83" s="33"/>
      <c r="V83" s="33"/>
      <c r="W83" s="33"/>
      <c r="X83" s="33"/>
      <c r="Y83" s="33"/>
      <c r="Z83" s="33"/>
      <c r="AA83" s="33"/>
      <c r="AB83" s="33"/>
      <c r="AC83" s="33"/>
      <c r="AD83" s="33"/>
      <c r="AE83" s="33"/>
    </row>
    <row r="84" spans="1:31" s="2" customFormat="1" ht="12" customHeight="1">
      <c r="A84" s="33"/>
      <c r="B84" s="34"/>
      <c r="C84" s="28" t="s">
        <v>16</v>
      </c>
      <c r="D84" s="35"/>
      <c r="E84" s="35"/>
      <c r="F84" s="35"/>
      <c r="G84" s="35"/>
      <c r="H84" s="35"/>
      <c r="I84" s="121"/>
      <c r="J84" s="35"/>
      <c r="K84" s="35"/>
      <c r="L84" s="50"/>
      <c r="S84" s="33"/>
      <c r="T84" s="33"/>
      <c r="U84" s="33"/>
      <c r="V84" s="33"/>
      <c r="W84" s="33"/>
      <c r="X84" s="33"/>
      <c r="Y84" s="33"/>
      <c r="Z84" s="33"/>
      <c r="AA84" s="33"/>
      <c r="AB84" s="33"/>
      <c r="AC84" s="33"/>
      <c r="AD84" s="33"/>
      <c r="AE84" s="33"/>
    </row>
    <row r="85" spans="1:31" s="2" customFormat="1" ht="16.5" customHeight="1">
      <c r="A85" s="33"/>
      <c r="B85" s="34"/>
      <c r="C85" s="35"/>
      <c r="D85" s="35"/>
      <c r="E85" s="320" t="str">
        <f>E7</f>
        <v>Oprava výhybek v žst. Jistebník</v>
      </c>
      <c r="F85" s="321"/>
      <c r="G85" s="321"/>
      <c r="H85" s="321"/>
      <c r="I85" s="121"/>
      <c r="J85" s="35"/>
      <c r="K85" s="35"/>
      <c r="L85" s="50"/>
      <c r="S85" s="33"/>
      <c r="T85" s="33"/>
      <c r="U85" s="33"/>
      <c r="V85" s="33"/>
      <c r="W85" s="33"/>
      <c r="X85" s="33"/>
      <c r="Y85" s="33"/>
      <c r="Z85" s="33"/>
      <c r="AA85" s="33"/>
      <c r="AB85" s="33"/>
      <c r="AC85" s="33"/>
      <c r="AD85" s="33"/>
      <c r="AE85" s="33"/>
    </row>
    <row r="86" spans="1:31" s="1" customFormat="1" ht="12" customHeight="1">
      <c r="B86" s="20"/>
      <c r="C86" s="28" t="s">
        <v>106</v>
      </c>
      <c r="D86" s="21"/>
      <c r="E86" s="21"/>
      <c r="F86" s="21"/>
      <c r="G86" s="21"/>
      <c r="H86" s="21"/>
      <c r="I86" s="114"/>
      <c r="J86" s="21"/>
      <c r="K86" s="21"/>
      <c r="L86" s="19"/>
    </row>
    <row r="87" spans="1:31" s="2" customFormat="1" ht="16.5" customHeight="1">
      <c r="A87" s="33"/>
      <c r="B87" s="34"/>
      <c r="C87" s="35"/>
      <c r="D87" s="35"/>
      <c r="E87" s="320" t="s">
        <v>657</v>
      </c>
      <c r="F87" s="322"/>
      <c r="G87" s="322"/>
      <c r="H87" s="322"/>
      <c r="I87" s="121"/>
      <c r="J87" s="35"/>
      <c r="K87" s="35"/>
      <c r="L87" s="50"/>
      <c r="S87" s="33"/>
      <c r="T87" s="33"/>
      <c r="U87" s="33"/>
      <c r="V87" s="33"/>
      <c r="W87" s="33"/>
      <c r="X87" s="33"/>
      <c r="Y87" s="33"/>
      <c r="Z87" s="33"/>
      <c r="AA87" s="33"/>
      <c r="AB87" s="33"/>
      <c r="AC87" s="33"/>
      <c r="AD87" s="33"/>
      <c r="AE87" s="33"/>
    </row>
    <row r="88" spans="1:31" s="2" customFormat="1" ht="12" customHeight="1">
      <c r="A88" s="33"/>
      <c r="B88" s="34"/>
      <c r="C88" s="28" t="s">
        <v>658</v>
      </c>
      <c r="D88" s="35"/>
      <c r="E88" s="35"/>
      <c r="F88" s="35"/>
      <c r="G88" s="35"/>
      <c r="H88" s="35"/>
      <c r="I88" s="121"/>
      <c r="J88" s="35"/>
      <c r="K88" s="35"/>
      <c r="L88" s="50"/>
      <c r="S88" s="33"/>
      <c r="T88" s="33"/>
      <c r="U88" s="33"/>
      <c r="V88" s="33"/>
      <c r="W88" s="33"/>
      <c r="X88" s="33"/>
      <c r="Y88" s="33"/>
      <c r="Z88" s="33"/>
      <c r="AA88" s="33"/>
      <c r="AB88" s="33"/>
      <c r="AC88" s="33"/>
      <c r="AD88" s="33"/>
      <c r="AE88" s="33"/>
    </row>
    <row r="89" spans="1:31" s="2" customFormat="1" ht="16.5" customHeight="1">
      <c r="A89" s="33"/>
      <c r="B89" s="34"/>
      <c r="C89" s="35"/>
      <c r="D89" s="35"/>
      <c r="E89" s="268" t="str">
        <f>E11</f>
        <v>SO 03-01 - Technologická část</v>
      </c>
      <c r="F89" s="322"/>
      <c r="G89" s="322"/>
      <c r="H89" s="322"/>
      <c r="I89" s="121"/>
      <c r="J89" s="35"/>
      <c r="K89" s="35"/>
      <c r="L89" s="50"/>
      <c r="S89" s="33"/>
      <c r="T89" s="33"/>
      <c r="U89" s="33"/>
      <c r="V89" s="33"/>
      <c r="W89" s="33"/>
      <c r="X89" s="33"/>
      <c r="Y89" s="33"/>
      <c r="Z89" s="33"/>
      <c r="AA89" s="33"/>
      <c r="AB89" s="33"/>
      <c r="AC89" s="33"/>
      <c r="AD89" s="33"/>
      <c r="AE89" s="33"/>
    </row>
    <row r="90" spans="1:31" s="2" customFormat="1" ht="6.95" customHeight="1">
      <c r="A90" s="33"/>
      <c r="B90" s="34"/>
      <c r="C90" s="35"/>
      <c r="D90" s="35"/>
      <c r="E90" s="35"/>
      <c r="F90" s="35"/>
      <c r="G90" s="35"/>
      <c r="H90" s="35"/>
      <c r="I90" s="121"/>
      <c r="J90" s="35"/>
      <c r="K90" s="35"/>
      <c r="L90" s="50"/>
      <c r="S90" s="33"/>
      <c r="T90" s="33"/>
      <c r="U90" s="33"/>
      <c r="V90" s="33"/>
      <c r="W90" s="33"/>
      <c r="X90" s="33"/>
      <c r="Y90" s="33"/>
      <c r="Z90" s="33"/>
      <c r="AA90" s="33"/>
      <c r="AB90" s="33"/>
      <c r="AC90" s="33"/>
      <c r="AD90" s="33"/>
      <c r="AE90" s="33"/>
    </row>
    <row r="91" spans="1:31" s="2" customFormat="1" ht="12" customHeight="1">
      <c r="A91" s="33"/>
      <c r="B91" s="34"/>
      <c r="C91" s="28" t="s">
        <v>20</v>
      </c>
      <c r="D91" s="35"/>
      <c r="E91" s="35"/>
      <c r="F91" s="26" t="str">
        <f>F14</f>
        <v>PS Studénka</v>
      </c>
      <c r="G91" s="35"/>
      <c r="H91" s="35"/>
      <c r="I91" s="122" t="s">
        <v>22</v>
      </c>
      <c r="J91" s="65" t="str">
        <f>IF(J14="","",J14)</f>
        <v>25. 2. 2020</v>
      </c>
      <c r="K91" s="35"/>
      <c r="L91" s="50"/>
      <c r="S91" s="33"/>
      <c r="T91" s="33"/>
      <c r="U91" s="33"/>
      <c r="V91" s="33"/>
      <c r="W91" s="33"/>
      <c r="X91" s="33"/>
      <c r="Y91" s="33"/>
      <c r="Z91" s="33"/>
      <c r="AA91" s="33"/>
      <c r="AB91" s="33"/>
      <c r="AC91" s="33"/>
      <c r="AD91" s="33"/>
      <c r="AE91" s="33"/>
    </row>
    <row r="92" spans="1:31" s="2" customFormat="1" ht="6.95" customHeight="1">
      <c r="A92" s="33"/>
      <c r="B92" s="34"/>
      <c r="C92" s="35"/>
      <c r="D92" s="35"/>
      <c r="E92" s="35"/>
      <c r="F92" s="35"/>
      <c r="G92" s="35"/>
      <c r="H92" s="35"/>
      <c r="I92" s="121"/>
      <c r="J92" s="35"/>
      <c r="K92" s="35"/>
      <c r="L92" s="50"/>
      <c r="S92" s="33"/>
      <c r="T92" s="33"/>
      <c r="U92" s="33"/>
      <c r="V92" s="33"/>
      <c r="W92" s="33"/>
      <c r="X92" s="33"/>
      <c r="Y92" s="33"/>
      <c r="Z92" s="33"/>
      <c r="AA92" s="33"/>
      <c r="AB92" s="33"/>
      <c r="AC92" s="33"/>
      <c r="AD92" s="33"/>
      <c r="AE92" s="33"/>
    </row>
    <row r="93" spans="1:31" s="2" customFormat="1" ht="15.2" customHeight="1">
      <c r="A93" s="33"/>
      <c r="B93" s="34"/>
      <c r="C93" s="28" t="s">
        <v>24</v>
      </c>
      <c r="D93" s="35"/>
      <c r="E93" s="35"/>
      <c r="F93" s="26" t="str">
        <f>E17</f>
        <v>Správa železnic, státní organizace, OŘ Ostrava</v>
      </c>
      <c r="G93" s="35"/>
      <c r="H93" s="35"/>
      <c r="I93" s="122" t="s">
        <v>32</v>
      </c>
      <c r="J93" s="31" t="str">
        <f>E23</f>
        <v xml:space="preserve"> </v>
      </c>
      <c r="K93" s="35"/>
      <c r="L93" s="50"/>
      <c r="S93" s="33"/>
      <c r="T93" s="33"/>
      <c r="U93" s="33"/>
      <c r="V93" s="33"/>
      <c r="W93" s="33"/>
      <c r="X93" s="33"/>
      <c r="Y93" s="33"/>
      <c r="Z93" s="33"/>
      <c r="AA93" s="33"/>
      <c r="AB93" s="33"/>
      <c r="AC93" s="33"/>
      <c r="AD93" s="33"/>
      <c r="AE93" s="33"/>
    </row>
    <row r="94" spans="1:31" s="2" customFormat="1" ht="25.7" customHeight="1">
      <c r="A94" s="33"/>
      <c r="B94" s="34"/>
      <c r="C94" s="28" t="s">
        <v>30</v>
      </c>
      <c r="D94" s="35"/>
      <c r="E94" s="35"/>
      <c r="F94" s="26" t="str">
        <f>IF(E20="","",E20)</f>
        <v>Vyplň údaj</v>
      </c>
      <c r="G94" s="35"/>
      <c r="H94" s="35"/>
      <c r="I94" s="122" t="s">
        <v>35</v>
      </c>
      <c r="J94" s="31" t="str">
        <f>E26</f>
        <v>ing. Hodulová Michaela</v>
      </c>
      <c r="K94" s="35"/>
      <c r="L94" s="50"/>
      <c r="S94" s="33"/>
      <c r="T94" s="33"/>
      <c r="U94" s="33"/>
      <c r="V94" s="33"/>
      <c r="W94" s="33"/>
      <c r="X94" s="33"/>
      <c r="Y94" s="33"/>
      <c r="Z94" s="33"/>
      <c r="AA94" s="33"/>
      <c r="AB94" s="33"/>
      <c r="AC94" s="33"/>
      <c r="AD94" s="33"/>
      <c r="AE94" s="33"/>
    </row>
    <row r="95" spans="1:31" s="2" customFormat="1" ht="10.35" customHeight="1">
      <c r="A95" s="33"/>
      <c r="B95" s="34"/>
      <c r="C95" s="35"/>
      <c r="D95" s="35"/>
      <c r="E95" s="35"/>
      <c r="F95" s="35"/>
      <c r="G95" s="35"/>
      <c r="H95" s="35"/>
      <c r="I95" s="121"/>
      <c r="J95" s="35"/>
      <c r="K95" s="35"/>
      <c r="L95" s="50"/>
      <c r="S95" s="33"/>
      <c r="T95" s="33"/>
      <c r="U95" s="33"/>
      <c r="V95" s="33"/>
      <c r="W95" s="33"/>
      <c r="X95" s="33"/>
      <c r="Y95" s="33"/>
      <c r="Z95" s="33"/>
      <c r="AA95" s="33"/>
      <c r="AB95" s="33"/>
      <c r="AC95" s="33"/>
      <c r="AD95" s="33"/>
      <c r="AE95" s="33"/>
    </row>
    <row r="96" spans="1:31" s="2" customFormat="1" ht="29.25" customHeight="1">
      <c r="A96" s="33"/>
      <c r="B96" s="34"/>
      <c r="C96" s="161" t="s">
        <v>109</v>
      </c>
      <c r="D96" s="162"/>
      <c r="E96" s="162"/>
      <c r="F96" s="162"/>
      <c r="G96" s="162"/>
      <c r="H96" s="162"/>
      <c r="I96" s="163"/>
      <c r="J96" s="164" t="s">
        <v>110</v>
      </c>
      <c r="K96" s="162"/>
      <c r="L96" s="50"/>
      <c r="S96" s="33"/>
      <c r="T96" s="33"/>
      <c r="U96" s="33"/>
      <c r="V96" s="33"/>
      <c r="W96" s="33"/>
      <c r="X96" s="33"/>
      <c r="Y96" s="33"/>
      <c r="Z96" s="33"/>
      <c r="AA96" s="33"/>
      <c r="AB96" s="33"/>
      <c r="AC96" s="33"/>
      <c r="AD96" s="33"/>
      <c r="AE96" s="33"/>
    </row>
    <row r="97" spans="1:47" s="2" customFormat="1" ht="10.35" customHeight="1">
      <c r="A97" s="33"/>
      <c r="B97" s="34"/>
      <c r="C97" s="35"/>
      <c r="D97" s="35"/>
      <c r="E97" s="35"/>
      <c r="F97" s="35"/>
      <c r="G97" s="35"/>
      <c r="H97" s="35"/>
      <c r="I97" s="121"/>
      <c r="J97" s="35"/>
      <c r="K97" s="35"/>
      <c r="L97" s="50"/>
      <c r="S97" s="33"/>
      <c r="T97" s="33"/>
      <c r="U97" s="33"/>
      <c r="V97" s="33"/>
      <c r="W97" s="33"/>
      <c r="X97" s="33"/>
      <c r="Y97" s="33"/>
      <c r="Z97" s="33"/>
      <c r="AA97" s="33"/>
      <c r="AB97" s="33"/>
      <c r="AC97" s="33"/>
      <c r="AD97" s="33"/>
      <c r="AE97" s="33"/>
    </row>
    <row r="98" spans="1:47" s="2" customFormat="1" ht="22.9" customHeight="1">
      <c r="A98" s="33"/>
      <c r="B98" s="34"/>
      <c r="C98" s="165" t="s">
        <v>111</v>
      </c>
      <c r="D98" s="35"/>
      <c r="E98" s="35"/>
      <c r="F98" s="35"/>
      <c r="G98" s="35"/>
      <c r="H98" s="35"/>
      <c r="I98" s="121"/>
      <c r="J98" s="83">
        <f>J125</f>
        <v>0</v>
      </c>
      <c r="K98" s="35"/>
      <c r="L98" s="50"/>
      <c r="S98" s="33"/>
      <c r="T98" s="33"/>
      <c r="U98" s="33"/>
      <c r="V98" s="33"/>
      <c r="W98" s="33"/>
      <c r="X98" s="33"/>
      <c r="Y98" s="33"/>
      <c r="Z98" s="33"/>
      <c r="AA98" s="33"/>
      <c r="AB98" s="33"/>
      <c r="AC98" s="33"/>
      <c r="AD98" s="33"/>
      <c r="AE98" s="33"/>
      <c r="AU98" s="16" t="s">
        <v>112</v>
      </c>
    </row>
    <row r="99" spans="1:47" s="9" customFormat="1" ht="24.95" customHeight="1">
      <c r="B99" s="166"/>
      <c r="C99" s="167"/>
      <c r="D99" s="168" t="s">
        <v>113</v>
      </c>
      <c r="E99" s="169"/>
      <c r="F99" s="169"/>
      <c r="G99" s="169"/>
      <c r="H99" s="169"/>
      <c r="I99" s="170"/>
      <c r="J99" s="171">
        <f>J126</f>
        <v>0</v>
      </c>
      <c r="K99" s="167"/>
      <c r="L99" s="172"/>
    </row>
    <row r="100" spans="1:47" s="10" customFormat="1" ht="19.899999999999999" customHeight="1">
      <c r="B100" s="173"/>
      <c r="C100" s="103"/>
      <c r="D100" s="174" t="s">
        <v>526</v>
      </c>
      <c r="E100" s="175"/>
      <c r="F100" s="175"/>
      <c r="G100" s="175"/>
      <c r="H100" s="175"/>
      <c r="I100" s="176"/>
      <c r="J100" s="177">
        <f>J127</f>
        <v>0</v>
      </c>
      <c r="K100" s="103"/>
      <c r="L100" s="178"/>
    </row>
    <row r="101" spans="1:47" s="9" customFormat="1" ht="24.95" customHeight="1">
      <c r="B101" s="166"/>
      <c r="C101" s="167"/>
      <c r="D101" s="168" t="s">
        <v>661</v>
      </c>
      <c r="E101" s="169"/>
      <c r="F101" s="169"/>
      <c r="G101" s="169"/>
      <c r="H101" s="169"/>
      <c r="I101" s="170"/>
      <c r="J101" s="171">
        <f>J156</f>
        <v>0</v>
      </c>
      <c r="K101" s="167"/>
      <c r="L101" s="172"/>
    </row>
    <row r="102" spans="1:47" s="9" customFormat="1" ht="24.95" customHeight="1">
      <c r="B102" s="166"/>
      <c r="C102" s="167"/>
      <c r="D102" s="168" t="s">
        <v>662</v>
      </c>
      <c r="E102" s="169"/>
      <c r="F102" s="169"/>
      <c r="G102" s="169"/>
      <c r="H102" s="169"/>
      <c r="I102" s="170"/>
      <c r="J102" s="171">
        <f>J188</f>
        <v>0</v>
      </c>
      <c r="K102" s="167"/>
      <c r="L102" s="172"/>
    </row>
    <row r="103" spans="1:47" s="9" customFormat="1" ht="24.95" customHeight="1">
      <c r="B103" s="166"/>
      <c r="C103" s="167"/>
      <c r="D103" s="168" t="s">
        <v>663</v>
      </c>
      <c r="E103" s="169"/>
      <c r="F103" s="169"/>
      <c r="G103" s="169"/>
      <c r="H103" s="169"/>
      <c r="I103" s="170"/>
      <c r="J103" s="171">
        <f>J214</f>
        <v>0</v>
      </c>
      <c r="K103" s="167"/>
      <c r="L103" s="172"/>
    </row>
    <row r="104" spans="1:47" s="2" customFormat="1" ht="21.75" customHeight="1">
      <c r="A104" s="33"/>
      <c r="B104" s="34"/>
      <c r="C104" s="35"/>
      <c r="D104" s="35"/>
      <c r="E104" s="35"/>
      <c r="F104" s="35"/>
      <c r="G104" s="35"/>
      <c r="H104" s="35"/>
      <c r="I104" s="121"/>
      <c r="J104" s="35"/>
      <c r="K104" s="35"/>
      <c r="L104" s="50"/>
      <c r="S104" s="33"/>
      <c r="T104" s="33"/>
      <c r="U104" s="33"/>
      <c r="V104" s="33"/>
      <c r="W104" s="33"/>
      <c r="X104" s="33"/>
      <c r="Y104" s="33"/>
      <c r="Z104" s="33"/>
      <c r="AA104" s="33"/>
      <c r="AB104" s="33"/>
      <c r="AC104" s="33"/>
      <c r="AD104" s="33"/>
      <c r="AE104" s="33"/>
    </row>
    <row r="105" spans="1:47" s="2" customFormat="1" ht="6.95" customHeight="1">
      <c r="A105" s="33"/>
      <c r="B105" s="53"/>
      <c r="C105" s="54"/>
      <c r="D105" s="54"/>
      <c r="E105" s="54"/>
      <c r="F105" s="54"/>
      <c r="G105" s="54"/>
      <c r="H105" s="54"/>
      <c r="I105" s="157"/>
      <c r="J105" s="54"/>
      <c r="K105" s="54"/>
      <c r="L105" s="50"/>
      <c r="S105" s="33"/>
      <c r="T105" s="33"/>
      <c r="U105" s="33"/>
      <c r="V105" s="33"/>
      <c r="W105" s="33"/>
      <c r="X105" s="33"/>
      <c r="Y105" s="33"/>
      <c r="Z105" s="33"/>
      <c r="AA105" s="33"/>
      <c r="AB105" s="33"/>
      <c r="AC105" s="33"/>
      <c r="AD105" s="33"/>
      <c r="AE105" s="33"/>
    </row>
    <row r="109" spans="1:47" s="2" customFormat="1" ht="6.95" customHeight="1">
      <c r="A109" s="33"/>
      <c r="B109" s="55"/>
      <c r="C109" s="56"/>
      <c r="D109" s="56"/>
      <c r="E109" s="56"/>
      <c r="F109" s="56"/>
      <c r="G109" s="56"/>
      <c r="H109" s="56"/>
      <c r="I109" s="160"/>
      <c r="J109" s="56"/>
      <c r="K109" s="56"/>
      <c r="L109" s="50"/>
      <c r="S109" s="33"/>
      <c r="T109" s="33"/>
      <c r="U109" s="33"/>
      <c r="V109" s="33"/>
      <c r="W109" s="33"/>
      <c r="X109" s="33"/>
      <c r="Y109" s="33"/>
      <c r="Z109" s="33"/>
      <c r="AA109" s="33"/>
      <c r="AB109" s="33"/>
      <c r="AC109" s="33"/>
      <c r="AD109" s="33"/>
      <c r="AE109" s="33"/>
    </row>
    <row r="110" spans="1:47" s="2" customFormat="1" ht="24.95" customHeight="1">
      <c r="A110" s="33"/>
      <c r="B110" s="34"/>
      <c r="C110" s="22" t="s">
        <v>116</v>
      </c>
      <c r="D110" s="35"/>
      <c r="E110" s="35"/>
      <c r="F110" s="35"/>
      <c r="G110" s="35"/>
      <c r="H110" s="35"/>
      <c r="I110" s="121"/>
      <c r="J110" s="35"/>
      <c r="K110" s="35"/>
      <c r="L110" s="50"/>
      <c r="S110" s="33"/>
      <c r="T110" s="33"/>
      <c r="U110" s="33"/>
      <c r="V110" s="33"/>
      <c r="W110" s="33"/>
      <c r="X110" s="33"/>
      <c r="Y110" s="33"/>
      <c r="Z110" s="33"/>
      <c r="AA110" s="33"/>
      <c r="AB110" s="33"/>
      <c r="AC110" s="33"/>
      <c r="AD110" s="33"/>
      <c r="AE110" s="33"/>
    </row>
    <row r="111" spans="1:47" s="2" customFormat="1" ht="6.95" customHeight="1">
      <c r="A111" s="33"/>
      <c r="B111" s="34"/>
      <c r="C111" s="35"/>
      <c r="D111" s="35"/>
      <c r="E111" s="35"/>
      <c r="F111" s="35"/>
      <c r="G111" s="35"/>
      <c r="H111" s="35"/>
      <c r="I111" s="121"/>
      <c r="J111" s="35"/>
      <c r="K111" s="35"/>
      <c r="L111" s="50"/>
      <c r="S111" s="33"/>
      <c r="T111" s="33"/>
      <c r="U111" s="33"/>
      <c r="V111" s="33"/>
      <c r="W111" s="33"/>
      <c r="X111" s="33"/>
      <c r="Y111" s="33"/>
      <c r="Z111" s="33"/>
      <c r="AA111" s="33"/>
      <c r="AB111" s="33"/>
      <c r="AC111" s="33"/>
      <c r="AD111" s="33"/>
      <c r="AE111" s="33"/>
    </row>
    <row r="112" spans="1:47" s="2" customFormat="1" ht="12" customHeight="1">
      <c r="A112" s="33"/>
      <c r="B112" s="34"/>
      <c r="C112" s="28" t="s">
        <v>16</v>
      </c>
      <c r="D112" s="35"/>
      <c r="E112" s="35"/>
      <c r="F112" s="35"/>
      <c r="G112" s="35"/>
      <c r="H112" s="35"/>
      <c r="I112" s="121"/>
      <c r="J112" s="35"/>
      <c r="K112" s="35"/>
      <c r="L112" s="50"/>
      <c r="S112" s="33"/>
      <c r="T112" s="33"/>
      <c r="U112" s="33"/>
      <c r="V112" s="33"/>
      <c r="W112" s="33"/>
      <c r="X112" s="33"/>
      <c r="Y112" s="33"/>
      <c r="Z112" s="33"/>
      <c r="AA112" s="33"/>
      <c r="AB112" s="33"/>
      <c r="AC112" s="33"/>
      <c r="AD112" s="33"/>
      <c r="AE112" s="33"/>
    </row>
    <row r="113" spans="1:65" s="2" customFormat="1" ht="16.5" customHeight="1">
      <c r="A113" s="33"/>
      <c r="B113" s="34"/>
      <c r="C113" s="35"/>
      <c r="D113" s="35"/>
      <c r="E113" s="320" t="str">
        <f>E7</f>
        <v>Oprava výhybek v žst. Jistebník</v>
      </c>
      <c r="F113" s="321"/>
      <c r="G113" s="321"/>
      <c r="H113" s="321"/>
      <c r="I113" s="121"/>
      <c r="J113" s="35"/>
      <c r="K113" s="35"/>
      <c r="L113" s="50"/>
      <c r="S113" s="33"/>
      <c r="T113" s="33"/>
      <c r="U113" s="33"/>
      <c r="V113" s="33"/>
      <c r="W113" s="33"/>
      <c r="X113" s="33"/>
      <c r="Y113" s="33"/>
      <c r="Z113" s="33"/>
      <c r="AA113" s="33"/>
      <c r="AB113" s="33"/>
      <c r="AC113" s="33"/>
      <c r="AD113" s="33"/>
      <c r="AE113" s="33"/>
    </row>
    <row r="114" spans="1:65" s="1" customFormat="1" ht="12" customHeight="1">
      <c r="B114" s="20"/>
      <c r="C114" s="28" t="s">
        <v>106</v>
      </c>
      <c r="D114" s="21"/>
      <c r="E114" s="21"/>
      <c r="F114" s="21"/>
      <c r="G114" s="21"/>
      <c r="H114" s="21"/>
      <c r="I114" s="114"/>
      <c r="J114" s="21"/>
      <c r="K114" s="21"/>
      <c r="L114" s="19"/>
    </row>
    <row r="115" spans="1:65" s="2" customFormat="1" ht="16.5" customHeight="1">
      <c r="A115" s="33"/>
      <c r="B115" s="34"/>
      <c r="C115" s="35"/>
      <c r="D115" s="35"/>
      <c r="E115" s="320" t="s">
        <v>657</v>
      </c>
      <c r="F115" s="322"/>
      <c r="G115" s="322"/>
      <c r="H115" s="322"/>
      <c r="I115" s="121"/>
      <c r="J115" s="35"/>
      <c r="K115" s="35"/>
      <c r="L115" s="50"/>
      <c r="S115" s="33"/>
      <c r="T115" s="33"/>
      <c r="U115" s="33"/>
      <c r="V115" s="33"/>
      <c r="W115" s="33"/>
      <c r="X115" s="33"/>
      <c r="Y115" s="33"/>
      <c r="Z115" s="33"/>
      <c r="AA115" s="33"/>
      <c r="AB115" s="33"/>
      <c r="AC115" s="33"/>
      <c r="AD115" s="33"/>
      <c r="AE115" s="33"/>
    </row>
    <row r="116" spans="1:65" s="2" customFormat="1" ht="12" customHeight="1">
      <c r="A116" s="33"/>
      <c r="B116" s="34"/>
      <c r="C116" s="28" t="s">
        <v>658</v>
      </c>
      <c r="D116" s="35"/>
      <c r="E116" s="35"/>
      <c r="F116" s="35"/>
      <c r="G116" s="35"/>
      <c r="H116" s="35"/>
      <c r="I116" s="121"/>
      <c r="J116" s="35"/>
      <c r="K116" s="35"/>
      <c r="L116" s="50"/>
      <c r="S116" s="33"/>
      <c r="T116" s="33"/>
      <c r="U116" s="33"/>
      <c r="V116" s="33"/>
      <c r="W116" s="33"/>
      <c r="X116" s="33"/>
      <c r="Y116" s="33"/>
      <c r="Z116" s="33"/>
      <c r="AA116" s="33"/>
      <c r="AB116" s="33"/>
      <c r="AC116" s="33"/>
      <c r="AD116" s="33"/>
      <c r="AE116" s="33"/>
    </row>
    <row r="117" spans="1:65" s="2" customFormat="1" ht="16.5" customHeight="1">
      <c r="A117" s="33"/>
      <c r="B117" s="34"/>
      <c r="C117" s="35"/>
      <c r="D117" s="35"/>
      <c r="E117" s="268" t="str">
        <f>E11</f>
        <v>SO 03-01 - Technologická část</v>
      </c>
      <c r="F117" s="322"/>
      <c r="G117" s="322"/>
      <c r="H117" s="322"/>
      <c r="I117" s="121"/>
      <c r="J117" s="35"/>
      <c r="K117" s="35"/>
      <c r="L117" s="50"/>
      <c r="S117" s="33"/>
      <c r="T117" s="33"/>
      <c r="U117" s="33"/>
      <c r="V117" s="33"/>
      <c r="W117" s="33"/>
      <c r="X117" s="33"/>
      <c r="Y117" s="33"/>
      <c r="Z117" s="33"/>
      <c r="AA117" s="33"/>
      <c r="AB117" s="33"/>
      <c r="AC117" s="33"/>
      <c r="AD117" s="33"/>
      <c r="AE117" s="33"/>
    </row>
    <row r="118" spans="1:65" s="2" customFormat="1" ht="6.95" customHeight="1">
      <c r="A118" s="33"/>
      <c r="B118" s="34"/>
      <c r="C118" s="35"/>
      <c r="D118" s="35"/>
      <c r="E118" s="35"/>
      <c r="F118" s="35"/>
      <c r="G118" s="35"/>
      <c r="H118" s="35"/>
      <c r="I118" s="121"/>
      <c r="J118" s="35"/>
      <c r="K118" s="35"/>
      <c r="L118" s="50"/>
      <c r="S118" s="33"/>
      <c r="T118" s="33"/>
      <c r="U118" s="33"/>
      <c r="V118" s="33"/>
      <c r="W118" s="33"/>
      <c r="X118" s="33"/>
      <c r="Y118" s="33"/>
      <c r="Z118" s="33"/>
      <c r="AA118" s="33"/>
      <c r="AB118" s="33"/>
      <c r="AC118" s="33"/>
      <c r="AD118" s="33"/>
      <c r="AE118" s="33"/>
    </row>
    <row r="119" spans="1:65" s="2" customFormat="1" ht="12" customHeight="1">
      <c r="A119" s="33"/>
      <c r="B119" s="34"/>
      <c r="C119" s="28" t="s">
        <v>20</v>
      </c>
      <c r="D119" s="35"/>
      <c r="E119" s="35"/>
      <c r="F119" s="26" t="str">
        <f>F14</f>
        <v>PS Studénka</v>
      </c>
      <c r="G119" s="35"/>
      <c r="H119" s="35"/>
      <c r="I119" s="122" t="s">
        <v>22</v>
      </c>
      <c r="J119" s="65" t="str">
        <f>IF(J14="","",J14)</f>
        <v>25. 2. 2020</v>
      </c>
      <c r="K119" s="35"/>
      <c r="L119" s="50"/>
      <c r="S119" s="33"/>
      <c r="T119" s="33"/>
      <c r="U119" s="33"/>
      <c r="V119" s="33"/>
      <c r="W119" s="33"/>
      <c r="X119" s="33"/>
      <c r="Y119" s="33"/>
      <c r="Z119" s="33"/>
      <c r="AA119" s="33"/>
      <c r="AB119" s="33"/>
      <c r="AC119" s="33"/>
      <c r="AD119" s="33"/>
      <c r="AE119" s="33"/>
    </row>
    <row r="120" spans="1:65" s="2" customFormat="1" ht="6.95" customHeight="1">
      <c r="A120" s="33"/>
      <c r="B120" s="34"/>
      <c r="C120" s="35"/>
      <c r="D120" s="35"/>
      <c r="E120" s="35"/>
      <c r="F120" s="35"/>
      <c r="G120" s="35"/>
      <c r="H120" s="35"/>
      <c r="I120" s="121"/>
      <c r="J120" s="35"/>
      <c r="K120" s="35"/>
      <c r="L120" s="50"/>
      <c r="S120" s="33"/>
      <c r="T120" s="33"/>
      <c r="U120" s="33"/>
      <c r="V120" s="33"/>
      <c r="W120" s="33"/>
      <c r="X120" s="33"/>
      <c r="Y120" s="33"/>
      <c r="Z120" s="33"/>
      <c r="AA120" s="33"/>
      <c r="AB120" s="33"/>
      <c r="AC120" s="33"/>
      <c r="AD120" s="33"/>
      <c r="AE120" s="33"/>
    </row>
    <row r="121" spans="1:65" s="2" customFormat="1" ht="15.2" customHeight="1">
      <c r="A121" s="33"/>
      <c r="B121" s="34"/>
      <c r="C121" s="28" t="s">
        <v>24</v>
      </c>
      <c r="D121" s="35"/>
      <c r="E121" s="35"/>
      <c r="F121" s="26" t="str">
        <f>E17</f>
        <v>Správa železnic, státní organizace, OŘ Ostrava</v>
      </c>
      <c r="G121" s="35"/>
      <c r="H121" s="35"/>
      <c r="I121" s="122" t="s">
        <v>32</v>
      </c>
      <c r="J121" s="31" t="str">
        <f>E23</f>
        <v xml:space="preserve"> </v>
      </c>
      <c r="K121" s="35"/>
      <c r="L121" s="50"/>
      <c r="S121" s="33"/>
      <c r="T121" s="33"/>
      <c r="U121" s="33"/>
      <c r="V121" s="33"/>
      <c r="W121" s="33"/>
      <c r="X121" s="33"/>
      <c r="Y121" s="33"/>
      <c r="Z121" s="33"/>
      <c r="AA121" s="33"/>
      <c r="AB121" s="33"/>
      <c r="AC121" s="33"/>
      <c r="AD121" s="33"/>
      <c r="AE121" s="33"/>
    </row>
    <row r="122" spans="1:65" s="2" customFormat="1" ht="25.7" customHeight="1">
      <c r="A122" s="33"/>
      <c r="B122" s="34"/>
      <c r="C122" s="28" t="s">
        <v>30</v>
      </c>
      <c r="D122" s="35"/>
      <c r="E122" s="35"/>
      <c r="F122" s="26" t="str">
        <f>IF(E20="","",E20)</f>
        <v>Vyplň údaj</v>
      </c>
      <c r="G122" s="35"/>
      <c r="H122" s="35"/>
      <c r="I122" s="122" t="s">
        <v>35</v>
      </c>
      <c r="J122" s="31" t="str">
        <f>E26</f>
        <v>ing. Hodulová Michaela</v>
      </c>
      <c r="K122" s="35"/>
      <c r="L122" s="50"/>
      <c r="S122" s="33"/>
      <c r="T122" s="33"/>
      <c r="U122" s="33"/>
      <c r="V122" s="33"/>
      <c r="W122" s="33"/>
      <c r="X122" s="33"/>
      <c r="Y122" s="33"/>
      <c r="Z122" s="33"/>
      <c r="AA122" s="33"/>
      <c r="AB122" s="33"/>
      <c r="AC122" s="33"/>
      <c r="AD122" s="33"/>
      <c r="AE122" s="33"/>
    </row>
    <row r="123" spans="1:65" s="2" customFormat="1" ht="10.35" customHeight="1">
      <c r="A123" s="33"/>
      <c r="B123" s="34"/>
      <c r="C123" s="35"/>
      <c r="D123" s="35"/>
      <c r="E123" s="35"/>
      <c r="F123" s="35"/>
      <c r="G123" s="35"/>
      <c r="H123" s="35"/>
      <c r="I123" s="121"/>
      <c r="J123" s="35"/>
      <c r="K123" s="35"/>
      <c r="L123" s="50"/>
      <c r="S123" s="33"/>
      <c r="T123" s="33"/>
      <c r="U123" s="33"/>
      <c r="V123" s="33"/>
      <c r="W123" s="33"/>
      <c r="X123" s="33"/>
      <c r="Y123" s="33"/>
      <c r="Z123" s="33"/>
      <c r="AA123" s="33"/>
      <c r="AB123" s="33"/>
      <c r="AC123" s="33"/>
      <c r="AD123" s="33"/>
      <c r="AE123" s="33"/>
    </row>
    <row r="124" spans="1:65" s="11" customFormat="1" ht="29.25" customHeight="1">
      <c r="A124" s="179"/>
      <c r="B124" s="180"/>
      <c r="C124" s="181" t="s">
        <v>117</v>
      </c>
      <c r="D124" s="182" t="s">
        <v>62</v>
      </c>
      <c r="E124" s="182" t="s">
        <v>58</v>
      </c>
      <c r="F124" s="182" t="s">
        <v>59</v>
      </c>
      <c r="G124" s="182" t="s">
        <v>118</v>
      </c>
      <c r="H124" s="182" t="s">
        <v>119</v>
      </c>
      <c r="I124" s="183" t="s">
        <v>120</v>
      </c>
      <c r="J124" s="182" t="s">
        <v>110</v>
      </c>
      <c r="K124" s="184" t="s">
        <v>121</v>
      </c>
      <c r="L124" s="185"/>
      <c r="M124" s="74" t="s">
        <v>1</v>
      </c>
      <c r="N124" s="75" t="s">
        <v>41</v>
      </c>
      <c r="O124" s="75" t="s">
        <v>122</v>
      </c>
      <c r="P124" s="75" t="s">
        <v>123</v>
      </c>
      <c r="Q124" s="75" t="s">
        <v>124</v>
      </c>
      <c r="R124" s="75" t="s">
        <v>125</v>
      </c>
      <c r="S124" s="75" t="s">
        <v>126</v>
      </c>
      <c r="T124" s="76" t="s">
        <v>127</v>
      </c>
      <c r="U124" s="179"/>
      <c r="V124" s="179"/>
      <c r="W124" s="179"/>
      <c r="X124" s="179"/>
      <c r="Y124" s="179"/>
      <c r="Z124" s="179"/>
      <c r="AA124" s="179"/>
      <c r="AB124" s="179"/>
      <c r="AC124" s="179"/>
      <c r="AD124" s="179"/>
      <c r="AE124" s="179"/>
    </row>
    <row r="125" spans="1:65" s="2" customFormat="1" ht="22.9" customHeight="1">
      <c r="A125" s="33"/>
      <c r="B125" s="34"/>
      <c r="C125" s="81" t="s">
        <v>128</v>
      </c>
      <c r="D125" s="35"/>
      <c r="E125" s="35"/>
      <c r="F125" s="35"/>
      <c r="G125" s="35"/>
      <c r="H125" s="35"/>
      <c r="I125" s="121"/>
      <c r="J125" s="186">
        <f>BK125</f>
        <v>0</v>
      </c>
      <c r="K125" s="35"/>
      <c r="L125" s="38"/>
      <c r="M125" s="77"/>
      <c r="N125" s="187"/>
      <c r="O125" s="78"/>
      <c r="P125" s="188">
        <f>P126+P156+P188+P214</f>
        <v>0</v>
      </c>
      <c r="Q125" s="78"/>
      <c r="R125" s="188">
        <f>R126+R156+R188+R214</f>
        <v>0</v>
      </c>
      <c r="S125" s="78"/>
      <c r="T125" s="189">
        <f>T126+T156+T188+T214</f>
        <v>0</v>
      </c>
      <c r="U125" s="33"/>
      <c r="V125" s="33"/>
      <c r="W125" s="33"/>
      <c r="X125" s="33"/>
      <c r="Y125" s="33"/>
      <c r="Z125" s="33"/>
      <c r="AA125" s="33"/>
      <c r="AB125" s="33"/>
      <c r="AC125" s="33"/>
      <c r="AD125" s="33"/>
      <c r="AE125" s="33"/>
      <c r="AT125" s="16" t="s">
        <v>76</v>
      </c>
      <c r="AU125" s="16" t="s">
        <v>112</v>
      </c>
      <c r="BK125" s="190">
        <f>BK126+BK156+BK188+BK214</f>
        <v>0</v>
      </c>
    </row>
    <row r="126" spans="1:65" s="12" customFormat="1" ht="25.9" customHeight="1">
      <c r="B126" s="191"/>
      <c r="C126" s="192"/>
      <c r="D126" s="193" t="s">
        <v>76</v>
      </c>
      <c r="E126" s="194" t="s">
        <v>129</v>
      </c>
      <c r="F126" s="194" t="s">
        <v>130</v>
      </c>
      <c r="G126" s="192"/>
      <c r="H126" s="192"/>
      <c r="I126" s="195"/>
      <c r="J126" s="196">
        <f>BK126</f>
        <v>0</v>
      </c>
      <c r="K126" s="192"/>
      <c r="L126" s="197"/>
      <c r="M126" s="198"/>
      <c r="N126" s="199"/>
      <c r="O126" s="199"/>
      <c r="P126" s="200">
        <f>P127</f>
        <v>0</v>
      </c>
      <c r="Q126" s="199"/>
      <c r="R126" s="200">
        <f>R127</f>
        <v>0</v>
      </c>
      <c r="S126" s="199"/>
      <c r="T126" s="201">
        <f>T127</f>
        <v>0</v>
      </c>
      <c r="AR126" s="202" t="s">
        <v>85</v>
      </c>
      <c r="AT126" s="203" t="s">
        <v>76</v>
      </c>
      <c r="AU126" s="203" t="s">
        <v>77</v>
      </c>
      <c r="AY126" s="202" t="s">
        <v>131</v>
      </c>
      <c r="BK126" s="204">
        <f>BK127</f>
        <v>0</v>
      </c>
    </row>
    <row r="127" spans="1:65" s="12" customFormat="1" ht="22.9" customHeight="1">
      <c r="B127" s="191"/>
      <c r="C127" s="192"/>
      <c r="D127" s="193" t="s">
        <v>76</v>
      </c>
      <c r="E127" s="205" t="s">
        <v>85</v>
      </c>
      <c r="F127" s="205" t="s">
        <v>530</v>
      </c>
      <c r="G127" s="192"/>
      <c r="H127" s="192"/>
      <c r="I127" s="195"/>
      <c r="J127" s="206">
        <f>BK127</f>
        <v>0</v>
      </c>
      <c r="K127" s="192"/>
      <c r="L127" s="197"/>
      <c r="M127" s="198"/>
      <c r="N127" s="199"/>
      <c r="O127" s="199"/>
      <c r="P127" s="200">
        <f>SUM(P128:P155)</f>
        <v>0</v>
      </c>
      <c r="Q127" s="199"/>
      <c r="R127" s="200">
        <f>SUM(R128:R155)</f>
        <v>0</v>
      </c>
      <c r="S127" s="199"/>
      <c r="T127" s="201">
        <f>SUM(T128:T155)</f>
        <v>0</v>
      </c>
      <c r="AR127" s="202" t="s">
        <v>85</v>
      </c>
      <c r="AT127" s="203" t="s">
        <v>76</v>
      </c>
      <c r="AU127" s="203" t="s">
        <v>85</v>
      </c>
      <c r="AY127" s="202" t="s">
        <v>131</v>
      </c>
      <c r="BK127" s="204">
        <f>SUM(BK128:BK155)</f>
        <v>0</v>
      </c>
    </row>
    <row r="128" spans="1:65" s="2" customFormat="1" ht="21.75" customHeight="1">
      <c r="A128" s="33"/>
      <c r="B128" s="34"/>
      <c r="C128" s="207" t="s">
        <v>85</v>
      </c>
      <c r="D128" s="207" t="s">
        <v>134</v>
      </c>
      <c r="E128" s="208" t="s">
        <v>664</v>
      </c>
      <c r="F128" s="209" t="s">
        <v>532</v>
      </c>
      <c r="G128" s="210" t="s">
        <v>192</v>
      </c>
      <c r="H128" s="211">
        <v>400</v>
      </c>
      <c r="I128" s="212"/>
      <c r="J128" s="213">
        <f>ROUND(I128*H128,2)</f>
        <v>0</v>
      </c>
      <c r="K128" s="209" t="s">
        <v>138</v>
      </c>
      <c r="L128" s="38"/>
      <c r="M128" s="214" t="s">
        <v>1</v>
      </c>
      <c r="N128" s="215" t="s">
        <v>42</v>
      </c>
      <c r="O128" s="70"/>
      <c r="P128" s="216">
        <f>O128*H128</f>
        <v>0</v>
      </c>
      <c r="Q128" s="216">
        <v>0</v>
      </c>
      <c r="R128" s="216">
        <f>Q128*H128</f>
        <v>0</v>
      </c>
      <c r="S128" s="216">
        <v>0</v>
      </c>
      <c r="T128" s="217">
        <f>S128*H128</f>
        <v>0</v>
      </c>
      <c r="U128" s="33"/>
      <c r="V128" s="33"/>
      <c r="W128" s="33"/>
      <c r="X128" s="33"/>
      <c r="Y128" s="33"/>
      <c r="Z128" s="33"/>
      <c r="AA128" s="33"/>
      <c r="AB128" s="33"/>
      <c r="AC128" s="33"/>
      <c r="AD128" s="33"/>
      <c r="AE128" s="33"/>
      <c r="AR128" s="218" t="s">
        <v>139</v>
      </c>
      <c r="AT128" s="218" t="s">
        <v>134</v>
      </c>
      <c r="AU128" s="218" t="s">
        <v>87</v>
      </c>
      <c r="AY128" s="16" t="s">
        <v>131</v>
      </c>
      <c r="BE128" s="219">
        <f>IF(N128="základní",J128,0)</f>
        <v>0</v>
      </c>
      <c r="BF128" s="219">
        <f>IF(N128="snížená",J128,0)</f>
        <v>0</v>
      </c>
      <c r="BG128" s="219">
        <f>IF(N128="zákl. přenesená",J128,0)</f>
        <v>0</v>
      </c>
      <c r="BH128" s="219">
        <f>IF(N128="sníž. přenesená",J128,0)</f>
        <v>0</v>
      </c>
      <c r="BI128" s="219">
        <f>IF(N128="nulová",J128,0)</f>
        <v>0</v>
      </c>
      <c r="BJ128" s="16" t="s">
        <v>85</v>
      </c>
      <c r="BK128" s="219">
        <f>ROUND(I128*H128,2)</f>
        <v>0</v>
      </c>
      <c r="BL128" s="16" t="s">
        <v>139</v>
      </c>
      <c r="BM128" s="218" t="s">
        <v>665</v>
      </c>
    </row>
    <row r="129" spans="1:65" s="2" customFormat="1" ht="11.25">
      <c r="A129" s="33"/>
      <c r="B129" s="34"/>
      <c r="C129" s="35"/>
      <c r="D129" s="220" t="s">
        <v>141</v>
      </c>
      <c r="E129" s="35"/>
      <c r="F129" s="221" t="s">
        <v>532</v>
      </c>
      <c r="G129" s="35"/>
      <c r="H129" s="35"/>
      <c r="I129" s="121"/>
      <c r="J129" s="35"/>
      <c r="K129" s="35"/>
      <c r="L129" s="38"/>
      <c r="M129" s="222"/>
      <c r="N129" s="223"/>
      <c r="O129" s="70"/>
      <c r="P129" s="70"/>
      <c r="Q129" s="70"/>
      <c r="R129" s="70"/>
      <c r="S129" s="70"/>
      <c r="T129" s="71"/>
      <c r="U129" s="33"/>
      <c r="V129" s="33"/>
      <c r="W129" s="33"/>
      <c r="X129" s="33"/>
      <c r="Y129" s="33"/>
      <c r="Z129" s="33"/>
      <c r="AA129" s="33"/>
      <c r="AB129" s="33"/>
      <c r="AC129" s="33"/>
      <c r="AD129" s="33"/>
      <c r="AE129" s="33"/>
      <c r="AT129" s="16" t="s">
        <v>141</v>
      </c>
      <c r="AU129" s="16" t="s">
        <v>87</v>
      </c>
    </row>
    <row r="130" spans="1:65" s="2" customFormat="1" ht="21.75" customHeight="1">
      <c r="A130" s="33"/>
      <c r="B130" s="34"/>
      <c r="C130" s="207" t="s">
        <v>87</v>
      </c>
      <c r="D130" s="207" t="s">
        <v>134</v>
      </c>
      <c r="E130" s="208" t="s">
        <v>666</v>
      </c>
      <c r="F130" s="209" t="s">
        <v>535</v>
      </c>
      <c r="G130" s="210" t="s">
        <v>192</v>
      </c>
      <c r="H130" s="211">
        <v>400</v>
      </c>
      <c r="I130" s="212"/>
      <c r="J130" s="213">
        <f>ROUND(I130*H130,2)</f>
        <v>0</v>
      </c>
      <c r="K130" s="209" t="s">
        <v>138</v>
      </c>
      <c r="L130" s="38"/>
      <c r="M130" s="214" t="s">
        <v>1</v>
      </c>
      <c r="N130" s="215" t="s">
        <v>42</v>
      </c>
      <c r="O130" s="70"/>
      <c r="P130" s="216">
        <f>O130*H130</f>
        <v>0</v>
      </c>
      <c r="Q130" s="216">
        <v>0</v>
      </c>
      <c r="R130" s="216">
        <f>Q130*H130</f>
        <v>0</v>
      </c>
      <c r="S130" s="216">
        <v>0</v>
      </c>
      <c r="T130" s="217">
        <f>S130*H130</f>
        <v>0</v>
      </c>
      <c r="U130" s="33"/>
      <c r="V130" s="33"/>
      <c r="W130" s="33"/>
      <c r="X130" s="33"/>
      <c r="Y130" s="33"/>
      <c r="Z130" s="33"/>
      <c r="AA130" s="33"/>
      <c r="AB130" s="33"/>
      <c r="AC130" s="33"/>
      <c r="AD130" s="33"/>
      <c r="AE130" s="33"/>
      <c r="AR130" s="218" t="s">
        <v>139</v>
      </c>
      <c r="AT130" s="218" t="s">
        <v>134</v>
      </c>
      <c r="AU130" s="218" t="s">
        <v>87</v>
      </c>
      <c r="AY130" s="16" t="s">
        <v>131</v>
      </c>
      <c r="BE130" s="219">
        <f>IF(N130="základní",J130,0)</f>
        <v>0</v>
      </c>
      <c r="BF130" s="219">
        <f>IF(N130="snížená",J130,0)</f>
        <v>0</v>
      </c>
      <c r="BG130" s="219">
        <f>IF(N130="zákl. přenesená",J130,0)</f>
        <v>0</v>
      </c>
      <c r="BH130" s="219">
        <f>IF(N130="sníž. přenesená",J130,0)</f>
        <v>0</v>
      </c>
      <c r="BI130" s="219">
        <f>IF(N130="nulová",J130,0)</f>
        <v>0</v>
      </c>
      <c r="BJ130" s="16" t="s">
        <v>85</v>
      </c>
      <c r="BK130" s="219">
        <f>ROUND(I130*H130,2)</f>
        <v>0</v>
      </c>
      <c r="BL130" s="16" t="s">
        <v>139</v>
      </c>
      <c r="BM130" s="218" t="s">
        <v>667</v>
      </c>
    </row>
    <row r="131" spans="1:65" s="2" customFormat="1" ht="11.25">
      <c r="A131" s="33"/>
      <c r="B131" s="34"/>
      <c r="C131" s="35"/>
      <c r="D131" s="220" t="s">
        <v>141</v>
      </c>
      <c r="E131" s="35"/>
      <c r="F131" s="221" t="s">
        <v>535</v>
      </c>
      <c r="G131" s="35"/>
      <c r="H131" s="35"/>
      <c r="I131" s="121"/>
      <c r="J131" s="35"/>
      <c r="K131" s="35"/>
      <c r="L131" s="38"/>
      <c r="M131" s="222"/>
      <c r="N131" s="223"/>
      <c r="O131" s="70"/>
      <c r="P131" s="70"/>
      <c r="Q131" s="70"/>
      <c r="R131" s="70"/>
      <c r="S131" s="70"/>
      <c r="T131" s="71"/>
      <c r="U131" s="33"/>
      <c r="V131" s="33"/>
      <c r="W131" s="33"/>
      <c r="X131" s="33"/>
      <c r="Y131" s="33"/>
      <c r="Z131" s="33"/>
      <c r="AA131" s="33"/>
      <c r="AB131" s="33"/>
      <c r="AC131" s="33"/>
      <c r="AD131" s="33"/>
      <c r="AE131" s="33"/>
      <c r="AT131" s="16" t="s">
        <v>141</v>
      </c>
      <c r="AU131" s="16" t="s">
        <v>87</v>
      </c>
    </row>
    <row r="132" spans="1:65" s="2" customFormat="1" ht="21.75" customHeight="1">
      <c r="A132" s="33"/>
      <c r="B132" s="34"/>
      <c r="C132" s="207" t="s">
        <v>150</v>
      </c>
      <c r="D132" s="207" t="s">
        <v>134</v>
      </c>
      <c r="E132" s="208" t="s">
        <v>668</v>
      </c>
      <c r="F132" s="209" t="s">
        <v>538</v>
      </c>
      <c r="G132" s="210" t="s">
        <v>192</v>
      </c>
      <c r="H132" s="211">
        <v>400</v>
      </c>
      <c r="I132" s="212"/>
      <c r="J132" s="213">
        <f>ROUND(I132*H132,2)</f>
        <v>0</v>
      </c>
      <c r="K132" s="209" t="s">
        <v>138</v>
      </c>
      <c r="L132" s="38"/>
      <c r="M132" s="214" t="s">
        <v>1</v>
      </c>
      <c r="N132" s="215" t="s">
        <v>42</v>
      </c>
      <c r="O132" s="70"/>
      <c r="P132" s="216">
        <f>O132*H132</f>
        <v>0</v>
      </c>
      <c r="Q132" s="216">
        <v>0</v>
      </c>
      <c r="R132" s="216">
        <f>Q132*H132</f>
        <v>0</v>
      </c>
      <c r="S132" s="216">
        <v>0</v>
      </c>
      <c r="T132" s="217">
        <f>S132*H132</f>
        <v>0</v>
      </c>
      <c r="U132" s="33"/>
      <c r="V132" s="33"/>
      <c r="W132" s="33"/>
      <c r="X132" s="33"/>
      <c r="Y132" s="33"/>
      <c r="Z132" s="33"/>
      <c r="AA132" s="33"/>
      <c r="AB132" s="33"/>
      <c r="AC132" s="33"/>
      <c r="AD132" s="33"/>
      <c r="AE132" s="33"/>
      <c r="AR132" s="218" t="s">
        <v>139</v>
      </c>
      <c r="AT132" s="218" t="s">
        <v>134</v>
      </c>
      <c r="AU132" s="218" t="s">
        <v>87</v>
      </c>
      <c r="AY132" s="16" t="s">
        <v>131</v>
      </c>
      <c r="BE132" s="219">
        <f>IF(N132="základní",J132,0)</f>
        <v>0</v>
      </c>
      <c r="BF132" s="219">
        <f>IF(N132="snížená",J132,0)</f>
        <v>0</v>
      </c>
      <c r="BG132" s="219">
        <f>IF(N132="zákl. přenesená",J132,0)</f>
        <v>0</v>
      </c>
      <c r="BH132" s="219">
        <f>IF(N132="sníž. přenesená",J132,0)</f>
        <v>0</v>
      </c>
      <c r="BI132" s="219">
        <f>IF(N132="nulová",J132,0)</f>
        <v>0</v>
      </c>
      <c r="BJ132" s="16" t="s">
        <v>85</v>
      </c>
      <c r="BK132" s="219">
        <f>ROUND(I132*H132,2)</f>
        <v>0</v>
      </c>
      <c r="BL132" s="16" t="s">
        <v>139</v>
      </c>
      <c r="BM132" s="218" t="s">
        <v>669</v>
      </c>
    </row>
    <row r="133" spans="1:65" s="2" customFormat="1" ht="11.25">
      <c r="A133" s="33"/>
      <c r="B133" s="34"/>
      <c r="C133" s="35"/>
      <c r="D133" s="220" t="s">
        <v>141</v>
      </c>
      <c r="E133" s="35"/>
      <c r="F133" s="221" t="s">
        <v>538</v>
      </c>
      <c r="G133" s="35"/>
      <c r="H133" s="35"/>
      <c r="I133" s="121"/>
      <c r="J133" s="35"/>
      <c r="K133" s="35"/>
      <c r="L133" s="38"/>
      <c r="M133" s="222"/>
      <c r="N133" s="223"/>
      <c r="O133" s="70"/>
      <c r="P133" s="70"/>
      <c r="Q133" s="70"/>
      <c r="R133" s="70"/>
      <c r="S133" s="70"/>
      <c r="T133" s="71"/>
      <c r="U133" s="33"/>
      <c r="V133" s="33"/>
      <c r="W133" s="33"/>
      <c r="X133" s="33"/>
      <c r="Y133" s="33"/>
      <c r="Z133" s="33"/>
      <c r="AA133" s="33"/>
      <c r="AB133" s="33"/>
      <c r="AC133" s="33"/>
      <c r="AD133" s="33"/>
      <c r="AE133" s="33"/>
      <c r="AT133" s="16" t="s">
        <v>141</v>
      </c>
      <c r="AU133" s="16" t="s">
        <v>87</v>
      </c>
    </row>
    <row r="134" spans="1:65" s="2" customFormat="1" ht="21.75" customHeight="1">
      <c r="A134" s="33"/>
      <c r="B134" s="34"/>
      <c r="C134" s="207" t="s">
        <v>139</v>
      </c>
      <c r="D134" s="207" t="s">
        <v>134</v>
      </c>
      <c r="E134" s="208" t="s">
        <v>670</v>
      </c>
      <c r="F134" s="209" t="s">
        <v>541</v>
      </c>
      <c r="G134" s="210" t="s">
        <v>192</v>
      </c>
      <c r="H134" s="211">
        <v>400</v>
      </c>
      <c r="I134" s="212"/>
      <c r="J134" s="213">
        <f>ROUND(I134*H134,2)</f>
        <v>0</v>
      </c>
      <c r="K134" s="209" t="s">
        <v>138</v>
      </c>
      <c r="L134" s="38"/>
      <c r="M134" s="214" t="s">
        <v>1</v>
      </c>
      <c r="N134" s="215" t="s">
        <v>42</v>
      </c>
      <c r="O134" s="70"/>
      <c r="P134" s="216">
        <f>O134*H134</f>
        <v>0</v>
      </c>
      <c r="Q134" s="216">
        <v>0</v>
      </c>
      <c r="R134" s="216">
        <f>Q134*H134</f>
        <v>0</v>
      </c>
      <c r="S134" s="216">
        <v>0</v>
      </c>
      <c r="T134" s="217">
        <f>S134*H134</f>
        <v>0</v>
      </c>
      <c r="U134" s="33"/>
      <c r="V134" s="33"/>
      <c r="W134" s="33"/>
      <c r="X134" s="33"/>
      <c r="Y134" s="33"/>
      <c r="Z134" s="33"/>
      <c r="AA134" s="33"/>
      <c r="AB134" s="33"/>
      <c r="AC134" s="33"/>
      <c r="AD134" s="33"/>
      <c r="AE134" s="33"/>
      <c r="AR134" s="218" t="s">
        <v>139</v>
      </c>
      <c r="AT134" s="218" t="s">
        <v>134</v>
      </c>
      <c r="AU134" s="218" t="s">
        <v>87</v>
      </c>
      <c r="AY134" s="16" t="s">
        <v>131</v>
      </c>
      <c r="BE134" s="219">
        <f>IF(N134="základní",J134,0)</f>
        <v>0</v>
      </c>
      <c r="BF134" s="219">
        <f>IF(N134="snížená",J134,0)</f>
        <v>0</v>
      </c>
      <c r="BG134" s="219">
        <f>IF(N134="zákl. přenesená",J134,0)</f>
        <v>0</v>
      </c>
      <c r="BH134" s="219">
        <f>IF(N134="sníž. přenesená",J134,0)</f>
        <v>0</v>
      </c>
      <c r="BI134" s="219">
        <f>IF(N134="nulová",J134,0)</f>
        <v>0</v>
      </c>
      <c r="BJ134" s="16" t="s">
        <v>85</v>
      </c>
      <c r="BK134" s="219">
        <f>ROUND(I134*H134,2)</f>
        <v>0</v>
      </c>
      <c r="BL134" s="16" t="s">
        <v>139</v>
      </c>
      <c r="BM134" s="218" t="s">
        <v>671</v>
      </c>
    </row>
    <row r="135" spans="1:65" s="2" customFormat="1" ht="11.25">
      <c r="A135" s="33"/>
      <c r="B135" s="34"/>
      <c r="C135" s="35"/>
      <c r="D135" s="220" t="s">
        <v>141</v>
      </c>
      <c r="E135" s="35"/>
      <c r="F135" s="221" t="s">
        <v>541</v>
      </c>
      <c r="G135" s="35"/>
      <c r="H135" s="35"/>
      <c r="I135" s="121"/>
      <c r="J135" s="35"/>
      <c r="K135" s="35"/>
      <c r="L135" s="38"/>
      <c r="M135" s="222"/>
      <c r="N135" s="223"/>
      <c r="O135" s="70"/>
      <c r="P135" s="70"/>
      <c r="Q135" s="70"/>
      <c r="R135" s="70"/>
      <c r="S135" s="70"/>
      <c r="T135" s="71"/>
      <c r="U135" s="33"/>
      <c r="V135" s="33"/>
      <c r="W135" s="33"/>
      <c r="X135" s="33"/>
      <c r="Y135" s="33"/>
      <c r="Z135" s="33"/>
      <c r="AA135" s="33"/>
      <c r="AB135" s="33"/>
      <c r="AC135" s="33"/>
      <c r="AD135" s="33"/>
      <c r="AE135" s="33"/>
      <c r="AT135" s="16" t="s">
        <v>141</v>
      </c>
      <c r="AU135" s="16" t="s">
        <v>87</v>
      </c>
    </row>
    <row r="136" spans="1:65" s="2" customFormat="1" ht="21.75" customHeight="1">
      <c r="A136" s="33"/>
      <c r="B136" s="34"/>
      <c r="C136" s="246" t="s">
        <v>132</v>
      </c>
      <c r="D136" s="246" t="s">
        <v>361</v>
      </c>
      <c r="E136" s="247" t="s">
        <v>672</v>
      </c>
      <c r="F136" s="248" t="s">
        <v>673</v>
      </c>
      <c r="G136" s="249" t="s">
        <v>192</v>
      </c>
      <c r="H136" s="250">
        <v>400</v>
      </c>
      <c r="I136" s="251"/>
      <c r="J136" s="252">
        <f>ROUND(I136*H136,2)</f>
        <v>0</v>
      </c>
      <c r="K136" s="248" t="s">
        <v>138</v>
      </c>
      <c r="L136" s="253"/>
      <c r="M136" s="254" t="s">
        <v>1</v>
      </c>
      <c r="N136" s="255" t="s">
        <v>42</v>
      </c>
      <c r="O136" s="70"/>
      <c r="P136" s="216">
        <f>O136*H136</f>
        <v>0</v>
      </c>
      <c r="Q136" s="216">
        <v>0</v>
      </c>
      <c r="R136" s="216">
        <f>Q136*H136</f>
        <v>0</v>
      </c>
      <c r="S136" s="216">
        <v>0</v>
      </c>
      <c r="T136" s="217">
        <f>S136*H136</f>
        <v>0</v>
      </c>
      <c r="U136" s="33"/>
      <c r="V136" s="33"/>
      <c r="W136" s="33"/>
      <c r="X136" s="33"/>
      <c r="Y136" s="33"/>
      <c r="Z136" s="33"/>
      <c r="AA136" s="33"/>
      <c r="AB136" s="33"/>
      <c r="AC136" s="33"/>
      <c r="AD136" s="33"/>
      <c r="AE136" s="33"/>
      <c r="AR136" s="218" t="s">
        <v>571</v>
      </c>
      <c r="AT136" s="218" t="s">
        <v>361</v>
      </c>
      <c r="AU136" s="218" t="s">
        <v>87</v>
      </c>
      <c r="AY136" s="16" t="s">
        <v>131</v>
      </c>
      <c r="BE136" s="219">
        <f>IF(N136="základní",J136,0)</f>
        <v>0</v>
      </c>
      <c r="BF136" s="219">
        <f>IF(N136="snížená",J136,0)</f>
        <v>0</v>
      </c>
      <c r="BG136" s="219">
        <f>IF(N136="zákl. přenesená",J136,0)</f>
        <v>0</v>
      </c>
      <c r="BH136" s="219">
        <f>IF(N136="sníž. přenesená",J136,0)</f>
        <v>0</v>
      </c>
      <c r="BI136" s="219">
        <f>IF(N136="nulová",J136,0)</f>
        <v>0</v>
      </c>
      <c r="BJ136" s="16" t="s">
        <v>85</v>
      </c>
      <c r="BK136" s="219">
        <f>ROUND(I136*H136,2)</f>
        <v>0</v>
      </c>
      <c r="BL136" s="16" t="s">
        <v>571</v>
      </c>
      <c r="BM136" s="218" t="s">
        <v>674</v>
      </c>
    </row>
    <row r="137" spans="1:65" s="2" customFormat="1" ht="11.25">
      <c r="A137" s="33"/>
      <c r="B137" s="34"/>
      <c r="C137" s="35"/>
      <c r="D137" s="220" t="s">
        <v>141</v>
      </c>
      <c r="E137" s="35"/>
      <c r="F137" s="221" t="s">
        <v>673</v>
      </c>
      <c r="G137" s="35"/>
      <c r="H137" s="35"/>
      <c r="I137" s="121"/>
      <c r="J137" s="35"/>
      <c r="K137" s="35"/>
      <c r="L137" s="38"/>
      <c r="M137" s="222"/>
      <c r="N137" s="223"/>
      <c r="O137" s="70"/>
      <c r="P137" s="70"/>
      <c r="Q137" s="70"/>
      <c r="R137" s="70"/>
      <c r="S137" s="70"/>
      <c r="T137" s="71"/>
      <c r="U137" s="33"/>
      <c r="V137" s="33"/>
      <c r="W137" s="33"/>
      <c r="X137" s="33"/>
      <c r="Y137" s="33"/>
      <c r="Z137" s="33"/>
      <c r="AA137" s="33"/>
      <c r="AB137" s="33"/>
      <c r="AC137" s="33"/>
      <c r="AD137" s="33"/>
      <c r="AE137" s="33"/>
      <c r="AT137" s="16" t="s">
        <v>141</v>
      </c>
      <c r="AU137" s="16" t="s">
        <v>87</v>
      </c>
    </row>
    <row r="138" spans="1:65" s="2" customFormat="1" ht="21.75" customHeight="1">
      <c r="A138" s="33"/>
      <c r="B138" s="34"/>
      <c r="C138" s="207" t="s">
        <v>172</v>
      </c>
      <c r="D138" s="207" t="s">
        <v>134</v>
      </c>
      <c r="E138" s="208" t="s">
        <v>675</v>
      </c>
      <c r="F138" s="209" t="s">
        <v>676</v>
      </c>
      <c r="G138" s="210" t="s">
        <v>192</v>
      </c>
      <c r="H138" s="211">
        <v>400</v>
      </c>
      <c r="I138" s="212"/>
      <c r="J138" s="213">
        <f>ROUND(I138*H138,2)</f>
        <v>0</v>
      </c>
      <c r="K138" s="209" t="s">
        <v>138</v>
      </c>
      <c r="L138" s="38"/>
      <c r="M138" s="214" t="s">
        <v>1</v>
      </c>
      <c r="N138" s="215" t="s">
        <v>42</v>
      </c>
      <c r="O138" s="70"/>
      <c r="P138" s="216">
        <f>O138*H138</f>
        <v>0</v>
      </c>
      <c r="Q138" s="216">
        <v>0</v>
      </c>
      <c r="R138" s="216">
        <f>Q138*H138</f>
        <v>0</v>
      </c>
      <c r="S138" s="216">
        <v>0</v>
      </c>
      <c r="T138" s="217">
        <f>S138*H138</f>
        <v>0</v>
      </c>
      <c r="U138" s="33"/>
      <c r="V138" s="33"/>
      <c r="W138" s="33"/>
      <c r="X138" s="33"/>
      <c r="Y138" s="33"/>
      <c r="Z138" s="33"/>
      <c r="AA138" s="33"/>
      <c r="AB138" s="33"/>
      <c r="AC138" s="33"/>
      <c r="AD138" s="33"/>
      <c r="AE138" s="33"/>
      <c r="AR138" s="218" t="s">
        <v>139</v>
      </c>
      <c r="AT138" s="218" t="s">
        <v>134</v>
      </c>
      <c r="AU138" s="218" t="s">
        <v>87</v>
      </c>
      <c r="AY138" s="16" t="s">
        <v>131</v>
      </c>
      <c r="BE138" s="219">
        <f>IF(N138="základní",J138,0)</f>
        <v>0</v>
      </c>
      <c r="BF138" s="219">
        <f>IF(N138="snížená",J138,0)</f>
        <v>0</v>
      </c>
      <c r="BG138" s="219">
        <f>IF(N138="zákl. přenesená",J138,0)</f>
        <v>0</v>
      </c>
      <c r="BH138" s="219">
        <f>IF(N138="sníž. přenesená",J138,0)</f>
        <v>0</v>
      </c>
      <c r="BI138" s="219">
        <f>IF(N138="nulová",J138,0)</f>
        <v>0</v>
      </c>
      <c r="BJ138" s="16" t="s">
        <v>85</v>
      </c>
      <c r="BK138" s="219">
        <f>ROUND(I138*H138,2)</f>
        <v>0</v>
      </c>
      <c r="BL138" s="16" t="s">
        <v>139</v>
      </c>
      <c r="BM138" s="218" t="s">
        <v>677</v>
      </c>
    </row>
    <row r="139" spans="1:65" s="2" customFormat="1" ht="11.25">
      <c r="A139" s="33"/>
      <c r="B139" s="34"/>
      <c r="C139" s="35"/>
      <c r="D139" s="220" t="s">
        <v>141</v>
      </c>
      <c r="E139" s="35"/>
      <c r="F139" s="221" t="s">
        <v>676</v>
      </c>
      <c r="G139" s="35"/>
      <c r="H139" s="35"/>
      <c r="I139" s="121"/>
      <c r="J139" s="35"/>
      <c r="K139" s="35"/>
      <c r="L139" s="38"/>
      <c r="M139" s="222"/>
      <c r="N139" s="223"/>
      <c r="O139" s="70"/>
      <c r="P139" s="70"/>
      <c r="Q139" s="70"/>
      <c r="R139" s="70"/>
      <c r="S139" s="70"/>
      <c r="T139" s="71"/>
      <c r="U139" s="33"/>
      <c r="V139" s="33"/>
      <c r="W139" s="33"/>
      <c r="X139" s="33"/>
      <c r="Y139" s="33"/>
      <c r="Z139" s="33"/>
      <c r="AA139" s="33"/>
      <c r="AB139" s="33"/>
      <c r="AC139" s="33"/>
      <c r="AD139" s="33"/>
      <c r="AE139" s="33"/>
      <c r="AT139" s="16" t="s">
        <v>141</v>
      </c>
      <c r="AU139" s="16" t="s">
        <v>87</v>
      </c>
    </row>
    <row r="140" spans="1:65" s="2" customFormat="1" ht="21.75" customHeight="1">
      <c r="A140" s="33"/>
      <c r="B140" s="34"/>
      <c r="C140" s="207" t="s">
        <v>179</v>
      </c>
      <c r="D140" s="207" t="s">
        <v>134</v>
      </c>
      <c r="E140" s="208" t="s">
        <v>678</v>
      </c>
      <c r="F140" s="209" t="s">
        <v>547</v>
      </c>
      <c r="G140" s="210" t="s">
        <v>192</v>
      </c>
      <c r="H140" s="211">
        <v>400</v>
      </c>
      <c r="I140" s="212"/>
      <c r="J140" s="213">
        <f>ROUND(I140*H140,2)</f>
        <v>0</v>
      </c>
      <c r="K140" s="209" t="s">
        <v>138</v>
      </c>
      <c r="L140" s="38"/>
      <c r="M140" s="214" t="s">
        <v>1</v>
      </c>
      <c r="N140" s="215" t="s">
        <v>42</v>
      </c>
      <c r="O140" s="70"/>
      <c r="P140" s="216">
        <f>O140*H140</f>
        <v>0</v>
      </c>
      <c r="Q140" s="216">
        <v>0</v>
      </c>
      <c r="R140" s="216">
        <f>Q140*H140</f>
        <v>0</v>
      </c>
      <c r="S140" s="216">
        <v>0</v>
      </c>
      <c r="T140" s="217">
        <f>S140*H140</f>
        <v>0</v>
      </c>
      <c r="U140" s="33"/>
      <c r="V140" s="33"/>
      <c r="W140" s="33"/>
      <c r="X140" s="33"/>
      <c r="Y140" s="33"/>
      <c r="Z140" s="33"/>
      <c r="AA140" s="33"/>
      <c r="AB140" s="33"/>
      <c r="AC140" s="33"/>
      <c r="AD140" s="33"/>
      <c r="AE140" s="33"/>
      <c r="AR140" s="218" t="s">
        <v>139</v>
      </c>
      <c r="AT140" s="218" t="s">
        <v>134</v>
      </c>
      <c r="AU140" s="218" t="s">
        <v>87</v>
      </c>
      <c r="AY140" s="16" t="s">
        <v>131</v>
      </c>
      <c r="BE140" s="219">
        <f>IF(N140="základní",J140,0)</f>
        <v>0</v>
      </c>
      <c r="BF140" s="219">
        <f>IF(N140="snížená",J140,0)</f>
        <v>0</v>
      </c>
      <c r="BG140" s="219">
        <f>IF(N140="zákl. přenesená",J140,0)</f>
        <v>0</v>
      </c>
      <c r="BH140" s="219">
        <f>IF(N140="sníž. přenesená",J140,0)</f>
        <v>0</v>
      </c>
      <c r="BI140" s="219">
        <f>IF(N140="nulová",J140,0)</f>
        <v>0</v>
      </c>
      <c r="BJ140" s="16" t="s">
        <v>85</v>
      </c>
      <c r="BK140" s="219">
        <f>ROUND(I140*H140,2)</f>
        <v>0</v>
      </c>
      <c r="BL140" s="16" t="s">
        <v>139</v>
      </c>
      <c r="BM140" s="218" t="s">
        <v>679</v>
      </c>
    </row>
    <row r="141" spans="1:65" s="2" customFormat="1" ht="11.25">
      <c r="A141" s="33"/>
      <c r="B141" s="34"/>
      <c r="C141" s="35"/>
      <c r="D141" s="220" t="s">
        <v>141</v>
      </c>
      <c r="E141" s="35"/>
      <c r="F141" s="221" t="s">
        <v>547</v>
      </c>
      <c r="G141" s="35"/>
      <c r="H141" s="35"/>
      <c r="I141" s="121"/>
      <c r="J141" s="35"/>
      <c r="K141" s="35"/>
      <c r="L141" s="38"/>
      <c r="M141" s="222"/>
      <c r="N141" s="223"/>
      <c r="O141" s="70"/>
      <c r="P141" s="70"/>
      <c r="Q141" s="70"/>
      <c r="R141" s="70"/>
      <c r="S141" s="70"/>
      <c r="T141" s="71"/>
      <c r="U141" s="33"/>
      <c r="V141" s="33"/>
      <c r="W141" s="33"/>
      <c r="X141" s="33"/>
      <c r="Y141" s="33"/>
      <c r="Z141" s="33"/>
      <c r="AA141" s="33"/>
      <c r="AB141" s="33"/>
      <c r="AC141" s="33"/>
      <c r="AD141" s="33"/>
      <c r="AE141" s="33"/>
      <c r="AT141" s="16" t="s">
        <v>141</v>
      </c>
      <c r="AU141" s="16" t="s">
        <v>87</v>
      </c>
    </row>
    <row r="142" spans="1:65" s="2" customFormat="1" ht="21.75" customHeight="1">
      <c r="A142" s="33"/>
      <c r="B142" s="34"/>
      <c r="C142" s="207" t="s">
        <v>184</v>
      </c>
      <c r="D142" s="207" t="s">
        <v>134</v>
      </c>
      <c r="E142" s="208" t="s">
        <v>680</v>
      </c>
      <c r="F142" s="209" t="s">
        <v>550</v>
      </c>
      <c r="G142" s="210" t="s">
        <v>192</v>
      </c>
      <c r="H142" s="211">
        <v>400</v>
      </c>
      <c r="I142" s="212"/>
      <c r="J142" s="213">
        <f>ROUND(I142*H142,2)</f>
        <v>0</v>
      </c>
      <c r="K142" s="209" t="s">
        <v>138</v>
      </c>
      <c r="L142" s="38"/>
      <c r="M142" s="214" t="s">
        <v>1</v>
      </c>
      <c r="N142" s="215" t="s">
        <v>42</v>
      </c>
      <c r="O142" s="70"/>
      <c r="P142" s="216">
        <f>O142*H142</f>
        <v>0</v>
      </c>
      <c r="Q142" s="216">
        <v>0</v>
      </c>
      <c r="R142" s="216">
        <f>Q142*H142</f>
        <v>0</v>
      </c>
      <c r="S142" s="216">
        <v>0</v>
      </c>
      <c r="T142" s="217">
        <f>S142*H142</f>
        <v>0</v>
      </c>
      <c r="U142" s="33"/>
      <c r="V142" s="33"/>
      <c r="W142" s="33"/>
      <c r="X142" s="33"/>
      <c r="Y142" s="33"/>
      <c r="Z142" s="33"/>
      <c r="AA142" s="33"/>
      <c r="AB142" s="33"/>
      <c r="AC142" s="33"/>
      <c r="AD142" s="33"/>
      <c r="AE142" s="33"/>
      <c r="AR142" s="218" t="s">
        <v>139</v>
      </c>
      <c r="AT142" s="218" t="s">
        <v>134</v>
      </c>
      <c r="AU142" s="218" t="s">
        <v>87</v>
      </c>
      <c r="AY142" s="16" t="s">
        <v>131</v>
      </c>
      <c r="BE142" s="219">
        <f>IF(N142="základní",J142,0)</f>
        <v>0</v>
      </c>
      <c r="BF142" s="219">
        <f>IF(N142="snížená",J142,0)</f>
        <v>0</v>
      </c>
      <c r="BG142" s="219">
        <f>IF(N142="zákl. přenesená",J142,0)</f>
        <v>0</v>
      </c>
      <c r="BH142" s="219">
        <f>IF(N142="sníž. přenesená",J142,0)</f>
        <v>0</v>
      </c>
      <c r="BI142" s="219">
        <f>IF(N142="nulová",J142,0)</f>
        <v>0</v>
      </c>
      <c r="BJ142" s="16" t="s">
        <v>85</v>
      </c>
      <c r="BK142" s="219">
        <f>ROUND(I142*H142,2)</f>
        <v>0</v>
      </c>
      <c r="BL142" s="16" t="s">
        <v>139</v>
      </c>
      <c r="BM142" s="218" t="s">
        <v>681</v>
      </c>
    </row>
    <row r="143" spans="1:65" s="2" customFormat="1" ht="11.25">
      <c r="A143" s="33"/>
      <c r="B143" s="34"/>
      <c r="C143" s="35"/>
      <c r="D143" s="220" t="s">
        <v>141</v>
      </c>
      <c r="E143" s="35"/>
      <c r="F143" s="221" t="s">
        <v>550</v>
      </c>
      <c r="G143" s="35"/>
      <c r="H143" s="35"/>
      <c r="I143" s="121"/>
      <c r="J143" s="35"/>
      <c r="K143" s="35"/>
      <c r="L143" s="38"/>
      <c r="M143" s="222"/>
      <c r="N143" s="223"/>
      <c r="O143" s="70"/>
      <c r="P143" s="70"/>
      <c r="Q143" s="70"/>
      <c r="R143" s="70"/>
      <c r="S143" s="70"/>
      <c r="T143" s="71"/>
      <c r="U143" s="33"/>
      <c r="V143" s="33"/>
      <c r="W143" s="33"/>
      <c r="X143" s="33"/>
      <c r="Y143" s="33"/>
      <c r="Z143" s="33"/>
      <c r="AA143" s="33"/>
      <c r="AB143" s="33"/>
      <c r="AC143" s="33"/>
      <c r="AD143" s="33"/>
      <c r="AE143" s="33"/>
      <c r="AT143" s="16" t="s">
        <v>141</v>
      </c>
      <c r="AU143" s="16" t="s">
        <v>87</v>
      </c>
    </row>
    <row r="144" spans="1:65" s="2" customFormat="1" ht="21.75" customHeight="1">
      <c r="A144" s="33"/>
      <c r="B144" s="34"/>
      <c r="C144" s="246" t="s">
        <v>189</v>
      </c>
      <c r="D144" s="246" t="s">
        <v>361</v>
      </c>
      <c r="E144" s="247" t="s">
        <v>682</v>
      </c>
      <c r="F144" s="248" t="s">
        <v>683</v>
      </c>
      <c r="G144" s="249" t="s">
        <v>192</v>
      </c>
      <c r="H144" s="250">
        <v>20</v>
      </c>
      <c r="I144" s="251"/>
      <c r="J144" s="252">
        <f>ROUND(I144*H144,2)</f>
        <v>0</v>
      </c>
      <c r="K144" s="248" t="s">
        <v>138</v>
      </c>
      <c r="L144" s="253"/>
      <c r="M144" s="254" t="s">
        <v>1</v>
      </c>
      <c r="N144" s="255" t="s">
        <v>42</v>
      </c>
      <c r="O144" s="70"/>
      <c r="P144" s="216">
        <f>O144*H144</f>
        <v>0</v>
      </c>
      <c r="Q144" s="216">
        <v>0</v>
      </c>
      <c r="R144" s="216">
        <f>Q144*H144</f>
        <v>0</v>
      </c>
      <c r="S144" s="216">
        <v>0</v>
      </c>
      <c r="T144" s="217">
        <f>S144*H144</f>
        <v>0</v>
      </c>
      <c r="U144" s="33"/>
      <c r="V144" s="33"/>
      <c r="W144" s="33"/>
      <c r="X144" s="33"/>
      <c r="Y144" s="33"/>
      <c r="Z144" s="33"/>
      <c r="AA144" s="33"/>
      <c r="AB144" s="33"/>
      <c r="AC144" s="33"/>
      <c r="AD144" s="33"/>
      <c r="AE144" s="33"/>
      <c r="AR144" s="218" t="s">
        <v>571</v>
      </c>
      <c r="AT144" s="218" t="s">
        <v>361</v>
      </c>
      <c r="AU144" s="218" t="s">
        <v>87</v>
      </c>
      <c r="AY144" s="16" t="s">
        <v>131</v>
      </c>
      <c r="BE144" s="219">
        <f>IF(N144="základní",J144,0)</f>
        <v>0</v>
      </c>
      <c r="BF144" s="219">
        <f>IF(N144="snížená",J144,0)</f>
        <v>0</v>
      </c>
      <c r="BG144" s="219">
        <f>IF(N144="zákl. přenesená",J144,0)</f>
        <v>0</v>
      </c>
      <c r="BH144" s="219">
        <f>IF(N144="sníž. přenesená",J144,0)</f>
        <v>0</v>
      </c>
      <c r="BI144" s="219">
        <f>IF(N144="nulová",J144,0)</f>
        <v>0</v>
      </c>
      <c r="BJ144" s="16" t="s">
        <v>85</v>
      </c>
      <c r="BK144" s="219">
        <f>ROUND(I144*H144,2)</f>
        <v>0</v>
      </c>
      <c r="BL144" s="16" t="s">
        <v>571</v>
      </c>
      <c r="BM144" s="218" t="s">
        <v>684</v>
      </c>
    </row>
    <row r="145" spans="1:65" s="2" customFormat="1" ht="11.25">
      <c r="A145" s="33"/>
      <c r="B145" s="34"/>
      <c r="C145" s="35"/>
      <c r="D145" s="220" t="s">
        <v>141</v>
      </c>
      <c r="E145" s="35"/>
      <c r="F145" s="221" t="s">
        <v>683</v>
      </c>
      <c r="G145" s="35"/>
      <c r="H145" s="35"/>
      <c r="I145" s="121"/>
      <c r="J145" s="35"/>
      <c r="K145" s="35"/>
      <c r="L145" s="38"/>
      <c r="M145" s="222"/>
      <c r="N145" s="223"/>
      <c r="O145" s="70"/>
      <c r="P145" s="70"/>
      <c r="Q145" s="70"/>
      <c r="R145" s="70"/>
      <c r="S145" s="70"/>
      <c r="T145" s="71"/>
      <c r="U145" s="33"/>
      <c r="V145" s="33"/>
      <c r="W145" s="33"/>
      <c r="X145" s="33"/>
      <c r="Y145" s="33"/>
      <c r="Z145" s="33"/>
      <c r="AA145" s="33"/>
      <c r="AB145" s="33"/>
      <c r="AC145" s="33"/>
      <c r="AD145" s="33"/>
      <c r="AE145" s="33"/>
      <c r="AT145" s="16" t="s">
        <v>141</v>
      </c>
      <c r="AU145" s="16" t="s">
        <v>87</v>
      </c>
    </row>
    <row r="146" spans="1:65" s="2" customFormat="1" ht="21.75" customHeight="1">
      <c r="A146" s="33"/>
      <c r="B146" s="34"/>
      <c r="C146" s="246" t="s">
        <v>196</v>
      </c>
      <c r="D146" s="246" t="s">
        <v>361</v>
      </c>
      <c r="E146" s="247" t="s">
        <v>685</v>
      </c>
      <c r="F146" s="248" t="s">
        <v>686</v>
      </c>
      <c r="G146" s="249" t="s">
        <v>137</v>
      </c>
      <c r="H146" s="250">
        <v>10</v>
      </c>
      <c r="I146" s="251"/>
      <c r="J146" s="252">
        <f>ROUND(I146*H146,2)</f>
        <v>0</v>
      </c>
      <c r="K146" s="248" t="s">
        <v>138</v>
      </c>
      <c r="L146" s="253"/>
      <c r="M146" s="254" t="s">
        <v>1</v>
      </c>
      <c r="N146" s="255" t="s">
        <v>42</v>
      </c>
      <c r="O146" s="70"/>
      <c r="P146" s="216">
        <f>O146*H146</f>
        <v>0</v>
      </c>
      <c r="Q146" s="216">
        <v>0</v>
      </c>
      <c r="R146" s="216">
        <f>Q146*H146</f>
        <v>0</v>
      </c>
      <c r="S146" s="216">
        <v>0</v>
      </c>
      <c r="T146" s="217">
        <f>S146*H146</f>
        <v>0</v>
      </c>
      <c r="U146" s="33"/>
      <c r="V146" s="33"/>
      <c r="W146" s="33"/>
      <c r="X146" s="33"/>
      <c r="Y146" s="33"/>
      <c r="Z146" s="33"/>
      <c r="AA146" s="33"/>
      <c r="AB146" s="33"/>
      <c r="AC146" s="33"/>
      <c r="AD146" s="33"/>
      <c r="AE146" s="33"/>
      <c r="AR146" s="218" t="s">
        <v>571</v>
      </c>
      <c r="AT146" s="218" t="s">
        <v>361</v>
      </c>
      <c r="AU146" s="218" t="s">
        <v>87</v>
      </c>
      <c r="AY146" s="16" t="s">
        <v>131</v>
      </c>
      <c r="BE146" s="219">
        <f>IF(N146="základní",J146,0)</f>
        <v>0</v>
      </c>
      <c r="BF146" s="219">
        <f>IF(N146="snížená",J146,0)</f>
        <v>0</v>
      </c>
      <c r="BG146" s="219">
        <f>IF(N146="zákl. přenesená",J146,0)</f>
        <v>0</v>
      </c>
      <c r="BH146" s="219">
        <f>IF(N146="sníž. přenesená",J146,0)</f>
        <v>0</v>
      </c>
      <c r="BI146" s="219">
        <f>IF(N146="nulová",J146,0)</f>
        <v>0</v>
      </c>
      <c r="BJ146" s="16" t="s">
        <v>85</v>
      </c>
      <c r="BK146" s="219">
        <f>ROUND(I146*H146,2)</f>
        <v>0</v>
      </c>
      <c r="BL146" s="16" t="s">
        <v>571</v>
      </c>
      <c r="BM146" s="218" t="s">
        <v>687</v>
      </c>
    </row>
    <row r="147" spans="1:65" s="2" customFormat="1" ht="11.25">
      <c r="A147" s="33"/>
      <c r="B147" s="34"/>
      <c r="C147" s="35"/>
      <c r="D147" s="220" t="s">
        <v>141</v>
      </c>
      <c r="E147" s="35"/>
      <c r="F147" s="221" t="s">
        <v>686</v>
      </c>
      <c r="G147" s="35"/>
      <c r="H147" s="35"/>
      <c r="I147" s="121"/>
      <c r="J147" s="35"/>
      <c r="K147" s="35"/>
      <c r="L147" s="38"/>
      <c r="M147" s="222"/>
      <c r="N147" s="223"/>
      <c r="O147" s="70"/>
      <c r="P147" s="70"/>
      <c r="Q147" s="70"/>
      <c r="R147" s="70"/>
      <c r="S147" s="70"/>
      <c r="T147" s="71"/>
      <c r="U147" s="33"/>
      <c r="V147" s="33"/>
      <c r="W147" s="33"/>
      <c r="X147" s="33"/>
      <c r="Y147" s="33"/>
      <c r="Z147" s="33"/>
      <c r="AA147" s="33"/>
      <c r="AB147" s="33"/>
      <c r="AC147" s="33"/>
      <c r="AD147" s="33"/>
      <c r="AE147" s="33"/>
      <c r="AT147" s="16" t="s">
        <v>141</v>
      </c>
      <c r="AU147" s="16" t="s">
        <v>87</v>
      </c>
    </row>
    <row r="148" spans="1:65" s="2" customFormat="1" ht="21.75" customHeight="1">
      <c r="A148" s="33"/>
      <c r="B148" s="34"/>
      <c r="C148" s="207" t="s">
        <v>201</v>
      </c>
      <c r="D148" s="207" t="s">
        <v>134</v>
      </c>
      <c r="E148" s="208" t="s">
        <v>688</v>
      </c>
      <c r="F148" s="209" t="s">
        <v>689</v>
      </c>
      <c r="G148" s="210" t="s">
        <v>137</v>
      </c>
      <c r="H148" s="211">
        <v>10</v>
      </c>
      <c r="I148" s="212"/>
      <c r="J148" s="213">
        <f>ROUND(I148*H148,2)</f>
        <v>0</v>
      </c>
      <c r="K148" s="209" t="s">
        <v>138</v>
      </c>
      <c r="L148" s="38"/>
      <c r="M148" s="214" t="s">
        <v>1</v>
      </c>
      <c r="N148" s="215" t="s">
        <v>42</v>
      </c>
      <c r="O148" s="70"/>
      <c r="P148" s="216">
        <f>O148*H148</f>
        <v>0</v>
      </c>
      <c r="Q148" s="216">
        <v>0</v>
      </c>
      <c r="R148" s="216">
        <f>Q148*H148</f>
        <v>0</v>
      </c>
      <c r="S148" s="216">
        <v>0</v>
      </c>
      <c r="T148" s="217">
        <f>S148*H148</f>
        <v>0</v>
      </c>
      <c r="U148" s="33"/>
      <c r="V148" s="33"/>
      <c r="W148" s="33"/>
      <c r="X148" s="33"/>
      <c r="Y148" s="33"/>
      <c r="Z148" s="33"/>
      <c r="AA148" s="33"/>
      <c r="AB148" s="33"/>
      <c r="AC148" s="33"/>
      <c r="AD148" s="33"/>
      <c r="AE148" s="33"/>
      <c r="AR148" s="218" t="s">
        <v>139</v>
      </c>
      <c r="AT148" s="218" t="s">
        <v>134</v>
      </c>
      <c r="AU148" s="218" t="s">
        <v>87</v>
      </c>
      <c r="AY148" s="16" t="s">
        <v>131</v>
      </c>
      <c r="BE148" s="219">
        <f>IF(N148="základní",J148,0)</f>
        <v>0</v>
      </c>
      <c r="BF148" s="219">
        <f>IF(N148="snížená",J148,0)</f>
        <v>0</v>
      </c>
      <c r="BG148" s="219">
        <f>IF(N148="zákl. přenesená",J148,0)</f>
        <v>0</v>
      </c>
      <c r="BH148" s="219">
        <f>IF(N148="sníž. přenesená",J148,0)</f>
        <v>0</v>
      </c>
      <c r="BI148" s="219">
        <f>IF(N148="nulová",J148,0)</f>
        <v>0</v>
      </c>
      <c r="BJ148" s="16" t="s">
        <v>85</v>
      </c>
      <c r="BK148" s="219">
        <f>ROUND(I148*H148,2)</f>
        <v>0</v>
      </c>
      <c r="BL148" s="16" t="s">
        <v>139</v>
      </c>
      <c r="BM148" s="218" t="s">
        <v>690</v>
      </c>
    </row>
    <row r="149" spans="1:65" s="2" customFormat="1" ht="11.25">
      <c r="A149" s="33"/>
      <c r="B149" s="34"/>
      <c r="C149" s="35"/>
      <c r="D149" s="220" t="s">
        <v>141</v>
      </c>
      <c r="E149" s="35"/>
      <c r="F149" s="221" t="s">
        <v>691</v>
      </c>
      <c r="G149" s="35"/>
      <c r="H149" s="35"/>
      <c r="I149" s="121"/>
      <c r="J149" s="35"/>
      <c r="K149" s="35"/>
      <c r="L149" s="38"/>
      <c r="M149" s="222"/>
      <c r="N149" s="223"/>
      <c r="O149" s="70"/>
      <c r="P149" s="70"/>
      <c r="Q149" s="70"/>
      <c r="R149" s="70"/>
      <c r="S149" s="70"/>
      <c r="T149" s="71"/>
      <c r="U149" s="33"/>
      <c r="V149" s="33"/>
      <c r="W149" s="33"/>
      <c r="X149" s="33"/>
      <c r="Y149" s="33"/>
      <c r="Z149" s="33"/>
      <c r="AA149" s="33"/>
      <c r="AB149" s="33"/>
      <c r="AC149" s="33"/>
      <c r="AD149" s="33"/>
      <c r="AE149" s="33"/>
      <c r="AT149" s="16" t="s">
        <v>141</v>
      </c>
      <c r="AU149" s="16" t="s">
        <v>87</v>
      </c>
    </row>
    <row r="150" spans="1:65" s="2" customFormat="1" ht="16.5" customHeight="1">
      <c r="A150" s="33"/>
      <c r="B150" s="34"/>
      <c r="C150" s="246" t="s">
        <v>206</v>
      </c>
      <c r="D150" s="246" t="s">
        <v>361</v>
      </c>
      <c r="E150" s="247" t="s">
        <v>692</v>
      </c>
      <c r="F150" s="248" t="s">
        <v>693</v>
      </c>
      <c r="G150" s="249" t="s">
        <v>137</v>
      </c>
      <c r="H150" s="250">
        <v>10</v>
      </c>
      <c r="I150" s="251"/>
      <c r="J150" s="252">
        <f>ROUND(I150*H150,2)</f>
        <v>0</v>
      </c>
      <c r="K150" s="248" t="s">
        <v>1</v>
      </c>
      <c r="L150" s="253"/>
      <c r="M150" s="254" t="s">
        <v>1</v>
      </c>
      <c r="N150" s="255" t="s">
        <v>42</v>
      </c>
      <c r="O150" s="70"/>
      <c r="P150" s="216">
        <f>O150*H150</f>
        <v>0</v>
      </c>
      <c r="Q150" s="216">
        <v>0</v>
      </c>
      <c r="R150" s="216">
        <f>Q150*H150</f>
        <v>0</v>
      </c>
      <c r="S150" s="216">
        <v>0</v>
      </c>
      <c r="T150" s="217">
        <f>S150*H150</f>
        <v>0</v>
      </c>
      <c r="U150" s="33"/>
      <c r="V150" s="33"/>
      <c r="W150" s="33"/>
      <c r="X150" s="33"/>
      <c r="Y150" s="33"/>
      <c r="Z150" s="33"/>
      <c r="AA150" s="33"/>
      <c r="AB150" s="33"/>
      <c r="AC150" s="33"/>
      <c r="AD150" s="33"/>
      <c r="AE150" s="33"/>
      <c r="AR150" s="218" t="s">
        <v>571</v>
      </c>
      <c r="AT150" s="218" t="s">
        <v>361</v>
      </c>
      <c r="AU150" s="218" t="s">
        <v>87</v>
      </c>
      <c r="AY150" s="16" t="s">
        <v>131</v>
      </c>
      <c r="BE150" s="219">
        <f>IF(N150="základní",J150,0)</f>
        <v>0</v>
      </c>
      <c r="BF150" s="219">
        <f>IF(N150="snížená",J150,0)</f>
        <v>0</v>
      </c>
      <c r="BG150" s="219">
        <f>IF(N150="zákl. přenesená",J150,0)</f>
        <v>0</v>
      </c>
      <c r="BH150" s="219">
        <f>IF(N150="sníž. přenesená",J150,0)</f>
        <v>0</v>
      </c>
      <c r="BI150" s="219">
        <f>IF(N150="nulová",J150,0)</f>
        <v>0</v>
      </c>
      <c r="BJ150" s="16" t="s">
        <v>85</v>
      </c>
      <c r="BK150" s="219">
        <f>ROUND(I150*H150,2)</f>
        <v>0</v>
      </c>
      <c r="BL150" s="16" t="s">
        <v>571</v>
      </c>
      <c r="BM150" s="218" t="s">
        <v>694</v>
      </c>
    </row>
    <row r="151" spans="1:65" s="2" customFormat="1" ht="11.25">
      <c r="A151" s="33"/>
      <c r="B151" s="34"/>
      <c r="C151" s="35"/>
      <c r="D151" s="220" t="s">
        <v>141</v>
      </c>
      <c r="E151" s="35"/>
      <c r="F151" s="221" t="s">
        <v>693</v>
      </c>
      <c r="G151" s="35"/>
      <c r="H151" s="35"/>
      <c r="I151" s="121"/>
      <c r="J151" s="35"/>
      <c r="K151" s="35"/>
      <c r="L151" s="38"/>
      <c r="M151" s="222"/>
      <c r="N151" s="223"/>
      <c r="O151" s="70"/>
      <c r="P151" s="70"/>
      <c r="Q151" s="70"/>
      <c r="R151" s="70"/>
      <c r="S151" s="70"/>
      <c r="T151" s="71"/>
      <c r="U151" s="33"/>
      <c r="V151" s="33"/>
      <c r="W151" s="33"/>
      <c r="X151" s="33"/>
      <c r="Y151" s="33"/>
      <c r="Z151" s="33"/>
      <c r="AA151" s="33"/>
      <c r="AB151" s="33"/>
      <c r="AC151" s="33"/>
      <c r="AD151" s="33"/>
      <c r="AE151" s="33"/>
      <c r="AT151" s="16" t="s">
        <v>141</v>
      </c>
      <c r="AU151" s="16" t="s">
        <v>87</v>
      </c>
    </row>
    <row r="152" spans="1:65" s="2" customFormat="1" ht="21.75" customHeight="1">
      <c r="A152" s="33"/>
      <c r="B152" s="34"/>
      <c r="C152" s="207" t="s">
        <v>211</v>
      </c>
      <c r="D152" s="207" t="s">
        <v>134</v>
      </c>
      <c r="E152" s="208" t="s">
        <v>695</v>
      </c>
      <c r="F152" s="209" t="s">
        <v>696</v>
      </c>
      <c r="G152" s="210" t="s">
        <v>137</v>
      </c>
      <c r="H152" s="211">
        <v>5</v>
      </c>
      <c r="I152" s="212"/>
      <c r="J152" s="213">
        <f>ROUND(I152*H152,2)</f>
        <v>0</v>
      </c>
      <c r="K152" s="209" t="s">
        <v>138</v>
      </c>
      <c r="L152" s="38"/>
      <c r="M152" s="214" t="s">
        <v>1</v>
      </c>
      <c r="N152" s="215" t="s">
        <v>42</v>
      </c>
      <c r="O152" s="70"/>
      <c r="P152" s="216">
        <f>O152*H152</f>
        <v>0</v>
      </c>
      <c r="Q152" s="216">
        <v>0</v>
      </c>
      <c r="R152" s="216">
        <f>Q152*H152</f>
        <v>0</v>
      </c>
      <c r="S152" s="216">
        <v>0</v>
      </c>
      <c r="T152" s="217">
        <f>S152*H152</f>
        <v>0</v>
      </c>
      <c r="U152" s="33"/>
      <c r="V152" s="33"/>
      <c r="W152" s="33"/>
      <c r="X152" s="33"/>
      <c r="Y152" s="33"/>
      <c r="Z152" s="33"/>
      <c r="AA152" s="33"/>
      <c r="AB152" s="33"/>
      <c r="AC152" s="33"/>
      <c r="AD152" s="33"/>
      <c r="AE152" s="33"/>
      <c r="AR152" s="218" t="s">
        <v>139</v>
      </c>
      <c r="AT152" s="218" t="s">
        <v>134</v>
      </c>
      <c r="AU152" s="218" t="s">
        <v>87</v>
      </c>
      <c r="AY152" s="16" t="s">
        <v>131</v>
      </c>
      <c r="BE152" s="219">
        <f>IF(N152="základní",J152,0)</f>
        <v>0</v>
      </c>
      <c r="BF152" s="219">
        <f>IF(N152="snížená",J152,0)</f>
        <v>0</v>
      </c>
      <c r="BG152" s="219">
        <f>IF(N152="zákl. přenesená",J152,0)</f>
        <v>0</v>
      </c>
      <c r="BH152" s="219">
        <f>IF(N152="sníž. přenesená",J152,0)</f>
        <v>0</v>
      </c>
      <c r="BI152" s="219">
        <f>IF(N152="nulová",J152,0)</f>
        <v>0</v>
      </c>
      <c r="BJ152" s="16" t="s">
        <v>85</v>
      </c>
      <c r="BK152" s="219">
        <f>ROUND(I152*H152,2)</f>
        <v>0</v>
      </c>
      <c r="BL152" s="16" t="s">
        <v>139</v>
      </c>
      <c r="BM152" s="218" t="s">
        <v>697</v>
      </c>
    </row>
    <row r="153" spans="1:65" s="2" customFormat="1" ht="19.5">
      <c r="A153" s="33"/>
      <c r="B153" s="34"/>
      <c r="C153" s="35"/>
      <c r="D153" s="220" t="s">
        <v>141</v>
      </c>
      <c r="E153" s="35"/>
      <c r="F153" s="221" t="s">
        <v>698</v>
      </c>
      <c r="G153" s="35"/>
      <c r="H153" s="35"/>
      <c r="I153" s="121"/>
      <c r="J153" s="35"/>
      <c r="K153" s="35"/>
      <c r="L153" s="38"/>
      <c r="M153" s="222"/>
      <c r="N153" s="223"/>
      <c r="O153" s="70"/>
      <c r="P153" s="70"/>
      <c r="Q153" s="70"/>
      <c r="R153" s="70"/>
      <c r="S153" s="70"/>
      <c r="T153" s="71"/>
      <c r="U153" s="33"/>
      <c r="V153" s="33"/>
      <c r="W153" s="33"/>
      <c r="X153" s="33"/>
      <c r="Y153" s="33"/>
      <c r="Z153" s="33"/>
      <c r="AA153" s="33"/>
      <c r="AB153" s="33"/>
      <c r="AC153" s="33"/>
      <c r="AD153" s="33"/>
      <c r="AE153" s="33"/>
      <c r="AT153" s="16" t="s">
        <v>141</v>
      </c>
      <c r="AU153" s="16" t="s">
        <v>87</v>
      </c>
    </row>
    <row r="154" spans="1:65" s="2" customFormat="1" ht="21.75" customHeight="1">
      <c r="A154" s="33"/>
      <c r="B154" s="34"/>
      <c r="C154" s="207" t="s">
        <v>217</v>
      </c>
      <c r="D154" s="207" t="s">
        <v>134</v>
      </c>
      <c r="E154" s="208" t="s">
        <v>604</v>
      </c>
      <c r="F154" s="209" t="s">
        <v>605</v>
      </c>
      <c r="G154" s="210" t="s">
        <v>192</v>
      </c>
      <c r="H154" s="211">
        <v>400</v>
      </c>
      <c r="I154" s="212"/>
      <c r="J154" s="213">
        <f>ROUND(I154*H154,2)</f>
        <v>0</v>
      </c>
      <c r="K154" s="209" t="s">
        <v>138</v>
      </c>
      <c r="L154" s="38"/>
      <c r="M154" s="214" t="s">
        <v>1</v>
      </c>
      <c r="N154" s="215" t="s">
        <v>42</v>
      </c>
      <c r="O154" s="70"/>
      <c r="P154" s="216">
        <f>O154*H154</f>
        <v>0</v>
      </c>
      <c r="Q154" s="216">
        <v>0</v>
      </c>
      <c r="R154" s="216">
        <f>Q154*H154</f>
        <v>0</v>
      </c>
      <c r="S154" s="216">
        <v>0</v>
      </c>
      <c r="T154" s="217">
        <f>S154*H154</f>
        <v>0</v>
      </c>
      <c r="U154" s="33"/>
      <c r="V154" s="33"/>
      <c r="W154" s="33"/>
      <c r="X154" s="33"/>
      <c r="Y154" s="33"/>
      <c r="Z154" s="33"/>
      <c r="AA154" s="33"/>
      <c r="AB154" s="33"/>
      <c r="AC154" s="33"/>
      <c r="AD154" s="33"/>
      <c r="AE154" s="33"/>
      <c r="AR154" s="218" t="s">
        <v>85</v>
      </c>
      <c r="AT154" s="218" t="s">
        <v>134</v>
      </c>
      <c r="AU154" s="218" t="s">
        <v>87</v>
      </c>
      <c r="AY154" s="16" t="s">
        <v>131</v>
      </c>
      <c r="BE154" s="219">
        <f>IF(N154="základní",J154,0)</f>
        <v>0</v>
      </c>
      <c r="BF154" s="219">
        <f>IF(N154="snížená",J154,0)</f>
        <v>0</v>
      </c>
      <c r="BG154" s="219">
        <f>IF(N154="zákl. přenesená",J154,0)</f>
        <v>0</v>
      </c>
      <c r="BH154" s="219">
        <f>IF(N154="sníž. přenesená",J154,0)</f>
        <v>0</v>
      </c>
      <c r="BI154" s="219">
        <f>IF(N154="nulová",J154,0)</f>
        <v>0</v>
      </c>
      <c r="BJ154" s="16" t="s">
        <v>85</v>
      </c>
      <c r="BK154" s="219">
        <f>ROUND(I154*H154,2)</f>
        <v>0</v>
      </c>
      <c r="BL154" s="16" t="s">
        <v>85</v>
      </c>
      <c r="BM154" s="218" t="s">
        <v>699</v>
      </c>
    </row>
    <row r="155" spans="1:65" s="2" customFormat="1" ht="39">
      <c r="A155" s="33"/>
      <c r="B155" s="34"/>
      <c r="C155" s="35"/>
      <c r="D155" s="220" t="s">
        <v>141</v>
      </c>
      <c r="E155" s="35"/>
      <c r="F155" s="221" t="s">
        <v>607</v>
      </c>
      <c r="G155" s="35"/>
      <c r="H155" s="35"/>
      <c r="I155" s="121"/>
      <c r="J155" s="35"/>
      <c r="K155" s="35"/>
      <c r="L155" s="38"/>
      <c r="M155" s="222"/>
      <c r="N155" s="223"/>
      <c r="O155" s="70"/>
      <c r="P155" s="70"/>
      <c r="Q155" s="70"/>
      <c r="R155" s="70"/>
      <c r="S155" s="70"/>
      <c r="T155" s="71"/>
      <c r="U155" s="33"/>
      <c r="V155" s="33"/>
      <c r="W155" s="33"/>
      <c r="X155" s="33"/>
      <c r="Y155" s="33"/>
      <c r="Z155" s="33"/>
      <c r="AA155" s="33"/>
      <c r="AB155" s="33"/>
      <c r="AC155" s="33"/>
      <c r="AD155" s="33"/>
      <c r="AE155" s="33"/>
      <c r="AT155" s="16" t="s">
        <v>141</v>
      </c>
      <c r="AU155" s="16" t="s">
        <v>87</v>
      </c>
    </row>
    <row r="156" spans="1:65" s="12" customFormat="1" ht="25.9" customHeight="1">
      <c r="B156" s="191"/>
      <c r="C156" s="192"/>
      <c r="D156" s="193" t="s">
        <v>76</v>
      </c>
      <c r="E156" s="194" t="s">
        <v>700</v>
      </c>
      <c r="F156" s="194" t="s">
        <v>701</v>
      </c>
      <c r="G156" s="192"/>
      <c r="H156" s="192"/>
      <c r="I156" s="195"/>
      <c r="J156" s="196">
        <f>BK156</f>
        <v>0</v>
      </c>
      <c r="K156" s="192"/>
      <c r="L156" s="197"/>
      <c r="M156" s="198"/>
      <c r="N156" s="199"/>
      <c r="O156" s="199"/>
      <c r="P156" s="200">
        <f>SUM(P157:P187)</f>
        <v>0</v>
      </c>
      <c r="Q156" s="199"/>
      <c r="R156" s="200">
        <f>SUM(R157:R187)</f>
        <v>0</v>
      </c>
      <c r="S156" s="199"/>
      <c r="T156" s="201">
        <f>SUM(T157:T187)</f>
        <v>0</v>
      </c>
      <c r="AR156" s="202" t="s">
        <v>139</v>
      </c>
      <c r="AT156" s="203" t="s">
        <v>76</v>
      </c>
      <c r="AU156" s="203" t="s">
        <v>77</v>
      </c>
      <c r="AY156" s="202" t="s">
        <v>131</v>
      </c>
      <c r="BK156" s="204">
        <f>SUM(BK157:BK187)</f>
        <v>0</v>
      </c>
    </row>
    <row r="157" spans="1:65" s="2" customFormat="1" ht="21.75" customHeight="1">
      <c r="A157" s="33"/>
      <c r="B157" s="34"/>
      <c r="C157" s="207" t="s">
        <v>8</v>
      </c>
      <c r="D157" s="207" t="s">
        <v>134</v>
      </c>
      <c r="E157" s="208" t="s">
        <v>702</v>
      </c>
      <c r="F157" s="209" t="s">
        <v>703</v>
      </c>
      <c r="G157" s="210" t="s">
        <v>137</v>
      </c>
      <c r="H157" s="211">
        <v>6</v>
      </c>
      <c r="I157" s="212"/>
      <c r="J157" s="213">
        <f>ROUND(I157*H157,2)</f>
        <v>0</v>
      </c>
      <c r="K157" s="209" t="s">
        <v>138</v>
      </c>
      <c r="L157" s="38"/>
      <c r="M157" s="214" t="s">
        <v>1</v>
      </c>
      <c r="N157" s="215" t="s">
        <v>42</v>
      </c>
      <c r="O157" s="70"/>
      <c r="P157" s="216">
        <f>O157*H157</f>
        <v>0</v>
      </c>
      <c r="Q157" s="216">
        <v>0</v>
      </c>
      <c r="R157" s="216">
        <f>Q157*H157</f>
        <v>0</v>
      </c>
      <c r="S157" s="216">
        <v>0</v>
      </c>
      <c r="T157" s="217">
        <f>S157*H157</f>
        <v>0</v>
      </c>
      <c r="U157" s="33"/>
      <c r="V157" s="33"/>
      <c r="W157" s="33"/>
      <c r="X157" s="33"/>
      <c r="Y157" s="33"/>
      <c r="Z157" s="33"/>
      <c r="AA157" s="33"/>
      <c r="AB157" s="33"/>
      <c r="AC157" s="33"/>
      <c r="AD157" s="33"/>
      <c r="AE157" s="33"/>
      <c r="AR157" s="218" t="s">
        <v>347</v>
      </c>
      <c r="AT157" s="218" t="s">
        <v>134</v>
      </c>
      <c r="AU157" s="218" t="s">
        <v>85</v>
      </c>
      <c r="AY157" s="16" t="s">
        <v>131</v>
      </c>
      <c r="BE157" s="219">
        <f>IF(N157="základní",J157,0)</f>
        <v>0</v>
      </c>
      <c r="BF157" s="219">
        <f>IF(N157="snížená",J157,0)</f>
        <v>0</v>
      </c>
      <c r="BG157" s="219">
        <f>IF(N157="zákl. přenesená",J157,0)</f>
        <v>0</v>
      </c>
      <c r="BH157" s="219">
        <f>IF(N157="sníž. přenesená",J157,0)</f>
        <v>0</v>
      </c>
      <c r="BI157" s="219">
        <f>IF(N157="nulová",J157,0)</f>
        <v>0</v>
      </c>
      <c r="BJ157" s="16" t="s">
        <v>85</v>
      </c>
      <c r="BK157" s="219">
        <f>ROUND(I157*H157,2)</f>
        <v>0</v>
      </c>
      <c r="BL157" s="16" t="s">
        <v>347</v>
      </c>
      <c r="BM157" s="218" t="s">
        <v>704</v>
      </c>
    </row>
    <row r="158" spans="1:65" s="2" customFormat="1" ht="11.25">
      <c r="A158" s="33"/>
      <c r="B158" s="34"/>
      <c r="C158" s="35"/>
      <c r="D158" s="220" t="s">
        <v>141</v>
      </c>
      <c r="E158" s="35"/>
      <c r="F158" s="221" t="s">
        <v>703</v>
      </c>
      <c r="G158" s="35"/>
      <c r="H158" s="35"/>
      <c r="I158" s="121"/>
      <c r="J158" s="35"/>
      <c r="K158" s="35"/>
      <c r="L158" s="38"/>
      <c r="M158" s="222"/>
      <c r="N158" s="223"/>
      <c r="O158" s="70"/>
      <c r="P158" s="70"/>
      <c r="Q158" s="70"/>
      <c r="R158" s="70"/>
      <c r="S158" s="70"/>
      <c r="T158" s="71"/>
      <c r="U158" s="33"/>
      <c r="V158" s="33"/>
      <c r="W158" s="33"/>
      <c r="X158" s="33"/>
      <c r="Y158" s="33"/>
      <c r="Z158" s="33"/>
      <c r="AA158" s="33"/>
      <c r="AB158" s="33"/>
      <c r="AC158" s="33"/>
      <c r="AD158" s="33"/>
      <c r="AE158" s="33"/>
      <c r="AT158" s="16" t="s">
        <v>141</v>
      </c>
      <c r="AU158" s="16" t="s">
        <v>85</v>
      </c>
    </row>
    <row r="159" spans="1:65" s="2" customFormat="1" ht="21.75" customHeight="1">
      <c r="A159" s="33"/>
      <c r="B159" s="34"/>
      <c r="C159" s="207" t="s">
        <v>227</v>
      </c>
      <c r="D159" s="207" t="s">
        <v>134</v>
      </c>
      <c r="E159" s="208" t="s">
        <v>705</v>
      </c>
      <c r="F159" s="209" t="s">
        <v>706</v>
      </c>
      <c r="G159" s="210" t="s">
        <v>137</v>
      </c>
      <c r="H159" s="211">
        <v>6</v>
      </c>
      <c r="I159" s="212"/>
      <c r="J159" s="213">
        <f>ROUND(I159*H159,2)</f>
        <v>0</v>
      </c>
      <c r="K159" s="209" t="s">
        <v>138</v>
      </c>
      <c r="L159" s="38"/>
      <c r="M159" s="214" t="s">
        <v>1</v>
      </c>
      <c r="N159" s="215" t="s">
        <v>42</v>
      </c>
      <c r="O159" s="70"/>
      <c r="P159" s="216">
        <f>O159*H159</f>
        <v>0</v>
      </c>
      <c r="Q159" s="216">
        <v>0</v>
      </c>
      <c r="R159" s="216">
        <f>Q159*H159</f>
        <v>0</v>
      </c>
      <c r="S159" s="216">
        <v>0</v>
      </c>
      <c r="T159" s="217">
        <f>S159*H159</f>
        <v>0</v>
      </c>
      <c r="U159" s="33"/>
      <c r="V159" s="33"/>
      <c r="W159" s="33"/>
      <c r="X159" s="33"/>
      <c r="Y159" s="33"/>
      <c r="Z159" s="33"/>
      <c r="AA159" s="33"/>
      <c r="AB159" s="33"/>
      <c r="AC159" s="33"/>
      <c r="AD159" s="33"/>
      <c r="AE159" s="33"/>
      <c r="AR159" s="218" t="s">
        <v>347</v>
      </c>
      <c r="AT159" s="218" t="s">
        <v>134</v>
      </c>
      <c r="AU159" s="218" t="s">
        <v>85</v>
      </c>
      <c r="AY159" s="16" t="s">
        <v>131</v>
      </c>
      <c r="BE159" s="219">
        <f>IF(N159="základní",J159,0)</f>
        <v>0</v>
      </c>
      <c r="BF159" s="219">
        <f>IF(N159="snížená",J159,0)</f>
        <v>0</v>
      </c>
      <c r="BG159" s="219">
        <f>IF(N159="zákl. přenesená",J159,0)</f>
        <v>0</v>
      </c>
      <c r="BH159" s="219">
        <f>IF(N159="sníž. přenesená",J159,0)</f>
        <v>0</v>
      </c>
      <c r="BI159" s="219">
        <f>IF(N159="nulová",J159,0)</f>
        <v>0</v>
      </c>
      <c r="BJ159" s="16" t="s">
        <v>85</v>
      </c>
      <c r="BK159" s="219">
        <f>ROUND(I159*H159,2)</f>
        <v>0</v>
      </c>
      <c r="BL159" s="16" t="s">
        <v>347</v>
      </c>
      <c r="BM159" s="218" t="s">
        <v>707</v>
      </c>
    </row>
    <row r="160" spans="1:65" s="2" customFormat="1" ht="19.5">
      <c r="A160" s="33"/>
      <c r="B160" s="34"/>
      <c r="C160" s="35"/>
      <c r="D160" s="220" t="s">
        <v>141</v>
      </c>
      <c r="E160" s="35"/>
      <c r="F160" s="221" t="s">
        <v>708</v>
      </c>
      <c r="G160" s="35"/>
      <c r="H160" s="35"/>
      <c r="I160" s="121"/>
      <c r="J160" s="35"/>
      <c r="K160" s="35"/>
      <c r="L160" s="38"/>
      <c r="M160" s="222"/>
      <c r="N160" s="223"/>
      <c r="O160" s="70"/>
      <c r="P160" s="70"/>
      <c r="Q160" s="70"/>
      <c r="R160" s="70"/>
      <c r="S160" s="70"/>
      <c r="T160" s="71"/>
      <c r="U160" s="33"/>
      <c r="V160" s="33"/>
      <c r="W160" s="33"/>
      <c r="X160" s="33"/>
      <c r="Y160" s="33"/>
      <c r="Z160" s="33"/>
      <c r="AA160" s="33"/>
      <c r="AB160" s="33"/>
      <c r="AC160" s="33"/>
      <c r="AD160" s="33"/>
      <c r="AE160" s="33"/>
      <c r="AT160" s="16" t="s">
        <v>141</v>
      </c>
      <c r="AU160" s="16" t="s">
        <v>85</v>
      </c>
    </row>
    <row r="161" spans="1:65" s="2" customFormat="1" ht="21.75" customHeight="1">
      <c r="A161" s="33"/>
      <c r="B161" s="34"/>
      <c r="C161" s="207" t="s">
        <v>232</v>
      </c>
      <c r="D161" s="207" t="s">
        <v>134</v>
      </c>
      <c r="E161" s="208" t="s">
        <v>709</v>
      </c>
      <c r="F161" s="209" t="s">
        <v>710</v>
      </c>
      <c r="G161" s="210" t="s">
        <v>137</v>
      </c>
      <c r="H161" s="211">
        <v>6</v>
      </c>
      <c r="I161" s="212"/>
      <c r="J161" s="213">
        <f>ROUND(I161*H161,2)</f>
        <v>0</v>
      </c>
      <c r="K161" s="209" t="s">
        <v>138</v>
      </c>
      <c r="L161" s="38"/>
      <c r="M161" s="214" t="s">
        <v>1</v>
      </c>
      <c r="N161" s="215" t="s">
        <v>42</v>
      </c>
      <c r="O161" s="70"/>
      <c r="P161" s="216">
        <f>O161*H161</f>
        <v>0</v>
      </c>
      <c r="Q161" s="216">
        <v>0</v>
      </c>
      <c r="R161" s="216">
        <f>Q161*H161</f>
        <v>0</v>
      </c>
      <c r="S161" s="216">
        <v>0</v>
      </c>
      <c r="T161" s="217">
        <f>S161*H161</f>
        <v>0</v>
      </c>
      <c r="U161" s="33"/>
      <c r="V161" s="33"/>
      <c r="W161" s="33"/>
      <c r="X161" s="33"/>
      <c r="Y161" s="33"/>
      <c r="Z161" s="33"/>
      <c r="AA161" s="33"/>
      <c r="AB161" s="33"/>
      <c r="AC161" s="33"/>
      <c r="AD161" s="33"/>
      <c r="AE161" s="33"/>
      <c r="AR161" s="218" t="s">
        <v>139</v>
      </c>
      <c r="AT161" s="218" t="s">
        <v>134</v>
      </c>
      <c r="AU161" s="218" t="s">
        <v>85</v>
      </c>
      <c r="AY161" s="16" t="s">
        <v>131</v>
      </c>
      <c r="BE161" s="219">
        <f>IF(N161="základní",J161,0)</f>
        <v>0</v>
      </c>
      <c r="BF161" s="219">
        <f>IF(N161="snížená",J161,0)</f>
        <v>0</v>
      </c>
      <c r="BG161" s="219">
        <f>IF(N161="zákl. přenesená",J161,0)</f>
        <v>0</v>
      </c>
      <c r="BH161" s="219">
        <f>IF(N161="sníž. přenesená",J161,0)</f>
        <v>0</v>
      </c>
      <c r="BI161" s="219">
        <f>IF(N161="nulová",J161,0)</f>
        <v>0</v>
      </c>
      <c r="BJ161" s="16" t="s">
        <v>85</v>
      </c>
      <c r="BK161" s="219">
        <f>ROUND(I161*H161,2)</f>
        <v>0</v>
      </c>
      <c r="BL161" s="16" t="s">
        <v>139</v>
      </c>
      <c r="BM161" s="218" t="s">
        <v>711</v>
      </c>
    </row>
    <row r="162" spans="1:65" s="2" customFormat="1" ht="11.25">
      <c r="A162" s="33"/>
      <c r="B162" s="34"/>
      <c r="C162" s="35"/>
      <c r="D162" s="220" t="s">
        <v>141</v>
      </c>
      <c r="E162" s="35"/>
      <c r="F162" s="221" t="s">
        <v>710</v>
      </c>
      <c r="G162" s="35"/>
      <c r="H162" s="35"/>
      <c r="I162" s="121"/>
      <c r="J162" s="35"/>
      <c r="K162" s="35"/>
      <c r="L162" s="38"/>
      <c r="M162" s="222"/>
      <c r="N162" s="223"/>
      <c r="O162" s="70"/>
      <c r="P162" s="70"/>
      <c r="Q162" s="70"/>
      <c r="R162" s="70"/>
      <c r="S162" s="70"/>
      <c r="T162" s="71"/>
      <c r="U162" s="33"/>
      <c r="V162" s="33"/>
      <c r="W162" s="33"/>
      <c r="X162" s="33"/>
      <c r="Y162" s="33"/>
      <c r="Z162" s="33"/>
      <c r="AA162" s="33"/>
      <c r="AB162" s="33"/>
      <c r="AC162" s="33"/>
      <c r="AD162" s="33"/>
      <c r="AE162" s="33"/>
      <c r="AT162" s="16" t="s">
        <v>141</v>
      </c>
      <c r="AU162" s="16" t="s">
        <v>85</v>
      </c>
    </row>
    <row r="163" spans="1:65" s="2" customFormat="1" ht="21.75" customHeight="1">
      <c r="A163" s="33"/>
      <c r="B163" s="34"/>
      <c r="C163" s="246" t="s">
        <v>237</v>
      </c>
      <c r="D163" s="246" t="s">
        <v>361</v>
      </c>
      <c r="E163" s="247" t="s">
        <v>712</v>
      </c>
      <c r="F163" s="248" t="s">
        <v>713</v>
      </c>
      <c r="G163" s="249" t="s">
        <v>137</v>
      </c>
      <c r="H163" s="250">
        <v>6</v>
      </c>
      <c r="I163" s="251"/>
      <c r="J163" s="252">
        <f>ROUND(I163*H163,2)</f>
        <v>0</v>
      </c>
      <c r="K163" s="248" t="s">
        <v>138</v>
      </c>
      <c r="L163" s="253"/>
      <c r="M163" s="254" t="s">
        <v>1</v>
      </c>
      <c r="N163" s="255" t="s">
        <v>42</v>
      </c>
      <c r="O163" s="70"/>
      <c r="P163" s="216">
        <f>O163*H163</f>
        <v>0</v>
      </c>
      <c r="Q163" s="216">
        <v>0</v>
      </c>
      <c r="R163" s="216">
        <f>Q163*H163</f>
        <v>0</v>
      </c>
      <c r="S163" s="216">
        <v>0</v>
      </c>
      <c r="T163" s="217">
        <f>S163*H163</f>
        <v>0</v>
      </c>
      <c r="U163" s="33"/>
      <c r="V163" s="33"/>
      <c r="W163" s="33"/>
      <c r="X163" s="33"/>
      <c r="Y163" s="33"/>
      <c r="Z163" s="33"/>
      <c r="AA163" s="33"/>
      <c r="AB163" s="33"/>
      <c r="AC163" s="33"/>
      <c r="AD163" s="33"/>
      <c r="AE163" s="33"/>
      <c r="AR163" s="218" t="s">
        <v>571</v>
      </c>
      <c r="AT163" s="218" t="s">
        <v>361</v>
      </c>
      <c r="AU163" s="218" t="s">
        <v>85</v>
      </c>
      <c r="AY163" s="16" t="s">
        <v>131</v>
      </c>
      <c r="BE163" s="219">
        <f>IF(N163="základní",J163,0)</f>
        <v>0</v>
      </c>
      <c r="BF163" s="219">
        <f>IF(N163="snížená",J163,0)</f>
        <v>0</v>
      </c>
      <c r="BG163" s="219">
        <f>IF(N163="zákl. přenesená",J163,0)</f>
        <v>0</v>
      </c>
      <c r="BH163" s="219">
        <f>IF(N163="sníž. přenesená",J163,0)</f>
        <v>0</v>
      </c>
      <c r="BI163" s="219">
        <f>IF(N163="nulová",J163,0)</f>
        <v>0</v>
      </c>
      <c r="BJ163" s="16" t="s">
        <v>85</v>
      </c>
      <c r="BK163" s="219">
        <f>ROUND(I163*H163,2)</f>
        <v>0</v>
      </c>
      <c r="BL163" s="16" t="s">
        <v>571</v>
      </c>
      <c r="BM163" s="218" t="s">
        <v>714</v>
      </c>
    </row>
    <row r="164" spans="1:65" s="2" customFormat="1" ht="11.25">
      <c r="A164" s="33"/>
      <c r="B164" s="34"/>
      <c r="C164" s="35"/>
      <c r="D164" s="220" t="s">
        <v>141</v>
      </c>
      <c r="E164" s="35"/>
      <c r="F164" s="221" t="s">
        <v>713</v>
      </c>
      <c r="G164" s="35"/>
      <c r="H164" s="35"/>
      <c r="I164" s="121"/>
      <c r="J164" s="35"/>
      <c r="K164" s="35"/>
      <c r="L164" s="38"/>
      <c r="M164" s="222"/>
      <c r="N164" s="223"/>
      <c r="O164" s="70"/>
      <c r="P164" s="70"/>
      <c r="Q164" s="70"/>
      <c r="R164" s="70"/>
      <c r="S164" s="70"/>
      <c r="T164" s="71"/>
      <c r="U164" s="33"/>
      <c r="V164" s="33"/>
      <c r="W164" s="33"/>
      <c r="X164" s="33"/>
      <c r="Y164" s="33"/>
      <c r="Z164" s="33"/>
      <c r="AA164" s="33"/>
      <c r="AB164" s="33"/>
      <c r="AC164" s="33"/>
      <c r="AD164" s="33"/>
      <c r="AE164" s="33"/>
      <c r="AT164" s="16" t="s">
        <v>141</v>
      </c>
      <c r="AU164" s="16" t="s">
        <v>85</v>
      </c>
    </row>
    <row r="165" spans="1:65" s="2" customFormat="1" ht="21.75" customHeight="1">
      <c r="A165" s="33"/>
      <c r="B165" s="34"/>
      <c r="C165" s="207" t="s">
        <v>243</v>
      </c>
      <c r="D165" s="207" t="s">
        <v>134</v>
      </c>
      <c r="E165" s="208" t="s">
        <v>715</v>
      </c>
      <c r="F165" s="209" t="s">
        <v>716</v>
      </c>
      <c r="G165" s="210" t="s">
        <v>137</v>
      </c>
      <c r="H165" s="211">
        <v>8</v>
      </c>
      <c r="I165" s="212"/>
      <c r="J165" s="213">
        <f>ROUND(I165*H165,2)</f>
        <v>0</v>
      </c>
      <c r="K165" s="209" t="s">
        <v>138</v>
      </c>
      <c r="L165" s="38"/>
      <c r="M165" s="214" t="s">
        <v>1</v>
      </c>
      <c r="N165" s="215" t="s">
        <v>42</v>
      </c>
      <c r="O165" s="70"/>
      <c r="P165" s="216">
        <f>O165*H165</f>
        <v>0</v>
      </c>
      <c r="Q165" s="216">
        <v>0</v>
      </c>
      <c r="R165" s="216">
        <f>Q165*H165</f>
        <v>0</v>
      </c>
      <c r="S165" s="216">
        <v>0</v>
      </c>
      <c r="T165" s="217">
        <f>S165*H165</f>
        <v>0</v>
      </c>
      <c r="U165" s="33"/>
      <c r="V165" s="33"/>
      <c r="W165" s="33"/>
      <c r="X165" s="33"/>
      <c r="Y165" s="33"/>
      <c r="Z165" s="33"/>
      <c r="AA165" s="33"/>
      <c r="AB165" s="33"/>
      <c r="AC165" s="33"/>
      <c r="AD165" s="33"/>
      <c r="AE165" s="33"/>
      <c r="AR165" s="218" t="s">
        <v>139</v>
      </c>
      <c r="AT165" s="218" t="s">
        <v>134</v>
      </c>
      <c r="AU165" s="218" t="s">
        <v>85</v>
      </c>
      <c r="AY165" s="16" t="s">
        <v>131</v>
      </c>
      <c r="BE165" s="219">
        <f>IF(N165="základní",J165,0)</f>
        <v>0</v>
      </c>
      <c r="BF165" s="219">
        <f>IF(N165="snížená",J165,0)</f>
        <v>0</v>
      </c>
      <c r="BG165" s="219">
        <f>IF(N165="zákl. přenesená",J165,0)</f>
        <v>0</v>
      </c>
      <c r="BH165" s="219">
        <f>IF(N165="sníž. přenesená",J165,0)</f>
        <v>0</v>
      </c>
      <c r="BI165" s="219">
        <f>IF(N165="nulová",J165,0)</f>
        <v>0</v>
      </c>
      <c r="BJ165" s="16" t="s">
        <v>85</v>
      </c>
      <c r="BK165" s="219">
        <f>ROUND(I165*H165,2)</f>
        <v>0</v>
      </c>
      <c r="BL165" s="16" t="s">
        <v>139</v>
      </c>
      <c r="BM165" s="218" t="s">
        <v>717</v>
      </c>
    </row>
    <row r="166" spans="1:65" s="2" customFormat="1" ht="11.25">
      <c r="A166" s="33"/>
      <c r="B166" s="34"/>
      <c r="C166" s="35"/>
      <c r="D166" s="220" t="s">
        <v>141</v>
      </c>
      <c r="E166" s="35"/>
      <c r="F166" s="221" t="s">
        <v>716</v>
      </c>
      <c r="G166" s="35"/>
      <c r="H166" s="35"/>
      <c r="I166" s="121"/>
      <c r="J166" s="35"/>
      <c r="K166" s="35"/>
      <c r="L166" s="38"/>
      <c r="M166" s="222"/>
      <c r="N166" s="223"/>
      <c r="O166" s="70"/>
      <c r="P166" s="70"/>
      <c r="Q166" s="70"/>
      <c r="R166" s="70"/>
      <c r="S166" s="70"/>
      <c r="T166" s="71"/>
      <c r="U166" s="33"/>
      <c r="V166" s="33"/>
      <c r="W166" s="33"/>
      <c r="X166" s="33"/>
      <c r="Y166" s="33"/>
      <c r="Z166" s="33"/>
      <c r="AA166" s="33"/>
      <c r="AB166" s="33"/>
      <c r="AC166" s="33"/>
      <c r="AD166" s="33"/>
      <c r="AE166" s="33"/>
      <c r="AT166" s="16" t="s">
        <v>141</v>
      </c>
      <c r="AU166" s="16" t="s">
        <v>85</v>
      </c>
    </row>
    <row r="167" spans="1:65" s="2" customFormat="1" ht="21.75" customHeight="1">
      <c r="A167" s="33"/>
      <c r="B167" s="34"/>
      <c r="C167" s="207" t="s">
        <v>248</v>
      </c>
      <c r="D167" s="207" t="s">
        <v>134</v>
      </c>
      <c r="E167" s="208" t="s">
        <v>718</v>
      </c>
      <c r="F167" s="209" t="s">
        <v>719</v>
      </c>
      <c r="G167" s="210" t="s">
        <v>137</v>
      </c>
      <c r="H167" s="211">
        <v>2</v>
      </c>
      <c r="I167" s="212"/>
      <c r="J167" s="213">
        <f>ROUND(I167*H167,2)</f>
        <v>0</v>
      </c>
      <c r="K167" s="209" t="s">
        <v>138</v>
      </c>
      <c r="L167" s="38"/>
      <c r="M167" s="214" t="s">
        <v>1</v>
      </c>
      <c r="N167" s="215" t="s">
        <v>42</v>
      </c>
      <c r="O167" s="70"/>
      <c r="P167" s="216">
        <f>O167*H167</f>
        <v>0</v>
      </c>
      <c r="Q167" s="216">
        <v>0</v>
      </c>
      <c r="R167" s="216">
        <f>Q167*H167</f>
        <v>0</v>
      </c>
      <c r="S167" s="216">
        <v>0</v>
      </c>
      <c r="T167" s="217">
        <f>S167*H167</f>
        <v>0</v>
      </c>
      <c r="U167" s="33"/>
      <c r="V167" s="33"/>
      <c r="W167" s="33"/>
      <c r="X167" s="33"/>
      <c r="Y167" s="33"/>
      <c r="Z167" s="33"/>
      <c r="AA167" s="33"/>
      <c r="AB167" s="33"/>
      <c r="AC167" s="33"/>
      <c r="AD167" s="33"/>
      <c r="AE167" s="33"/>
      <c r="AR167" s="218" t="s">
        <v>139</v>
      </c>
      <c r="AT167" s="218" t="s">
        <v>134</v>
      </c>
      <c r="AU167" s="218" t="s">
        <v>85</v>
      </c>
      <c r="AY167" s="16" t="s">
        <v>131</v>
      </c>
      <c r="BE167" s="219">
        <f>IF(N167="základní",J167,0)</f>
        <v>0</v>
      </c>
      <c r="BF167" s="219">
        <f>IF(N167="snížená",J167,0)</f>
        <v>0</v>
      </c>
      <c r="BG167" s="219">
        <f>IF(N167="zákl. přenesená",J167,0)</f>
        <v>0</v>
      </c>
      <c r="BH167" s="219">
        <f>IF(N167="sníž. přenesená",J167,0)</f>
        <v>0</v>
      </c>
      <c r="BI167" s="219">
        <f>IF(N167="nulová",J167,0)</f>
        <v>0</v>
      </c>
      <c r="BJ167" s="16" t="s">
        <v>85</v>
      </c>
      <c r="BK167" s="219">
        <f>ROUND(I167*H167,2)</f>
        <v>0</v>
      </c>
      <c r="BL167" s="16" t="s">
        <v>139</v>
      </c>
      <c r="BM167" s="218" t="s">
        <v>720</v>
      </c>
    </row>
    <row r="168" spans="1:65" s="2" customFormat="1" ht="19.5">
      <c r="A168" s="33"/>
      <c r="B168" s="34"/>
      <c r="C168" s="35"/>
      <c r="D168" s="220" t="s">
        <v>141</v>
      </c>
      <c r="E168" s="35"/>
      <c r="F168" s="221" t="s">
        <v>721</v>
      </c>
      <c r="G168" s="35"/>
      <c r="H168" s="35"/>
      <c r="I168" s="121"/>
      <c r="J168" s="35"/>
      <c r="K168" s="35"/>
      <c r="L168" s="38"/>
      <c r="M168" s="222"/>
      <c r="N168" s="223"/>
      <c r="O168" s="70"/>
      <c r="P168" s="70"/>
      <c r="Q168" s="70"/>
      <c r="R168" s="70"/>
      <c r="S168" s="70"/>
      <c r="T168" s="71"/>
      <c r="U168" s="33"/>
      <c r="V168" s="33"/>
      <c r="W168" s="33"/>
      <c r="X168" s="33"/>
      <c r="Y168" s="33"/>
      <c r="Z168" s="33"/>
      <c r="AA168" s="33"/>
      <c r="AB168" s="33"/>
      <c r="AC168" s="33"/>
      <c r="AD168" s="33"/>
      <c r="AE168" s="33"/>
      <c r="AT168" s="16" t="s">
        <v>141</v>
      </c>
      <c r="AU168" s="16" t="s">
        <v>85</v>
      </c>
    </row>
    <row r="169" spans="1:65" s="2" customFormat="1" ht="21.75" customHeight="1">
      <c r="A169" s="33"/>
      <c r="B169" s="34"/>
      <c r="C169" s="207" t="s">
        <v>7</v>
      </c>
      <c r="D169" s="207" t="s">
        <v>134</v>
      </c>
      <c r="E169" s="208" t="s">
        <v>722</v>
      </c>
      <c r="F169" s="209" t="s">
        <v>723</v>
      </c>
      <c r="G169" s="210" t="s">
        <v>137</v>
      </c>
      <c r="H169" s="211">
        <v>6</v>
      </c>
      <c r="I169" s="212"/>
      <c r="J169" s="213">
        <f>ROUND(I169*H169,2)</f>
        <v>0</v>
      </c>
      <c r="K169" s="209" t="s">
        <v>138</v>
      </c>
      <c r="L169" s="38"/>
      <c r="M169" s="214" t="s">
        <v>1</v>
      </c>
      <c r="N169" s="215" t="s">
        <v>42</v>
      </c>
      <c r="O169" s="70"/>
      <c r="P169" s="216">
        <f>O169*H169</f>
        <v>0</v>
      </c>
      <c r="Q169" s="216">
        <v>0</v>
      </c>
      <c r="R169" s="216">
        <f>Q169*H169</f>
        <v>0</v>
      </c>
      <c r="S169" s="216">
        <v>0</v>
      </c>
      <c r="T169" s="217">
        <f>S169*H169</f>
        <v>0</v>
      </c>
      <c r="U169" s="33"/>
      <c r="V169" s="33"/>
      <c r="W169" s="33"/>
      <c r="X169" s="33"/>
      <c r="Y169" s="33"/>
      <c r="Z169" s="33"/>
      <c r="AA169" s="33"/>
      <c r="AB169" s="33"/>
      <c r="AC169" s="33"/>
      <c r="AD169" s="33"/>
      <c r="AE169" s="33"/>
      <c r="AR169" s="218" t="s">
        <v>139</v>
      </c>
      <c r="AT169" s="218" t="s">
        <v>134</v>
      </c>
      <c r="AU169" s="218" t="s">
        <v>85</v>
      </c>
      <c r="AY169" s="16" t="s">
        <v>131</v>
      </c>
      <c r="BE169" s="219">
        <f>IF(N169="základní",J169,0)</f>
        <v>0</v>
      </c>
      <c r="BF169" s="219">
        <f>IF(N169="snížená",J169,0)</f>
        <v>0</v>
      </c>
      <c r="BG169" s="219">
        <f>IF(N169="zákl. přenesená",J169,0)</f>
        <v>0</v>
      </c>
      <c r="BH169" s="219">
        <f>IF(N169="sníž. přenesená",J169,0)</f>
        <v>0</v>
      </c>
      <c r="BI169" s="219">
        <f>IF(N169="nulová",J169,0)</f>
        <v>0</v>
      </c>
      <c r="BJ169" s="16" t="s">
        <v>85</v>
      </c>
      <c r="BK169" s="219">
        <f>ROUND(I169*H169,2)</f>
        <v>0</v>
      </c>
      <c r="BL169" s="16" t="s">
        <v>139</v>
      </c>
      <c r="BM169" s="218" t="s">
        <v>724</v>
      </c>
    </row>
    <row r="170" spans="1:65" s="2" customFormat="1" ht="19.5">
      <c r="A170" s="33"/>
      <c r="B170" s="34"/>
      <c r="C170" s="35"/>
      <c r="D170" s="220" t="s">
        <v>141</v>
      </c>
      <c r="E170" s="35"/>
      <c r="F170" s="221" t="s">
        <v>725</v>
      </c>
      <c r="G170" s="35"/>
      <c r="H170" s="35"/>
      <c r="I170" s="121"/>
      <c r="J170" s="35"/>
      <c r="K170" s="35"/>
      <c r="L170" s="38"/>
      <c r="M170" s="222"/>
      <c r="N170" s="223"/>
      <c r="O170" s="70"/>
      <c r="P170" s="70"/>
      <c r="Q170" s="70"/>
      <c r="R170" s="70"/>
      <c r="S170" s="70"/>
      <c r="T170" s="71"/>
      <c r="U170" s="33"/>
      <c r="V170" s="33"/>
      <c r="W170" s="33"/>
      <c r="X170" s="33"/>
      <c r="Y170" s="33"/>
      <c r="Z170" s="33"/>
      <c r="AA170" s="33"/>
      <c r="AB170" s="33"/>
      <c r="AC170" s="33"/>
      <c r="AD170" s="33"/>
      <c r="AE170" s="33"/>
      <c r="AT170" s="16" t="s">
        <v>141</v>
      </c>
      <c r="AU170" s="16" t="s">
        <v>85</v>
      </c>
    </row>
    <row r="171" spans="1:65" s="2" customFormat="1" ht="21.75" customHeight="1">
      <c r="A171" s="33"/>
      <c r="B171" s="34"/>
      <c r="C171" s="246" t="s">
        <v>258</v>
      </c>
      <c r="D171" s="246" t="s">
        <v>361</v>
      </c>
      <c r="E171" s="247" t="s">
        <v>726</v>
      </c>
      <c r="F171" s="248" t="s">
        <v>727</v>
      </c>
      <c r="G171" s="249" t="s">
        <v>137</v>
      </c>
      <c r="H171" s="250">
        <v>12</v>
      </c>
      <c r="I171" s="251"/>
      <c r="J171" s="252">
        <f>ROUND(I171*H171,2)</f>
        <v>0</v>
      </c>
      <c r="K171" s="248" t="s">
        <v>138</v>
      </c>
      <c r="L171" s="253"/>
      <c r="M171" s="254" t="s">
        <v>1</v>
      </c>
      <c r="N171" s="255" t="s">
        <v>42</v>
      </c>
      <c r="O171" s="70"/>
      <c r="P171" s="216">
        <f>O171*H171</f>
        <v>0</v>
      </c>
      <c r="Q171" s="216">
        <v>0</v>
      </c>
      <c r="R171" s="216">
        <f>Q171*H171</f>
        <v>0</v>
      </c>
      <c r="S171" s="216">
        <v>0</v>
      </c>
      <c r="T171" s="217">
        <f>S171*H171</f>
        <v>0</v>
      </c>
      <c r="U171" s="33"/>
      <c r="V171" s="33"/>
      <c r="W171" s="33"/>
      <c r="X171" s="33"/>
      <c r="Y171" s="33"/>
      <c r="Z171" s="33"/>
      <c r="AA171" s="33"/>
      <c r="AB171" s="33"/>
      <c r="AC171" s="33"/>
      <c r="AD171" s="33"/>
      <c r="AE171" s="33"/>
      <c r="AR171" s="218" t="s">
        <v>571</v>
      </c>
      <c r="AT171" s="218" t="s">
        <v>361</v>
      </c>
      <c r="AU171" s="218" t="s">
        <v>85</v>
      </c>
      <c r="AY171" s="16" t="s">
        <v>131</v>
      </c>
      <c r="BE171" s="219">
        <f>IF(N171="základní",J171,0)</f>
        <v>0</v>
      </c>
      <c r="BF171" s="219">
        <f>IF(N171="snížená",J171,0)</f>
        <v>0</v>
      </c>
      <c r="BG171" s="219">
        <f>IF(N171="zákl. přenesená",J171,0)</f>
        <v>0</v>
      </c>
      <c r="BH171" s="219">
        <f>IF(N171="sníž. přenesená",J171,0)</f>
        <v>0</v>
      </c>
      <c r="BI171" s="219">
        <f>IF(N171="nulová",J171,0)</f>
        <v>0</v>
      </c>
      <c r="BJ171" s="16" t="s">
        <v>85</v>
      </c>
      <c r="BK171" s="219">
        <f>ROUND(I171*H171,2)</f>
        <v>0</v>
      </c>
      <c r="BL171" s="16" t="s">
        <v>571</v>
      </c>
      <c r="BM171" s="218" t="s">
        <v>728</v>
      </c>
    </row>
    <row r="172" spans="1:65" s="2" customFormat="1" ht="11.25">
      <c r="A172" s="33"/>
      <c r="B172" s="34"/>
      <c r="C172" s="35"/>
      <c r="D172" s="220" t="s">
        <v>141</v>
      </c>
      <c r="E172" s="35"/>
      <c r="F172" s="221" t="s">
        <v>727</v>
      </c>
      <c r="G172" s="35"/>
      <c r="H172" s="35"/>
      <c r="I172" s="121"/>
      <c r="J172" s="35"/>
      <c r="K172" s="35"/>
      <c r="L172" s="38"/>
      <c r="M172" s="222"/>
      <c r="N172" s="223"/>
      <c r="O172" s="70"/>
      <c r="P172" s="70"/>
      <c r="Q172" s="70"/>
      <c r="R172" s="70"/>
      <c r="S172" s="70"/>
      <c r="T172" s="71"/>
      <c r="U172" s="33"/>
      <c r="V172" s="33"/>
      <c r="W172" s="33"/>
      <c r="X172" s="33"/>
      <c r="Y172" s="33"/>
      <c r="Z172" s="33"/>
      <c r="AA172" s="33"/>
      <c r="AB172" s="33"/>
      <c r="AC172" s="33"/>
      <c r="AD172" s="33"/>
      <c r="AE172" s="33"/>
      <c r="AT172" s="16" t="s">
        <v>141</v>
      </c>
      <c r="AU172" s="16" t="s">
        <v>85</v>
      </c>
    </row>
    <row r="173" spans="1:65" s="2" customFormat="1" ht="21.75" customHeight="1">
      <c r="A173" s="33"/>
      <c r="B173" s="34"/>
      <c r="C173" s="246" t="s">
        <v>263</v>
      </c>
      <c r="D173" s="246" t="s">
        <v>361</v>
      </c>
      <c r="E173" s="247" t="s">
        <v>729</v>
      </c>
      <c r="F173" s="248" t="s">
        <v>730</v>
      </c>
      <c r="G173" s="249" t="s">
        <v>137</v>
      </c>
      <c r="H173" s="250">
        <v>2</v>
      </c>
      <c r="I173" s="251"/>
      <c r="J173" s="252">
        <f>ROUND(I173*H173,2)</f>
        <v>0</v>
      </c>
      <c r="K173" s="248" t="s">
        <v>138</v>
      </c>
      <c r="L173" s="253"/>
      <c r="M173" s="254" t="s">
        <v>1</v>
      </c>
      <c r="N173" s="255" t="s">
        <v>42</v>
      </c>
      <c r="O173" s="70"/>
      <c r="P173" s="216">
        <f>O173*H173</f>
        <v>0</v>
      </c>
      <c r="Q173" s="216">
        <v>0</v>
      </c>
      <c r="R173" s="216">
        <f>Q173*H173</f>
        <v>0</v>
      </c>
      <c r="S173" s="216">
        <v>0</v>
      </c>
      <c r="T173" s="217">
        <f>S173*H173</f>
        <v>0</v>
      </c>
      <c r="U173" s="33"/>
      <c r="V173" s="33"/>
      <c r="W173" s="33"/>
      <c r="X173" s="33"/>
      <c r="Y173" s="33"/>
      <c r="Z173" s="33"/>
      <c r="AA173" s="33"/>
      <c r="AB173" s="33"/>
      <c r="AC173" s="33"/>
      <c r="AD173" s="33"/>
      <c r="AE173" s="33"/>
      <c r="AR173" s="218" t="s">
        <v>571</v>
      </c>
      <c r="AT173" s="218" t="s">
        <v>361</v>
      </c>
      <c r="AU173" s="218" t="s">
        <v>85</v>
      </c>
      <c r="AY173" s="16" t="s">
        <v>131</v>
      </c>
      <c r="BE173" s="219">
        <f>IF(N173="základní",J173,0)</f>
        <v>0</v>
      </c>
      <c r="BF173" s="219">
        <f>IF(N173="snížená",J173,0)</f>
        <v>0</v>
      </c>
      <c r="BG173" s="219">
        <f>IF(N173="zákl. přenesená",J173,0)</f>
        <v>0</v>
      </c>
      <c r="BH173" s="219">
        <f>IF(N173="sníž. přenesená",J173,0)</f>
        <v>0</v>
      </c>
      <c r="BI173" s="219">
        <f>IF(N173="nulová",J173,0)</f>
        <v>0</v>
      </c>
      <c r="BJ173" s="16" t="s">
        <v>85</v>
      </c>
      <c r="BK173" s="219">
        <f>ROUND(I173*H173,2)</f>
        <v>0</v>
      </c>
      <c r="BL173" s="16" t="s">
        <v>571</v>
      </c>
      <c r="BM173" s="218" t="s">
        <v>731</v>
      </c>
    </row>
    <row r="174" spans="1:65" s="2" customFormat="1" ht="11.25">
      <c r="A174" s="33"/>
      <c r="B174" s="34"/>
      <c r="C174" s="35"/>
      <c r="D174" s="220" t="s">
        <v>141</v>
      </c>
      <c r="E174" s="35"/>
      <c r="F174" s="221" t="s">
        <v>730</v>
      </c>
      <c r="G174" s="35"/>
      <c r="H174" s="35"/>
      <c r="I174" s="121"/>
      <c r="J174" s="35"/>
      <c r="K174" s="35"/>
      <c r="L174" s="38"/>
      <c r="M174" s="222"/>
      <c r="N174" s="223"/>
      <c r="O174" s="70"/>
      <c r="P174" s="70"/>
      <c r="Q174" s="70"/>
      <c r="R174" s="70"/>
      <c r="S174" s="70"/>
      <c r="T174" s="71"/>
      <c r="U174" s="33"/>
      <c r="V174" s="33"/>
      <c r="W174" s="33"/>
      <c r="X174" s="33"/>
      <c r="Y174" s="33"/>
      <c r="Z174" s="33"/>
      <c r="AA174" s="33"/>
      <c r="AB174" s="33"/>
      <c r="AC174" s="33"/>
      <c r="AD174" s="33"/>
      <c r="AE174" s="33"/>
      <c r="AT174" s="16" t="s">
        <v>141</v>
      </c>
      <c r="AU174" s="16" t="s">
        <v>85</v>
      </c>
    </row>
    <row r="175" spans="1:65" s="2" customFormat="1" ht="21.75" customHeight="1">
      <c r="A175" s="33"/>
      <c r="B175" s="34"/>
      <c r="C175" s="207" t="s">
        <v>268</v>
      </c>
      <c r="D175" s="207" t="s">
        <v>134</v>
      </c>
      <c r="E175" s="208" t="s">
        <v>732</v>
      </c>
      <c r="F175" s="209" t="s">
        <v>733</v>
      </c>
      <c r="G175" s="210" t="s">
        <v>137</v>
      </c>
      <c r="H175" s="211">
        <v>12</v>
      </c>
      <c r="I175" s="212"/>
      <c r="J175" s="213">
        <f>ROUND(I175*H175,2)</f>
        <v>0</v>
      </c>
      <c r="K175" s="209" t="s">
        <v>138</v>
      </c>
      <c r="L175" s="38"/>
      <c r="M175" s="214" t="s">
        <v>1</v>
      </c>
      <c r="N175" s="215" t="s">
        <v>42</v>
      </c>
      <c r="O175" s="70"/>
      <c r="P175" s="216">
        <f>O175*H175</f>
        <v>0</v>
      </c>
      <c r="Q175" s="216">
        <v>0</v>
      </c>
      <c r="R175" s="216">
        <f>Q175*H175</f>
        <v>0</v>
      </c>
      <c r="S175" s="216">
        <v>0</v>
      </c>
      <c r="T175" s="217">
        <f>S175*H175</f>
        <v>0</v>
      </c>
      <c r="U175" s="33"/>
      <c r="V175" s="33"/>
      <c r="W175" s="33"/>
      <c r="X175" s="33"/>
      <c r="Y175" s="33"/>
      <c r="Z175" s="33"/>
      <c r="AA175" s="33"/>
      <c r="AB175" s="33"/>
      <c r="AC175" s="33"/>
      <c r="AD175" s="33"/>
      <c r="AE175" s="33"/>
      <c r="AR175" s="218" t="s">
        <v>139</v>
      </c>
      <c r="AT175" s="218" t="s">
        <v>134</v>
      </c>
      <c r="AU175" s="218" t="s">
        <v>85</v>
      </c>
      <c r="AY175" s="16" t="s">
        <v>131</v>
      </c>
      <c r="BE175" s="219">
        <f>IF(N175="základní",J175,0)</f>
        <v>0</v>
      </c>
      <c r="BF175" s="219">
        <f>IF(N175="snížená",J175,0)</f>
        <v>0</v>
      </c>
      <c r="BG175" s="219">
        <f>IF(N175="zákl. přenesená",J175,0)</f>
        <v>0</v>
      </c>
      <c r="BH175" s="219">
        <f>IF(N175="sníž. přenesená",J175,0)</f>
        <v>0</v>
      </c>
      <c r="BI175" s="219">
        <f>IF(N175="nulová",J175,0)</f>
        <v>0</v>
      </c>
      <c r="BJ175" s="16" t="s">
        <v>85</v>
      </c>
      <c r="BK175" s="219">
        <f>ROUND(I175*H175,2)</f>
        <v>0</v>
      </c>
      <c r="BL175" s="16" t="s">
        <v>139</v>
      </c>
      <c r="BM175" s="218" t="s">
        <v>734</v>
      </c>
    </row>
    <row r="176" spans="1:65" s="2" customFormat="1" ht="11.25">
      <c r="A176" s="33"/>
      <c r="B176" s="34"/>
      <c r="C176" s="35"/>
      <c r="D176" s="220" t="s">
        <v>141</v>
      </c>
      <c r="E176" s="35"/>
      <c r="F176" s="221" t="s">
        <v>733</v>
      </c>
      <c r="G176" s="35"/>
      <c r="H176" s="35"/>
      <c r="I176" s="121"/>
      <c r="J176" s="35"/>
      <c r="K176" s="35"/>
      <c r="L176" s="38"/>
      <c r="M176" s="222"/>
      <c r="N176" s="223"/>
      <c r="O176" s="70"/>
      <c r="P176" s="70"/>
      <c r="Q176" s="70"/>
      <c r="R176" s="70"/>
      <c r="S176" s="70"/>
      <c r="T176" s="71"/>
      <c r="U176" s="33"/>
      <c r="V176" s="33"/>
      <c r="W176" s="33"/>
      <c r="X176" s="33"/>
      <c r="Y176" s="33"/>
      <c r="Z176" s="33"/>
      <c r="AA176" s="33"/>
      <c r="AB176" s="33"/>
      <c r="AC176" s="33"/>
      <c r="AD176" s="33"/>
      <c r="AE176" s="33"/>
      <c r="AT176" s="16" t="s">
        <v>141</v>
      </c>
      <c r="AU176" s="16" t="s">
        <v>85</v>
      </c>
    </row>
    <row r="177" spans="1:65" s="13" customFormat="1" ht="11.25">
      <c r="B177" s="224"/>
      <c r="C177" s="225"/>
      <c r="D177" s="220" t="s">
        <v>148</v>
      </c>
      <c r="E177" s="226" t="s">
        <v>1</v>
      </c>
      <c r="F177" s="227" t="s">
        <v>735</v>
      </c>
      <c r="G177" s="225"/>
      <c r="H177" s="228">
        <v>6</v>
      </c>
      <c r="I177" s="229"/>
      <c r="J177" s="225"/>
      <c r="K177" s="225"/>
      <c r="L177" s="230"/>
      <c r="M177" s="231"/>
      <c r="N177" s="232"/>
      <c r="O177" s="232"/>
      <c r="P177" s="232"/>
      <c r="Q177" s="232"/>
      <c r="R177" s="232"/>
      <c r="S177" s="232"/>
      <c r="T177" s="233"/>
      <c r="AT177" s="234" t="s">
        <v>148</v>
      </c>
      <c r="AU177" s="234" t="s">
        <v>85</v>
      </c>
      <c r="AV177" s="13" t="s">
        <v>87</v>
      </c>
      <c r="AW177" s="13" t="s">
        <v>34</v>
      </c>
      <c r="AX177" s="13" t="s">
        <v>77</v>
      </c>
      <c r="AY177" s="234" t="s">
        <v>131</v>
      </c>
    </row>
    <row r="178" spans="1:65" s="13" customFormat="1" ht="11.25">
      <c r="B178" s="224"/>
      <c r="C178" s="225"/>
      <c r="D178" s="220" t="s">
        <v>148</v>
      </c>
      <c r="E178" s="226" t="s">
        <v>1</v>
      </c>
      <c r="F178" s="227" t="s">
        <v>736</v>
      </c>
      <c r="G178" s="225"/>
      <c r="H178" s="228">
        <v>6</v>
      </c>
      <c r="I178" s="229"/>
      <c r="J178" s="225"/>
      <c r="K178" s="225"/>
      <c r="L178" s="230"/>
      <c r="M178" s="231"/>
      <c r="N178" s="232"/>
      <c r="O178" s="232"/>
      <c r="P178" s="232"/>
      <c r="Q178" s="232"/>
      <c r="R178" s="232"/>
      <c r="S178" s="232"/>
      <c r="T178" s="233"/>
      <c r="AT178" s="234" t="s">
        <v>148</v>
      </c>
      <c r="AU178" s="234" t="s">
        <v>85</v>
      </c>
      <c r="AV178" s="13" t="s">
        <v>87</v>
      </c>
      <c r="AW178" s="13" t="s">
        <v>34</v>
      </c>
      <c r="AX178" s="13" t="s">
        <v>77</v>
      </c>
      <c r="AY178" s="234" t="s">
        <v>131</v>
      </c>
    </row>
    <row r="179" spans="1:65" s="14" customFormat="1" ht="11.25">
      <c r="B179" s="235"/>
      <c r="C179" s="236"/>
      <c r="D179" s="220" t="s">
        <v>148</v>
      </c>
      <c r="E179" s="237" t="s">
        <v>1</v>
      </c>
      <c r="F179" s="238" t="s">
        <v>165</v>
      </c>
      <c r="G179" s="236"/>
      <c r="H179" s="239">
        <v>12</v>
      </c>
      <c r="I179" s="240"/>
      <c r="J179" s="236"/>
      <c r="K179" s="236"/>
      <c r="L179" s="241"/>
      <c r="M179" s="242"/>
      <c r="N179" s="243"/>
      <c r="O179" s="243"/>
      <c r="P179" s="243"/>
      <c r="Q179" s="243"/>
      <c r="R179" s="243"/>
      <c r="S179" s="243"/>
      <c r="T179" s="244"/>
      <c r="AT179" s="245" t="s">
        <v>148</v>
      </c>
      <c r="AU179" s="245" t="s">
        <v>85</v>
      </c>
      <c r="AV179" s="14" t="s">
        <v>139</v>
      </c>
      <c r="AW179" s="14" t="s">
        <v>34</v>
      </c>
      <c r="AX179" s="14" t="s">
        <v>85</v>
      </c>
      <c r="AY179" s="245" t="s">
        <v>131</v>
      </c>
    </row>
    <row r="180" spans="1:65" s="2" customFormat="1" ht="21.75" customHeight="1">
      <c r="A180" s="33"/>
      <c r="B180" s="34"/>
      <c r="C180" s="207" t="s">
        <v>273</v>
      </c>
      <c r="D180" s="207" t="s">
        <v>134</v>
      </c>
      <c r="E180" s="208" t="s">
        <v>737</v>
      </c>
      <c r="F180" s="209" t="s">
        <v>738</v>
      </c>
      <c r="G180" s="210" t="s">
        <v>137</v>
      </c>
      <c r="H180" s="211">
        <v>12</v>
      </c>
      <c r="I180" s="212"/>
      <c r="J180" s="213">
        <f>ROUND(I180*H180,2)</f>
        <v>0</v>
      </c>
      <c r="K180" s="209" t="s">
        <v>138</v>
      </c>
      <c r="L180" s="38"/>
      <c r="M180" s="214" t="s">
        <v>1</v>
      </c>
      <c r="N180" s="215" t="s">
        <v>42</v>
      </c>
      <c r="O180" s="70"/>
      <c r="P180" s="216">
        <f>O180*H180</f>
        <v>0</v>
      </c>
      <c r="Q180" s="216">
        <v>0</v>
      </c>
      <c r="R180" s="216">
        <f>Q180*H180</f>
        <v>0</v>
      </c>
      <c r="S180" s="216">
        <v>0</v>
      </c>
      <c r="T180" s="217">
        <f>S180*H180</f>
        <v>0</v>
      </c>
      <c r="U180" s="33"/>
      <c r="V180" s="33"/>
      <c r="W180" s="33"/>
      <c r="X180" s="33"/>
      <c r="Y180" s="33"/>
      <c r="Z180" s="33"/>
      <c r="AA180" s="33"/>
      <c r="AB180" s="33"/>
      <c r="AC180" s="33"/>
      <c r="AD180" s="33"/>
      <c r="AE180" s="33"/>
      <c r="AR180" s="218" t="s">
        <v>139</v>
      </c>
      <c r="AT180" s="218" t="s">
        <v>134</v>
      </c>
      <c r="AU180" s="218" t="s">
        <v>85</v>
      </c>
      <c r="AY180" s="16" t="s">
        <v>131</v>
      </c>
      <c r="BE180" s="219">
        <f>IF(N180="základní",J180,0)</f>
        <v>0</v>
      </c>
      <c r="BF180" s="219">
        <f>IF(N180="snížená",J180,0)</f>
        <v>0</v>
      </c>
      <c r="BG180" s="219">
        <f>IF(N180="zákl. přenesená",J180,0)</f>
        <v>0</v>
      </c>
      <c r="BH180" s="219">
        <f>IF(N180="sníž. přenesená",J180,0)</f>
        <v>0</v>
      </c>
      <c r="BI180" s="219">
        <f>IF(N180="nulová",J180,0)</f>
        <v>0</v>
      </c>
      <c r="BJ180" s="16" t="s">
        <v>85</v>
      </c>
      <c r="BK180" s="219">
        <f>ROUND(I180*H180,2)</f>
        <v>0</v>
      </c>
      <c r="BL180" s="16" t="s">
        <v>139</v>
      </c>
      <c r="BM180" s="218" t="s">
        <v>739</v>
      </c>
    </row>
    <row r="181" spans="1:65" s="2" customFormat="1" ht="19.5">
      <c r="A181" s="33"/>
      <c r="B181" s="34"/>
      <c r="C181" s="35"/>
      <c r="D181" s="220" t="s">
        <v>141</v>
      </c>
      <c r="E181" s="35"/>
      <c r="F181" s="221" t="s">
        <v>740</v>
      </c>
      <c r="G181" s="35"/>
      <c r="H181" s="35"/>
      <c r="I181" s="121"/>
      <c r="J181" s="35"/>
      <c r="K181" s="35"/>
      <c r="L181" s="38"/>
      <c r="M181" s="222"/>
      <c r="N181" s="223"/>
      <c r="O181" s="70"/>
      <c r="P181" s="70"/>
      <c r="Q181" s="70"/>
      <c r="R181" s="70"/>
      <c r="S181" s="70"/>
      <c r="T181" s="71"/>
      <c r="U181" s="33"/>
      <c r="V181" s="33"/>
      <c r="W181" s="33"/>
      <c r="X181" s="33"/>
      <c r="Y181" s="33"/>
      <c r="Z181" s="33"/>
      <c r="AA181" s="33"/>
      <c r="AB181" s="33"/>
      <c r="AC181" s="33"/>
      <c r="AD181" s="33"/>
      <c r="AE181" s="33"/>
      <c r="AT181" s="16" t="s">
        <v>141</v>
      </c>
      <c r="AU181" s="16" t="s">
        <v>85</v>
      </c>
    </row>
    <row r="182" spans="1:65" s="2" customFormat="1" ht="21.75" customHeight="1">
      <c r="A182" s="33"/>
      <c r="B182" s="34"/>
      <c r="C182" s="246" t="s">
        <v>278</v>
      </c>
      <c r="D182" s="246" t="s">
        <v>361</v>
      </c>
      <c r="E182" s="247" t="s">
        <v>741</v>
      </c>
      <c r="F182" s="248" t="s">
        <v>742</v>
      </c>
      <c r="G182" s="249" t="s">
        <v>137</v>
      </c>
      <c r="H182" s="250">
        <v>6</v>
      </c>
      <c r="I182" s="251"/>
      <c r="J182" s="252">
        <f>ROUND(I182*H182,2)</f>
        <v>0</v>
      </c>
      <c r="K182" s="248" t="s">
        <v>138</v>
      </c>
      <c r="L182" s="253"/>
      <c r="M182" s="254" t="s">
        <v>1</v>
      </c>
      <c r="N182" s="255" t="s">
        <v>42</v>
      </c>
      <c r="O182" s="70"/>
      <c r="P182" s="216">
        <f>O182*H182</f>
        <v>0</v>
      </c>
      <c r="Q182" s="216">
        <v>0</v>
      </c>
      <c r="R182" s="216">
        <f>Q182*H182</f>
        <v>0</v>
      </c>
      <c r="S182" s="216">
        <v>0</v>
      </c>
      <c r="T182" s="217">
        <f>S182*H182</f>
        <v>0</v>
      </c>
      <c r="U182" s="33"/>
      <c r="V182" s="33"/>
      <c r="W182" s="33"/>
      <c r="X182" s="33"/>
      <c r="Y182" s="33"/>
      <c r="Z182" s="33"/>
      <c r="AA182" s="33"/>
      <c r="AB182" s="33"/>
      <c r="AC182" s="33"/>
      <c r="AD182" s="33"/>
      <c r="AE182" s="33"/>
      <c r="AR182" s="218" t="s">
        <v>571</v>
      </c>
      <c r="AT182" s="218" t="s">
        <v>361</v>
      </c>
      <c r="AU182" s="218" t="s">
        <v>85</v>
      </c>
      <c r="AY182" s="16" t="s">
        <v>131</v>
      </c>
      <c r="BE182" s="219">
        <f>IF(N182="základní",J182,0)</f>
        <v>0</v>
      </c>
      <c r="BF182" s="219">
        <f>IF(N182="snížená",J182,0)</f>
        <v>0</v>
      </c>
      <c r="BG182" s="219">
        <f>IF(N182="zákl. přenesená",J182,0)</f>
        <v>0</v>
      </c>
      <c r="BH182" s="219">
        <f>IF(N182="sníž. přenesená",J182,0)</f>
        <v>0</v>
      </c>
      <c r="BI182" s="219">
        <f>IF(N182="nulová",J182,0)</f>
        <v>0</v>
      </c>
      <c r="BJ182" s="16" t="s">
        <v>85</v>
      </c>
      <c r="BK182" s="219">
        <f>ROUND(I182*H182,2)</f>
        <v>0</v>
      </c>
      <c r="BL182" s="16" t="s">
        <v>571</v>
      </c>
      <c r="BM182" s="218" t="s">
        <v>743</v>
      </c>
    </row>
    <row r="183" spans="1:65" s="2" customFormat="1" ht="11.25">
      <c r="A183" s="33"/>
      <c r="B183" s="34"/>
      <c r="C183" s="35"/>
      <c r="D183" s="220" t="s">
        <v>141</v>
      </c>
      <c r="E183" s="35"/>
      <c r="F183" s="221" t="s">
        <v>742</v>
      </c>
      <c r="G183" s="35"/>
      <c r="H183" s="35"/>
      <c r="I183" s="121"/>
      <c r="J183" s="35"/>
      <c r="K183" s="35"/>
      <c r="L183" s="38"/>
      <c r="M183" s="222"/>
      <c r="N183" s="223"/>
      <c r="O183" s="70"/>
      <c r="P183" s="70"/>
      <c r="Q183" s="70"/>
      <c r="R183" s="70"/>
      <c r="S183" s="70"/>
      <c r="T183" s="71"/>
      <c r="U183" s="33"/>
      <c r="V183" s="33"/>
      <c r="W183" s="33"/>
      <c r="X183" s="33"/>
      <c r="Y183" s="33"/>
      <c r="Z183" s="33"/>
      <c r="AA183" s="33"/>
      <c r="AB183" s="33"/>
      <c r="AC183" s="33"/>
      <c r="AD183" s="33"/>
      <c r="AE183" s="33"/>
      <c r="AT183" s="16" t="s">
        <v>141</v>
      </c>
      <c r="AU183" s="16" t="s">
        <v>85</v>
      </c>
    </row>
    <row r="184" spans="1:65" s="2" customFormat="1" ht="21.75" customHeight="1">
      <c r="A184" s="33"/>
      <c r="B184" s="34"/>
      <c r="C184" s="246" t="s">
        <v>283</v>
      </c>
      <c r="D184" s="246" t="s">
        <v>361</v>
      </c>
      <c r="E184" s="247" t="s">
        <v>744</v>
      </c>
      <c r="F184" s="248" t="s">
        <v>745</v>
      </c>
      <c r="G184" s="249" t="s">
        <v>137</v>
      </c>
      <c r="H184" s="250">
        <v>6</v>
      </c>
      <c r="I184" s="251"/>
      <c r="J184" s="252">
        <f>ROUND(I184*H184,2)</f>
        <v>0</v>
      </c>
      <c r="K184" s="248" t="s">
        <v>138</v>
      </c>
      <c r="L184" s="253"/>
      <c r="M184" s="254" t="s">
        <v>1</v>
      </c>
      <c r="N184" s="255" t="s">
        <v>42</v>
      </c>
      <c r="O184" s="70"/>
      <c r="P184" s="216">
        <f>O184*H184</f>
        <v>0</v>
      </c>
      <c r="Q184" s="216">
        <v>0</v>
      </c>
      <c r="R184" s="216">
        <f>Q184*H184</f>
        <v>0</v>
      </c>
      <c r="S184" s="216">
        <v>0</v>
      </c>
      <c r="T184" s="217">
        <f>S184*H184</f>
        <v>0</v>
      </c>
      <c r="U184" s="33"/>
      <c r="V184" s="33"/>
      <c r="W184" s="33"/>
      <c r="X184" s="33"/>
      <c r="Y184" s="33"/>
      <c r="Z184" s="33"/>
      <c r="AA184" s="33"/>
      <c r="AB184" s="33"/>
      <c r="AC184" s="33"/>
      <c r="AD184" s="33"/>
      <c r="AE184" s="33"/>
      <c r="AR184" s="218" t="s">
        <v>571</v>
      </c>
      <c r="AT184" s="218" t="s">
        <v>361</v>
      </c>
      <c r="AU184" s="218" t="s">
        <v>85</v>
      </c>
      <c r="AY184" s="16" t="s">
        <v>131</v>
      </c>
      <c r="BE184" s="219">
        <f>IF(N184="základní",J184,0)</f>
        <v>0</v>
      </c>
      <c r="BF184" s="219">
        <f>IF(N184="snížená",J184,0)</f>
        <v>0</v>
      </c>
      <c r="BG184" s="219">
        <f>IF(N184="zákl. přenesená",J184,0)</f>
        <v>0</v>
      </c>
      <c r="BH184" s="219">
        <f>IF(N184="sníž. přenesená",J184,0)</f>
        <v>0</v>
      </c>
      <c r="BI184" s="219">
        <f>IF(N184="nulová",J184,0)</f>
        <v>0</v>
      </c>
      <c r="BJ184" s="16" t="s">
        <v>85</v>
      </c>
      <c r="BK184" s="219">
        <f>ROUND(I184*H184,2)</f>
        <v>0</v>
      </c>
      <c r="BL184" s="16" t="s">
        <v>571</v>
      </c>
      <c r="BM184" s="218" t="s">
        <v>746</v>
      </c>
    </row>
    <row r="185" spans="1:65" s="2" customFormat="1" ht="11.25">
      <c r="A185" s="33"/>
      <c r="B185" s="34"/>
      <c r="C185" s="35"/>
      <c r="D185" s="220" t="s">
        <v>141</v>
      </c>
      <c r="E185" s="35"/>
      <c r="F185" s="221" t="s">
        <v>745</v>
      </c>
      <c r="G185" s="35"/>
      <c r="H185" s="35"/>
      <c r="I185" s="121"/>
      <c r="J185" s="35"/>
      <c r="K185" s="35"/>
      <c r="L185" s="38"/>
      <c r="M185" s="222"/>
      <c r="N185" s="223"/>
      <c r="O185" s="70"/>
      <c r="P185" s="70"/>
      <c r="Q185" s="70"/>
      <c r="R185" s="70"/>
      <c r="S185" s="70"/>
      <c r="T185" s="71"/>
      <c r="U185" s="33"/>
      <c r="V185" s="33"/>
      <c r="W185" s="33"/>
      <c r="X185" s="33"/>
      <c r="Y185" s="33"/>
      <c r="Z185" s="33"/>
      <c r="AA185" s="33"/>
      <c r="AB185" s="33"/>
      <c r="AC185" s="33"/>
      <c r="AD185" s="33"/>
      <c r="AE185" s="33"/>
      <c r="AT185" s="16" t="s">
        <v>141</v>
      </c>
      <c r="AU185" s="16" t="s">
        <v>85</v>
      </c>
    </row>
    <row r="186" spans="1:65" s="2" customFormat="1" ht="21.75" customHeight="1">
      <c r="A186" s="33"/>
      <c r="B186" s="34"/>
      <c r="C186" s="207" t="s">
        <v>288</v>
      </c>
      <c r="D186" s="207" t="s">
        <v>134</v>
      </c>
      <c r="E186" s="208" t="s">
        <v>747</v>
      </c>
      <c r="F186" s="209" t="s">
        <v>748</v>
      </c>
      <c r="G186" s="210" t="s">
        <v>137</v>
      </c>
      <c r="H186" s="211">
        <v>6</v>
      </c>
      <c r="I186" s="212"/>
      <c r="J186" s="213">
        <f>ROUND(I186*H186,2)</f>
        <v>0</v>
      </c>
      <c r="K186" s="209" t="s">
        <v>138</v>
      </c>
      <c r="L186" s="38"/>
      <c r="M186" s="214" t="s">
        <v>1</v>
      </c>
      <c r="N186" s="215" t="s">
        <v>42</v>
      </c>
      <c r="O186" s="70"/>
      <c r="P186" s="216">
        <f>O186*H186</f>
        <v>0</v>
      </c>
      <c r="Q186" s="216">
        <v>0</v>
      </c>
      <c r="R186" s="216">
        <f>Q186*H186</f>
        <v>0</v>
      </c>
      <c r="S186" s="216">
        <v>0</v>
      </c>
      <c r="T186" s="217">
        <f>S186*H186</f>
        <v>0</v>
      </c>
      <c r="U186" s="33"/>
      <c r="V186" s="33"/>
      <c r="W186" s="33"/>
      <c r="X186" s="33"/>
      <c r="Y186" s="33"/>
      <c r="Z186" s="33"/>
      <c r="AA186" s="33"/>
      <c r="AB186" s="33"/>
      <c r="AC186" s="33"/>
      <c r="AD186" s="33"/>
      <c r="AE186" s="33"/>
      <c r="AR186" s="218" t="s">
        <v>139</v>
      </c>
      <c r="AT186" s="218" t="s">
        <v>134</v>
      </c>
      <c r="AU186" s="218" t="s">
        <v>85</v>
      </c>
      <c r="AY186" s="16" t="s">
        <v>131</v>
      </c>
      <c r="BE186" s="219">
        <f>IF(N186="základní",J186,0)</f>
        <v>0</v>
      </c>
      <c r="BF186" s="219">
        <f>IF(N186="snížená",J186,0)</f>
        <v>0</v>
      </c>
      <c r="BG186" s="219">
        <f>IF(N186="zákl. přenesená",J186,0)</f>
        <v>0</v>
      </c>
      <c r="BH186" s="219">
        <f>IF(N186="sníž. přenesená",J186,0)</f>
        <v>0</v>
      </c>
      <c r="BI186" s="219">
        <f>IF(N186="nulová",J186,0)</f>
        <v>0</v>
      </c>
      <c r="BJ186" s="16" t="s">
        <v>85</v>
      </c>
      <c r="BK186" s="219">
        <f>ROUND(I186*H186,2)</f>
        <v>0</v>
      </c>
      <c r="BL186" s="16" t="s">
        <v>139</v>
      </c>
      <c r="BM186" s="218" t="s">
        <v>749</v>
      </c>
    </row>
    <row r="187" spans="1:65" s="2" customFormat="1" ht="29.25">
      <c r="A187" s="33"/>
      <c r="B187" s="34"/>
      <c r="C187" s="35"/>
      <c r="D187" s="220" t="s">
        <v>141</v>
      </c>
      <c r="E187" s="35"/>
      <c r="F187" s="221" t="s">
        <v>750</v>
      </c>
      <c r="G187" s="35"/>
      <c r="H187" s="35"/>
      <c r="I187" s="121"/>
      <c r="J187" s="35"/>
      <c r="K187" s="35"/>
      <c r="L187" s="38"/>
      <c r="M187" s="222"/>
      <c r="N187" s="223"/>
      <c r="O187" s="70"/>
      <c r="P187" s="70"/>
      <c r="Q187" s="70"/>
      <c r="R187" s="70"/>
      <c r="S187" s="70"/>
      <c r="T187" s="71"/>
      <c r="U187" s="33"/>
      <c r="V187" s="33"/>
      <c r="W187" s="33"/>
      <c r="X187" s="33"/>
      <c r="Y187" s="33"/>
      <c r="Z187" s="33"/>
      <c r="AA187" s="33"/>
      <c r="AB187" s="33"/>
      <c r="AC187" s="33"/>
      <c r="AD187" s="33"/>
      <c r="AE187" s="33"/>
      <c r="AT187" s="16" t="s">
        <v>141</v>
      </c>
      <c r="AU187" s="16" t="s">
        <v>85</v>
      </c>
    </row>
    <row r="188" spans="1:65" s="12" customFormat="1" ht="25.9" customHeight="1">
      <c r="B188" s="191"/>
      <c r="C188" s="192"/>
      <c r="D188" s="193" t="s">
        <v>76</v>
      </c>
      <c r="E188" s="194" t="s">
        <v>751</v>
      </c>
      <c r="F188" s="194" t="s">
        <v>752</v>
      </c>
      <c r="G188" s="192"/>
      <c r="H188" s="192"/>
      <c r="I188" s="195"/>
      <c r="J188" s="196">
        <f>BK188</f>
        <v>0</v>
      </c>
      <c r="K188" s="192"/>
      <c r="L188" s="197"/>
      <c r="M188" s="198"/>
      <c r="N188" s="199"/>
      <c r="O188" s="199"/>
      <c r="P188" s="200">
        <f>SUM(P189:P213)</f>
        <v>0</v>
      </c>
      <c r="Q188" s="199"/>
      <c r="R188" s="200">
        <f>SUM(R189:R213)</f>
        <v>0</v>
      </c>
      <c r="S188" s="199"/>
      <c r="T188" s="201">
        <f>SUM(T189:T213)</f>
        <v>0</v>
      </c>
      <c r="AR188" s="202" t="s">
        <v>139</v>
      </c>
      <c r="AT188" s="203" t="s">
        <v>76</v>
      </c>
      <c r="AU188" s="203" t="s">
        <v>77</v>
      </c>
      <c r="AY188" s="202" t="s">
        <v>131</v>
      </c>
      <c r="BK188" s="204">
        <f>SUM(BK189:BK213)</f>
        <v>0</v>
      </c>
    </row>
    <row r="189" spans="1:65" s="2" customFormat="1" ht="21.75" customHeight="1">
      <c r="A189" s="33"/>
      <c r="B189" s="34"/>
      <c r="C189" s="207" t="s">
        <v>293</v>
      </c>
      <c r="D189" s="207" t="s">
        <v>134</v>
      </c>
      <c r="E189" s="208" t="s">
        <v>753</v>
      </c>
      <c r="F189" s="209" t="s">
        <v>754</v>
      </c>
      <c r="G189" s="210" t="s">
        <v>137</v>
      </c>
      <c r="H189" s="211">
        <v>4</v>
      </c>
      <c r="I189" s="212"/>
      <c r="J189" s="213">
        <f>ROUND(I189*H189,2)</f>
        <v>0</v>
      </c>
      <c r="K189" s="209" t="s">
        <v>138</v>
      </c>
      <c r="L189" s="38"/>
      <c r="M189" s="214" t="s">
        <v>1</v>
      </c>
      <c r="N189" s="215" t="s">
        <v>42</v>
      </c>
      <c r="O189" s="70"/>
      <c r="P189" s="216">
        <f>O189*H189</f>
        <v>0</v>
      </c>
      <c r="Q189" s="216">
        <v>0</v>
      </c>
      <c r="R189" s="216">
        <f>Q189*H189</f>
        <v>0</v>
      </c>
      <c r="S189" s="216">
        <v>0</v>
      </c>
      <c r="T189" s="217">
        <f>S189*H189</f>
        <v>0</v>
      </c>
      <c r="U189" s="33"/>
      <c r="V189" s="33"/>
      <c r="W189" s="33"/>
      <c r="X189" s="33"/>
      <c r="Y189" s="33"/>
      <c r="Z189" s="33"/>
      <c r="AA189" s="33"/>
      <c r="AB189" s="33"/>
      <c r="AC189" s="33"/>
      <c r="AD189" s="33"/>
      <c r="AE189" s="33"/>
      <c r="AR189" s="218" t="s">
        <v>139</v>
      </c>
      <c r="AT189" s="218" t="s">
        <v>134</v>
      </c>
      <c r="AU189" s="218" t="s">
        <v>85</v>
      </c>
      <c r="AY189" s="16" t="s">
        <v>131</v>
      </c>
      <c r="BE189" s="219">
        <f>IF(N189="základní",J189,0)</f>
        <v>0</v>
      </c>
      <c r="BF189" s="219">
        <f>IF(N189="snížená",J189,0)</f>
        <v>0</v>
      </c>
      <c r="BG189" s="219">
        <f>IF(N189="zákl. přenesená",J189,0)</f>
        <v>0</v>
      </c>
      <c r="BH189" s="219">
        <f>IF(N189="sníž. přenesená",J189,0)</f>
        <v>0</v>
      </c>
      <c r="BI189" s="219">
        <f>IF(N189="nulová",J189,0)</f>
        <v>0</v>
      </c>
      <c r="BJ189" s="16" t="s">
        <v>85</v>
      </c>
      <c r="BK189" s="219">
        <f>ROUND(I189*H189,2)</f>
        <v>0</v>
      </c>
      <c r="BL189" s="16" t="s">
        <v>139</v>
      </c>
      <c r="BM189" s="218" t="s">
        <v>755</v>
      </c>
    </row>
    <row r="190" spans="1:65" s="2" customFormat="1" ht="11.25">
      <c r="A190" s="33"/>
      <c r="B190" s="34"/>
      <c r="C190" s="35"/>
      <c r="D190" s="220" t="s">
        <v>141</v>
      </c>
      <c r="E190" s="35"/>
      <c r="F190" s="221" t="s">
        <v>756</v>
      </c>
      <c r="G190" s="35"/>
      <c r="H190" s="35"/>
      <c r="I190" s="121"/>
      <c r="J190" s="35"/>
      <c r="K190" s="35"/>
      <c r="L190" s="38"/>
      <c r="M190" s="222"/>
      <c r="N190" s="223"/>
      <c r="O190" s="70"/>
      <c r="P190" s="70"/>
      <c r="Q190" s="70"/>
      <c r="R190" s="70"/>
      <c r="S190" s="70"/>
      <c r="T190" s="71"/>
      <c r="U190" s="33"/>
      <c r="V190" s="33"/>
      <c r="W190" s="33"/>
      <c r="X190" s="33"/>
      <c r="Y190" s="33"/>
      <c r="Z190" s="33"/>
      <c r="AA190" s="33"/>
      <c r="AB190" s="33"/>
      <c r="AC190" s="33"/>
      <c r="AD190" s="33"/>
      <c r="AE190" s="33"/>
      <c r="AT190" s="16" t="s">
        <v>141</v>
      </c>
      <c r="AU190" s="16" t="s">
        <v>85</v>
      </c>
    </row>
    <row r="191" spans="1:65" s="2" customFormat="1" ht="16.5" customHeight="1">
      <c r="A191" s="33"/>
      <c r="B191" s="34"/>
      <c r="C191" s="207" t="s">
        <v>298</v>
      </c>
      <c r="D191" s="207" t="s">
        <v>134</v>
      </c>
      <c r="E191" s="208" t="s">
        <v>757</v>
      </c>
      <c r="F191" s="209" t="s">
        <v>758</v>
      </c>
      <c r="G191" s="210" t="s">
        <v>137</v>
      </c>
      <c r="H191" s="211">
        <v>4</v>
      </c>
      <c r="I191" s="212"/>
      <c r="J191" s="213">
        <f>ROUND(I191*H191,2)</f>
        <v>0</v>
      </c>
      <c r="K191" s="209" t="s">
        <v>1</v>
      </c>
      <c r="L191" s="38"/>
      <c r="M191" s="214" t="s">
        <v>1</v>
      </c>
      <c r="N191" s="215" t="s">
        <v>42</v>
      </c>
      <c r="O191" s="70"/>
      <c r="P191" s="216">
        <f>O191*H191</f>
        <v>0</v>
      </c>
      <c r="Q191" s="216">
        <v>0</v>
      </c>
      <c r="R191" s="216">
        <f>Q191*H191</f>
        <v>0</v>
      </c>
      <c r="S191" s="216">
        <v>0</v>
      </c>
      <c r="T191" s="217">
        <f>S191*H191</f>
        <v>0</v>
      </c>
      <c r="U191" s="33"/>
      <c r="V191" s="33"/>
      <c r="W191" s="33"/>
      <c r="X191" s="33"/>
      <c r="Y191" s="33"/>
      <c r="Z191" s="33"/>
      <c r="AA191" s="33"/>
      <c r="AB191" s="33"/>
      <c r="AC191" s="33"/>
      <c r="AD191" s="33"/>
      <c r="AE191" s="33"/>
      <c r="AR191" s="218" t="s">
        <v>139</v>
      </c>
      <c r="AT191" s="218" t="s">
        <v>134</v>
      </c>
      <c r="AU191" s="218" t="s">
        <v>85</v>
      </c>
      <c r="AY191" s="16" t="s">
        <v>131</v>
      </c>
      <c r="BE191" s="219">
        <f>IF(N191="základní",J191,0)</f>
        <v>0</v>
      </c>
      <c r="BF191" s="219">
        <f>IF(N191="snížená",J191,0)</f>
        <v>0</v>
      </c>
      <c r="BG191" s="219">
        <f>IF(N191="zákl. přenesená",J191,0)</f>
        <v>0</v>
      </c>
      <c r="BH191" s="219">
        <f>IF(N191="sníž. přenesená",J191,0)</f>
        <v>0</v>
      </c>
      <c r="BI191" s="219">
        <f>IF(N191="nulová",J191,0)</f>
        <v>0</v>
      </c>
      <c r="BJ191" s="16" t="s">
        <v>85</v>
      </c>
      <c r="BK191" s="219">
        <f>ROUND(I191*H191,2)</f>
        <v>0</v>
      </c>
      <c r="BL191" s="16" t="s">
        <v>139</v>
      </c>
      <c r="BM191" s="218" t="s">
        <v>759</v>
      </c>
    </row>
    <row r="192" spans="1:65" s="2" customFormat="1" ht="39">
      <c r="A192" s="33"/>
      <c r="B192" s="34"/>
      <c r="C192" s="35"/>
      <c r="D192" s="220" t="s">
        <v>141</v>
      </c>
      <c r="E192" s="35"/>
      <c r="F192" s="221" t="s">
        <v>760</v>
      </c>
      <c r="G192" s="35"/>
      <c r="H192" s="35"/>
      <c r="I192" s="121"/>
      <c r="J192" s="35"/>
      <c r="K192" s="35"/>
      <c r="L192" s="38"/>
      <c r="M192" s="222"/>
      <c r="N192" s="223"/>
      <c r="O192" s="70"/>
      <c r="P192" s="70"/>
      <c r="Q192" s="70"/>
      <c r="R192" s="70"/>
      <c r="S192" s="70"/>
      <c r="T192" s="71"/>
      <c r="U192" s="33"/>
      <c r="V192" s="33"/>
      <c r="W192" s="33"/>
      <c r="X192" s="33"/>
      <c r="Y192" s="33"/>
      <c r="Z192" s="33"/>
      <c r="AA192" s="33"/>
      <c r="AB192" s="33"/>
      <c r="AC192" s="33"/>
      <c r="AD192" s="33"/>
      <c r="AE192" s="33"/>
      <c r="AT192" s="16" t="s">
        <v>141</v>
      </c>
      <c r="AU192" s="16" t="s">
        <v>85</v>
      </c>
    </row>
    <row r="193" spans="1:65" s="2" customFormat="1" ht="19.5">
      <c r="A193" s="33"/>
      <c r="B193" s="34"/>
      <c r="C193" s="35"/>
      <c r="D193" s="220" t="s">
        <v>380</v>
      </c>
      <c r="E193" s="35"/>
      <c r="F193" s="256" t="s">
        <v>761</v>
      </c>
      <c r="G193" s="35"/>
      <c r="H193" s="35"/>
      <c r="I193" s="121"/>
      <c r="J193" s="35"/>
      <c r="K193" s="35"/>
      <c r="L193" s="38"/>
      <c r="M193" s="222"/>
      <c r="N193" s="223"/>
      <c r="O193" s="70"/>
      <c r="P193" s="70"/>
      <c r="Q193" s="70"/>
      <c r="R193" s="70"/>
      <c r="S193" s="70"/>
      <c r="T193" s="71"/>
      <c r="U193" s="33"/>
      <c r="V193" s="33"/>
      <c r="W193" s="33"/>
      <c r="X193" s="33"/>
      <c r="Y193" s="33"/>
      <c r="Z193" s="33"/>
      <c r="AA193" s="33"/>
      <c r="AB193" s="33"/>
      <c r="AC193" s="33"/>
      <c r="AD193" s="33"/>
      <c r="AE193" s="33"/>
      <c r="AT193" s="16" t="s">
        <v>380</v>
      </c>
      <c r="AU193" s="16" t="s">
        <v>85</v>
      </c>
    </row>
    <row r="194" spans="1:65" s="2" customFormat="1" ht="21.75" customHeight="1">
      <c r="A194" s="33"/>
      <c r="B194" s="34"/>
      <c r="C194" s="246" t="s">
        <v>303</v>
      </c>
      <c r="D194" s="246" t="s">
        <v>361</v>
      </c>
      <c r="E194" s="247" t="s">
        <v>762</v>
      </c>
      <c r="F194" s="248" t="s">
        <v>763</v>
      </c>
      <c r="G194" s="249" t="s">
        <v>137</v>
      </c>
      <c r="H194" s="250">
        <v>8</v>
      </c>
      <c r="I194" s="251"/>
      <c r="J194" s="252">
        <f>ROUND(I194*H194,2)</f>
        <v>0</v>
      </c>
      <c r="K194" s="248" t="s">
        <v>138</v>
      </c>
      <c r="L194" s="253"/>
      <c r="M194" s="254" t="s">
        <v>1</v>
      </c>
      <c r="N194" s="255" t="s">
        <v>42</v>
      </c>
      <c r="O194" s="70"/>
      <c r="P194" s="216">
        <f>O194*H194</f>
        <v>0</v>
      </c>
      <c r="Q194" s="216">
        <v>0</v>
      </c>
      <c r="R194" s="216">
        <f>Q194*H194</f>
        <v>0</v>
      </c>
      <c r="S194" s="216">
        <v>0</v>
      </c>
      <c r="T194" s="217">
        <f>S194*H194</f>
        <v>0</v>
      </c>
      <c r="U194" s="33"/>
      <c r="V194" s="33"/>
      <c r="W194" s="33"/>
      <c r="X194" s="33"/>
      <c r="Y194" s="33"/>
      <c r="Z194" s="33"/>
      <c r="AA194" s="33"/>
      <c r="AB194" s="33"/>
      <c r="AC194" s="33"/>
      <c r="AD194" s="33"/>
      <c r="AE194" s="33"/>
      <c r="AR194" s="218" t="s">
        <v>571</v>
      </c>
      <c r="AT194" s="218" t="s">
        <v>361</v>
      </c>
      <c r="AU194" s="218" t="s">
        <v>85</v>
      </c>
      <c r="AY194" s="16" t="s">
        <v>131</v>
      </c>
      <c r="BE194" s="219">
        <f>IF(N194="základní",J194,0)</f>
        <v>0</v>
      </c>
      <c r="BF194" s="219">
        <f>IF(N194="snížená",J194,0)</f>
        <v>0</v>
      </c>
      <c r="BG194" s="219">
        <f>IF(N194="zákl. přenesená",J194,0)</f>
        <v>0</v>
      </c>
      <c r="BH194" s="219">
        <f>IF(N194="sníž. přenesená",J194,0)</f>
        <v>0</v>
      </c>
      <c r="BI194" s="219">
        <f>IF(N194="nulová",J194,0)</f>
        <v>0</v>
      </c>
      <c r="BJ194" s="16" t="s">
        <v>85</v>
      </c>
      <c r="BK194" s="219">
        <f>ROUND(I194*H194,2)</f>
        <v>0</v>
      </c>
      <c r="BL194" s="16" t="s">
        <v>571</v>
      </c>
      <c r="BM194" s="218" t="s">
        <v>764</v>
      </c>
    </row>
    <row r="195" spans="1:65" s="2" customFormat="1" ht="11.25">
      <c r="A195" s="33"/>
      <c r="B195" s="34"/>
      <c r="C195" s="35"/>
      <c r="D195" s="220" t="s">
        <v>141</v>
      </c>
      <c r="E195" s="35"/>
      <c r="F195" s="221" t="s">
        <v>763</v>
      </c>
      <c r="G195" s="35"/>
      <c r="H195" s="35"/>
      <c r="I195" s="121"/>
      <c r="J195" s="35"/>
      <c r="K195" s="35"/>
      <c r="L195" s="38"/>
      <c r="M195" s="222"/>
      <c r="N195" s="223"/>
      <c r="O195" s="70"/>
      <c r="P195" s="70"/>
      <c r="Q195" s="70"/>
      <c r="R195" s="70"/>
      <c r="S195" s="70"/>
      <c r="T195" s="71"/>
      <c r="U195" s="33"/>
      <c r="V195" s="33"/>
      <c r="W195" s="33"/>
      <c r="X195" s="33"/>
      <c r="Y195" s="33"/>
      <c r="Z195" s="33"/>
      <c r="AA195" s="33"/>
      <c r="AB195" s="33"/>
      <c r="AC195" s="33"/>
      <c r="AD195" s="33"/>
      <c r="AE195" s="33"/>
      <c r="AT195" s="16" t="s">
        <v>141</v>
      </c>
      <c r="AU195" s="16" t="s">
        <v>85</v>
      </c>
    </row>
    <row r="196" spans="1:65" s="2" customFormat="1" ht="21.75" customHeight="1">
      <c r="A196" s="33"/>
      <c r="B196" s="34"/>
      <c r="C196" s="246" t="s">
        <v>309</v>
      </c>
      <c r="D196" s="246" t="s">
        <v>361</v>
      </c>
      <c r="E196" s="247" t="s">
        <v>765</v>
      </c>
      <c r="F196" s="248" t="s">
        <v>766</v>
      </c>
      <c r="G196" s="249" t="s">
        <v>137</v>
      </c>
      <c r="H196" s="250">
        <v>4</v>
      </c>
      <c r="I196" s="251"/>
      <c r="J196" s="252">
        <f>ROUND(I196*H196,2)</f>
        <v>0</v>
      </c>
      <c r="K196" s="248" t="s">
        <v>138</v>
      </c>
      <c r="L196" s="253"/>
      <c r="M196" s="254" t="s">
        <v>1</v>
      </c>
      <c r="N196" s="255" t="s">
        <v>42</v>
      </c>
      <c r="O196" s="70"/>
      <c r="P196" s="216">
        <f>O196*H196</f>
        <v>0</v>
      </c>
      <c r="Q196" s="216">
        <v>0</v>
      </c>
      <c r="R196" s="216">
        <f>Q196*H196</f>
        <v>0</v>
      </c>
      <c r="S196" s="216">
        <v>0</v>
      </c>
      <c r="T196" s="217">
        <f>S196*H196</f>
        <v>0</v>
      </c>
      <c r="U196" s="33"/>
      <c r="V196" s="33"/>
      <c r="W196" s="33"/>
      <c r="X196" s="33"/>
      <c r="Y196" s="33"/>
      <c r="Z196" s="33"/>
      <c r="AA196" s="33"/>
      <c r="AB196" s="33"/>
      <c r="AC196" s="33"/>
      <c r="AD196" s="33"/>
      <c r="AE196" s="33"/>
      <c r="AR196" s="218" t="s">
        <v>571</v>
      </c>
      <c r="AT196" s="218" t="s">
        <v>361</v>
      </c>
      <c r="AU196" s="218" t="s">
        <v>85</v>
      </c>
      <c r="AY196" s="16" t="s">
        <v>131</v>
      </c>
      <c r="BE196" s="219">
        <f>IF(N196="základní",J196,0)</f>
        <v>0</v>
      </c>
      <c r="BF196" s="219">
        <f>IF(N196="snížená",J196,0)</f>
        <v>0</v>
      </c>
      <c r="BG196" s="219">
        <f>IF(N196="zákl. přenesená",J196,0)</f>
        <v>0</v>
      </c>
      <c r="BH196" s="219">
        <f>IF(N196="sníž. přenesená",J196,0)</f>
        <v>0</v>
      </c>
      <c r="BI196" s="219">
        <f>IF(N196="nulová",J196,0)</f>
        <v>0</v>
      </c>
      <c r="BJ196" s="16" t="s">
        <v>85</v>
      </c>
      <c r="BK196" s="219">
        <f>ROUND(I196*H196,2)</f>
        <v>0</v>
      </c>
      <c r="BL196" s="16" t="s">
        <v>571</v>
      </c>
      <c r="BM196" s="218" t="s">
        <v>767</v>
      </c>
    </row>
    <row r="197" spans="1:65" s="2" customFormat="1" ht="11.25">
      <c r="A197" s="33"/>
      <c r="B197" s="34"/>
      <c r="C197" s="35"/>
      <c r="D197" s="220" t="s">
        <v>141</v>
      </c>
      <c r="E197" s="35"/>
      <c r="F197" s="221" t="s">
        <v>766</v>
      </c>
      <c r="G197" s="35"/>
      <c r="H197" s="35"/>
      <c r="I197" s="121"/>
      <c r="J197" s="35"/>
      <c r="K197" s="35"/>
      <c r="L197" s="38"/>
      <c r="M197" s="222"/>
      <c r="N197" s="223"/>
      <c r="O197" s="70"/>
      <c r="P197" s="70"/>
      <c r="Q197" s="70"/>
      <c r="R197" s="70"/>
      <c r="S197" s="70"/>
      <c r="T197" s="71"/>
      <c r="U197" s="33"/>
      <c r="V197" s="33"/>
      <c r="W197" s="33"/>
      <c r="X197" s="33"/>
      <c r="Y197" s="33"/>
      <c r="Z197" s="33"/>
      <c r="AA197" s="33"/>
      <c r="AB197" s="33"/>
      <c r="AC197" s="33"/>
      <c r="AD197" s="33"/>
      <c r="AE197" s="33"/>
      <c r="AT197" s="16" t="s">
        <v>141</v>
      </c>
      <c r="AU197" s="16" t="s">
        <v>85</v>
      </c>
    </row>
    <row r="198" spans="1:65" s="2" customFormat="1" ht="21.75" customHeight="1">
      <c r="A198" s="33"/>
      <c r="B198" s="34"/>
      <c r="C198" s="207" t="s">
        <v>315</v>
      </c>
      <c r="D198" s="207" t="s">
        <v>134</v>
      </c>
      <c r="E198" s="208" t="s">
        <v>768</v>
      </c>
      <c r="F198" s="209" t="s">
        <v>769</v>
      </c>
      <c r="G198" s="210" t="s">
        <v>137</v>
      </c>
      <c r="H198" s="211">
        <v>4</v>
      </c>
      <c r="I198" s="212"/>
      <c r="J198" s="213">
        <f>ROUND(I198*H198,2)</f>
        <v>0</v>
      </c>
      <c r="K198" s="209" t="s">
        <v>138</v>
      </c>
      <c r="L198" s="38"/>
      <c r="M198" s="214" t="s">
        <v>1</v>
      </c>
      <c r="N198" s="215" t="s">
        <v>42</v>
      </c>
      <c r="O198" s="70"/>
      <c r="P198" s="216">
        <f>O198*H198</f>
        <v>0</v>
      </c>
      <c r="Q198" s="216">
        <v>0</v>
      </c>
      <c r="R198" s="216">
        <f>Q198*H198</f>
        <v>0</v>
      </c>
      <c r="S198" s="216">
        <v>0</v>
      </c>
      <c r="T198" s="217">
        <f>S198*H198</f>
        <v>0</v>
      </c>
      <c r="U198" s="33"/>
      <c r="V198" s="33"/>
      <c r="W198" s="33"/>
      <c r="X198" s="33"/>
      <c r="Y198" s="33"/>
      <c r="Z198" s="33"/>
      <c r="AA198" s="33"/>
      <c r="AB198" s="33"/>
      <c r="AC198" s="33"/>
      <c r="AD198" s="33"/>
      <c r="AE198" s="33"/>
      <c r="AR198" s="218" t="s">
        <v>139</v>
      </c>
      <c r="AT198" s="218" t="s">
        <v>134</v>
      </c>
      <c r="AU198" s="218" t="s">
        <v>85</v>
      </c>
      <c r="AY198" s="16" t="s">
        <v>131</v>
      </c>
      <c r="BE198" s="219">
        <f>IF(N198="základní",J198,0)</f>
        <v>0</v>
      </c>
      <c r="BF198" s="219">
        <f>IF(N198="snížená",J198,0)</f>
        <v>0</v>
      </c>
      <c r="BG198" s="219">
        <f>IF(N198="zákl. přenesená",J198,0)</f>
        <v>0</v>
      </c>
      <c r="BH198" s="219">
        <f>IF(N198="sníž. přenesená",J198,0)</f>
        <v>0</v>
      </c>
      <c r="BI198" s="219">
        <f>IF(N198="nulová",J198,0)</f>
        <v>0</v>
      </c>
      <c r="BJ198" s="16" t="s">
        <v>85</v>
      </c>
      <c r="BK198" s="219">
        <f>ROUND(I198*H198,2)</f>
        <v>0</v>
      </c>
      <c r="BL198" s="16" t="s">
        <v>139</v>
      </c>
      <c r="BM198" s="218" t="s">
        <v>770</v>
      </c>
    </row>
    <row r="199" spans="1:65" s="2" customFormat="1" ht="11.25">
      <c r="A199" s="33"/>
      <c r="B199" s="34"/>
      <c r="C199" s="35"/>
      <c r="D199" s="220" t="s">
        <v>141</v>
      </c>
      <c r="E199" s="35"/>
      <c r="F199" s="221" t="s">
        <v>769</v>
      </c>
      <c r="G199" s="35"/>
      <c r="H199" s="35"/>
      <c r="I199" s="121"/>
      <c r="J199" s="35"/>
      <c r="K199" s="35"/>
      <c r="L199" s="38"/>
      <c r="M199" s="222"/>
      <c r="N199" s="223"/>
      <c r="O199" s="70"/>
      <c r="P199" s="70"/>
      <c r="Q199" s="70"/>
      <c r="R199" s="70"/>
      <c r="S199" s="70"/>
      <c r="T199" s="71"/>
      <c r="U199" s="33"/>
      <c r="V199" s="33"/>
      <c r="W199" s="33"/>
      <c r="X199" s="33"/>
      <c r="Y199" s="33"/>
      <c r="Z199" s="33"/>
      <c r="AA199" s="33"/>
      <c r="AB199" s="33"/>
      <c r="AC199" s="33"/>
      <c r="AD199" s="33"/>
      <c r="AE199" s="33"/>
      <c r="AT199" s="16" t="s">
        <v>141</v>
      </c>
      <c r="AU199" s="16" t="s">
        <v>85</v>
      </c>
    </row>
    <row r="200" spans="1:65" s="2" customFormat="1" ht="21.75" customHeight="1">
      <c r="A200" s="33"/>
      <c r="B200" s="34"/>
      <c r="C200" s="207" t="s">
        <v>320</v>
      </c>
      <c r="D200" s="207" t="s">
        <v>134</v>
      </c>
      <c r="E200" s="208" t="s">
        <v>771</v>
      </c>
      <c r="F200" s="209" t="s">
        <v>772</v>
      </c>
      <c r="G200" s="210" t="s">
        <v>159</v>
      </c>
      <c r="H200" s="211">
        <v>0.32</v>
      </c>
      <c r="I200" s="212"/>
      <c r="J200" s="213">
        <f>ROUND(I200*H200,2)</f>
        <v>0</v>
      </c>
      <c r="K200" s="209" t="s">
        <v>138</v>
      </c>
      <c r="L200" s="38"/>
      <c r="M200" s="214" t="s">
        <v>1</v>
      </c>
      <c r="N200" s="215" t="s">
        <v>42</v>
      </c>
      <c r="O200" s="70"/>
      <c r="P200" s="216">
        <f>O200*H200</f>
        <v>0</v>
      </c>
      <c r="Q200" s="216">
        <v>0</v>
      </c>
      <c r="R200" s="216">
        <f>Q200*H200</f>
        <v>0</v>
      </c>
      <c r="S200" s="216">
        <v>0</v>
      </c>
      <c r="T200" s="217">
        <f>S200*H200</f>
        <v>0</v>
      </c>
      <c r="U200" s="33"/>
      <c r="V200" s="33"/>
      <c r="W200" s="33"/>
      <c r="X200" s="33"/>
      <c r="Y200" s="33"/>
      <c r="Z200" s="33"/>
      <c r="AA200" s="33"/>
      <c r="AB200" s="33"/>
      <c r="AC200" s="33"/>
      <c r="AD200" s="33"/>
      <c r="AE200" s="33"/>
      <c r="AR200" s="218" t="s">
        <v>139</v>
      </c>
      <c r="AT200" s="218" t="s">
        <v>134</v>
      </c>
      <c r="AU200" s="218" t="s">
        <v>85</v>
      </c>
      <c r="AY200" s="16" t="s">
        <v>131</v>
      </c>
      <c r="BE200" s="219">
        <f>IF(N200="základní",J200,0)</f>
        <v>0</v>
      </c>
      <c r="BF200" s="219">
        <f>IF(N200="snížená",J200,0)</f>
        <v>0</v>
      </c>
      <c r="BG200" s="219">
        <f>IF(N200="zákl. přenesená",J200,0)</f>
        <v>0</v>
      </c>
      <c r="BH200" s="219">
        <f>IF(N200="sníž. přenesená",J200,0)</f>
        <v>0</v>
      </c>
      <c r="BI200" s="219">
        <f>IF(N200="nulová",J200,0)</f>
        <v>0</v>
      </c>
      <c r="BJ200" s="16" t="s">
        <v>85</v>
      </c>
      <c r="BK200" s="219">
        <f>ROUND(I200*H200,2)</f>
        <v>0</v>
      </c>
      <c r="BL200" s="16" t="s">
        <v>139</v>
      </c>
      <c r="BM200" s="218" t="s">
        <v>773</v>
      </c>
    </row>
    <row r="201" spans="1:65" s="2" customFormat="1" ht="19.5">
      <c r="A201" s="33"/>
      <c r="B201" s="34"/>
      <c r="C201" s="35"/>
      <c r="D201" s="220" t="s">
        <v>141</v>
      </c>
      <c r="E201" s="35"/>
      <c r="F201" s="221" t="s">
        <v>774</v>
      </c>
      <c r="G201" s="35"/>
      <c r="H201" s="35"/>
      <c r="I201" s="121"/>
      <c r="J201" s="35"/>
      <c r="K201" s="35"/>
      <c r="L201" s="38"/>
      <c r="M201" s="222"/>
      <c r="N201" s="223"/>
      <c r="O201" s="70"/>
      <c r="P201" s="70"/>
      <c r="Q201" s="70"/>
      <c r="R201" s="70"/>
      <c r="S201" s="70"/>
      <c r="T201" s="71"/>
      <c r="U201" s="33"/>
      <c r="V201" s="33"/>
      <c r="W201" s="33"/>
      <c r="X201" s="33"/>
      <c r="Y201" s="33"/>
      <c r="Z201" s="33"/>
      <c r="AA201" s="33"/>
      <c r="AB201" s="33"/>
      <c r="AC201" s="33"/>
      <c r="AD201" s="33"/>
      <c r="AE201" s="33"/>
      <c r="AT201" s="16" t="s">
        <v>141</v>
      </c>
      <c r="AU201" s="16" t="s">
        <v>85</v>
      </c>
    </row>
    <row r="202" spans="1:65" s="13" customFormat="1" ht="11.25">
      <c r="B202" s="224"/>
      <c r="C202" s="225"/>
      <c r="D202" s="220" t="s">
        <v>148</v>
      </c>
      <c r="E202" s="226" t="s">
        <v>1</v>
      </c>
      <c r="F202" s="227" t="s">
        <v>775</v>
      </c>
      <c r="G202" s="225"/>
      <c r="H202" s="228">
        <v>0.16</v>
      </c>
      <c r="I202" s="229"/>
      <c r="J202" s="225"/>
      <c r="K202" s="225"/>
      <c r="L202" s="230"/>
      <c r="M202" s="231"/>
      <c r="N202" s="232"/>
      <c r="O202" s="232"/>
      <c r="P202" s="232"/>
      <c r="Q202" s="232"/>
      <c r="R202" s="232"/>
      <c r="S202" s="232"/>
      <c r="T202" s="233"/>
      <c r="AT202" s="234" t="s">
        <v>148</v>
      </c>
      <c r="AU202" s="234" t="s">
        <v>85</v>
      </c>
      <c r="AV202" s="13" t="s">
        <v>87</v>
      </c>
      <c r="AW202" s="13" t="s">
        <v>34</v>
      </c>
      <c r="AX202" s="13" t="s">
        <v>77</v>
      </c>
      <c r="AY202" s="234" t="s">
        <v>131</v>
      </c>
    </row>
    <row r="203" spans="1:65" s="13" customFormat="1" ht="11.25">
      <c r="B203" s="224"/>
      <c r="C203" s="225"/>
      <c r="D203" s="220" t="s">
        <v>148</v>
      </c>
      <c r="E203" s="226" t="s">
        <v>1</v>
      </c>
      <c r="F203" s="227" t="s">
        <v>776</v>
      </c>
      <c r="G203" s="225"/>
      <c r="H203" s="228">
        <v>0.16</v>
      </c>
      <c r="I203" s="229"/>
      <c r="J203" s="225"/>
      <c r="K203" s="225"/>
      <c r="L203" s="230"/>
      <c r="M203" s="231"/>
      <c r="N203" s="232"/>
      <c r="O203" s="232"/>
      <c r="P203" s="232"/>
      <c r="Q203" s="232"/>
      <c r="R203" s="232"/>
      <c r="S203" s="232"/>
      <c r="T203" s="233"/>
      <c r="AT203" s="234" t="s">
        <v>148</v>
      </c>
      <c r="AU203" s="234" t="s">
        <v>85</v>
      </c>
      <c r="AV203" s="13" t="s">
        <v>87</v>
      </c>
      <c r="AW203" s="13" t="s">
        <v>34</v>
      </c>
      <c r="AX203" s="13" t="s">
        <v>77</v>
      </c>
      <c r="AY203" s="234" t="s">
        <v>131</v>
      </c>
    </row>
    <row r="204" spans="1:65" s="14" customFormat="1" ht="11.25">
      <c r="B204" s="235"/>
      <c r="C204" s="236"/>
      <c r="D204" s="220" t="s">
        <v>148</v>
      </c>
      <c r="E204" s="237" t="s">
        <v>1</v>
      </c>
      <c r="F204" s="238" t="s">
        <v>165</v>
      </c>
      <c r="G204" s="236"/>
      <c r="H204" s="239">
        <v>0.32</v>
      </c>
      <c r="I204" s="240"/>
      <c r="J204" s="236"/>
      <c r="K204" s="236"/>
      <c r="L204" s="241"/>
      <c r="M204" s="242"/>
      <c r="N204" s="243"/>
      <c r="O204" s="243"/>
      <c r="P204" s="243"/>
      <c r="Q204" s="243"/>
      <c r="R204" s="243"/>
      <c r="S204" s="243"/>
      <c r="T204" s="244"/>
      <c r="AT204" s="245" t="s">
        <v>148</v>
      </c>
      <c r="AU204" s="245" t="s">
        <v>85</v>
      </c>
      <c r="AV204" s="14" t="s">
        <v>139</v>
      </c>
      <c r="AW204" s="14" t="s">
        <v>34</v>
      </c>
      <c r="AX204" s="14" t="s">
        <v>85</v>
      </c>
      <c r="AY204" s="245" t="s">
        <v>131</v>
      </c>
    </row>
    <row r="205" spans="1:65" s="2" customFormat="1" ht="21.75" customHeight="1">
      <c r="A205" s="33"/>
      <c r="B205" s="34"/>
      <c r="C205" s="207" t="s">
        <v>325</v>
      </c>
      <c r="D205" s="207" t="s">
        <v>134</v>
      </c>
      <c r="E205" s="208" t="s">
        <v>336</v>
      </c>
      <c r="F205" s="209" t="s">
        <v>337</v>
      </c>
      <c r="G205" s="210" t="s">
        <v>137</v>
      </c>
      <c r="H205" s="211">
        <v>4</v>
      </c>
      <c r="I205" s="212"/>
      <c r="J205" s="213">
        <f>ROUND(I205*H205,2)</f>
        <v>0</v>
      </c>
      <c r="K205" s="209" t="s">
        <v>138</v>
      </c>
      <c r="L205" s="38"/>
      <c r="M205" s="214" t="s">
        <v>1</v>
      </c>
      <c r="N205" s="215" t="s">
        <v>42</v>
      </c>
      <c r="O205" s="70"/>
      <c r="P205" s="216">
        <f>O205*H205</f>
        <v>0</v>
      </c>
      <c r="Q205" s="216">
        <v>0</v>
      </c>
      <c r="R205" s="216">
        <f>Q205*H205</f>
        <v>0</v>
      </c>
      <c r="S205" s="216">
        <v>0</v>
      </c>
      <c r="T205" s="217">
        <f>S205*H205</f>
        <v>0</v>
      </c>
      <c r="U205" s="33"/>
      <c r="V205" s="33"/>
      <c r="W205" s="33"/>
      <c r="X205" s="33"/>
      <c r="Y205" s="33"/>
      <c r="Z205" s="33"/>
      <c r="AA205" s="33"/>
      <c r="AB205" s="33"/>
      <c r="AC205" s="33"/>
      <c r="AD205" s="33"/>
      <c r="AE205" s="33"/>
      <c r="AR205" s="218" t="s">
        <v>139</v>
      </c>
      <c r="AT205" s="218" t="s">
        <v>134</v>
      </c>
      <c r="AU205" s="218" t="s">
        <v>85</v>
      </c>
      <c r="AY205" s="16" t="s">
        <v>131</v>
      </c>
      <c r="BE205" s="219">
        <f>IF(N205="základní",J205,0)</f>
        <v>0</v>
      </c>
      <c r="BF205" s="219">
        <f>IF(N205="snížená",J205,0)</f>
        <v>0</v>
      </c>
      <c r="BG205" s="219">
        <f>IF(N205="zákl. přenesená",J205,0)</f>
        <v>0</v>
      </c>
      <c r="BH205" s="219">
        <f>IF(N205="sníž. přenesená",J205,0)</f>
        <v>0</v>
      </c>
      <c r="BI205" s="219">
        <f>IF(N205="nulová",J205,0)</f>
        <v>0</v>
      </c>
      <c r="BJ205" s="16" t="s">
        <v>85</v>
      </c>
      <c r="BK205" s="219">
        <f>ROUND(I205*H205,2)</f>
        <v>0</v>
      </c>
      <c r="BL205" s="16" t="s">
        <v>139</v>
      </c>
      <c r="BM205" s="218" t="s">
        <v>777</v>
      </c>
    </row>
    <row r="206" spans="1:65" s="2" customFormat="1" ht="19.5">
      <c r="A206" s="33"/>
      <c r="B206" s="34"/>
      <c r="C206" s="35"/>
      <c r="D206" s="220" t="s">
        <v>141</v>
      </c>
      <c r="E206" s="35"/>
      <c r="F206" s="221" t="s">
        <v>339</v>
      </c>
      <c r="G206" s="35"/>
      <c r="H206" s="35"/>
      <c r="I206" s="121"/>
      <c r="J206" s="35"/>
      <c r="K206" s="35"/>
      <c r="L206" s="38"/>
      <c r="M206" s="222"/>
      <c r="N206" s="223"/>
      <c r="O206" s="70"/>
      <c r="P206" s="70"/>
      <c r="Q206" s="70"/>
      <c r="R206" s="70"/>
      <c r="S206" s="70"/>
      <c r="T206" s="71"/>
      <c r="U206" s="33"/>
      <c r="V206" s="33"/>
      <c r="W206" s="33"/>
      <c r="X206" s="33"/>
      <c r="Y206" s="33"/>
      <c r="Z206" s="33"/>
      <c r="AA206" s="33"/>
      <c r="AB206" s="33"/>
      <c r="AC206" s="33"/>
      <c r="AD206" s="33"/>
      <c r="AE206" s="33"/>
      <c r="AT206" s="16" t="s">
        <v>141</v>
      </c>
      <c r="AU206" s="16" t="s">
        <v>85</v>
      </c>
    </row>
    <row r="207" spans="1:65" s="2" customFormat="1" ht="21.75" customHeight="1">
      <c r="A207" s="33"/>
      <c r="B207" s="34"/>
      <c r="C207" s="207" t="s">
        <v>330</v>
      </c>
      <c r="D207" s="207" t="s">
        <v>134</v>
      </c>
      <c r="E207" s="208" t="s">
        <v>778</v>
      </c>
      <c r="F207" s="209" t="s">
        <v>779</v>
      </c>
      <c r="G207" s="210" t="s">
        <v>137</v>
      </c>
      <c r="H207" s="211">
        <v>4</v>
      </c>
      <c r="I207" s="212"/>
      <c r="J207" s="213">
        <f>ROUND(I207*H207,2)</f>
        <v>0</v>
      </c>
      <c r="K207" s="209" t="s">
        <v>138</v>
      </c>
      <c r="L207" s="38"/>
      <c r="M207" s="214" t="s">
        <v>1</v>
      </c>
      <c r="N207" s="215" t="s">
        <v>42</v>
      </c>
      <c r="O207" s="70"/>
      <c r="P207" s="216">
        <f>O207*H207</f>
        <v>0</v>
      </c>
      <c r="Q207" s="216">
        <v>0</v>
      </c>
      <c r="R207" s="216">
        <f>Q207*H207</f>
        <v>0</v>
      </c>
      <c r="S207" s="216">
        <v>0</v>
      </c>
      <c r="T207" s="217">
        <f>S207*H207</f>
        <v>0</v>
      </c>
      <c r="U207" s="33"/>
      <c r="V207" s="33"/>
      <c r="W207" s="33"/>
      <c r="X207" s="33"/>
      <c r="Y207" s="33"/>
      <c r="Z207" s="33"/>
      <c r="AA207" s="33"/>
      <c r="AB207" s="33"/>
      <c r="AC207" s="33"/>
      <c r="AD207" s="33"/>
      <c r="AE207" s="33"/>
      <c r="AR207" s="218" t="s">
        <v>139</v>
      </c>
      <c r="AT207" s="218" t="s">
        <v>134</v>
      </c>
      <c r="AU207" s="218" t="s">
        <v>85</v>
      </c>
      <c r="AY207" s="16" t="s">
        <v>131</v>
      </c>
      <c r="BE207" s="219">
        <f>IF(N207="základní",J207,0)</f>
        <v>0</v>
      </c>
      <c r="BF207" s="219">
        <f>IF(N207="snížená",J207,0)</f>
        <v>0</v>
      </c>
      <c r="BG207" s="219">
        <f>IF(N207="zákl. přenesená",J207,0)</f>
        <v>0</v>
      </c>
      <c r="BH207" s="219">
        <f>IF(N207="sníž. přenesená",J207,0)</f>
        <v>0</v>
      </c>
      <c r="BI207" s="219">
        <f>IF(N207="nulová",J207,0)</f>
        <v>0</v>
      </c>
      <c r="BJ207" s="16" t="s">
        <v>85</v>
      </c>
      <c r="BK207" s="219">
        <f>ROUND(I207*H207,2)</f>
        <v>0</v>
      </c>
      <c r="BL207" s="16" t="s">
        <v>139</v>
      </c>
      <c r="BM207" s="218" t="s">
        <v>780</v>
      </c>
    </row>
    <row r="208" spans="1:65" s="2" customFormat="1" ht="11.25">
      <c r="A208" s="33"/>
      <c r="B208" s="34"/>
      <c r="C208" s="35"/>
      <c r="D208" s="220" t="s">
        <v>141</v>
      </c>
      <c r="E208" s="35"/>
      <c r="F208" s="221" t="s">
        <v>779</v>
      </c>
      <c r="G208" s="35"/>
      <c r="H208" s="35"/>
      <c r="I208" s="121"/>
      <c r="J208" s="35"/>
      <c r="K208" s="35"/>
      <c r="L208" s="38"/>
      <c r="M208" s="222"/>
      <c r="N208" s="223"/>
      <c r="O208" s="70"/>
      <c r="P208" s="70"/>
      <c r="Q208" s="70"/>
      <c r="R208" s="70"/>
      <c r="S208" s="70"/>
      <c r="T208" s="71"/>
      <c r="U208" s="33"/>
      <c r="V208" s="33"/>
      <c r="W208" s="33"/>
      <c r="X208" s="33"/>
      <c r="Y208" s="33"/>
      <c r="Z208" s="33"/>
      <c r="AA208" s="33"/>
      <c r="AB208" s="33"/>
      <c r="AC208" s="33"/>
      <c r="AD208" s="33"/>
      <c r="AE208" s="33"/>
      <c r="AT208" s="16" t="s">
        <v>141</v>
      </c>
      <c r="AU208" s="16" t="s">
        <v>85</v>
      </c>
    </row>
    <row r="209" spans="1:65" s="2" customFormat="1" ht="21.75" customHeight="1">
      <c r="A209" s="33"/>
      <c r="B209" s="34"/>
      <c r="C209" s="207" t="s">
        <v>335</v>
      </c>
      <c r="D209" s="207" t="s">
        <v>134</v>
      </c>
      <c r="E209" s="208" t="s">
        <v>781</v>
      </c>
      <c r="F209" s="209" t="s">
        <v>782</v>
      </c>
      <c r="G209" s="210" t="s">
        <v>137</v>
      </c>
      <c r="H209" s="211">
        <v>8</v>
      </c>
      <c r="I209" s="212"/>
      <c r="J209" s="213">
        <f>ROUND(I209*H209,2)</f>
        <v>0</v>
      </c>
      <c r="K209" s="209" t="s">
        <v>138</v>
      </c>
      <c r="L209" s="38"/>
      <c r="M209" s="214" t="s">
        <v>1</v>
      </c>
      <c r="N209" s="215" t="s">
        <v>42</v>
      </c>
      <c r="O209" s="70"/>
      <c r="P209" s="216">
        <f>O209*H209</f>
        <v>0</v>
      </c>
      <c r="Q209" s="216">
        <v>0</v>
      </c>
      <c r="R209" s="216">
        <f>Q209*H209</f>
        <v>0</v>
      </c>
      <c r="S209" s="216">
        <v>0</v>
      </c>
      <c r="T209" s="217">
        <f>S209*H209</f>
        <v>0</v>
      </c>
      <c r="U209" s="33"/>
      <c r="V209" s="33"/>
      <c r="W209" s="33"/>
      <c r="X209" s="33"/>
      <c r="Y209" s="33"/>
      <c r="Z209" s="33"/>
      <c r="AA209" s="33"/>
      <c r="AB209" s="33"/>
      <c r="AC209" s="33"/>
      <c r="AD209" s="33"/>
      <c r="AE209" s="33"/>
      <c r="AR209" s="218" t="s">
        <v>139</v>
      </c>
      <c r="AT209" s="218" t="s">
        <v>134</v>
      </c>
      <c r="AU209" s="218" t="s">
        <v>85</v>
      </c>
      <c r="AY209" s="16" t="s">
        <v>131</v>
      </c>
      <c r="BE209" s="219">
        <f>IF(N209="základní",J209,0)</f>
        <v>0</v>
      </c>
      <c r="BF209" s="219">
        <f>IF(N209="snížená",J209,0)</f>
        <v>0</v>
      </c>
      <c r="BG209" s="219">
        <f>IF(N209="zákl. přenesená",J209,0)</f>
        <v>0</v>
      </c>
      <c r="BH209" s="219">
        <f>IF(N209="sníž. přenesená",J209,0)</f>
        <v>0</v>
      </c>
      <c r="BI209" s="219">
        <f>IF(N209="nulová",J209,0)</f>
        <v>0</v>
      </c>
      <c r="BJ209" s="16" t="s">
        <v>85</v>
      </c>
      <c r="BK209" s="219">
        <f>ROUND(I209*H209,2)</f>
        <v>0</v>
      </c>
      <c r="BL209" s="16" t="s">
        <v>139</v>
      </c>
      <c r="BM209" s="218" t="s">
        <v>783</v>
      </c>
    </row>
    <row r="210" spans="1:65" s="2" customFormat="1" ht="19.5">
      <c r="A210" s="33"/>
      <c r="B210" s="34"/>
      <c r="C210" s="35"/>
      <c r="D210" s="220" t="s">
        <v>141</v>
      </c>
      <c r="E210" s="35"/>
      <c r="F210" s="221" t="s">
        <v>784</v>
      </c>
      <c r="G210" s="35"/>
      <c r="H210" s="35"/>
      <c r="I210" s="121"/>
      <c r="J210" s="35"/>
      <c r="K210" s="35"/>
      <c r="L210" s="38"/>
      <c r="M210" s="222"/>
      <c r="N210" s="223"/>
      <c r="O210" s="70"/>
      <c r="P210" s="70"/>
      <c r="Q210" s="70"/>
      <c r="R210" s="70"/>
      <c r="S210" s="70"/>
      <c r="T210" s="71"/>
      <c r="U210" s="33"/>
      <c r="V210" s="33"/>
      <c r="W210" s="33"/>
      <c r="X210" s="33"/>
      <c r="Y210" s="33"/>
      <c r="Z210" s="33"/>
      <c r="AA210" s="33"/>
      <c r="AB210" s="33"/>
      <c r="AC210" s="33"/>
      <c r="AD210" s="33"/>
      <c r="AE210" s="33"/>
      <c r="AT210" s="16" t="s">
        <v>141</v>
      </c>
      <c r="AU210" s="16" t="s">
        <v>85</v>
      </c>
    </row>
    <row r="211" spans="1:65" s="13" customFormat="1" ht="11.25">
      <c r="B211" s="224"/>
      <c r="C211" s="225"/>
      <c r="D211" s="220" t="s">
        <v>148</v>
      </c>
      <c r="E211" s="226" t="s">
        <v>1</v>
      </c>
      <c r="F211" s="227" t="s">
        <v>139</v>
      </c>
      <c r="G211" s="225"/>
      <c r="H211" s="228">
        <v>4</v>
      </c>
      <c r="I211" s="229"/>
      <c r="J211" s="225"/>
      <c r="K211" s="225"/>
      <c r="L211" s="230"/>
      <c r="M211" s="231"/>
      <c r="N211" s="232"/>
      <c r="O211" s="232"/>
      <c r="P211" s="232"/>
      <c r="Q211" s="232"/>
      <c r="R211" s="232"/>
      <c r="S211" s="232"/>
      <c r="T211" s="233"/>
      <c r="AT211" s="234" t="s">
        <v>148</v>
      </c>
      <c r="AU211" s="234" t="s">
        <v>85</v>
      </c>
      <c r="AV211" s="13" t="s">
        <v>87</v>
      </c>
      <c r="AW211" s="13" t="s">
        <v>34</v>
      </c>
      <c r="AX211" s="13" t="s">
        <v>77</v>
      </c>
      <c r="AY211" s="234" t="s">
        <v>131</v>
      </c>
    </row>
    <row r="212" spans="1:65" s="13" customFormat="1" ht="11.25">
      <c r="B212" s="224"/>
      <c r="C212" s="225"/>
      <c r="D212" s="220" t="s">
        <v>148</v>
      </c>
      <c r="E212" s="226" t="s">
        <v>1</v>
      </c>
      <c r="F212" s="227" t="s">
        <v>785</v>
      </c>
      <c r="G212" s="225"/>
      <c r="H212" s="228">
        <v>4</v>
      </c>
      <c r="I212" s="229"/>
      <c r="J212" s="225"/>
      <c r="K212" s="225"/>
      <c r="L212" s="230"/>
      <c r="M212" s="231"/>
      <c r="N212" s="232"/>
      <c r="O212" s="232"/>
      <c r="P212" s="232"/>
      <c r="Q212" s="232"/>
      <c r="R212" s="232"/>
      <c r="S212" s="232"/>
      <c r="T212" s="233"/>
      <c r="AT212" s="234" t="s">
        <v>148</v>
      </c>
      <c r="AU212" s="234" t="s">
        <v>85</v>
      </c>
      <c r="AV212" s="13" t="s">
        <v>87</v>
      </c>
      <c r="AW212" s="13" t="s">
        <v>34</v>
      </c>
      <c r="AX212" s="13" t="s">
        <v>77</v>
      </c>
      <c r="AY212" s="234" t="s">
        <v>131</v>
      </c>
    </row>
    <row r="213" spans="1:65" s="14" customFormat="1" ht="11.25">
      <c r="B213" s="235"/>
      <c r="C213" s="236"/>
      <c r="D213" s="220" t="s">
        <v>148</v>
      </c>
      <c r="E213" s="237" t="s">
        <v>1</v>
      </c>
      <c r="F213" s="238" t="s">
        <v>165</v>
      </c>
      <c r="G213" s="236"/>
      <c r="H213" s="239">
        <v>8</v>
      </c>
      <c r="I213" s="240"/>
      <c r="J213" s="236"/>
      <c r="K213" s="236"/>
      <c r="L213" s="241"/>
      <c r="M213" s="242"/>
      <c r="N213" s="243"/>
      <c r="O213" s="243"/>
      <c r="P213" s="243"/>
      <c r="Q213" s="243"/>
      <c r="R213" s="243"/>
      <c r="S213" s="243"/>
      <c r="T213" s="244"/>
      <c r="AT213" s="245" t="s">
        <v>148</v>
      </c>
      <c r="AU213" s="245" t="s">
        <v>85</v>
      </c>
      <c r="AV213" s="14" t="s">
        <v>139</v>
      </c>
      <c r="AW213" s="14" t="s">
        <v>34</v>
      </c>
      <c r="AX213" s="14" t="s">
        <v>85</v>
      </c>
      <c r="AY213" s="245" t="s">
        <v>131</v>
      </c>
    </row>
    <row r="214" spans="1:65" s="12" customFormat="1" ht="25.9" customHeight="1">
      <c r="B214" s="191"/>
      <c r="C214" s="192"/>
      <c r="D214" s="193" t="s">
        <v>76</v>
      </c>
      <c r="E214" s="194" t="s">
        <v>786</v>
      </c>
      <c r="F214" s="194" t="s">
        <v>787</v>
      </c>
      <c r="G214" s="192"/>
      <c r="H214" s="192"/>
      <c r="I214" s="195"/>
      <c r="J214" s="196">
        <f>BK214</f>
        <v>0</v>
      </c>
      <c r="K214" s="192"/>
      <c r="L214" s="197"/>
      <c r="M214" s="198"/>
      <c r="N214" s="199"/>
      <c r="O214" s="199"/>
      <c r="P214" s="200">
        <f>SUM(P215:P318)</f>
        <v>0</v>
      </c>
      <c r="Q214" s="199"/>
      <c r="R214" s="200">
        <f>SUM(R215:R318)</f>
        <v>0</v>
      </c>
      <c r="S214" s="199"/>
      <c r="T214" s="201">
        <f>SUM(T215:T318)</f>
        <v>0</v>
      </c>
      <c r="AR214" s="202" t="s">
        <v>139</v>
      </c>
      <c r="AT214" s="203" t="s">
        <v>76</v>
      </c>
      <c r="AU214" s="203" t="s">
        <v>77</v>
      </c>
      <c r="AY214" s="202" t="s">
        <v>131</v>
      </c>
      <c r="BK214" s="204">
        <f>SUM(BK215:BK318)</f>
        <v>0</v>
      </c>
    </row>
    <row r="215" spans="1:65" s="2" customFormat="1" ht="21.75" customHeight="1">
      <c r="A215" s="33"/>
      <c r="B215" s="34"/>
      <c r="C215" s="207" t="s">
        <v>340</v>
      </c>
      <c r="D215" s="207" t="s">
        <v>134</v>
      </c>
      <c r="E215" s="208" t="s">
        <v>788</v>
      </c>
      <c r="F215" s="209" t="s">
        <v>789</v>
      </c>
      <c r="G215" s="210" t="s">
        <v>137</v>
      </c>
      <c r="H215" s="211">
        <v>18</v>
      </c>
      <c r="I215" s="212"/>
      <c r="J215" s="213">
        <f>ROUND(I215*H215,2)</f>
        <v>0</v>
      </c>
      <c r="K215" s="209" t="s">
        <v>138</v>
      </c>
      <c r="L215" s="38"/>
      <c r="M215" s="214" t="s">
        <v>1</v>
      </c>
      <c r="N215" s="215" t="s">
        <v>42</v>
      </c>
      <c r="O215" s="70"/>
      <c r="P215" s="216">
        <f>O215*H215</f>
        <v>0</v>
      </c>
      <c r="Q215" s="216">
        <v>0</v>
      </c>
      <c r="R215" s="216">
        <f>Q215*H215</f>
        <v>0</v>
      </c>
      <c r="S215" s="216">
        <v>0</v>
      </c>
      <c r="T215" s="217">
        <f>S215*H215</f>
        <v>0</v>
      </c>
      <c r="U215" s="33"/>
      <c r="V215" s="33"/>
      <c r="W215" s="33"/>
      <c r="X215" s="33"/>
      <c r="Y215" s="33"/>
      <c r="Z215" s="33"/>
      <c r="AA215" s="33"/>
      <c r="AB215" s="33"/>
      <c r="AC215" s="33"/>
      <c r="AD215" s="33"/>
      <c r="AE215" s="33"/>
      <c r="AR215" s="218" t="s">
        <v>139</v>
      </c>
      <c r="AT215" s="218" t="s">
        <v>134</v>
      </c>
      <c r="AU215" s="218" t="s">
        <v>85</v>
      </c>
      <c r="AY215" s="16" t="s">
        <v>131</v>
      </c>
      <c r="BE215" s="219">
        <f>IF(N215="základní",J215,0)</f>
        <v>0</v>
      </c>
      <c r="BF215" s="219">
        <f>IF(N215="snížená",J215,0)</f>
        <v>0</v>
      </c>
      <c r="BG215" s="219">
        <f>IF(N215="zákl. přenesená",J215,0)</f>
        <v>0</v>
      </c>
      <c r="BH215" s="219">
        <f>IF(N215="sníž. přenesená",J215,0)</f>
        <v>0</v>
      </c>
      <c r="BI215" s="219">
        <f>IF(N215="nulová",J215,0)</f>
        <v>0</v>
      </c>
      <c r="BJ215" s="16" t="s">
        <v>85</v>
      </c>
      <c r="BK215" s="219">
        <f>ROUND(I215*H215,2)</f>
        <v>0</v>
      </c>
      <c r="BL215" s="16" t="s">
        <v>139</v>
      </c>
      <c r="BM215" s="218" t="s">
        <v>790</v>
      </c>
    </row>
    <row r="216" spans="1:65" s="2" customFormat="1" ht="11.25">
      <c r="A216" s="33"/>
      <c r="B216" s="34"/>
      <c r="C216" s="35"/>
      <c r="D216" s="220" t="s">
        <v>141</v>
      </c>
      <c r="E216" s="35"/>
      <c r="F216" s="221" t="s">
        <v>789</v>
      </c>
      <c r="G216" s="35"/>
      <c r="H216" s="35"/>
      <c r="I216" s="121"/>
      <c r="J216" s="35"/>
      <c r="K216" s="35"/>
      <c r="L216" s="38"/>
      <c r="M216" s="222"/>
      <c r="N216" s="223"/>
      <c r="O216" s="70"/>
      <c r="P216" s="70"/>
      <c r="Q216" s="70"/>
      <c r="R216" s="70"/>
      <c r="S216" s="70"/>
      <c r="T216" s="71"/>
      <c r="U216" s="33"/>
      <c r="V216" s="33"/>
      <c r="W216" s="33"/>
      <c r="X216" s="33"/>
      <c r="Y216" s="33"/>
      <c r="Z216" s="33"/>
      <c r="AA216" s="33"/>
      <c r="AB216" s="33"/>
      <c r="AC216" s="33"/>
      <c r="AD216" s="33"/>
      <c r="AE216" s="33"/>
      <c r="AT216" s="16" t="s">
        <v>141</v>
      </c>
      <c r="AU216" s="16" t="s">
        <v>85</v>
      </c>
    </row>
    <row r="217" spans="1:65" s="13" customFormat="1" ht="11.25">
      <c r="B217" s="224"/>
      <c r="C217" s="225"/>
      <c r="D217" s="220" t="s">
        <v>148</v>
      </c>
      <c r="E217" s="226" t="s">
        <v>1</v>
      </c>
      <c r="F217" s="227" t="s">
        <v>196</v>
      </c>
      <c r="G217" s="225"/>
      <c r="H217" s="228">
        <v>10</v>
      </c>
      <c r="I217" s="229"/>
      <c r="J217" s="225"/>
      <c r="K217" s="225"/>
      <c r="L217" s="230"/>
      <c r="M217" s="231"/>
      <c r="N217" s="232"/>
      <c r="O217" s="232"/>
      <c r="P217" s="232"/>
      <c r="Q217" s="232"/>
      <c r="R217" s="232"/>
      <c r="S217" s="232"/>
      <c r="T217" s="233"/>
      <c r="AT217" s="234" t="s">
        <v>148</v>
      </c>
      <c r="AU217" s="234" t="s">
        <v>85</v>
      </c>
      <c r="AV217" s="13" t="s">
        <v>87</v>
      </c>
      <c r="AW217" s="13" t="s">
        <v>34</v>
      </c>
      <c r="AX217" s="13" t="s">
        <v>77</v>
      </c>
      <c r="AY217" s="234" t="s">
        <v>131</v>
      </c>
    </row>
    <row r="218" spans="1:65" s="13" customFormat="1" ht="11.25">
      <c r="B218" s="224"/>
      <c r="C218" s="225"/>
      <c r="D218" s="220" t="s">
        <v>148</v>
      </c>
      <c r="E218" s="226" t="s">
        <v>1</v>
      </c>
      <c r="F218" s="227" t="s">
        <v>791</v>
      </c>
      <c r="G218" s="225"/>
      <c r="H218" s="228">
        <v>8</v>
      </c>
      <c r="I218" s="229"/>
      <c r="J218" s="225"/>
      <c r="K218" s="225"/>
      <c r="L218" s="230"/>
      <c r="M218" s="231"/>
      <c r="N218" s="232"/>
      <c r="O218" s="232"/>
      <c r="P218" s="232"/>
      <c r="Q218" s="232"/>
      <c r="R218" s="232"/>
      <c r="S218" s="232"/>
      <c r="T218" s="233"/>
      <c r="AT218" s="234" t="s">
        <v>148</v>
      </c>
      <c r="AU218" s="234" t="s">
        <v>85</v>
      </c>
      <c r="AV218" s="13" t="s">
        <v>87</v>
      </c>
      <c r="AW218" s="13" t="s">
        <v>34</v>
      </c>
      <c r="AX218" s="13" t="s">
        <v>77</v>
      </c>
      <c r="AY218" s="234" t="s">
        <v>131</v>
      </c>
    </row>
    <row r="219" spans="1:65" s="14" customFormat="1" ht="11.25">
      <c r="B219" s="235"/>
      <c r="C219" s="236"/>
      <c r="D219" s="220" t="s">
        <v>148</v>
      </c>
      <c r="E219" s="237" t="s">
        <v>1</v>
      </c>
      <c r="F219" s="238" t="s">
        <v>165</v>
      </c>
      <c r="G219" s="236"/>
      <c r="H219" s="239">
        <v>18</v>
      </c>
      <c r="I219" s="240"/>
      <c r="J219" s="236"/>
      <c r="K219" s="236"/>
      <c r="L219" s="241"/>
      <c r="M219" s="242"/>
      <c r="N219" s="243"/>
      <c r="O219" s="243"/>
      <c r="P219" s="243"/>
      <c r="Q219" s="243"/>
      <c r="R219" s="243"/>
      <c r="S219" s="243"/>
      <c r="T219" s="244"/>
      <c r="AT219" s="245" t="s">
        <v>148</v>
      </c>
      <c r="AU219" s="245" t="s">
        <v>85</v>
      </c>
      <c r="AV219" s="14" t="s">
        <v>139</v>
      </c>
      <c r="AW219" s="14" t="s">
        <v>34</v>
      </c>
      <c r="AX219" s="14" t="s">
        <v>85</v>
      </c>
      <c r="AY219" s="245" t="s">
        <v>131</v>
      </c>
    </row>
    <row r="220" spans="1:65" s="2" customFormat="1" ht="21.75" customHeight="1">
      <c r="A220" s="33"/>
      <c r="B220" s="34"/>
      <c r="C220" s="207" t="s">
        <v>344</v>
      </c>
      <c r="D220" s="207" t="s">
        <v>134</v>
      </c>
      <c r="E220" s="208" t="s">
        <v>792</v>
      </c>
      <c r="F220" s="209" t="s">
        <v>793</v>
      </c>
      <c r="G220" s="210" t="s">
        <v>137</v>
      </c>
      <c r="H220" s="211">
        <v>9</v>
      </c>
      <c r="I220" s="212"/>
      <c r="J220" s="213">
        <f>ROUND(I220*H220,2)</f>
        <v>0</v>
      </c>
      <c r="K220" s="209" t="s">
        <v>138</v>
      </c>
      <c r="L220" s="38"/>
      <c r="M220" s="214" t="s">
        <v>1</v>
      </c>
      <c r="N220" s="215" t="s">
        <v>42</v>
      </c>
      <c r="O220" s="70"/>
      <c r="P220" s="216">
        <f>O220*H220</f>
        <v>0</v>
      </c>
      <c r="Q220" s="216">
        <v>0</v>
      </c>
      <c r="R220" s="216">
        <f>Q220*H220</f>
        <v>0</v>
      </c>
      <c r="S220" s="216">
        <v>0</v>
      </c>
      <c r="T220" s="217">
        <f>S220*H220</f>
        <v>0</v>
      </c>
      <c r="U220" s="33"/>
      <c r="V220" s="33"/>
      <c r="W220" s="33"/>
      <c r="X220" s="33"/>
      <c r="Y220" s="33"/>
      <c r="Z220" s="33"/>
      <c r="AA220" s="33"/>
      <c r="AB220" s="33"/>
      <c r="AC220" s="33"/>
      <c r="AD220" s="33"/>
      <c r="AE220" s="33"/>
      <c r="AR220" s="218" t="s">
        <v>139</v>
      </c>
      <c r="AT220" s="218" t="s">
        <v>134</v>
      </c>
      <c r="AU220" s="218" t="s">
        <v>85</v>
      </c>
      <c r="AY220" s="16" t="s">
        <v>131</v>
      </c>
      <c r="BE220" s="219">
        <f>IF(N220="základní",J220,0)</f>
        <v>0</v>
      </c>
      <c r="BF220" s="219">
        <f>IF(N220="snížená",J220,0)</f>
        <v>0</v>
      </c>
      <c r="BG220" s="219">
        <f>IF(N220="zákl. přenesená",J220,0)</f>
        <v>0</v>
      </c>
      <c r="BH220" s="219">
        <f>IF(N220="sníž. přenesená",J220,0)</f>
        <v>0</v>
      </c>
      <c r="BI220" s="219">
        <f>IF(N220="nulová",J220,0)</f>
        <v>0</v>
      </c>
      <c r="BJ220" s="16" t="s">
        <v>85</v>
      </c>
      <c r="BK220" s="219">
        <f>ROUND(I220*H220,2)</f>
        <v>0</v>
      </c>
      <c r="BL220" s="16" t="s">
        <v>139</v>
      </c>
      <c r="BM220" s="218" t="s">
        <v>794</v>
      </c>
    </row>
    <row r="221" spans="1:65" s="2" customFormat="1" ht="39">
      <c r="A221" s="33"/>
      <c r="B221" s="34"/>
      <c r="C221" s="35"/>
      <c r="D221" s="220" t="s">
        <v>141</v>
      </c>
      <c r="E221" s="35"/>
      <c r="F221" s="221" t="s">
        <v>795</v>
      </c>
      <c r="G221" s="35"/>
      <c r="H221" s="35"/>
      <c r="I221" s="121"/>
      <c r="J221" s="35"/>
      <c r="K221" s="35"/>
      <c r="L221" s="38"/>
      <c r="M221" s="222"/>
      <c r="N221" s="223"/>
      <c r="O221" s="70"/>
      <c r="P221" s="70"/>
      <c r="Q221" s="70"/>
      <c r="R221" s="70"/>
      <c r="S221" s="70"/>
      <c r="T221" s="71"/>
      <c r="U221" s="33"/>
      <c r="V221" s="33"/>
      <c r="W221" s="33"/>
      <c r="X221" s="33"/>
      <c r="Y221" s="33"/>
      <c r="Z221" s="33"/>
      <c r="AA221" s="33"/>
      <c r="AB221" s="33"/>
      <c r="AC221" s="33"/>
      <c r="AD221" s="33"/>
      <c r="AE221" s="33"/>
      <c r="AT221" s="16" t="s">
        <v>141</v>
      </c>
      <c r="AU221" s="16" t="s">
        <v>85</v>
      </c>
    </row>
    <row r="222" spans="1:65" s="2" customFormat="1" ht="21.75" customHeight="1">
      <c r="A222" s="33"/>
      <c r="B222" s="34"/>
      <c r="C222" s="246" t="s">
        <v>350</v>
      </c>
      <c r="D222" s="246" t="s">
        <v>361</v>
      </c>
      <c r="E222" s="247" t="s">
        <v>796</v>
      </c>
      <c r="F222" s="248" t="s">
        <v>797</v>
      </c>
      <c r="G222" s="249" t="s">
        <v>137</v>
      </c>
      <c r="H222" s="250">
        <v>18</v>
      </c>
      <c r="I222" s="251"/>
      <c r="J222" s="252">
        <f>ROUND(I222*H222,2)</f>
        <v>0</v>
      </c>
      <c r="K222" s="248" t="s">
        <v>138</v>
      </c>
      <c r="L222" s="253"/>
      <c r="M222" s="254" t="s">
        <v>1</v>
      </c>
      <c r="N222" s="255" t="s">
        <v>42</v>
      </c>
      <c r="O222" s="70"/>
      <c r="P222" s="216">
        <f>O222*H222</f>
        <v>0</v>
      </c>
      <c r="Q222" s="216">
        <v>0</v>
      </c>
      <c r="R222" s="216">
        <f>Q222*H222</f>
        <v>0</v>
      </c>
      <c r="S222" s="216">
        <v>0</v>
      </c>
      <c r="T222" s="217">
        <f>S222*H222</f>
        <v>0</v>
      </c>
      <c r="U222" s="33"/>
      <c r="V222" s="33"/>
      <c r="W222" s="33"/>
      <c r="X222" s="33"/>
      <c r="Y222" s="33"/>
      <c r="Z222" s="33"/>
      <c r="AA222" s="33"/>
      <c r="AB222" s="33"/>
      <c r="AC222" s="33"/>
      <c r="AD222" s="33"/>
      <c r="AE222" s="33"/>
      <c r="AR222" s="218" t="s">
        <v>571</v>
      </c>
      <c r="AT222" s="218" t="s">
        <v>361</v>
      </c>
      <c r="AU222" s="218" t="s">
        <v>85</v>
      </c>
      <c r="AY222" s="16" t="s">
        <v>131</v>
      </c>
      <c r="BE222" s="219">
        <f>IF(N222="základní",J222,0)</f>
        <v>0</v>
      </c>
      <c r="BF222" s="219">
        <f>IF(N222="snížená",J222,0)</f>
        <v>0</v>
      </c>
      <c r="BG222" s="219">
        <f>IF(N222="zákl. přenesená",J222,0)</f>
        <v>0</v>
      </c>
      <c r="BH222" s="219">
        <f>IF(N222="sníž. přenesená",J222,0)</f>
        <v>0</v>
      </c>
      <c r="BI222" s="219">
        <f>IF(N222="nulová",J222,0)</f>
        <v>0</v>
      </c>
      <c r="BJ222" s="16" t="s">
        <v>85</v>
      </c>
      <c r="BK222" s="219">
        <f>ROUND(I222*H222,2)</f>
        <v>0</v>
      </c>
      <c r="BL222" s="16" t="s">
        <v>571</v>
      </c>
      <c r="BM222" s="218" t="s">
        <v>798</v>
      </c>
    </row>
    <row r="223" spans="1:65" s="2" customFormat="1" ht="11.25">
      <c r="A223" s="33"/>
      <c r="B223" s="34"/>
      <c r="C223" s="35"/>
      <c r="D223" s="220" t="s">
        <v>141</v>
      </c>
      <c r="E223" s="35"/>
      <c r="F223" s="221" t="s">
        <v>797</v>
      </c>
      <c r="G223" s="35"/>
      <c r="H223" s="35"/>
      <c r="I223" s="121"/>
      <c r="J223" s="35"/>
      <c r="K223" s="35"/>
      <c r="L223" s="38"/>
      <c r="M223" s="222"/>
      <c r="N223" s="223"/>
      <c r="O223" s="70"/>
      <c r="P223" s="70"/>
      <c r="Q223" s="70"/>
      <c r="R223" s="70"/>
      <c r="S223" s="70"/>
      <c r="T223" s="71"/>
      <c r="U223" s="33"/>
      <c r="V223" s="33"/>
      <c r="W223" s="33"/>
      <c r="X223" s="33"/>
      <c r="Y223" s="33"/>
      <c r="Z223" s="33"/>
      <c r="AA223" s="33"/>
      <c r="AB223" s="33"/>
      <c r="AC223" s="33"/>
      <c r="AD223" s="33"/>
      <c r="AE223" s="33"/>
      <c r="AT223" s="16" t="s">
        <v>141</v>
      </c>
      <c r="AU223" s="16" t="s">
        <v>85</v>
      </c>
    </row>
    <row r="224" spans="1:65" s="2" customFormat="1" ht="21.75" customHeight="1">
      <c r="A224" s="33"/>
      <c r="B224" s="34"/>
      <c r="C224" s="246" t="s">
        <v>355</v>
      </c>
      <c r="D224" s="246" t="s">
        <v>361</v>
      </c>
      <c r="E224" s="247" t="s">
        <v>799</v>
      </c>
      <c r="F224" s="248" t="s">
        <v>800</v>
      </c>
      <c r="G224" s="249" t="s">
        <v>137</v>
      </c>
      <c r="H224" s="250">
        <v>7</v>
      </c>
      <c r="I224" s="251"/>
      <c r="J224" s="252">
        <f>ROUND(I224*H224,2)</f>
        <v>0</v>
      </c>
      <c r="K224" s="248" t="s">
        <v>138</v>
      </c>
      <c r="L224" s="253"/>
      <c r="M224" s="254" t="s">
        <v>1</v>
      </c>
      <c r="N224" s="255" t="s">
        <v>42</v>
      </c>
      <c r="O224" s="70"/>
      <c r="P224" s="216">
        <f>O224*H224</f>
        <v>0</v>
      </c>
      <c r="Q224" s="216">
        <v>0</v>
      </c>
      <c r="R224" s="216">
        <f>Q224*H224</f>
        <v>0</v>
      </c>
      <c r="S224" s="216">
        <v>0</v>
      </c>
      <c r="T224" s="217">
        <f>S224*H224</f>
        <v>0</v>
      </c>
      <c r="U224" s="33"/>
      <c r="V224" s="33"/>
      <c r="W224" s="33"/>
      <c r="X224" s="33"/>
      <c r="Y224" s="33"/>
      <c r="Z224" s="33"/>
      <c r="AA224" s="33"/>
      <c r="AB224" s="33"/>
      <c r="AC224" s="33"/>
      <c r="AD224" s="33"/>
      <c r="AE224" s="33"/>
      <c r="AR224" s="218" t="s">
        <v>571</v>
      </c>
      <c r="AT224" s="218" t="s">
        <v>361</v>
      </c>
      <c r="AU224" s="218" t="s">
        <v>85</v>
      </c>
      <c r="AY224" s="16" t="s">
        <v>131</v>
      </c>
      <c r="BE224" s="219">
        <f>IF(N224="základní",J224,0)</f>
        <v>0</v>
      </c>
      <c r="BF224" s="219">
        <f>IF(N224="snížená",J224,0)</f>
        <v>0</v>
      </c>
      <c r="BG224" s="219">
        <f>IF(N224="zákl. přenesená",J224,0)</f>
        <v>0</v>
      </c>
      <c r="BH224" s="219">
        <f>IF(N224="sníž. přenesená",J224,0)</f>
        <v>0</v>
      </c>
      <c r="BI224" s="219">
        <f>IF(N224="nulová",J224,0)</f>
        <v>0</v>
      </c>
      <c r="BJ224" s="16" t="s">
        <v>85</v>
      </c>
      <c r="BK224" s="219">
        <f>ROUND(I224*H224,2)</f>
        <v>0</v>
      </c>
      <c r="BL224" s="16" t="s">
        <v>571</v>
      </c>
      <c r="BM224" s="218" t="s">
        <v>801</v>
      </c>
    </row>
    <row r="225" spans="1:65" s="2" customFormat="1" ht="19.5">
      <c r="A225" s="33"/>
      <c r="B225" s="34"/>
      <c r="C225" s="35"/>
      <c r="D225" s="220" t="s">
        <v>141</v>
      </c>
      <c r="E225" s="35"/>
      <c r="F225" s="221" t="s">
        <v>800</v>
      </c>
      <c r="G225" s="35"/>
      <c r="H225" s="35"/>
      <c r="I225" s="121"/>
      <c r="J225" s="35"/>
      <c r="K225" s="35"/>
      <c r="L225" s="38"/>
      <c r="M225" s="222"/>
      <c r="N225" s="223"/>
      <c r="O225" s="70"/>
      <c r="P225" s="70"/>
      <c r="Q225" s="70"/>
      <c r="R225" s="70"/>
      <c r="S225" s="70"/>
      <c r="T225" s="71"/>
      <c r="U225" s="33"/>
      <c r="V225" s="33"/>
      <c r="W225" s="33"/>
      <c r="X225" s="33"/>
      <c r="Y225" s="33"/>
      <c r="Z225" s="33"/>
      <c r="AA225" s="33"/>
      <c r="AB225" s="33"/>
      <c r="AC225" s="33"/>
      <c r="AD225" s="33"/>
      <c r="AE225" s="33"/>
      <c r="AT225" s="16" t="s">
        <v>141</v>
      </c>
      <c r="AU225" s="16" t="s">
        <v>85</v>
      </c>
    </row>
    <row r="226" spans="1:65" s="13" customFormat="1" ht="11.25">
      <c r="B226" s="224"/>
      <c r="C226" s="225"/>
      <c r="D226" s="220" t="s">
        <v>148</v>
      </c>
      <c r="E226" s="226" t="s">
        <v>1</v>
      </c>
      <c r="F226" s="227" t="s">
        <v>132</v>
      </c>
      <c r="G226" s="225"/>
      <c r="H226" s="228">
        <v>5</v>
      </c>
      <c r="I226" s="229"/>
      <c r="J226" s="225"/>
      <c r="K226" s="225"/>
      <c r="L226" s="230"/>
      <c r="M226" s="231"/>
      <c r="N226" s="232"/>
      <c r="O226" s="232"/>
      <c r="P226" s="232"/>
      <c r="Q226" s="232"/>
      <c r="R226" s="232"/>
      <c r="S226" s="232"/>
      <c r="T226" s="233"/>
      <c r="AT226" s="234" t="s">
        <v>148</v>
      </c>
      <c r="AU226" s="234" t="s">
        <v>85</v>
      </c>
      <c r="AV226" s="13" t="s">
        <v>87</v>
      </c>
      <c r="AW226" s="13" t="s">
        <v>34</v>
      </c>
      <c r="AX226" s="13" t="s">
        <v>77</v>
      </c>
      <c r="AY226" s="234" t="s">
        <v>131</v>
      </c>
    </row>
    <row r="227" spans="1:65" s="13" customFormat="1" ht="11.25">
      <c r="B227" s="224"/>
      <c r="C227" s="225"/>
      <c r="D227" s="220" t="s">
        <v>148</v>
      </c>
      <c r="E227" s="226" t="s">
        <v>1</v>
      </c>
      <c r="F227" s="227" t="s">
        <v>87</v>
      </c>
      <c r="G227" s="225"/>
      <c r="H227" s="228">
        <v>2</v>
      </c>
      <c r="I227" s="229"/>
      <c r="J227" s="225"/>
      <c r="K227" s="225"/>
      <c r="L227" s="230"/>
      <c r="M227" s="231"/>
      <c r="N227" s="232"/>
      <c r="O227" s="232"/>
      <c r="P227" s="232"/>
      <c r="Q227" s="232"/>
      <c r="R227" s="232"/>
      <c r="S227" s="232"/>
      <c r="T227" s="233"/>
      <c r="AT227" s="234" t="s">
        <v>148</v>
      </c>
      <c r="AU227" s="234" t="s">
        <v>85</v>
      </c>
      <c r="AV227" s="13" t="s">
        <v>87</v>
      </c>
      <c r="AW227" s="13" t="s">
        <v>34</v>
      </c>
      <c r="AX227" s="13" t="s">
        <v>77</v>
      </c>
      <c r="AY227" s="234" t="s">
        <v>131</v>
      </c>
    </row>
    <row r="228" spans="1:65" s="14" customFormat="1" ht="11.25">
      <c r="B228" s="235"/>
      <c r="C228" s="236"/>
      <c r="D228" s="220" t="s">
        <v>148</v>
      </c>
      <c r="E228" s="237" t="s">
        <v>1</v>
      </c>
      <c r="F228" s="238" t="s">
        <v>165</v>
      </c>
      <c r="G228" s="236"/>
      <c r="H228" s="239">
        <v>7</v>
      </c>
      <c r="I228" s="240"/>
      <c r="J228" s="236"/>
      <c r="K228" s="236"/>
      <c r="L228" s="241"/>
      <c r="M228" s="242"/>
      <c r="N228" s="243"/>
      <c r="O228" s="243"/>
      <c r="P228" s="243"/>
      <c r="Q228" s="243"/>
      <c r="R228" s="243"/>
      <c r="S228" s="243"/>
      <c r="T228" s="244"/>
      <c r="AT228" s="245" t="s">
        <v>148</v>
      </c>
      <c r="AU228" s="245" t="s">
        <v>85</v>
      </c>
      <c r="AV228" s="14" t="s">
        <v>139</v>
      </c>
      <c r="AW228" s="14" t="s">
        <v>34</v>
      </c>
      <c r="AX228" s="14" t="s">
        <v>85</v>
      </c>
      <c r="AY228" s="245" t="s">
        <v>131</v>
      </c>
    </row>
    <row r="229" spans="1:65" s="2" customFormat="1" ht="21.75" customHeight="1">
      <c r="A229" s="33"/>
      <c r="B229" s="34"/>
      <c r="C229" s="207" t="s">
        <v>360</v>
      </c>
      <c r="D229" s="207" t="s">
        <v>134</v>
      </c>
      <c r="E229" s="208" t="s">
        <v>802</v>
      </c>
      <c r="F229" s="209" t="s">
        <v>803</v>
      </c>
      <c r="G229" s="210" t="s">
        <v>137</v>
      </c>
      <c r="H229" s="211">
        <v>9</v>
      </c>
      <c r="I229" s="212"/>
      <c r="J229" s="213">
        <f>ROUND(I229*H229,2)</f>
        <v>0</v>
      </c>
      <c r="K229" s="209" t="s">
        <v>138</v>
      </c>
      <c r="L229" s="38"/>
      <c r="M229" s="214" t="s">
        <v>1</v>
      </c>
      <c r="N229" s="215" t="s">
        <v>42</v>
      </c>
      <c r="O229" s="70"/>
      <c r="P229" s="216">
        <f>O229*H229</f>
        <v>0</v>
      </c>
      <c r="Q229" s="216">
        <v>0</v>
      </c>
      <c r="R229" s="216">
        <f>Q229*H229</f>
        <v>0</v>
      </c>
      <c r="S229" s="216">
        <v>0</v>
      </c>
      <c r="T229" s="217">
        <f>S229*H229</f>
        <v>0</v>
      </c>
      <c r="U229" s="33"/>
      <c r="V229" s="33"/>
      <c r="W229" s="33"/>
      <c r="X229" s="33"/>
      <c r="Y229" s="33"/>
      <c r="Z229" s="33"/>
      <c r="AA229" s="33"/>
      <c r="AB229" s="33"/>
      <c r="AC229" s="33"/>
      <c r="AD229" s="33"/>
      <c r="AE229" s="33"/>
      <c r="AR229" s="218" t="s">
        <v>139</v>
      </c>
      <c r="AT229" s="218" t="s">
        <v>134</v>
      </c>
      <c r="AU229" s="218" t="s">
        <v>85</v>
      </c>
      <c r="AY229" s="16" t="s">
        <v>131</v>
      </c>
      <c r="BE229" s="219">
        <f>IF(N229="základní",J229,0)</f>
        <v>0</v>
      </c>
      <c r="BF229" s="219">
        <f>IF(N229="snížená",J229,0)</f>
        <v>0</v>
      </c>
      <c r="BG229" s="219">
        <f>IF(N229="zákl. přenesená",J229,0)</f>
        <v>0</v>
      </c>
      <c r="BH229" s="219">
        <f>IF(N229="sníž. přenesená",J229,0)</f>
        <v>0</v>
      </c>
      <c r="BI229" s="219">
        <f>IF(N229="nulová",J229,0)</f>
        <v>0</v>
      </c>
      <c r="BJ229" s="16" t="s">
        <v>85</v>
      </c>
      <c r="BK229" s="219">
        <f>ROUND(I229*H229,2)</f>
        <v>0</v>
      </c>
      <c r="BL229" s="16" t="s">
        <v>139</v>
      </c>
      <c r="BM229" s="218" t="s">
        <v>804</v>
      </c>
    </row>
    <row r="230" spans="1:65" s="2" customFormat="1" ht="19.5">
      <c r="A230" s="33"/>
      <c r="B230" s="34"/>
      <c r="C230" s="35"/>
      <c r="D230" s="220" t="s">
        <v>141</v>
      </c>
      <c r="E230" s="35"/>
      <c r="F230" s="221" t="s">
        <v>805</v>
      </c>
      <c r="G230" s="35"/>
      <c r="H230" s="35"/>
      <c r="I230" s="121"/>
      <c r="J230" s="35"/>
      <c r="K230" s="35"/>
      <c r="L230" s="38"/>
      <c r="M230" s="222"/>
      <c r="N230" s="223"/>
      <c r="O230" s="70"/>
      <c r="P230" s="70"/>
      <c r="Q230" s="70"/>
      <c r="R230" s="70"/>
      <c r="S230" s="70"/>
      <c r="T230" s="71"/>
      <c r="U230" s="33"/>
      <c r="V230" s="33"/>
      <c r="W230" s="33"/>
      <c r="X230" s="33"/>
      <c r="Y230" s="33"/>
      <c r="Z230" s="33"/>
      <c r="AA230" s="33"/>
      <c r="AB230" s="33"/>
      <c r="AC230" s="33"/>
      <c r="AD230" s="33"/>
      <c r="AE230" s="33"/>
      <c r="AT230" s="16" t="s">
        <v>141</v>
      </c>
      <c r="AU230" s="16" t="s">
        <v>85</v>
      </c>
    </row>
    <row r="231" spans="1:65" s="2" customFormat="1" ht="21.75" customHeight="1">
      <c r="A231" s="33"/>
      <c r="B231" s="34"/>
      <c r="C231" s="207" t="s">
        <v>366</v>
      </c>
      <c r="D231" s="207" t="s">
        <v>134</v>
      </c>
      <c r="E231" s="208" t="s">
        <v>806</v>
      </c>
      <c r="F231" s="209" t="s">
        <v>807</v>
      </c>
      <c r="G231" s="210" t="s">
        <v>192</v>
      </c>
      <c r="H231" s="211">
        <v>9</v>
      </c>
      <c r="I231" s="212"/>
      <c r="J231" s="213">
        <f>ROUND(I231*H231,2)</f>
        <v>0</v>
      </c>
      <c r="K231" s="209" t="s">
        <v>138</v>
      </c>
      <c r="L231" s="38"/>
      <c r="M231" s="214" t="s">
        <v>1</v>
      </c>
      <c r="N231" s="215" t="s">
        <v>42</v>
      </c>
      <c r="O231" s="70"/>
      <c r="P231" s="216">
        <f>O231*H231</f>
        <v>0</v>
      </c>
      <c r="Q231" s="216">
        <v>0</v>
      </c>
      <c r="R231" s="216">
        <f>Q231*H231</f>
        <v>0</v>
      </c>
      <c r="S231" s="216">
        <v>0</v>
      </c>
      <c r="T231" s="217">
        <f>S231*H231</f>
        <v>0</v>
      </c>
      <c r="U231" s="33"/>
      <c r="V231" s="33"/>
      <c r="W231" s="33"/>
      <c r="X231" s="33"/>
      <c r="Y231" s="33"/>
      <c r="Z231" s="33"/>
      <c r="AA231" s="33"/>
      <c r="AB231" s="33"/>
      <c r="AC231" s="33"/>
      <c r="AD231" s="33"/>
      <c r="AE231" s="33"/>
      <c r="AR231" s="218" t="s">
        <v>139</v>
      </c>
      <c r="AT231" s="218" t="s">
        <v>134</v>
      </c>
      <c r="AU231" s="218" t="s">
        <v>85</v>
      </c>
      <c r="AY231" s="16" t="s">
        <v>131</v>
      </c>
      <c r="BE231" s="219">
        <f>IF(N231="základní",J231,0)</f>
        <v>0</v>
      </c>
      <c r="BF231" s="219">
        <f>IF(N231="snížená",J231,0)</f>
        <v>0</v>
      </c>
      <c r="BG231" s="219">
        <f>IF(N231="zákl. přenesená",J231,0)</f>
        <v>0</v>
      </c>
      <c r="BH231" s="219">
        <f>IF(N231="sníž. přenesená",J231,0)</f>
        <v>0</v>
      </c>
      <c r="BI231" s="219">
        <f>IF(N231="nulová",J231,0)</f>
        <v>0</v>
      </c>
      <c r="BJ231" s="16" t="s">
        <v>85</v>
      </c>
      <c r="BK231" s="219">
        <f>ROUND(I231*H231,2)</f>
        <v>0</v>
      </c>
      <c r="BL231" s="16" t="s">
        <v>139</v>
      </c>
      <c r="BM231" s="218" t="s">
        <v>808</v>
      </c>
    </row>
    <row r="232" spans="1:65" s="2" customFormat="1" ht="19.5">
      <c r="A232" s="33"/>
      <c r="B232" s="34"/>
      <c r="C232" s="35"/>
      <c r="D232" s="220" t="s">
        <v>141</v>
      </c>
      <c r="E232" s="35"/>
      <c r="F232" s="221" t="s">
        <v>809</v>
      </c>
      <c r="G232" s="35"/>
      <c r="H232" s="35"/>
      <c r="I232" s="121"/>
      <c r="J232" s="35"/>
      <c r="K232" s="35"/>
      <c r="L232" s="38"/>
      <c r="M232" s="222"/>
      <c r="N232" s="223"/>
      <c r="O232" s="70"/>
      <c r="P232" s="70"/>
      <c r="Q232" s="70"/>
      <c r="R232" s="70"/>
      <c r="S232" s="70"/>
      <c r="T232" s="71"/>
      <c r="U232" s="33"/>
      <c r="V232" s="33"/>
      <c r="W232" s="33"/>
      <c r="X232" s="33"/>
      <c r="Y232" s="33"/>
      <c r="Z232" s="33"/>
      <c r="AA232" s="33"/>
      <c r="AB232" s="33"/>
      <c r="AC232" s="33"/>
      <c r="AD232" s="33"/>
      <c r="AE232" s="33"/>
      <c r="AT232" s="16" t="s">
        <v>141</v>
      </c>
      <c r="AU232" s="16" t="s">
        <v>85</v>
      </c>
    </row>
    <row r="233" spans="1:65" s="13" customFormat="1" ht="11.25">
      <c r="B233" s="224"/>
      <c r="C233" s="225"/>
      <c r="D233" s="220" t="s">
        <v>148</v>
      </c>
      <c r="E233" s="226" t="s">
        <v>1</v>
      </c>
      <c r="F233" s="227" t="s">
        <v>132</v>
      </c>
      <c r="G233" s="225"/>
      <c r="H233" s="228">
        <v>5</v>
      </c>
      <c r="I233" s="229"/>
      <c r="J233" s="225"/>
      <c r="K233" s="225"/>
      <c r="L233" s="230"/>
      <c r="M233" s="231"/>
      <c r="N233" s="232"/>
      <c r="O233" s="232"/>
      <c r="P233" s="232"/>
      <c r="Q233" s="232"/>
      <c r="R233" s="232"/>
      <c r="S233" s="232"/>
      <c r="T233" s="233"/>
      <c r="AT233" s="234" t="s">
        <v>148</v>
      </c>
      <c r="AU233" s="234" t="s">
        <v>85</v>
      </c>
      <c r="AV233" s="13" t="s">
        <v>87</v>
      </c>
      <c r="AW233" s="13" t="s">
        <v>34</v>
      </c>
      <c r="AX233" s="13" t="s">
        <v>77</v>
      </c>
      <c r="AY233" s="234" t="s">
        <v>131</v>
      </c>
    </row>
    <row r="234" spans="1:65" s="13" customFormat="1" ht="11.25">
      <c r="B234" s="224"/>
      <c r="C234" s="225"/>
      <c r="D234" s="220" t="s">
        <v>148</v>
      </c>
      <c r="E234" s="226" t="s">
        <v>1</v>
      </c>
      <c r="F234" s="227" t="s">
        <v>810</v>
      </c>
      <c r="G234" s="225"/>
      <c r="H234" s="228">
        <v>4</v>
      </c>
      <c r="I234" s="229"/>
      <c r="J234" s="225"/>
      <c r="K234" s="225"/>
      <c r="L234" s="230"/>
      <c r="M234" s="231"/>
      <c r="N234" s="232"/>
      <c r="O234" s="232"/>
      <c r="P234" s="232"/>
      <c r="Q234" s="232"/>
      <c r="R234" s="232"/>
      <c r="S234" s="232"/>
      <c r="T234" s="233"/>
      <c r="AT234" s="234" t="s">
        <v>148</v>
      </c>
      <c r="AU234" s="234" t="s">
        <v>85</v>
      </c>
      <c r="AV234" s="13" t="s">
        <v>87</v>
      </c>
      <c r="AW234" s="13" t="s">
        <v>34</v>
      </c>
      <c r="AX234" s="13" t="s">
        <v>77</v>
      </c>
      <c r="AY234" s="234" t="s">
        <v>131</v>
      </c>
    </row>
    <row r="235" spans="1:65" s="14" customFormat="1" ht="11.25">
      <c r="B235" s="235"/>
      <c r="C235" s="236"/>
      <c r="D235" s="220" t="s">
        <v>148</v>
      </c>
      <c r="E235" s="237" t="s">
        <v>1</v>
      </c>
      <c r="F235" s="238" t="s">
        <v>165</v>
      </c>
      <c r="G235" s="236"/>
      <c r="H235" s="239">
        <v>9</v>
      </c>
      <c r="I235" s="240"/>
      <c r="J235" s="236"/>
      <c r="K235" s="236"/>
      <c r="L235" s="241"/>
      <c r="M235" s="242"/>
      <c r="N235" s="243"/>
      <c r="O235" s="243"/>
      <c r="P235" s="243"/>
      <c r="Q235" s="243"/>
      <c r="R235" s="243"/>
      <c r="S235" s="243"/>
      <c r="T235" s="244"/>
      <c r="AT235" s="245" t="s">
        <v>148</v>
      </c>
      <c r="AU235" s="245" t="s">
        <v>85</v>
      </c>
      <c r="AV235" s="14" t="s">
        <v>139</v>
      </c>
      <c r="AW235" s="14" t="s">
        <v>34</v>
      </c>
      <c r="AX235" s="14" t="s">
        <v>85</v>
      </c>
      <c r="AY235" s="245" t="s">
        <v>131</v>
      </c>
    </row>
    <row r="236" spans="1:65" s="2" customFormat="1" ht="21.75" customHeight="1">
      <c r="A236" s="33"/>
      <c r="B236" s="34"/>
      <c r="C236" s="246" t="s">
        <v>371</v>
      </c>
      <c r="D236" s="246" t="s">
        <v>361</v>
      </c>
      <c r="E236" s="247" t="s">
        <v>811</v>
      </c>
      <c r="F236" s="248" t="s">
        <v>812</v>
      </c>
      <c r="G236" s="249" t="s">
        <v>137</v>
      </c>
      <c r="H236" s="250">
        <v>9</v>
      </c>
      <c r="I236" s="251"/>
      <c r="J236" s="252">
        <f>ROUND(I236*H236,2)</f>
        <v>0</v>
      </c>
      <c r="K236" s="248" t="s">
        <v>138</v>
      </c>
      <c r="L236" s="253"/>
      <c r="M236" s="254" t="s">
        <v>1</v>
      </c>
      <c r="N236" s="255" t="s">
        <v>42</v>
      </c>
      <c r="O236" s="70"/>
      <c r="P236" s="216">
        <f>O236*H236</f>
        <v>0</v>
      </c>
      <c r="Q236" s="216">
        <v>0</v>
      </c>
      <c r="R236" s="216">
        <f>Q236*H236</f>
        <v>0</v>
      </c>
      <c r="S236" s="216">
        <v>0</v>
      </c>
      <c r="T236" s="217">
        <f>S236*H236</f>
        <v>0</v>
      </c>
      <c r="U236" s="33"/>
      <c r="V236" s="33"/>
      <c r="W236" s="33"/>
      <c r="X236" s="33"/>
      <c r="Y236" s="33"/>
      <c r="Z236" s="33"/>
      <c r="AA236" s="33"/>
      <c r="AB236" s="33"/>
      <c r="AC236" s="33"/>
      <c r="AD236" s="33"/>
      <c r="AE236" s="33"/>
      <c r="AR236" s="218" t="s">
        <v>571</v>
      </c>
      <c r="AT236" s="218" t="s">
        <v>361</v>
      </c>
      <c r="AU236" s="218" t="s">
        <v>85</v>
      </c>
      <c r="AY236" s="16" t="s">
        <v>131</v>
      </c>
      <c r="BE236" s="219">
        <f>IF(N236="základní",J236,0)</f>
        <v>0</v>
      </c>
      <c r="BF236" s="219">
        <f>IF(N236="snížená",J236,0)</f>
        <v>0</v>
      </c>
      <c r="BG236" s="219">
        <f>IF(N236="zákl. přenesená",J236,0)</f>
        <v>0</v>
      </c>
      <c r="BH236" s="219">
        <f>IF(N236="sníž. přenesená",J236,0)</f>
        <v>0</v>
      </c>
      <c r="BI236" s="219">
        <f>IF(N236="nulová",J236,0)</f>
        <v>0</v>
      </c>
      <c r="BJ236" s="16" t="s">
        <v>85</v>
      </c>
      <c r="BK236" s="219">
        <f>ROUND(I236*H236,2)</f>
        <v>0</v>
      </c>
      <c r="BL236" s="16" t="s">
        <v>571</v>
      </c>
      <c r="BM236" s="218" t="s">
        <v>813</v>
      </c>
    </row>
    <row r="237" spans="1:65" s="2" customFormat="1" ht="11.25">
      <c r="A237" s="33"/>
      <c r="B237" s="34"/>
      <c r="C237" s="35"/>
      <c r="D237" s="220" t="s">
        <v>141</v>
      </c>
      <c r="E237" s="35"/>
      <c r="F237" s="221" t="s">
        <v>812</v>
      </c>
      <c r="G237" s="35"/>
      <c r="H237" s="35"/>
      <c r="I237" s="121"/>
      <c r="J237" s="35"/>
      <c r="K237" s="35"/>
      <c r="L237" s="38"/>
      <c r="M237" s="222"/>
      <c r="N237" s="223"/>
      <c r="O237" s="70"/>
      <c r="P237" s="70"/>
      <c r="Q237" s="70"/>
      <c r="R237" s="70"/>
      <c r="S237" s="70"/>
      <c r="T237" s="71"/>
      <c r="U237" s="33"/>
      <c r="V237" s="33"/>
      <c r="W237" s="33"/>
      <c r="X237" s="33"/>
      <c r="Y237" s="33"/>
      <c r="Z237" s="33"/>
      <c r="AA237" s="33"/>
      <c r="AB237" s="33"/>
      <c r="AC237" s="33"/>
      <c r="AD237" s="33"/>
      <c r="AE237" s="33"/>
      <c r="AT237" s="16" t="s">
        <v>141</v>
      </c>
      <c r="AU237" s="16" t="s">
        <v>85</v>
      </c>
    </row>
    <row r="238" spans="1:65" s="2" customFormat="1" ht="21.75" customHeight="1">
      <c r="A238" s="33"/>
      <c r="B238" s="34"/>
      <c r="C238" s="207" t="s">
        <v>376</v>
      </c>
      <c r="D238" s="207" t="s">
        <v>134</v>
      </c>
      <c r="E238" s="208" t="s">
        <v>814</v>
      </c>
      <c r="F238" s="209" t="s">
        <v>815</v>
      </c>
      <c r="G238" s="210" t="s">
        <v>137</v>
      </c>
      <c r="H238" s="211">
        <v>9</v>
      </c>
      <c r="I238" s="212"/>
      <c r="J238" s="213">
        <f>ROUND(I238*H238,2)</f>
        <v>0</v>
      </c>
      <c r="K238" s="209" t="s">
        <v>138</v>
      </c>
      <c r="L238" s="38"/>
      <c r="M238" s="214" t="s">
        <v>1</v>
      </c>
      <c r="N238" s="215" t="s">
        <v>42</v>
      </c>
      <c r="O238" s="70"/>
      <c r="P238" s="216">
        <f>O238*H238</f>
        <v>0</v>
      </c>
      <c r="Q238" s="216">
        <v>0</v>
      </c>
      <c r="R238" s="216">
        <f>Q238*H238</f>
        <v>0</v>
      </c>
      <c r="S238" s="216">
        <v>0</v>
      </c>
      <c r="T238" s="217">
        <f>S238*H238</f>
        <v>0</v>
      </c>
      <c r="U238" s="33"/>
      <c r="V238" s="33"/>
      <c r="W238" s="33"/>
      <c r="X238" s="33"/>
      <c r="Y238" s="33"/>
      <c r="Z238" s="33"/>
      <c r="AA238" s="33"/>
      <c r="AB238" s="33"/>
      <c r="AC238" s="33"/>
      <c r="AD238" s="33"/>
      <c r="AE238" s="33"/>
      <c r="AR238" s="218" t="s">
        <v>139</v>
      </c>
      <c r="AT238" s="218" t="s">
        <v>134</v>
      </c>
      <c r="AU238" s="218" t="s">
        <v>85</v>
      </c>
      <c r="AY238" s="16" t="s">
        <v>131</v>
      </c>
      <c r="BE238" s="219">
        <f>IF(N238="základní",J238,0)</f>
        <v>0</v>
      </c>
      <c r="BF238" s="219">
        <f>IF(N238="snížená",J238,0)</f>
        <v>0</v>
      </c>
      <c r="BG238" s="219">
        <f>IF(N238="zákl. přenesená",J238,0)</f>
        <v>0</v>
      </c>
      <c r="BH238" s="219">
        <f>IF(N238="sníž. přenesená",J238,0)</f>
        <v>0</v>
      </c>
      <c r="BI238" s="219">
        <f>IF(N238="nulová",J238,0)</f>
        <v>0</v>
      </c>
      <c r="BJ238" s="16" t="s">
        <v>85</v>
      </c>
      <c r="BK238" s="219">
        <f>ROUND(I238*H238,2)</f>
        <v>0</v>
      </c>
      <c r="BL238" s="16" t="s">
        <v>139</v>
      </c>
      <c r="BM238" s="218" t="s">
        <v>816</v>
      </c>
    </row>
    <row r="239" spans="1:65" s="2" customFormat="1" ht="19.5">
      <c r="A239" s="33"/>
      <c r="B239" s="34"/>
      <c r="C239" s="35"/>
      <c r="D239" s="220" t="s">
        <v>141</v>
      </c>
      <c r="E239" s="35"/>
      <c r="F239" s="221" t="s">
        <v>817</v>
      </c>
      <c r="G239" s="35"/>
      <c r="H239" s="35"/>
      <c r="I239" s="121"/>
      <c r="J239" s="35"/>
      <c r="K239" s="35"/>
      <c r="L239" s="38"/>
      <c r="M239" s="222"/>
      <c r="N239" s="223"/>
      <c r="O239" s="70"/>
      <c r="P239" s="70"/>
      <c r="Q239" s="70"/>
      <c r="R239" s="70"/>
      <c r="S239" s="70"/>
      <c r="T239" s="71"/>
      <c r="U239" s="33"/>
      <c r="V239" s="33"/>
      <c r="W239" s="33"/>
      <c r="X239" s="33"/>
      <c r="Y239" s="33"/>
      <c r="Z239" s="33"/>
      <c r="AA239" s="33"/>
      <c r="AB239" s="33"/>
      <c r="AC239" s="33"/>
      <c r="AD239" s="33"/>
      <c r="AE239" s="33"/>
      <c r="AT239" s="16" t="s">
        <v>141</v>
      </c>
      <c r="AU239" s="16" t="s">
        <v>85</v>
      </c>
    </row>
    <row r="240" spans="1:65" s="13" customFormat="1" ht="11.25">
      <c r="B240" s="224"/>
      <c r="C240" s="225"/>
      <c r="D240" s="220" t="s">
        <v>148</v>
      </c>
      <c r="E240" s="226" t="s">
        <v>1</v>
      </c>
      <c r="F240" s="227" t="s">
        <v>132</v>
      </c>
      <c r="G240" s="225"/>
      <c r="H240" s="228">
        <v>5</v>
      </c>
      <c r="I240" s="229"/>
      <c r="J240" s="225"/>
      <c r="K240" s="225"/>
      <c r="L240" s="230"/>
      <c r="M240" s="231"/>
      <c r="N240" s="232"/>
      <c r="O240" s="232"/>
      <c r="P240" s="232"/>
      <c r="Q240" s="232"/>
      <c r="R240" s="232"/>
      <c r="S240" s="232"/>
      <c r="T240" s="233"/>
      <c r="AT240" s="234" t="s">
        <v>148</v>
      </c>
      <c r="AU240" s="234" t="s">
        <v>85</v>
      </c>
      <c r="AV240" s="13" t="s">
        <v>87</v>
      </c>
      <c r="AW240" s="13" t="s">
        <v>34</v>
      </c>
      <c r="AX240" s="13" t="s">
        <v>77</v>
      </c>
      <c r="AY240" s="234" t="s">
        <v>131</v>
      </c>
    </row>
    <row r="241" spans="1:65" s="13" customFormat="1" ht="11.25">
      <c r="B241" s="224"/>
      <c r="C241" s="225"/>
      <c r="D241" s="220" t="s">
        <v>148</v>
      </c>
      <c r="E241" s="226" t="s">
        <v>1</v>
      </c>
      <c r="F241" s="227" t="s">
        <v>818</v>
      </c>
      <c r="G241" s="225"/>
      <c r="H241" s="228">
        <v>4</v>
      </c>
      <c r="I241" s="229"/>
      <c r="J241" s="225"/>
      <c r="K241" s="225"/>
      <c r="L241" s="230"/>
      <c r="M241" s="231"/>
      <c r="N241" s="232"/>
      <c r="O241" s="232"/>
      <c r="P241" s="232"/>
      <c r="Q241" s="232"/>
      <c r="R241" s="232"/>
      <c r="S241" s="232"/>
      <c r="T241" s="233"/>
      <c r="AT241" s="234" t="s">
        <v>148</v>
      </c>
      <c r="AU241" s="234" t="s">
        <v>85</v>
      </c>
      <c r="AV241" s="13" t="s">
        <v>87</v>
      </c>
      <c r="AW241" s="13" t="s">
        <v>34</v>
      </c>
      <c r="AX241" s="13" t="s">
        <v>77</v>
      </c>
      <c r="AY241" s="234" t="s">
        <v>131</v>
      </c>
    </row>
    <row r="242" spans="1:65" s="14" customFormat="1" ht="11.25">
      <c r="B242" s="235"/>
      <c r="C242" s="236"/>
      <c r="D242" s="220" t="s">
        <v>148</v>
      </c>
      <c r="E242" s="237" t="s">
        <v>1</v>
      </c>
      <c r="F242" s="238" t="s">
        <v>165</v>
      </c>
      <c r="G242" s="236"/>
      <c r="H242" s="239">
        <v>9</v>
      </c>
      <c r="I242" s="240"/>
      <c r="J242" s="236"/>
      <c r="K242" s="236"/>
      <c r="L242" s="241"/>
      <c r="M242" s="242"/>
      <c r="N242" s="243"/>
      <c r="O242" s="243"/>
      <c r="P242" s="243"/>
      <c r="Q242" s="243"/>
      <c r="R242" s="243"/>
      <c r="S242" s="243"/>
      <c r="T242" s="244"/>
      <c r="AT242" s="245" t="s">
        <v>148</v>
      </c>
      <c r="AU242" s="245" t="s">
        <v>85</v>
      </c>
      <c r="AV242" s="14" t="s">
        <v>139</v>
      </c>
      <c r="AW242" s="14" t="s">
        <v>34</v>
      </c>
      <c r="AX242" s="14" t="s">
        <v>85</v>
      </c>
      <c r="AY242" s="245" t="s">
        <v>131</v>
      </c>
    </row>
    <row r="243" spans="1:65" s="2" customFormat="1" ht="21.75" customHeight="1">
      <c r="A243" s="33"/>
      <c r="B243" s="34"/>
      <c r="C243" s="246" t="s">
        <v>382</v>
      </c>
      <c r="D243" s="246" t="s">
        <v>361</v>
      </c>
      <c r="E243" s="247" t="s">
        <v>819</v>
      </c>
      <c r="F243" s="248" t="s">
        <v>820</v>
      </c>
      <c r="G243" s="249" t="s">
        <v>137</v>
      </c>
      <c r="H243" s="250">
        <v>9</v>
      </c>
      <c r="I243" s="251"/>
      <c r="J243" s="252">
        <f>ROUND(I243*H243,2)</f>
        <v>0</v>
      </c>
      <c r="K243" s="248" t="s">
        <v>138</v>
      </c>
      <c r="L243" s="253"/>
      <c r="M243" s="254" t="s">
        <v>1</v>
      </c>
      <c r="N243" s="255" t="s">
        <v>42</v>
      </c>
      <c r="O243" s="70"/>
      <c r="P243" s="216">
        <f>O243*H243</f>
        <v>0</v>
      </c>
      <c r="Q243" s="216">
        <v>0</v>
      </c>
      <c r="R243" s="216">
        <f>Q243*H243</f>
        <v>0</v>
      </c>
      <c r="S243" s="216">
        <v>0</v>
      </c>
      <c r="T243" s="217">
        <f>S243*H243</f>
        <v>0</v>
      </c>
      <c r="U243" s="33"/>
      <c r="V243" s="33"/>
      <c r="W243" s="33"/>
      <c r="X243" s="33"/>
      <c r="Y243" s="33"/>
      <c r="Z243" s="33"/>
      <c r="AA243" s="33"/>
      <c r="AB243" s="33"/>
      <c r="AC243" s="33"/>
      <c r="AD243" s="33"/>
      <c r="AE243" s="33"/>
      <c r="AR243" s="218" t="s">
        <v>571</v>
      </c>
      <c r="AT243" s="218" t="s">
        <v>361</v>
      </c>
      <c r="AU243" s="218" t="s">
        <v>85</v>
      </c>
      <c r="AY243" s="16" t="s">
        <v>131</v>
      </c>
      <c r="BE243" s="219">
        <f>IF(N243="základní",J243,0)</f>
        <v>0</v>
      </c>
      <c r="BF243" s="219">
        <f>IF(N243="snížená",J243,0)</f>
        <v>0</v>
      </c>
      <c r="BG243" s="219">
        <f>IF(N243="zákl. přenesená",J243,0)</f>
        <v>0</v>
      </c>
      <c r="BH243" s="219">
        <f>IF(N243="sníž. přenesená",J243,0)</f>
        <v>0</v>
      </c>
      <c r="BI243" s="219">
        <f>IF(N243="nulová",J243,0)</f>
        <v>0</v>
      </c>
      <c r="BJ243" s="16" t="s">
        <v>85</v>
      </c>
      <c r="BK243" s="219">
        <f>ROUND(I243*H243,2)</f>
        <v>0</v>
      </c>
      <c r="BL243" s="16" t="s">
        <v>571</v>
      </c>
      <c r="BM243" s="218" t="s">
        <v>821</v>
      </c>
    </row>
    <row r="244" spans="1:65" s="2" customFormat="1" ht="11.25">
      <c r="A244" s="33"/>
      <c r="B244" s="34"/>
      <c r="C244" s="35"/>
      <c r="D244" s="220" t="s">
        <v>141</v>
      </c>
      <c r="E244" s="35"/>
      <c r="F244" s="221" t="s">
        <v>820</v>
      </c>
      <c r="G244" s="35"/>
      <c r="H244" s="35"/>
      <c r="I244" s="121"/>
      <c r="J244" s="35"/>
      <c r="K244" s="35"/>
      <c r="L244" s="38"/>
      <c r="M244" s="222"/>
      <c r="N244" s="223"/>
      <c r="O244" s="70"/>
      <c r="P244" s="70"/>
      <c r="Q244" s="70"/>
      <c r="R244" s="70"/>
      <c r="S244" s="70"/>
      <c r="T244" s="71"/>
      <c r="U244" s="33"/>
      <c r="V244" s="33"/>
      <c r="W244" s="33"/>
      <c r="X244" s="33"/>
      <c r="Y244" s="33"/>
      <c r="Z244" s="33"/>
      <c r="AA244" s="33"/>
      <c r="AB244" s="33"/>
      <c r="AC244" s="33"/>
      <c r="AD244" s="33"/>
      <c r="AE244" s="33"/>
      <c r="AT244" s="16" t="s">
        <v>141</v>
      </c>
      <c r="AU244" s="16" t="s">
        <v>85</v>
      </c>
    </row>
    <row r="245" spans="1:65" s="2" customFormat="1" ht="21.75" customHeight="1">
      <c r="A245" s="33"/>
      <c r="B245" s="34"/>
      <c r="C245" s="207" t="s">
        <v>385</v>
      </c>
      <c r="D245" s="207" t="s">
        <v>134</v>
      </c>
      <c r="E245" s="208" t="s">
        <v>822</v>
      </c>
      <c r="F245" s="209" t="s">
        <v>823</v>
      </c>
      <c r="G245" s="210" t="s">
        <v>137</v>
      </c>
      <c r="H245" s="211">
        <v>18</v>
      </c>
      <c r="I245" s="212"/>
      <c r="J245" s="213">
        <f>ROUND(I245*H245,2)</f>
        <v>0</v>
      </c>
      <c r="K245" s="209" t="s">
        <v>138</v>
      </c>
      <c r="L245" s="38"/>
      <c r="M245" s="214" t="s">
        <v>1</v>
      </c>
      <c r="N245" s="215" t="s">
        <v>42</v>
      </c>
      <c r="O245" s="70"/>
      <c r="P245" s="216">
        <f>O245*H245</f>
        <v>0</v>
      </c>
      <c r="Q245" s="216">
        <v>0</v>
      </c>
      <c r="R245" s="216">
        <f>Q245*H245</f>
        <v>0</v>
      </c>
      <c r="S245" s="216">
        <v>0</v>
      </c>
      <c r="T245" s="217">
        <f>S245*H245</f>
        <v>0</v>
      </c>
      <c r="U245" s="33"/>
      <c r="V245" s="33"/>
      <c r="W245" s="33"/>
      <c r="X245" s="33"/>
      <c r="Y245" s="33"/>
      <c r="Z245" s="33"/>
      <c r="AA245" s="33"/>
      <c r="AB245" s="33"/>
      <c r="AC245" s="33"/>
      <c r="AD245" s="33"/>
      <c r="AE245" s="33"/>
      <c r="AR245" s="218" t="s">
        <v>139</v>
      </c>
      <c r="AT245" s="218" t="s">
        <v>134</v>
      </c>
      <c r="AU245" s="218" t="s">
        <v>85</v>
      </c>
      <c r="AY245" s="16" t="s">
        <v>131</v>
      </c>
      <c r="BE245" s="219">
        <f>IF(N245="základní",J245,0)</f>
        <v>0</v>
      </c>
      <c r="BF245" s="219">
        <f>IF(N245="snížená",J245,0)</f>
        <v>0</v>
      </c>
      <c r="BG245" s="219">
        <f>IF(N245="zákl. přenesená",J245,0)</f>
        <v>0</v>
      </c>
      <c r="BH245" s="219">
        <f>IF(N245="sníž. přenesená",J245,0)</f>
        <v>0</v>
      </c>
      <c r="BI245" s="219">
        <f>IF(N245="nulová",J245,0)</f>
        <v>0</v>
      </c>
      <c r="BJ245" s="16" t="s">
        <v>85</v>
      </c>
      <c r="BK245" s="219">
        <f>ROUND(I245*H245,2)</f>
        <v>0</v>
      </c>
      <c r="BL245" s="16" t="s">
        <v>139</v>
      </c>
      <c r="BM245" s="218" t="s">
        <v>824</v>
      </c>
    </row>
    <row r="246" spans="1:65" s="2" customFormat="1" ht="11.25">
      <c r="A246" s="33"/>
      <c r="B246" s="34"/>
      <c r="C246" s="35"/>
      <c r="D246" s="220" t="s">
        <v>141</v>
      </c>
      <c r="E246" s="35"/>
      <c r="F246" s="221" t="s">
        <v>823</v>
      </c>
      <c r="G246" s="35"/>
      <c r="H246" s="35"/>
      <c r="I246" s="121"/>
      <c r="J246" s="35"/>
      <c r="K246" s="35"/>
      <c r="L246" s="38"/>
      <c r="M246" s="222"/>
      <c r="N246" s="223"/>
      <c r="O246" s="70"/>
      <c r="P246" s="70"/>
      <c r="Q246" s="70"/>
      <c r="R246" s="70"/>
      <c r="S246" s="70"/>
      <c r="T246" s="71"/>
      <c r="U246" s="33"/>
      <c r="V246" s="33"/>
      <c r="W246" s="33"/>
      <c r="X246" s="33"/>
      <c r="Y246" s="33"/>
      <c r="Z246" s="33"/>
      <c r="AA246" s="33"/>
      <c r="AB246" s="33"/>
      <c r="AC246" s="33"/>
      <c r="AD246" s="33"/>
      <c r="AE246" s="33"/>
      <c r="AT246" s="16" t="s">
        <v>141</v>
      </c>
      <c r="AU246" s="16" t="s">
        <v>85</v>
      </c>
    </row>
    <row r="247" spans="1:65" s="13" customFormat="1" ht="11.25">
      <c r="B247" s="224"/>
      <c r="C247" s="225"/>
      <c r="D247" s="220" t="s">
        <v>148</v>
      </c>
      <c r="E247" s="226" t="s">
        <v>1</v>
      </c>
      <c r="F247" s="227" t="s">
        <v>196</v>
      </c>
      <c r="G247" s="225"/>
      <c r="H247" s="228">
        <v>10</v>
      </c>
      <c r="I247" s="229"/>
      <c r="J247" s="225"/>
      <c r="K247" s="225"/>
      <c r="L247" s="230"/>
      <c r="M247" s="231"/>
      <c r="N247" s="232"/>
      <c r="O247" s="232"/>
      <c r="P247" s="232"/>
      <c r="Q247" s="232"/>
      <c r="R247" s="232"/>
      <c r="S247" s="232"/>
      <c r="T247" s="233"/>
      <c r="AT247" s="234" t="s">
        <v>148</v>
      </c>
      <c r="AU247" s="234" t="s">
        <v>85</v>
      </c>
      <c r="AV247" s="13" t="s">
        <v>87</v>
      </c>
      <c r="AW247" s="13" t="s">
        <v>34</v>
      </c>
      <c r="AX247" s="13" t="s">
        <v>77</v>
      </c>
      <c r="AY247" s="234" t="s">
        <v>131</v>
      </c>
    </row>
    <row r="248" spans="1:65" s="13" customFormat="1" ht="11.25">
      <c r="B248" s="224"/>
      <c r="C248" s="225"/>
      <c r="D248" s="220" t="s">
        <v>148</v>
      </c>
      <c r="E248" s="226" t="s">
        <v>1</v>
      </c>
      <c r="F248" s="227" t="s">
        <v>184</v>
      </c>
      <c r="G248" s="225"/>
      <c r="H248" s="228">
        <v>8</v>
      </c>
      <c r="I248" s="229"/>
      <c r="J248" s="225"/>
      <c r="K248" s="225"/>
      <c r="L248" s="230"/>
      <c r="M248" s="231"/>
      <c r="N248" s="232"/>
      <c r="O248" s="232"/>
      <c r="P248" s="232"/>
      <c r="Q248" s="232"/>
      <c r="R248" s="232"/>
      <c r="S248" s="232"/>
      <c r="T248" s="233"/>
      <c r="AT248" s="234" t="s">
        <v>148</v>
      </c>
      <c r="AU248" s="234" t="s">
        <v>85</v>
      </c>
      <c r="AV248" s="13" t="s">
        <v>87</v>
      </c>
      <c r="AW248" s="13" t="s">
        <v>34</v>
      </c>
      <c r="AX248" s="13" t="s">
        <v>77</v>
      </c>
      <c r="AY248" s="234" t="s">
        <v>131</v>
      </c>
    </row>
    <row r="249" spans="1:65" s="14" customFormat="1" ht="11.25">
      <c r="B249" s="235"/>
      <c r="C249" s="236"/>
      <c r="D249" s="220" t="s">
        <v>148</v>
      </c>
      <c r="E249" s="237" t="s">
        <v>1</v>
      </c>
      <c r="F249" s="238" t="s">
        <v>165</v>
      </c>
      <c r="G249" s="236"/>
      <c r="H249" s="239">
        <v>18</v>
      </c>
      <c r="I249" s="240"/>
      <c r="J249" s="236"/>
      <c r="K249" s="236"/>
      <c r="L249" s="241"/>
      <c r="M249" s="242"/>
      <c r="N249" s="243"/>
      <c r="O249" s="243"/>
      <c r="P249" s="243"/>
      <c r="Q249" s="243"/>
      <c r="R249" s="243"/>
      <c r="S249" s="243"/>
      <c r="T249" s="244"/>
      <c r="AT249" s="245" t="s">
        <v>148</v>
      </c>
      <c r="AU249" s="245" t="s">
        <v>85</v>
      </c>
      <c r="AV249" s="14" t="s">
        <v>139</v>
      </c>
      <c r="AW249" s="14" t="s">
        <v>34</v>
      </c>
      <c r="AX249" s="14" t="s">
        <v>85</v>
      </c>
      <c r="AY249" s="245" t="s">
        <v>131</v>
      </c>
    </row>
    <row r="250" spans="1:65" s="2" customFormat="1" ht="21.75" customHeight="1">
      <c r="A250" s="33"/>
      <c r="B250" s="34"/>
      <c r="C250" s="207" t="s">
        <v>390</v>
      </c>
      <c r="D250" s="207" t="s">
        <v>134</v>
      </c>
      <c r="E250" s="208" t="s">
        <v>825</v>
      </c>
      <c r="F250" s="209" t="s">
        <v>826</v>
      </c>
      <c r="G250" s="210" t="s">
        <v>137</v>
      </c>
      <c r="H250" s="211">
        <v>18</v>
      </c>
      <c r="I250" s="212"/>
      <c r="J250" s="213">
        <f>ROUND(I250*H250,2)</f>
        <v>0</v>
      </c>
      <c r="K250" s="209" t="s">
        <v>138</v>
      </c>
      <c r="L250" s="38"/>
      <c r="M250" s="214" t="s">
        <v>1</v>
      </c>
      <c r="N250" s="215" t="s">
        <v>42</v>
      </c>
      <c r="O250" s="70"/>
      <c r="P250" s="216">
        <f>O250*H250</f>
        <v>0</v>
      </c>
      <c r="Q250" s="216">
        <v>0</v>
      </c>
      <c r="R250" s="216">
        <f>Q250*H250</f>
        <v>0</v>
      </c>
      <c r="S250" s="216">
        <v>0</v>
      </c>
      <c r="T250" s="217">
        <f>S250*H250</f>
        <v>0</v>
      </c>
      <c r="U250" s="33"/>
      <c r="V250" s="33"/>
      <c r="W250" s="33"/>
      <c r="X250" s="33"/>
      <c r="Y250" s="33"/>
      <c r="Z250" s="33"/>
      <c r="AA250" s="33"/>
      <c r="AB250" s="33"/>
      <c r="AC250" s="33"/>
      <c r="AD250" s="33"/>
      <c r="AE250" s="33"/>
      <c r="AR250" s="218" t="s">
        <v>139</v>
      </c>
      <c r="AT250" s="218" t="s">
        <v>134</v>
      </c>
      <c r="AU250" s="218" t="s">
        <v>85</v>
      </c>
      <c r="AY250" s="16" t="s">
        <v>131</v>
      </c>
      <c r="BE250" s="219">
        <f>IF(N250="základní",J250,0)</f>
        <v>0</v>
      </c>
      <c r="BF250" s="219">
        <f>IF(N250="snížená",J250,0)</f>
        <v>0</v>
      </c>
      <c r="BG250" s="219">
        <f>IF(N250="zákl. přenesená",J250,0)</f>
        <v>0</v>
      </c>
      <c r="BH250" s="219">
        <f>IF(N250="sníž. přenesená",J250,0)</f>
        <v>0</v>
      </c>
      <c r="BI250" s="219">
        <f>IF(N250="nulová",J250,0)</f>
        <v>0</v>
      </c>
      <c r="BJ250" s="16" t="s">
        <v>85</v>
      </c>
      <c r="BK250" s="219">
        <f>ROUND(I250*H250,2)</f>
        <v>0</v>
      </c>
      <c r="BL250" s="16" t="s">
        <v>139</v>
      </c>
      <c r="BM250" s="218" t="s">
        <v>827</v>
      </c>
    </row>
    <row r="251" spans="1:65" s="2" customFormat="1" ht="29.25">
      <c r="A251" s="33"/>
      <c r="B251" s="34"/>
      <c r="C251" s="35"/>
      <c r="D251" s="220" t="s">
        <v>141</v>
      </c>
      <c r="E251" s="35"/>
      <c r="F251" s="221" t="s">
        <v>828</v>
      </c>
      <c r="G251" s="35"/>
      <c r="H251" s="35"/>
      <c r="I251" s="121"/>
      <c r="J251" s="35"/>
      <c r="K251" s="35"/>
      <c r="L251" s="38"/>
      <c r="M251" s="222"/>
      <c r="N251" s="223"/>
      <c r="O251" s="70"/>
      <c r="P251" s="70"/>
      <c r="Q251" s="70"/>
      <c r="R251" s="70"/>
      <c r="S251" s="70"/>
      <c r="T251" s="71"/>
      <c r="U251" s="33"/>
      <c r="V251" s="33"/>
      <c r="W251" s="33"/>
      <c r="X251" s="33"/>
      <c r="Y251" s="33"/>
      <c r="Z251" s="33"/>
      <c r="AA251" s="33"/>
      <c r="AB251" s="33"/>
      <c r="AC251" s="33"/>
      <c r="AD251" s="33"/>
      <c r="AE251" s="33"/>
      <c r="AT251" s="16" t="s">
        <v>141</v>
      </c>
      <c r="AU251" s="16" t="s">
        <v>85</v>
      </c>
    </row>
    <row r="252" spans="1:65" s="2" customFormat="1" ht="21.75" customHeight="1">
      <c r="A252" s="33"/>
      <c r="B252" s="34"/>
      <c r="C252" s="246" t="s">
        <v>393</v>
      </c>
      <c r="D252" s="246" t="s">
        <v>361</v>
      </c>
      <c r="E252" s="247" t="s">
        <v>829</v>
      </c>
      <c r="F252" s="248" t="s">
        <v>830</v>
      </c>
      <c r="G252" s="249" t="s">
        <v>137</v>
      </c>
      <c r="H252" s="250">
        <v>5</v>
      </c>
      <c r="I252" s="251"/>
      <c r="J252" s="252">
        <f>ROUND(I252*H252,2)</f>
        <v>0</v>
      </c>
      <c r="K252" s="248" t="s">
        <v>138</v>
      </c>
      <c r="L252" s="253"/>
      <c r="M252" s="254" t="s">
        <v>1</v>
      </c>
      <c r="N252" s="255" t="s">
        <v>42</v>
      </c>
      <c r="O252" s="70"/>
      <c r="P252" s="216">
        <f>O252*H252</f>
        <v>0</v>
      </c>
      <c r="Q252" s="216">
        <v>0</v>
      </c>
      <c r="R252" s="216">
        <f>Q252*H252</f>
        <v>0</v>
      </c>
      <c r="S252" s="216">
        <v>0</v>
      </c>
      <c r="T252" s="217">
        <f>S252*H252</f>
        <v>0</v>
      </c>
      <c r="U252" s="33"/>
      <c r="V252" s="33"/>
      <c r="W252" s="33"/>
      <c r="X252" s="33"/>
      <c r="Y252" s="33"/>
      <c r="Z252" s="33"/>
      <c r="AA252" s="33"/>
      <c r="AB252" s="33"/>
      <c r="AC252" s="33"/>
      <c r="AD252" s="33"/>
      <c r="AE252" s="33"/>
      <c r="AR252" s="218" t="s">
        <v>571</v>
      </c>
      <c r="AT252" s="218" t="s">
        <v>361</v>
      </c>
      <c r="AU252" s="218" t="s">
        <v>85</v>
      </c>
      <c r="AY252" s="16" t="s">
        <v>131</v>
      </c>
      <c r="BE252" s="219">
        <f>IF(N252="základní",J252,0)</f>
        <v>0</v>
      </c>
      <c r="BF252" s="219">
        <f>IF(N252="snížená",J252,0)</f>
        <v>0</v>
      </c>
      <c r="BG252" s="219">
        <f>IF(N252="zákl. přenesená",J252,0)</f>
        <v>0</v>
      </c>
      <c r="BH252" s="219">
        <f>IF(N252="sníž. přenesená",J252,0)</f>
        <v>0</v>
      </c>
      <c r="BI252" s="219">
        <f>IF(N252="nulová",J252,0)</f>
        <v>0</v>
      </c>
      <c r="BJ252" s="16" t="s">
        <v>85</v>
      </c>
      <c r="BK252" s="219">
        <f>ROUND(I252*H252,2)</f>
        <v>0</v>
      </c>
      <c r="BL252" s="16" t="s">
        <v>571</v>
      </c>
      <c r="BM252" s="218" t="s">
        <v>831</v>
      </c>
    </row>
    <row r="253" spans="1:65" s="2" customFormat="1" ht="11.25">
      <c r="A253" s="33"/>
      <c r="B253" s="34"/>
      <c r="C253" s="35"/>
      <c r="D253" s="220" t="s">
        <v>141</v>
      </c>
      <c r="E253" s="35"/>
      <c r="F253" s="221" t="s">
        <v>830</v>
      </c>
      <c r="G253" s="35"/>
      <c r="H253" s="35"/>
      <c r="I253" s="121"/>
      <c r="J253" s="35"/>
      <c r="K253" s="35"/>
      <c r="L253" s="38"/>
      <c r="M253" s="222"/>
      <c r="N253" s="223"/>
      <c r="O253" s="70"/>
      <c r="P253" s="70"/>
      <c r="Q253" s="70"/>
      <c r="R253" s="70"/>
      <c r="S253" s="70"/>
      <c r="T253" s="71"/>
      <c r="U253" s="33"/>
      <c r="V253" s="33"/>
      <c r="W253" s="33"/>
      <c r="X253" s="33"/>
      <c r="Y253" s="33"/>
      <c r="Z253" s="33"/>
      <c r="AA253" s="33"/>
      <c r="AB253" s="33"/>
      <c r="AC253" s="33"/>
      <c r="AD253" s="33"/>
      <c r="AE253" s="33"/>
      <c r="AT253" s="16" t="s">
        <v>141</v>
      </c>
      <c r="AU253" s="16" t="s">
        <v>85</v>
      </c>
    </row>
    <row r="254" spans="1:65" s="2" customFormat="1" ht="21.75" customHeight="1">
      <c r="A254" s="33"/>
      <c r="B254" s="34"/>
      <c r="C254" s="246" t="s">
        <v>398</v>
      </c>
      <c r="D254" s="246" t="s">
        <v>361</v>
      </c>
      <c r="E254" s="247" t="s">
        <v>832</v>
      </c>
      <c r="F254" s="248" t="s">
        <v>833</v>
      </c>
      <c r="G254" s="249" t="s">
        <v>137</v>
      </c>
      <c r="H254" s="250">
        <v>5</v>
      </c>
      <c r="I254" s="251"/>
      <c r="J254" s="252">
        <f>ROUND(I254*H254,2)</f>
        <v>0</v>
      </c>
      <c r="K254" s="248" t="s">
        <v>138</v>
      </c>
      <c r="L254" s="253"/>
      <c r="M254" s="254" t="s">
        <v>1</v>
      </c>
      <c r="N254" s="255" t="s">
        <v>42</v>
      </c>
      <c r="O254" s="70"/>
      <c r="P254" s="216">
        <f>O254*H254</f>
        <v>0</v>
      </c>
      <c r="Q254" s="216">
        <v>0</v>
      </c>
      <c r="R254" s="216">
        <f>Q254*H254</f>
        <v>0</v>
      </c>
      <c r="S254" s="216">
        <v>0</v>
      </c>
      <c r="T254" s="217">
        <f>S254*H254</f>
        <v>0</v>
      </c>
      <c r="U254" s="33"/>
      <c r="V254" s="33"/>
      <c r="W254" s="33"/>
      <c r="X254" s="33"/>
      <c r="Y254" s="33"/>
      <c r="Z254" s="33"/>
      <c r="AA254" s="33"/>
      <c r="AB254" s="33"/>
      <c r="AC254" s="33"/>
      <c r="AD254" s="33"/>
      <c r="AE254" s="33"/>
      <c r="AR254" s="218" t="s">
        <v>571</v>
      </c>
      <c r="AT254" s="218" t="s">
        <v>361</v>
      </c>
      <c r="AU254" s="218" t="s">
        <v>85</v>
      </c>
      <c r="AY254" s="16" t="s">
        <v>131</v>
      </c>
      <c r="BE254" s="219">
        <f>IF(N254="základní",J254,0)</f>
        <v>0</v>
      </c>
      <c r="BF254" s="219">
        <f>IF(N254="snížená",J254,0)</f>
        <v>0</v>
      </c>
      <c r="BG254" s="219">
        <f>IF(N254="zákl. přenesená",J254,0)</f>
        <v>0</v>
      </c>
      <c r="BH254" s="219">
        <f>IF(N254="sníž. přenesená",J254,0)</f>
        <v>0</v>
      </c>
      <c r="BI254" s="219">
        <f>IF(N254="nulová",J254,0)</f>
        <v>0</v>
      </c>
      <c r="BJ254" s="16" t="s">
        <v>85</v>
      </c>
      <c r="BK254" s="219">
        <f>ROUND(I254*H254,2)</f>
        <v>0</v>
      </c>
      <c r="BL254" s="16" t="s">
        <v>571</v>
      </c>
      <c r="BM254" s="218" t="s">
        <v>834</v>
      </c>
    </row>
    <row r="255" spans="1:65" s="2" customFormat="1" ht="11.25">
      <c r="A255" s="33"/>
      <c r="B255" s="34"/>
      <c r="C255" s="35"/>
      <c r="D255" s="220" t="s">
        <v>141</v>
      </c>
      <c r="E255" s="35"/>
      <c r="F255" s="221" t="s">
        <v>833</v>
      </c>
      <c r="G255" s="35"/>
      <c r="H255" s="35"/>
      <c r="I255" s="121"/>
      <c r="J255" s="35"/>
      <c r="K255" s="35"/>
      <c r="L255" s="38"/>
      <c r="M255" s="222"/>
      <c r="N255" s="223"/>
      <c r="O255" s="70"/>
      <c r="P255" s="70"/>
      <c r="Q255" s="70"/>
      <c r="R255" s="70"/>
      <c r="S255" s="70"/>
      <c r="T255" s="71"/>
      <c r="U255" s="33"/>
      <c r="V255" s="33"/>
      <c r="W255" s="33"/>
      <c r="X255" s="33"/>
      <c r="Y255" s="33"/>
      <c r="Z255" s="33"/>
      <c r="AA255" s="33"/>
      <c r="AB255" s="33"/>
      <c r="AC255" s="33"/>
      <c r="AD255" s="33"/>
      <c r="AE255" s="33"/>
      <c r="AT255" s="16" t="s">
        <v>141</v>
      </c>
      <c r="AU255" s="16" t="s">
        <v>85</v>
      </c>
    </row>
    <row r="256" spans="1:65" s="2" customFormat="1" ht="21.75" customHeight="1">
      <c r="A256" s="33"/>
      <c r="B256" s="34"/>
      <c r="C256" s="246" t="s">
        <v>403</v>
      </c>
      <c r="D256" s="246" t="s">
        <v>361</v>
      </c>
      <c r="E256" s="247" t="s">
        <v>835</v>
      </c>
      <c r="F256" s="248" t="s">
        <v>836</v>
      </c>
      <c r="G256" s="249" t="s">
        <v>137</v>
      </c>
      <c r="H256" s="250">
        <v>4</v>
      </c>
      <c r="I256" s="251"/>
      <c r="J256" s="252">
        <f>ROUND(I256*H256,2)</f>
        <v>0</v>
      </c>
      <c r="K256" s="248" t="s">
        <v>1</v>
      </c>
      <c r="L256" s="253"/>
      <c r="M256" s="254" t="s">
        <v>1</v>
      </c>
      <c r="N256" s="255" t="s">
        <v>42</v>
      </c>
      <c r="O256" s="70"/>
      <c r="P256" s="216">
        <f>O256*H256</f>
        <v>0</v>
      </c>
      <c r="Q256" s="216">
        <v>0</v>
      </c>
      <c r="R256" s="216">
        <f>Q256*H256</f>
        <v>0</v>
      </c>
      <c r="S256" s="216">
        <v>0</v>
      </c>
      <c r="T256" s="217">
        <f>S256*H256</f>
        <v>0</v>
      </c>
      <c r="U256" s="33"/>
      <c r="V256" s="33"/>
      <c r="W256" s="33"/>
      <c r="X256" s="33"/>
      <c r="Y256" s="33"/>
      <c r="Z256" s="33"/>
      <c r="AA256" s="33"/>
      <c r="AB256" s="33"/>
      <c r="AC256" s="33"/>
      <c r="AD256" s="33"/>
      <c r="AE256" s="33"/>
      <c r="AR256" s="218" t="s">
        <v>571</v>
      </c>
      <c r="AT256" s="218" t="s">
        <v>361</v>
      </c>
      <c r="AU256" s="218" t="s">
        <v>85</v>
      </c>
      <c r="AY256" s="16" t="s">
        <v>131</v>
      </c>
      <c r="BE256" s="219">
        <f>IF(N256="základní",J256,0)</f>
        <v>0</v>
      </c>
      <c r="BF256" s="219">
        <f>IF(N256="snížená",J256,0)</f>
        <v>0</v>
      </c>
      <c r="BG256" s="219">
        <f>IF(N256="zákl. přenesená",J256,0)</f>
        <v>0</v>
      </c>
      <c r="BH256" s="219">
        <f>IF(N256="sníž. přenesená",J256,0)</f>
        <v>0</v>
      </c>
      <c r="BI256" s="219">
        <f>IF(N256="nulová",J256,0)</f>
        <v>0</v>
      </c>
      <c r="BJ256" s="16" t="s">
        <v>85</v>
      </c>
      <c r="BK256" s="219">
        <f>ROUND(I256*H256,2)</f>
        <v>0</v>
      </c>
      <c r="BL256" s="16" t="s">
        <v>571</v>
      </c>
      <c r="BM256" s="218" t="s">
        <v>837</v>
      </c>
    </row>
    <row r="257" spans="1:65" s="2" customFormat="1" ht="11.25">
      <c r="A257" s="33"/>
      <c r="B257" s="34"/>
      <c r="C257" s="35"/>
      <c r="D257" s="220" t="s">
        <v>141</v>
      </c>
      <c r="E257" s="35"/>
      <c r="F257" s="221" t="s">
        <v>836</v>
      </c>
      <c r="G257" s="35"/>
      <c r="H257" s="35"/>
      <c r="I257" s="121"/>
      <c r="J257" s="35"/>
      <c r="K257" s="35"/>
      <c r="L257" s="38"/>
      <c r="M257" s="222"/>
      <c r="N257" s="223"/>
      <c r="O257" s="70"/>
      <c r="P257" s="70"/>
      <c r="Q257" s="70"/>
      <c r="R257" s="70"/>
      <c r="S257" s="70"/>
      <c r="T257" s="71"/>
      <c r="U257" s="33"/>
      <c r="V257" s="33"/>
      <c r="W257" s="33"/>
      <c r="X257" s="33"/>
      <c r="Y257" s="33"/>
      <c r="Z257" s="33"/>
      <c r="AA257" s="33"/>
      <c r="AB257" s="33"/>
      <c r="AC257" s="33"/>
      <c r="AD257" s="33"/>
      <c r="AE257" s="33"/>
      <c r="AT257" s="16" t="s">
        <v>141</v>
      </c>
      <c r="AU257" s="16" t="s">
        <v>85</v>
      </c>
    </row>
    <row r="258" spans="1:65" s="2" customFormat="1" ht="19.5">
      <c r="A258" s="33"/>
      <c r="B258" s="34"/>
      <c r="C258" s="35"/>
      <c r="D258" s="220" t="s">
        <v>380</v>
      </c>
      <c r="E258" s="35"/>
      <c r="F258" s="256" t="s">
        <v>761</v>
      </c>
      <c r="G258" s="35"/>
      <c r="H258" s="35"/>
      <c r="I258" s="121"/>
      <c r="J258" s="35"/>
      <c r="K258" s="35"/>
      <c r="L258" s="38"/>
      <c r="M258" s="222"/>
      <c r="N258" s="223"/>
      <c r="O258" s="70"/>
      <c r="P258" s="70"/>
      <c r="Q258" s="70"/>
      <c r="R258" s="70"/>
      <c r="S258" s="70"/>
      <c r="T258" s="71"/>
      <c r="U258" s="33"/>
      <c r="V258" s="33"/>
      <c r="W258" s="33"/>
      <c r="X258" s="33"/>
      <c r="Y258" s="33"/>
      <c r="Z258" s="33"/>
      <c r="AA258" s="33"/>
      <c r="AB258" s="33"/>
      <c r="AC258" s="33"/>
      <c r="AD258" s="33"/>
      <c r="AE258" s="33"/>
      <c r="AT258" s="16" t="s">
        <v>380</v>
      </c>
      <c r="AU258" s="16" t="s">
        <v>85</v>
      </c>
    </row>
    <row r="259" spans="1:65" s="2" customFormat="1" ht="21.75" customHeight="1">
      <c r="A259" s="33"/>
      <c r="B259" s="34"/>
      <c r="C259" s="246" t="s">
        <v>408</v>
      </c>
      <c r="D259" s="246" t="s">
        <v>361</v>
      </c>
      <c r="E259" s="247" t="s">
        <v>838</v>
      </c>
      <c r="F259" s="248" t="s">
        <v>839</v>
      </c>
      <c r="G259" s="249" t="s">
        <v>137</v>
      </c>
      <c r="H259" s="250">
        <v>4</v>
      </c>
      <c r="I259" s="251"/>
      <c r="J259" s="252">
        <f>ROUND(I259*H259,2)</f>
        <v>0</v>
      </c>
      <c r="K259" s="248" t="s">
        <v>1</v>
      </c>
      <c r="L259" s="253"/>
      <c r="M259" s="254" t="s">
        <v>1</v>
      </c>
      <c r="N259" s="255" t="s">
        <v>42</v>
      </c>
      <c r="O259" s="70"/>
      <c r="P259" s="216">
        <f>O259*H259</f>
        <v>0</v>
      </c>
      <c r="Q259" s="216">
        <v>0</v>
      </c>
      <c r="R259" s="216">
        <f>Q259*H259</f>
        <v>0</v>
      </c>
      <c r="S259" s="216">
        <v>0</v>
      </c>
      <c r="T259" s="217">
        <f>S259*H259</f>
        <v>0</v>
      </c>
      <c r="U259" s="33"/>
      <c r="V259" s="33"/>
      <c r="W259" s="33"/>
      <c r="X259" s="33"/>
      <c r="Y259" s="33"/>
      <c r="Z259" s="33"/>
      <c r="AA259" s="33"/>
      <c r="AB259" s="33"/>
      <c r="AC259" s="33"/>
      <c r="AD259" s="33"/>
      <c r="AE259" s="33"/>
      <c r="AR259" s="218" t="s">
        <v>571</v>
      </c>
      <c r="AT259" s="218" t="s">
        <v>361</v>
      </c>
      <c r="AU259" s="218" t="s">
        <v>85</v>
      </c>
      <c r="AY259" s="16" t="s">
        <v>131</v>
      </c>
      <c r="BE259" s="219">
        <f>IF(N259="základní",J259,0)</f>
        <v>0</v>
      </c>
      <c r="BF259" s="219">
        <f>IF(N259="snížená",J259,0)</f>
        <v>0</v>
      </c>
      <c r="BG259" s="219">
        <f>IF(N259="zákl. přenesená",J259,0)</f>
        <v>0</v>
      </c>
      <c r="BH259" s="219">
        <f>IF(N259="sníž. přenesená",J259,0)</f>
        <v>0</v>
      </c>
      <c r="BI259" s="219">
        <f>IF(N259="nulová",J259,0)</f>
        <v>0</v>
      </c>
      <c r="BJ259" s="16" t="s">
        <v>85</v>
      </c>
      <c r="BK259" s="219">
        <f>ROUND(I259*H259,2)</f>
        <v>0</v>
      </c>
      <c r="BL259" s="16" t="s">
        <v>571</v>
      </c>
      <c r="BM259" s="218" t="s">
        <v>840</v>
      </c>
    </row>
    <row r="260" spans="1:65" s="2" customFormat="1" ht="11.25">
      <c r="A260" s="33"/>
      <c r="B260" s="34"/>
      <c r="C260" s="35"/>
      <c r="D260" s="220" t="s">
        <v>141</v>
      </c>
      <c r="E260" s="35"/>
      <c r="F260" s="221" t="s">
        <v>839</v>
      </c>
      <c r="G260" s="35"/>
      <c r="H260" s="35"/>
      <c r="I260" s="121"/>
      <c r="J260" s="35"/>
      <c r="K260" s="35"/>
      <c r="L260" s="38"/>
      <c r="M260" s="222"/>
      <c r="N260" s="223"/>
      <c r="O260" s="70"/>
      <c r="P260" s="70"/>
      <c r="Q260" s="70"/>
      <c r="R260" s="70"/>
      <c r="S260" s="70"/>
      <c r="T260" s="71"/>
      <c r="U260" s="33"/>
      <c r="V260" s="33"/>
      <c r="W260" s="33"/>
      <c r="X260" s="33"/>
      <c r="Y260" s="33"/>
      <c r="Z260" s="33"/>
      <c r="AA260" s="33"/>
      <c r="AB260" s="33"/>
      <c r="AC260" s="33"/>
      <c r="AD260" s="33"/>
      <c r="AE260" s="33"/>
      <c r="AT260" s="16" t="s">
        <v>141</v>
      </c>
      <c r="AU260" s="16" t="s">
        <v>85</v>
      </c>
    </row>
    <row r="261" spans="1:65" s="2" customFormat="1" ht="19.5">
      <c r="A261" s="33"/>
      <c r="B261" s="34"/>
      <c r="C261" s="35"/>
      <c r="D261" s="220" t="s">
        <v>380</v>
      </c>
      <c r="E261" s="35"/>
      <c r="F261" s="256" t="s">
        <v>761</v>
      </c>
      <c r="G261" s="35"/>
      <c r="H261" s="35"/>
      <c r="I261" s="121"/>
      <c r="J261" s="35"/>
      <c r="K261" s="35"/>
      <c r="L261" s="38"/>
      <c r="M261" s="222"/>
      <c r="N261" s="223"/>
      <c r="O261" s="70"/>
      <c r="P261" s="70"/>
      <c r="Q261" s="70"/>
      <c r="R261" s="70"/>
      <c r="S261" s="70"/>
      <c r="T261" s="71"/>
      <c r="U261" s="33"/>
      <c r="V261" s="33"/>
      <c r="W261" s="33"/>
      <c r="X261" s="33"/>
      <c r="Y261" s="33"/>
      <c r="Z261" s="33"/>
      <c r="AA261" s="33"/>
      <c r="AB261" s="33"/>
      <c r="AC261" s="33"/>
      <c r="AD261" s="33"/>
      <c r="AE261" s="33"/>
      <c r="AT261" s="16" t="s">
        <v>380</v>
      </c>
      <c r="AU261" s="16" t="s">
        <v>85</v>
      </c>
    </row>
    <row r="262" spans="1:65" s="2" customFormat="1" ht="21.75" customHeight="1">
      <c r="A262" s="33"/>
      <c r="B262" s="34"/>
      <c r="C262" s="207" t="s">
        <v>412</v>
      </c>
      <c r="D262" s="207" t="s">
        <v>134</v>
      </c>
      <c r="E262" s="208" t="s">
        <v>841</v>
      </c>
      <c r="F262" s="209" t="s">
        <v>842</v>
      </c>
      <c r="G262" s="210" t="s">
        <v>137</v>
      </c>
      <c r="H262" s="211">
        <v>18</v>
      </c>
      <c r="I262" s="212"/>
      <c r="J262" s="213">
        <f>ROUND(I262*H262,2)</f>
        <v>0</v>
      </c>
      <c r="K262" s="209" t="s">
        <v>138</v>
      </c>
      <c r="L262" s="38"/>
      <c r="M262" s="214" t="s">
        <v>1</v>
      </c>
      <c r="N262" s="215" t="s">
        <v>42</v>
      </c>
      <c r="O262" s="70"/>
      <c r="P262" s="216">
        <f>O262*H262</f>
        <v>0</v>
      </c>
      <c r="Q262" s="216">
        <v>0</v>
      </c>
      <c r="R262" s="216">
        <f>Q262*H262</f>
        <v>0</v>
      </c>
      <c r="S262" s="216">
        <v>0</v>
      </c>
      <c r="T262" s="217">
        <f>S262*H262</f>
        <v>0</v>
      </c>
      <c r="U262" s="33"/>
      <c r="V262" s="33"/>
      <c r="W262" s="33"/>
      <c r="X262" s="33"/>
      <c r="Y262" s="33"/>
      <c r="Z262" s="33"/>
      <c r="AA262" s="33"/>
      <c r="AB262" s="33"/>
      <c r="AC262" s="33"/>
      <c r="AD262" s="33"/>
      <c r="AE262" s="33"/>
      <c r="AR262" s="218" t="s">
        <v>139</v>
      </c>
      <c r="AT262" s="218" t="s">
        <v>134</v>
      </c>
      <c r="AU262" s="218" t="s">
        <v>85</v>
      </c>
      <c r="AY262" s="16" t="s">
        <v>131</v>
      </c>
      <c r="BE262" s="219">
        <f>IF(N262="základní",J262,0)</f>
        <v>0</v>
      </c>
      <c r="BF262" s="219">
        <f>IF(N262="snížená",J262,0)</f>
        <v>0</v>
      </c>
      <c r="BG262" s="219">
        <f>IF(N262="zákl. přenesená",J262,0)</f>
        <v>0</v>
      </c>
      <c r="BH262" s="219">
        <f>IF(N262="sníž. přenesená",J262,0)</f>
        <v>0</v>
      </c>
      <c r="BI262" s="219">
        <f>IF(N262="nulová",J262,0)</f>
        <v>0</v>
      </c>
      <c r="BJ262" s="16" t="s">
        <v>85</v>
      </c>
      <c r="BK262" s="219">
        <f>ROUND(I262*H262,2)</f>
        <v>0</v>
      </c>
      <c r="BL262" s="16" t="s">
        <v>139</v>
      </c>
      <c r="BM262" s="218" t="s">
        <v>843</v>
      </c>
    </row>
    <row r="263" spans="1:65" s="2" customFormat="1" ht="29.25">
      <c r="A263" s="33"/>
      <c r="B263" s="34"/>
      <c r="C263" s="35"/>
      <c r="D263" s="220" t="s">
        <v>141</v>
      </c>
      <c r="E263" s="35"/>
      <c r="F263" s="221" t="s">
        <v>844</v>
      </c>
      <c r="G263" s="35"/>
      <c r="H263" s="35"/>
      <c r="I263" s="121"/>
      <c r="J263" s="35"/>
      <c r="K263" s="35"/>
      <c r="L263" s="38"/>
      <c r="M263" s="222"/>
      <c r="N263" s="223"/>
      <c r="O263" s="70"/>
      <c r="P263" s="70"/>
      <c r="Q263" s="70"/>
      <c r="R263" s="70"/>
      <c r="S263" s="70"/>
      <c r="T263" s="71"/>
      <c r="U263" s="33"/>
      <c r="V263" s="33"/>
      <c r="W263" s="33"/>
      <c r="X263" s="33"/>
      <c r="Y263" s="33"/>
      <c r="Z263" s="33"/>
      <c r="AA263" s="33"/>
      <c r="AB263" s="33"/>
      <c r="AC263" s="33"/>
      <c r="AD263" s="33"/>
      <c r="AE263" s="33"/>
      <c r="AT263" s="16" t="s">
        <v>141</v>
      </c>
      <c r="AU263" s="16" t="s">
        <v>85</v>
      </c>
    </row>
    <row r="264" spans="1:65" s="2" customFormat="1" ht="21.75" customHeight="1">
      <c r="A264" s="33"/>
      <c r="B264" s="34"/>
      <c r="C264" s="246" t="s">
        <v>416</v>
      </c>
      <c r="D264" s="246" t="s">
        <v>361</v>
      </c>
      <c r="E264" s="247" t="s">
        <v>845</v>
      </c>
      <c r="F264" s="248" t="s">
        <v>846</v>
      </c>
      <c r="G264" s="249" t="s">
        <v>137</v>
      </c>
      <c r="H264" s="250">
        <v>5</v>
      </c>
      <c r="I264" s="251"/>
      <c r="J264" s="252">
        <f>ROUND(I264*H264,2)</f>
        <v>0</v>
      </c>
      <c r="K264" s="248" t="s">
        <v>138</v>
      </c>
      <c r="L264" s="253"/>
      <c r="M264" s="254" t="s">
        <v>1</v>
      </c>
      <c r="N264" s="255" t="s">
        <v>42</v>
      </c>
      <c r="O264" s="70"/>
      <c r="P264" s="216">
        <f>O264*H264</f>
        <v>0</v>
      </c>
      <c r="Q264" s="216">
        <v>0</v>
      </c>
      <c r="R264" s="216">
        <f>Q264*H264</f>
        <v>0</v>
      </c>
      <c r="S264" s="216">
        <v>0</v>
      </c>
      <c r="T264" s="217">
        <f>S264*H264</f>
        <v>0</v>
      </c>
      <c r="U264" s="33"/>
      <c r="V264" s="33"/>
      <c r="W264" s="33"/>
      <c r="X264" s="33"/>
      <c r="Y264" s="33"/>
      <c r="Z264" s="33"/>
      <c r="AA264" s="33"/>
      <c r="AB264" s="33"/>
      <c r="AC264" s="33"/>
      <c r="AD264" s="33"/>
      <c r="AE264" s="33"/>
      <c r="AR264" s="218" t="s">
        <v>571</v>
      </c>
      <c r="AT264" s="218" t="s">
        <v>361</v>
      </c>
      <c r="AU264" s="218" t="s">
        <v>85</v>
      </c>
      <c r="AY264" s="16" t="s">
        <v>131</v>
      </c>
      <c r="BE264" s="219">
        <f>IF(N264="základní",J264,0)</f>
        <v>0</v>
      </c>
      <c r="BF264" s="219">
        <f>IF(N264="snížená",J264,0)</f>
        <v>0</v>
      </c>
      <c r="BG264" s="219">
        <f>IF(N264="zákl. přenesená",J264,0)</f>
        <v>0</v>
      </c>
      <c r="BH264" s="219">
        <f>IF(N264="sníž. přenesená",J264,0)</f>
        <v>0</v>
      </c>
      <c r="BI264" s="219">
        <f>IF(N264="nulová",J264,0)</f>
        <v>0</v>
      </c>
      <c r="BJ264" s="16" t="s">
        <v>85</v>
      </c>
      <c r="BK264" s="219">
        <f>ROUND(I264*H264,2)</f>
        <v>0</v>
      </c>
      <c r="BL264" s="16" t="s">
        <v>571</v>
      </c>
      <c r="BM264" s="218" t="s">
        <v>847</v>
      </c>
    </row>
    <row r="265" spans="1:65" s="2" customFormat="1" ht="11.25">
      <c r="A265" s="33"/>
      <c r="B265" s="34"/>
      <c r="C265" s="35"/>
      <c r="D265" s="220" t="s">
        <v>141</v>
      </c>
      <c r="E265" s="35"/>
      <c r="F265" s="221" t="s">
        <v>846</v>
      </c>
      <c r="G265" s="35"/>
      <c r="H265" s="35"/>
      <c r="I265" s="121"/>
      <c r="J265" s="35"/>
      <c r="K265" s="35"/>
      <c r="L265" s="38"/>
      <c r="M265" s="222"/>
      <c r="N265" s="223"/>
      <c r="O265" s="70"/>
      <c r="P265" s="70"/>
      <c r="Q265" s="70"/>
      <c r="R265" s="70"/>
      <c r="S265" s="70"/>
      <c r="T265" s="71"/>
      <c r="U265" s="33"/>
      <c r="V265" s="33"/>
      <c r="W265" s="33"/>
      <c r="X265" s="33"/>
      <c r="Y265" s="33"/>
      <c r="Z265" s="33"/>
      <c r="AA265" s="33"/>
      <c r="AB265" s="33"/>
      <c r="AC265" s="33"/>
      <c r="AD265" s="33"/>
      <c r="AE265" s="33"/>
      <c r="AT265" s="16" t="s">
        <v>141</v>
      </c>
      <c r="AU265" s="16" t="s">
        <v>85</v>
      </c>
    </row>
    <row r="266" spans="1:65" s="2" customFormat="1" ht="21.75" customHeight="1">
      <c r="A266" s="33"/>
      <c r="B266" s="34"/>
      <c r="C266" s="246" t="s">
        <v>422</v>
      </c>
      <c r="D266" s="246" t="s">
        <v>361</v>
      </c>
      <c r="E266" s="247" t="s">
        <v>848</v>
      </c>
      <c r="F266" s="248" t="s">
        <v>849</v>
      </c>
      <c r="G266" s="249" t="s">
        <v>137</v>
      </c>
      <c r="H266" s="250">
        <v>5</v>
      </c>
      <c r="I266" s="251"/>
      <c r="J266" s="252">
        <f>ROUND(I266*H266,2)</f>
        <v>0</v>
      </c>
      <c r="K266" s="248" t="s">
        <v>138</v>
      </c>
      <c r="L266" s="253"/>
      <c r="M266" s="254" t="s">
        <v>1</v>
      </c>
      <c r="N266" s="255" t="s">
        <v>42</v>
      </c>
      <c r="O266" s="70"/>
      <c r="P266" s="216">
        <f>O266*H266</f>
        <v>0</v>
      </c>
      <c r="Q266" s="216">
        <v>0</v>
      </c>
      <c r="R266" s="216">
        <f>Q266*H266</f>
        <v>0</v>
      </c>
      <c r="S266" s="216">
        <v>0</v>
      </c>
      <c r="T266" s="217">
        <f>S266*H266</f>
        <v>0</v>
      </c>
      <c r="U266" s="33"/>
      <c r="V266" s="33"/>
      <c r="W266" s="33"/>
      <c r="X266" s="33"/>
      <c r="Y266" s="33"/>
      <c r="Z266" s="33"/>
      <c r="AA266" s="33"/>
      <c r="AB266" s="33"/>
      <c r="AC266" s="33"/>
      <c r="AD266" s="33"/>
      <c r="AE266" s="33"/>
      <c r="AR266" s="218" t="s">
        <v>571</v>
      </c>
      <c r="AT266" s="218" t="s">
        <v>361</v>
      </c>
      <c r="AU266" s="218" t="s">
        <v>85</v>
      </c>
      <c r="AY266" s="16" t="s">
        <v>131</v>
      </c>
      <c r="BE266" s="219">
        <f>IF(N266="základní",J266,0)</f>
        <v>0</v>
      </c>
      <c r="BF266" s="219">
        <f>IF(N266="snížená",J266,0)</f>
        <v>0</v>
      </c>
      <c r="BG266" s="219">
        <f>IF(N266="zákl. přenesená",J266,0)</f>
        <v>0</v>
      </c>
      <c r="BH266" s="219">
        <f>IF(N266="sníž. přenesená",J266,0)</f>
        <v>0</v>
      </c>
      <c r="BI266" s="219">
        <f>IF(N266="nulová",J266,0)</f>
        <v>0</v>
      </c>
      <c r="BJ266" s="16" t="s">
        <v>85</v>
      </c>
      <c r="BK266" s="219">
        <f>ROUND(I266*H266,2)</f>
        <v>0</v>
      </c>
      <c r="BL266" s="16" t="s">
        <v>571</v>
      </c>
      <c r="BM266" s="218" t="s">
        <v>850</v>
      </c>
    </row>
    <row r="267" spans="1:65" s="2" customFormat="1" ht="11.25">
      <c r="A267" s="33"/>
      <c r="B267" s="34"/>
      <c r="C267" s="35"/>
      <c r="D267" s="220" t="s">
        <v>141</v>
      </c>
      <c r="E267" s="35"/>
      <c r="F267" s="221" t="s">
        <v>849</v>
      </c>
      <c r="G267" s="35"/>
      <c r="H267" s="35"/>
      <c r="I267" s="121"/>
      <c r="J267" s="35"/>
      <c r="K267" s="35"/>
      <c r="L267" s="38"/>
      <c r="M267" s="222"/>
      <c r="N267" s="223"/>
      <c r="O267" s="70"/>
      <c r="P267" s="70"/>
      <c r="Q267" s="70"/>
      <c r="R267" s="70"/>
      <c r="S267" s="70"/>
      <c r="T267" s="71"/>
      <c r="U267" s="33"/>
      <c r="V267" s="33"/>
      <c r="W267" s="33"/>
      <c r="X267" s="33"/>
      <c r="Y267" s="33"/>
      <c r="Z267" s="33"/>
      <c r="AA267" s="33"/>
      <c r="AB267" s="33"/>
      <c r="AC267" s="33"/>
      <c r="AD267" s="33"/>
      <c r="AE267" s="33"/>
      <c r="AT267" s="16" t="s">
        <v>141</v>
      </c>
      <c r="AU267" s="16" t="s">
        <v>85</v>
      </c>
    </row>
    <row r="268" spans="1:65" s="2" customFormat="1" ht="21.75" customHeight="1">
      <c r="A268" s="33"/>
      <c r="B268" s="34"/>
      <c r="C268" s="246" t="s">
        <v>426</v>
      </c>
      <c r="D268" s="246" t="s">
        <v>361</v>
      </c>
      <c r="E268" s="247" t="s">
        <v>851</v>
      </c>
      <c r="F268" s="248" t="s">
        <v>852</v>
      </c>
      <c r="G268" s="249" t="s">
        <v>137</v>
      </c>
      <c r="H268" s="250">
        <v>4</v>
      </c>
      <c r="I268" s="251"/>
      <c r="J268" s="252">
        <f>ROUND(I268*H268,2)</f>
        <v>0</v>
      </c>
      <c r="K268" s="248" t="s">
        <v>1</v>
      </c>
      <c r="L268" s="253"/>
      <c r="M268" s="254" t="s">
        <v>1</v>
      </c>
      <c r="N268" s="255" t="s">
        <v>42</v>
      </c>
      <c r="O268" s="70"/>
      <c r="P268" s="216">
        <f>O268*H268</f>
        <v>0</v>
      </c>
      <c r="Q268" s="216">
        <v>0</v>
      </c>
      <c r="R268" s="216">
        <f>Q268*H268</f>
        <v>0</v>
      </c>
      <c r="S268" s="216">
        <v>0</v>
      </c>
      <c r="T268" s="217">
        <f>S268*H268</f>
        <v>0</v>
      </c>
      <c r="U268" s="33"/>
      <c r="V268" s="33"/>
      <c r="W268" s="33"/>
      <c r="X268" s="33"/>
      <c r="Y268" s="33"/>
      <c r="Z268" s="33"/>
      <c r="AA268" s="33"/>
      <c r="AB268" s="33"/>
      <c r="AC268" s="33"/>
      <c r="AD268" s="33"/>
      <c r="AE268" s="33"/>
      <c r="AR268" s="218" t="s">
        <v>571</v>
      </c>
      <c r="AT268" s="218" t="s">
        <v>361</v>
      </c>
      <c r="AU268" s="218" t="s">
        <v>85</v>
      </c>
      <c r="AY268" s="16" t="s">
        <v>131</v>
      </c>
      <c r="BE268" s="219">
        <f>IF(N268="základní",J268,0)</f>
        <v>0</v>
      </c>
      <c r="BF268" s="219">
        <f>IF(N268="snížená",J268,0)</f>
        <v>0</v>
      </c>
      <c r="BG268" s="219">
        <f>IF(N268="zákl. přenesená",J268,0)</f>
        <v>0</v>
      </c>
      <c r="BH268" s="219">
        <f>IF(N268="sníž. přenesená",J268,0)</f>
        <v>0</v>
      </c>
      <c r="BI268" s="219">
        <f>IF(N268="nulová",J268,0)</f>
        <v>0</v>
      </c>
      <c r="BJ268" s="16" t="s">
        <v>85</v>
      </c>
      <c r="BK268" s="219">
        <f>ROUND(I268*H268,2)</f>
        <v>0</v>
      </c>
      <c r="BL268" s="16" t="s">
        <v>571</v>
      </c>
      <c r="BM268" s="218" t="s">
        <v>853</v>
      </c>
    </row>
    <row r="269" spans="1:65" s="2" customFormat="1" ht="11.25">
      <c r="A269" s="33"/>
      <c r="B269" s="34"/>
      <c r="C269" s="35"/>
      <c r="D269" s="220" t="s">
        <v>141</v>
      </c>
      <c r="E269" s="35"/>
      <c r="F269" s="221" t="s">
        <v>852</v>
      </c>
      <c r="G269" s="35"/>
      <c r="H269" s="35"/>
      <c r="I269" s="121"/>
      <c r="J269" s="35"/>
      <c r="K269" s="35"/>
      <c r="L269" s="38"/>
      <c r="M269" s="222"/>
      <c r="N269" s="223"/>
      <c r="O269" s="70"/>
      <c r="P269" s="70"/>
      <c r="Q269" s="70"/>
      <c r="R269" s="70"/>
      <c r="S269" s="70"/>
      <c r="T269" s="71"/>
      <c r="U269" s="33"/>
      <c r="V269" s="33"/>
      <c r="W269" s="33"/>
      <c r="X269" s="33"/>
      <c r="Y269" s="33"/>
      <c r="Z269" s="33"/>
      <c r="AA269" s="33"/>
      <c r="AB269" s="33"/>
      <c r="AC269" s="33"/>
      <c r="AD269" s="33"/>
      <c r="AE269" s="33"/>
      <c r="AT269" s="16" t="s">
        <v>141</v>
      </c>
      <c r="AU269" s="16" t="s">
        <v>85</v>
      </c>
    </row>
    <row r="270" spans="1:65" s="2" customFormat="1" ht="19.5">
      <c r="A270" s="33"/>
      <c r="B270" s="34"/>
      <c r="C270" s="35"/>
      <c r="D270" s="220" t="s">
        <v>380</v>
      </c>
      <c r="E270" s="35"/>
      <c r="F270" s="256" t="s">
        <v>761</v>
      </c>
      <c r="G270" s="35"/>
      <c r="H270" s="35"/>
      <c r="I270" s="121"/>
      <c r="J270" s="35"/>
      <c r="K270" s="35"/>
      <c r="L270" s="38"/>
      <c r="M270" s="222"/>
      <c r="N270" s="223"/>
      <c r="O270" s="70"/>
      <c r="P270" s="70"/>
      <c r="Q270" s="70"/>
      <c r="R270" s="70"/>
      <c r="S270" s="70"/>
      <c r="T270" s="71"/>
      <c r="U270" s="33"/>
      <c r="V270" s="33"/>
      <c r="W270" s="33"/>
      <c r="X270" s="33"/>
      <c r="Y270" s="33"/>
      <c r="Z270" s="33"/>
      <c r="AA270" s="33"/>
      <c r="AB270" s="33"/>
      <c r="AC270" s="33"/>
      <c r="AD270" s="33"/>
      <c r="AE270" s="33"/>
      <c r="AT270" s="16" t="s">
        <v>380</v>
      </c>
      <c r="AU270" s="16" t="s">
        <v>85</v>
      </c>
    </row>
    <row r="271" spans="1:65" s="2" customFormat="1" ht="21.75" customHeight="1">
      <c r="A271" s="33"/>
      <c r="B271" s="34"/>
      <c r="C271" s="246" t="s">
        <v>430</v>
      </c>
      <c r="D271" s="246" t="s">
        <v>361</v>
      </c>
      <c r="E271" s="247" t="s">
        <v>854</v>
      </c>
      <c r="F271" s="248" t="s">
        <v>855</v>
      </c>
      <c r="G271" s="249" t="s">
        <v>137</v>
      </c>
      <c r="H271" s="250">
        <v>4</v>
      </c>
      <c r="I271" s="251"/>
      <c r="J271" s="252">
        <f>ROUND(I271*H271,2)</f>
        <v>0</v>
      </c>
      <c r="K271" s="248" t="s">
        <v>1</v>
      </c>
      <c r="L271" s="253"/>
      <c r="M271" s="254" t="s">
        <v>1</v>
      </c>
      <c r="N271" s="255" t="s">
        <v>42</v>
      </c>
      <c r="O271" s="70"/>
      <c r="P271" s="216">
        <f>O271*H271</f>
        <v>0</v>
      </c>
      <c r="Q271" s="216">
        <v>0</v>
      </c>
      <c r="R271" s="216">
        <f>Q271*H271</f>
        <v>0</v>
      </c>
      <c r="S271" s="216">
        <v>0</v>
      </c>
      <c r="T271" s="217">
        <f>S271*H271</f>
        <v>0</v>
      </c>
      <c r="U271" s="33"/>
      <c r="V271" s="33"/>
      <c r="W271" s="33"/>
      <c r="X271" s="33"/>
      <c r="Y271" s="33"/>
      <c r="Z271" s="33"/>
      <c r="AA271" s="33"/>
      <c r="AB271" s="33"/>
      <c r="AC271" s="33"/>
      <c r="AD271" s="33"/>
      <c r="AE271" s="33"/>
      <c r="AR271" s="218" t="s">
        <v>571</v>
      </c>
      <c r="AT271" s="218" t="s">
        <v>361</v>
      </c>
      <c r="AU271" s="218" t="s">
        <v>85</v>
      </c>
      <c r="AY271" s="16" t="s">
        <v>131</v>
      </c>
      <c r="BE271" s="219">
        <f>IF(N271="základní",J271,0)</f>
        <v>0</v>
      </c>
      <c r="BF271" s="219">
        <f>IF(N271="snížená",J271,0)</f>
        <v>0</v>
      </c>
      <c r="BG271" s="219">
        <f>IF(N271="zákl. přenesená",J271,0)</f>
        <v>0</v>
      </c>
      <c r="BH271" s="219">
        <f>IF(N271="sníž. přenesená",J271,0)</f>
        <v>0</v>
      </c>
      <c r="BI271" s="219">
        <f>IF(N271="nulová",J271,0)</f>
        <v>0</v>
      </c>
      <c r="BJ271" s="16" t="s">
        <v>85</v>
      </c>
      <c r="BK271" s="219">
        <f>ROUND(I271*H271,2)</f>
        <v>0</v>
      </c>
      <c r="BL271" s="16" t="s">
        <v>571</v>
      </c>
      <c r="BM271" s="218" t="s">
        <v>856</v>
      </c>
    </row>
    <row r="272" spans="1:65" s="2" customFormat="1" ht="11.25">
      <c r="A272" s="33"/>
      <c r="B272" s="34"/>
      <c r="C272" s="35"/>
      <c r="D272" s="220" t="s">
        <v>141</v>
      </c>
      <c r="E272" s="35"/>
      <c r="F272" s="221" t="s">
        <v>855</v>
      </c>
      <c r="G272" s="35"/>
      <c r="H272" s="35"/>
      <c r="I272" s="121"/>
      <c r="J272" s="35"/>
      <c r="K272" s="35"/>
      <c r="L272" s="38"/>
      <c r="M272" s="222"/>
      <c r="N272" s="223"/>
      <c r="O272" s="70"/>
      <c r="P272" s="70"/>
      <c r="Q272" s="70"/>
      <c r="R272" s="70"/>
      <c r="S272" s="70"/>
      <c r="T272" s="71"/>
      <c r="U272" s="33"/>
      <c r="V272" s="33"/>
      <c r="W272" s="33"/>
      <c r="X272" s="33"/>
      <c r="Y272" s="33"/>
      <c r="Z272" s="33"/>
      <c r="AA272" s="33"/>
      <c r="AB272" s="33"/>
      <c r="AC272" s="33"/>
      <c r="AD272" s="33"/>
      <c r="AE272" s="33"/>
      <c r="AT272" s="16" t="s">
        <v>141</v>
      </c>
      <c r="AU272" s="16" t="s">
        <v>85</v>
      </c>
    </row>
    <row r="273" spans="1:65" s="2" customFormat="1" ht="19.5">
      <c r="A273" s="33"/>
      <c r="B273" s="34"/>
      <c r="C273" s="35"/>
      <c r="D273" s="220" t="s">
        <v>380</v>
      </c>
      <c r="E273" s="35"/>
      <c r="F273" s="256" t="s">
        <v>761</v>
      </c>
      <c r="G273" s="35"/>
      <c r="H273" s="35"/>
      <c r="I273" s="121"/>
      <c r="J273" s="35"/>
      <c r="K273" s="35"/>
      <c r="L273" s="38"/>
      <c r="M273" s="222"/>
      <c r="N273" s="223"/>
      <c r="O273" s="70"/>
      <c r="P273" s="70"/>
      <c r="Q273" s="70"/>
      <c r="R273" s="70"/>
      <c r="S273" s="70"/>
      <c r="T273" s="71"/>
      <c r="U273" s="33"/>
      <c r="V273" s="33"/>
      <c r="W273" s="33"/>
      <c r="X273" s="33"/>
      <c r="Y273" s="33"/>
      <c r="Z273" s="33"/>
      <c r="AA273" s="33"/>
      <c r="AB273" s="33"/>
      <c r="AC273" s="33"/>
      <c r="AD273" s="33"/>
      <c r="AE273" s="33"/>
      <c r="AT273" s="16" t="s">
        <v>380</v>
      </c>
      <c r="AU273" s="16" t="s">
        <v>85</v>
      </c>
    </row>
    <row r="274" spans="1:65" s="2" customFormat="1" ht="21.75" customHeight="1">
      <c r="A274" s="33"/>
      <c r="B274" s="34"/>
      <c r="C274" s="246" t="s">
        <v>434</v>
      </c>
      <c r="D274" s="246" t="s">
        <v>361</v>
      </c>
      <c r="E274" s="247" t="s">
        <v>857</v>
      </c>
      <c r="F274" s="248" t="s">
        <v>858</v>
      </c>
      <c r="G274" s="249" t="s">
        <v>137</v>
      </c>
      <c r="H274" s="250">
        <v>54</v>
      </c>
      <c r="I274" s="251"/>
      <c r="J274" s="252">
        <f>ROUND(I274*H274,2)</f>
        <v>0</v>
      </c>
      <c r="K274" s="248" t="s">
        <v>138</v>
      </c>
      <c r="L274" s="253"/>
      <c r="M274" s="254" t="s">
        <v>1</v>
      </c>
      <c r="N274" s="255" t="s">
        <v>42</v>
      </c>
      <c r="O274" s="70"/>
      <c r="P274" s="216">
        <f>O274*H274</f>
        <v>0</v>
      </c>
      <c r="Q274" s="216">
        <v>0</v>
      </c>
      <c r="R274" s="216">
        <f>Q274*H274</f>
        <v>0</v>
      </c>
      <c r="S274" s="216">
        <v>0</v>
      </c>
      <c r="T274" s="217">
        <f>S274*H274</f>
        <v>0</v>
      </c>
      <c r="U274" s="33"/>
      <c r="V274" s="33"/>
      <c r="W274" s="33"/>
      <c r="X274" s="33"/>
      <c r="Y274" s="33"/>
      <c r="Z274" s="33"/>
      <c r="AA274" s="33"/>
      <c r="AB274" s="33"/>
      <c r="AC274" s="33"/>
      <c r="AD274" s="33"/>
      <c r="AE274" s="33"/>
      <c r="AR274" s="218" t="s">
        <v>571</v>
      </c>
      <c r="AT274" s="218" t="s">
        <v>361</v>
      </c>
      <c r="AU274" s="218" t="s">
        <v>85</v>
      </c>
      <c r="AY274" s="16" t="s">
        <v>131</v>
      </c>
      <c r="BE274" s="219">
        <f>IF(N274="základní",J274,0)</f>
        <v>0</v>
      </c>
      <c r="BF274" s="219">
        <f>IF(N274="snížená",J274,0)</f>
        <v>0</v>
      </c>
      <c r="BG274" s="219">
        <f>IF(N274="zákl. přenesená",J274,0)</f>
        <v>0</v>
      </c>
      <c r="BH274" s="219">
        <f>IF(N274="sníž. přenesená",J274,0)</f>
        <v>0</v>
      </c>
      <c r="BI274" s="219">
        <f>IF(N274="nulová",J274,0)</f>
        <v>0</v>
      </c>
      <c r="BJ274" s="16" t="s">
        <v>85</v>
      </c>
      <c r="BK274" s="219">
        <f>ROUND(I274*H274,2)</f>
        <v>0</v>
      </c>
      <c r="BL274" s="16" t="s">
        <v>571</v>
      </c>
      <c r="BM274" s="218" t="s">
        <v>859</v>
      </c>
    </row>
    <row r="275" spans="1:65" s="2" customFormat="1" ht="11.25">
      <c r="A275" s="33"/>
      <c r="B275" s="34"/>
      <c r="C275" s="35"/>
      <c r="D275" s="220" t="s">
        <v>141</v>
      </c>
      <c r="E275" s="35"/>
      <c r="F275" s="221" t="s">
        <v>858</v>
      </c>
      <c r="G275" s="35"/>
      <c r="H275" s="35"/>
      <c r="I275" s="121"/>
      <c r="J275" s="35"/>
      <c r="K275" s="35"/>
      <c r="L275" s="38"/>
      <c r="M275" s="222"/>
      <c r="N275" s="223"/>
      <c r="O275" s="70"/>
      <c r="P275" s="70"/>
      <c r="Q275" s="70"/>
      <c r="R275" s="70"/>
      <c r="S275" s="70"/>
      <c r="T275" s="71"/>
      <c r="U275" s="33"/>
      <c r="V275" s="33"/>
      <c r="W275" s="33"/>
      <c r="X275" s="33"/>
      <c r="Y275" s="33"/>
      <c r="Z275" s="33"/>
      <c r="AA275" s="33"/>
      <c r="AB275" s="33"/>
      <c r="AC275" s="33"/>
      <c r="AD275" s="33"/>
      <c r="AE275" s="33"/>
      <c r="AT275" s="16" t="s">
        <v>141</v>
      </c>
      <c r="AU275" s="16" t="s">
        <v>85</v>
      </c>
    </row>
    <row r="276" spans="1:65" s="13" customFormat="1" ht="11.25">
      <c r="B276" s="224"/>
      <c r="C276" s="225"/>
      <c r="D276" s="220" t="s">
        <v>148</v>
      </c>
      <c r="E276" s="226" t="s">
        <v>1</v>
      </c>
      <c r="F276" s="227" t="s">
        <v>298</v>
      </c>
      <c r="G276" s="225"/>
      <c r="H276" s="228">
        <v>30</v>
      </c>
      <c r="I276" s="229"/>
      <c r="J276" s="225"/>
      <c r="K276" s="225"/>
      <c r="L276" s="230"/>
      <c r="M276" s="231"/>
      <c r="N276" s="232"/>
      <c r="O276" s="232"/>
      <c r="P276" s="232"/>
      <c r="Q276" s="232"/>
      <c r="R276" s="232"/>
      <c r="S276" s="232"/>
      <c r="T276" s="233"/>
      <c r="AT276" s="234" t="s">
        <v>148</v>
      </c>
      <c r="AU276" s="234" t="s">
        <v>85</v>
      </c>
      <c r="AV276" s="13" t="s">
        <v>87</v>
      </c>
      <c r="AW276" s="13" t="s">
        <v>34</v>
      </c>
      <c r="AX276" s="13" t="s">
        <v>77</v>
      </c>
      <c r="AY276" s="234" t="s">
        <v>131</v>
      </c>
    </row>
    <row r="277" spans="1:65" s="13" customFormat="1" ht="11.25">
      <c r="B277" s="224"/>
      <c r="C277" s="225"/>
      <c r="D277" s="220" t="s">
        <v>148</v>
      </c>
      <c r="E277" s="226" t="s">
        <v>1</v>
      </c>
      <c r="F277" s="227" t="s">
        <v>860</v>
      </c>
      <c r="G277" s="225"/>
      <c r="H277" s="228">
        <v>24</v>
      </c>
      <c r="I277" s="229"/>
      <c r="J277" s="225"/>
      <c r="K277" s="225"/>
      <c r="L277" s="230"/>
      <c r="M277" s="231"/>
      <c r="N277" s="232"/>
      <c r="O277" s="232"/>
      <c r="P277" s="232"/>
      <c r="Q277" s="232"/>
      <c r="R277" s="232"/>
      <c r="S277" s="232"/>
      <c r="T277" s="233"/>
      <c r="AT277" s="234" t="s">
        <v>148</v>
      </c>
      <c r="AU277" s="234" t="s">
        <v>85</v>
      </c>
      <c r="AV277" s="13" t="s">
        <v>87</v>
      </c>
      <c r="AW277" s="13" t="s">
        <v>34</v>
      </c>
      <c r="AX277" s="13" t="s">
        <v>77</v>
      </c>
      <c r="AY277" s="234" t="s">
        <v>131</v>
      </c>
    </row>
    <row r="278" spans="1:65" s="14" customFormat="1" ht="11.25">
      <c r="B278" s="235"/>
      <c r="C278" s="236"/>
      <c r="D278" s="220" t="s">
        <v>148</v>
      </c>
      <c r="E278" s="237" t="s">
        <v>1</v>
      </c>
      <c r="F278" s="238" t="s">
        <v>165</v>
      </c>
      <c r="G278" s="236"/>
      <c r="H278" s="239">
        <v>54</v>
      </c>
      <c r="I278" s="240"/>
      <c r="J278" s="236"/>
      <c r="K278" s="236"/>
      <c r="L278" s="241"/>
      <c r="M278" s="242"/>
      <c r="N278" s="243"/>
      <c r="O278" s="243"/>
      <c r="P278" s="243"/>
      <c r="Q278" s="243"/>
      <c r="R278" s="243"/>
      <c r="S278" s="243"/>
      <c r="T278" s="244"/>
      <c r="AT278" s="245" t="s">
        <v>148</v>
      </c>
      <c r="AU278" s="245" t="s">
        <v>85</v>
      </c>
      <c r="AV278" s="14" t="s">
        <v>139</v>
      </c>
      <c r="AW278" s="14" t="s">
        <v>34</v>
      </c>
      <c r="AX278" s="14" t="s">
        <v>85</v>
      </c>
      <c r="AY278" s="245" t="s">
        <v>131</v>
      </c>
    </row>
    <row r="279" spans="1:65" s="2" customFormat="1" ht="21.75" customHeight="1">
      <c r="A279" s="33"/>
      <c r="B279" s="34"/>
      <c r="C279" s="246" t="s">
        <v>438</v>
      </c>
      <c r="D279" s="246" t="s">
        <v>361</v>
      </c>
      <c r="E279" s="247" t="s">
        <v>861</v>
      </c>
      <c r="F279" s="248" t="s">
        <v>862</v>
      </c>
      <c r="G279" s="249" t="s">
        <v>137</v>
      </c>
      <c r="H279" s="250">
        <v>18</v>
      </c>
      <c r="I279" s="251"/>
      <c r="J279" s="252">
        <f>ROUND(I279*H279,2)</f>
        <v>0</v>
      </c>
      <c r="K279" s="248" t="s">
        <v>138</v>
      </c>
      <c r="L279" s="253"/>
      <c r="M279" s="254" t="s">
        <v>1</v>
      </c>
      <c r="N279" s="255" t="s">
        <v>42</v>
      </c>
      <c r="O279" s="70"/>
      <c r="P279" s="216">
        <f>O279*H279</f>
        <v>0</v>
      </c>
      <c r="Q279" s="216">
        <v>0</v>
      </c>
      <c r="R279" s="216">
        <f>Q279*H279</f>
        <v>0</v>
      </c>
      <c r="S279" s="216">
        <v>0</v>
      </c>
      <c r="T279" s="217">
        <f>S279*H279</f>
        <v>0</v>
      </c>
      <c r="U279" s="33"/>
      <c r="V279" s="33"/>
      <c r="W279" s="33"/>
      <c r="X279" s="33"/>
      <c r="Y279" s="33"/>
      <c r="Z279" s="33"/>
      <c r="AA279" s="33"/>
      <c r="AB279" s="33"/>
      <c r="AC279" s="33"/>
      <c r="AD279" s="33"/>
      <c r="AE279" s="33"/>
      <c r="AR279" s="218" t="s">
        <v>571</v>
      </c>
      <c r="AT279" s="218" t="s">
        <v>361</v>
      </c>
      <c r="AU279" s="218" t="s">
        <v>85</v>
      </c>
      <c r="AY279" s="16" t="s">
        <v>131</v>
      </c>
      <c r="BE279" s="219">
        <f>IF(N279="základní",J279,0)</f>
        <v>0</v>
      </c>
      <c r="BF279" s="219">
        <f>IF(N279="snížená",J279,0)</f>
        <v>0</v>
      </c>
      <c r="BG279" s="219">
        <f>IF(N279="zákl. přenesená",J279,0)</f>
        <v>0</v>
      </c>
      <c r="BH279" s="219">
        <f>IF(N279="sníž. přenesená",J279,0)</f>
        <v>0</v>
      </c>
      <c r="BI279" s="219">
        <f>IF(N279="nulová",J279,0)</f>
        <v>0</v>
      </c>
      <c r="BJ279" s="16" t="s">
        <v>85</v>
      </c>
      <c r="BK279" s="219">
        <f>ROUND(I279*H279,2)</f>
        <v>0</v>
      </c>
      <c r="BL279" s="16" t="s">
        <v>571</v>
      </c>
      <c r="BM279" s="218" t="s">
        <v>863</v>
      </c>
    </row>
    <row r="280" spans="1:65" s="2" customFormat="1" ht="11.25">
      <c r="A280" s="33"/>
      <c r="B280" s="34"/>
      <c r="C280" s="35"/>
      <c r="D280" s="220" t="s">
        <v>141</v>
      </c>
      <c r="E280" s="35"/>
      <c r="F280" s="221" t="s">
        <v>862</v>
      </c>
      <c r="G280" s="35"/>
      <c r="H280" s="35"/>
      <c r="I280" s="121"/>
      <c r="J280" s="35"/>
      <c r="K280" s="35"/>
      <c r="L280" s="38"/>
      <c r="M280" s="222"/>
      <c r="N280" s="223"/>
      <c r="O280" s="70"/>
      <c r="P280" s="70"/>
      <c r="Q280" s="70"/>
      <c r="R280" s="70"/>
      <c r="S280" s="70"/>
      <c r="T280" s="71"/>
      <c r="U280" s="33"/>
      <c r="V280" s="33"/>
      <c r="W280" s="33"/>
      <c r="X280" s="33"/>
      <c r="Y280" s="33"/>
      <c r="Z280" s="33"/>
      <c r="AA280" s="33"/>
      <c r="AB280" s="33"/>
      <c r="AC280" s="33"/>
      <c r="AD280" s="33"/>
      <c r="AE280" s="33"/>
      <c r="AT280" s="16" t="s">
        <v>141</v>
      </c>
      <c r="AU280" s="16" t="s">
        <v>85</v>
      </c>
    </row>
    <row r="281" spans="1:65" s="13" customFormat="1" ht="11.25">
      <c r="B281" s="224"/>
      <c r="C281" s="225"/>
      <c r="D281" s="220" t="s">
        <v>148</v>
      </c>
      <c r="E281" s="226" t="s">
        <v>1</v>
      </c>
      <c r="F281" s="227" t="s">
        <v>196</v>
      </c>
      <c r="G281" s="225"/>
      <c r="H281" s="228">
        <v>10</v>
      </c>
      <c r="I281" s="229"/>
      <c r="J281" s="225"/>
      <c r="K281" s="225"/>
      <c r="L281" s="230"/>
      <c r="M281" s="231"/>
      <c r="N281" s="232"/>
      <c r="O281" s="232"/>
      <c r="P281" s="232"/>
      <c r="Q281" s="232"/>
      <c r="R281" s="232"/>
      <c r="S281" s="232"/>
      <c r="T281" s="233"/>
      <c r="AT281" s="234" t="s">
        <v>148</v>
      </c>
      <c r="AU281" s="234" t="s">
        <v>85</v>
      </c>
      <c r="AV281" s="13" t="s">
        <v>87</v>
      </c>
      <c r="AW281" s="13" t="s">
        <v>34</v>
      </c>
      <c r="AX281" s="13" t="s">
        <v>77</v>
      </c>
      <c r="AY281" s="234" t="s">
        <v>131</v>
      </c>
    </row>
    <row r="282" spans="1:65" s="13" customFormat="1" ht="11.25">
      <c r="B282" s="224"/>
      <c r="C282" s="225"/>
      <c r="D282" s="220" t="s">
        <v>148</v>
      </c>
      <c r="E282" s="226" t="s">
        <v>1</v>
      </c>
      <c r="F282" s="227" t="s">
        <v>864</v>
      </c>
      <c r="G282" s="225"/>
      <c r="H282" s="228">
        <v>8</v>
      </c>
      <c r="I282" s="229"/>
      <c r="J282" s="225"/>
      <c r="K282" s="225"/>
      <c r="L282" s="230"/>
      <c r="M282" s="231"/>
      <c r="N282" s="232"/>
      <c r="O282" s="232"/>
      <c r="P282" s="232"/>
      <c r="Q282" s="232"/>
      <c r="R282" s="232"/>
      <c r="S282" s="232"/>
      <c r="T282" s="233"/>
      <c r="AT282" s="234" t="s">
        <v>148</v>
      </c>
      <c r="AU282" s="234" t="s">
        <v>85</v>
      </c>
      <c r="AV282" s="13" t="s">
        <v>87</v>
      </c>
      <c r="AW282" s="13" t="s">
        <v>34</v>
      </c>
      <c r="AX282" s="13" t="s">
        <v>77</v>
      </c>
      <c r="AY282" s="234" t="s">
        <v>131</v>
      </c>
    </row>
    <row r="283" spans="1:65" s="14" customFormat="1" ht="11.25">
      <c r="B283" s="235"/>
      <c r="C283" s="236"/>
      <c r="D283" s="220" t="s">
        <v>148</v>
      </c>
      <c r="E283" s="237" t="s">
        <v>1</v>
      </c>
      <c r="F283" s="238" t="s">
        <v>165</v>
      </c>
      <c r="G283" s="236"/>
      <c r="H283" s="239">
        <v>18</v>
      </c>
      <c r="I283" s="240"/>
      <c r="J283" s="236"/>
      <c r="K283" s="236"/>
      <c r="L283" s="241"/>
      <c r="M283" s="242"/>
      <c r="N283" s="243"/>
      <c r="O283" s="243"/>
      <c r="P283" s="243"/>
      <c r="Q283" s="243"/>
      <c r="R283" s="243"/>
      <c r="S283" s="243"/>
      <c r="T283" s="244"/>
      <c r="AT283" s="245" t="s">
        <v>148</v>
      </c>
      <c r="AU283" s="245" t="s">
        <v>85</v>
      </c>
      <c r="AV283" s="14" t="s">
        <v>139</v>
      </c>
      <c r="AW283" s="14" t="s">
        <v>34</v>
      </c>
      <c r="AX283" s="14" t="s">
        <v>85</v>
      </c>
      <c r="AY283" s="245" t="s">
        <v>131</v>
      </c>
    </row>
    <row r="284" spans="1:65" s="2" customFormat="1" ht="21.75" customHeight="1">
      <c r="A284" s="33"/>
      <c r="B284" s="34"/>
      <c r="C284" s="246" t="s">
        <v>444</v>
      </c>
      <c r="D284" s="246" t="s">
        <v>361</v>
      </c>
      <c r="E284" s="247" t="s">
        <v>865</v>
      </c>
      <c r="F284" s="248" t="s">
        <v>866</v>
      </c>
      <c r="G284" s="249" t="s">
        <v>137</v>
      </c>
      <c r="H284" s="250">
        <v>18</v>
      </c>
      <c r="I284" s="251"/>
      <c r="J284" s="252">
        <f>ROUND(I284*H284,2)</f>
        <v>0</v>
      </c>
      <c r="K284" s="248" t="s">
        <v>138</v>
      </c>
      <c r="L284" s="253"/>
      <c r="M284" s="254" t="s">
        <v>1</v>
      </c>
      <c r="N284" s="255" t="s">
        <v>42</v>
      </c>
      <c r="O284" s="70"/>
      <c r="P284" s="216">
        <f>O284*H284</f>
        <v>0</v>
      </c>
      <c r="Q284" s="216">
        <v>0</v>
      </c>
      <c r="R284" s="216">
        <f>Q284*H284</f>
        <v>0</v>
      </c>
      <c r="S284" s="216">
        <v>0</v>
      </c>
      <c r="T284" s="217">
        <f>S284*H284</f>
        <v>0</v>
      </c>
      <c r="U284" s="33"/>
      <c r="V284" s="33"/>
      <c r="W284" s="33"/>
      <c r="X284" s="33"/>
      <c r="Y284" s="33"/>
      <c r="Z284" s="33"/>
      <c r="AA284" s="33"/>
      <c r="AB284" s="33"/>
      <c r="AC284" s="33"/>
      <c r="AD284" s="33"/>
      <c r="AE284" s="33"/>
      <c r="AR284" s="218" t="s">
        <v>571</v>
      </c>
      <c r="AT284" s="218" t="s">
        <v>361</v>
      </c>
      <c r="AU284" s="218" t="s">
        <v>85</v>
      </c>
      <c r="AY284" s="16" t="s">
        <v>131</v>
      </c>
      <c r="BE284" s="219">
        <f>IF(N284="základní",J284,0)</f>
        <v>0</v>
      </c>
      <c r="BF284" s="219">
        <f>IF(N284="snížená",J284,0)</f>
        <v>0</v>
      </c>
      <c r="BG284" s="219">
        <f>IF(N284="zákl. přenesená",J284,0)</f>
        <v>0</v>
      </c>
      <c r="BH284" s="219">
        <f>IF(N284="sníž. přenesená",J284,0)</f>
        <v>0</v>
      </c>
      <c r="BI284" s="219">
        <f>IF(N284="nulová",J284,0)</f>
        <v>0</v>
      </c>
      <c r="BJ284" s="16" t="s">
        <v>85</v>
      </c>
      <c r="BK284" s="219">
        <f>ROUND(I284*H284,2)</f>
        <v>0</v>
      </c>
      <c r="BL284" s="16" t="s">
        <v>571</v>
      </c>
      <c r="BM284" s="218" t="s">
        <v>867</v>
      </c>
    </row>
    <row r="285" spans="1:65" s="2" customFormat="1" ht="11.25">
      <c r="A285" s="33"/>
      <c r="B285" s="34"/>
      <c r="C285" s="35"/>
      <c r="D285" s="220" t="s">
        <v>141</v>
      </c>
      <c r="E285" s="35"/>
      <c r="F285" s="221" t="s">
        <v>866</v>
      </c>
      <c r="G285" s="35"/>
      <c r="H285" s="35"/>
      <c r="I285" s="121"/>
      <c r="J285" s="35"/>
      <c r="K285" s="35"/>
      <c r="L285" s="38"/>
      <c r="M285" s="222"/>
      <c r="N285" s="223"/>
      <c r="O285" s="70"/>
      <c r="P285" s="70"/>
      <c r="Q285" s="70"/>
      <c r="R285" s="70"/>
      <c r="S285" s="70"/>
      <c r="T285" s="71"/>
      <c r="U285" s="33"/>
      <c r="V285" s="33"/>
      <c r="W285" s="33"/>
      <c r="X285" s="33"/>
      <c r="Y285" s="33"/>
      <c r="Z285" s="33"/>
      <c r="AA285" s="33"/>
      <c r="AB285" s="33"/>
      <c r="AC285" s="33"/>
      <c r="AD285" s="33"/>
      <c r="AE285" s="33"/>
      <c r="AT285" s="16" t="s">
        <v>141</v>
      </c>
      <c r="AU285" s="16" t="s">
        <v>85</v>
      </c>
    </row>
    <row r="286" spans="1:65" s="13" customFormat="1" ht="11.25">
      <c r="B286" s="224"/>
      <c r="C286" s="225"/>
      <c r="D286" s="220" t="s">
        <v>148</v>
      </c>
      <c r="E286" s="226" t="s">
        <v>1</v>
      </c>
      <c r="F286" s="227" t="s">
        <v>196</v>
      </c>
      <c r="G286" s="225"/>
      <c r="H286" s="228">
        <v>10</v>
      </c>
      <c r="I286" s="229"/>
      <c r="J286" s="225"/>
      <c r="K286" s="225"/>
      <c r="L286" s="230"/>
      <c r="M286" s="231"/>
      <c r="N286" s="232"/>
      <c r="O286" s="232"/>
      <c r="P286" s="232"/>
      <c r="Q286" s="232"/>
      <c r="R286" s="232"/>
      <c r="S286" s="232"/>
      <c r="T286" s="233"/>
      <c r="AT286" s="234" t="s">
        <v>148</v>
      </c>
      <c r="AU286" s="234" t="s">
        <v>85</v>
      </c>
      <c r="AV286" s="13" t="s">
        <v>87</v>
      </c>
      <c r="AW286" s="13" t="s">
        <v>34</v>
      </c>
      <c r="AX286" s="13" t="s">
        <v>77</v>
      </c>
      <c r="AY286" s="234" t="s">
        <v>131</v>
      </c>
    </row>
    <row r="287" spans="1:65" s="13" customFormat="1" ht="11.25">
      <c r="B287" s="224"/>
      <c r="C287" s="225"/>
      <c r="D287" s="220" t="s">
        <v>148</v>
      </c>
      <c r="E287" s="226" t="s">
        <v>1</v>
      </c>
      <c r="F287" s="227" t="s">
        <v>864</v>
      </c>
      <c r="G287" s="225"/>
      <c r="H287" s="228">
        <v>8</v>
      </c>
      <c r="I287" s="229"/>
      <c r="J287" s="225"/>
      <c r="K287" s="225"/>
      <c r="L287" s="230"/>
      <c r="M287" s="231"/>
      <c r="N287" s="232"/>
      <c r="O287" s="232"/>
      <c r="P287" s="232"/>
      <c r="Q287" s="232"/>
      <c r="R287" s="232"/>
      <c r="S287" s="232"/>
      <c r="T287" s="233"/>
      <c r="AT287" s="234" t="s">
        <v>148</v>
      </c>
      <c r="AU287" s="234" t="s">
        <v>85</v>
      </c>
      <c r="AV287" s="13" t="s">
        <v>87</v>
      </c>
      <c r="AW287" s="13" t="s">
        <v>34</v>
      </c>
      <c r="AX287" s="13" t="s">
        <v>77</v>
      </c>
      <c r="AY287" s="234" t="s">
        <v>131</v>
      </c>
    </row>
    <row r="288" spans="1:65" s="14" customFormat="1" ht="11.25">
      <c r="B288" s="235"/>
      <c r="C288" s="236"/>
      <c r="D288" s="220" t="s">
        <v>148</v>
      </c>
      <c r="E288" s="237" t="s">
        <v>1</v>
      </c>
      <c r="F288" s="238" t="s">
        <v>165</v>
      </c>
      <c r="G288" s="236"/>
      <c r="H288" s="239">
        <v>18</v>
      </c>
      <c r="I288" s="240"/>
      <c r="J288" s="236"/>
      <c r="K288" s="236"/>
      <c r="L288" s="241"/>
      <c r="M288" s="242"/>
      <c r="N288" s="243"/>
      <c r="O288" s="243"/>
      <c r="P288" s="243"/>
      <c r="Q288" s="243"/>
      <c r="R288" s="243"/>
      <c r="S288" s="243"/>
      <c r="T288" s="244"/>
      <c r="AT288" s="245" t="s">
        <v>148</v>
      </c>
      <c r="AU288" s="245" t="s">
        <v>85</v>
      </c>
      <c r="AV288" s="14" t="s">
        <v>139</v>
      </c>
      <c r="AW288" s="14" t="s">
        <v>34</v>
      </c>
      <c r="AX288" s="14" t="s">
        <v>85</v>
      </c>
      <c r="AY288" s="245" t="s">
        <v>131</v>
      </c>
    </row>
    <row r="289" spans="1:65" s="2" customFormat="1" ht="21.75" customHeight="1">
      <c r="A289" s="33"/>
      <c r="B289" s="34"/>
      <c r="C289" s="246" t="s">
        <v>450</v>
      </c>
      <c r="D289" s="246" t="s">
        <v>361</v>
      </c>
      <c r="E289" s="247" t="s">
        <v>868</v>
      </c>
      <c r="F289" s="248" t="s">
        <v>869</v>
      </c>
      <c r="G289" s="249" t="s">
        <v>137</v>
      </c>
      <c r="H289" s="250">
        <v>18</v>
      </c>
      <c r="I289" s="251"/>
      <c r="J289" s="252">
        <f>ROUND(I289*H289,2)</f>
        <v>0</v>
      </c>
      <c r="K289" s="248" t="s">
        <v>138</v>
      </c>
      <c r="L289" s="253"/>
      <c r="M289" s="254" t="s">
        <v>1</v>
      </c>
      <c r="N289" s="255" t="s">
        <v>42</v>
      </c>
      <c r="O289" s="70"/>
      <c r="P289" s="216">
        <f>O289*H289</f>
        <v>0</v>
      </c>
      <c r="Q289" s="216">
        <v>0</v>
      </c>
      <c r="R289" s="216">
        <f>Q289*H289</f>
        <v>0</v>
      </c>
      <c r="S289" s="216">
        <v>0</v>
      </c>
      <c r="T289" s="217">
        <f>S289*H289</f>
        <v>0</v>
      </c>
      <c r="U289" s="33"/>
      <c r="V289" s="33"/>
      <c r="W289" s="33"/>
      <c r="X289" s="33"/>
      <c r="Y289" s="33"/>
      <c r="Z289" s="33"/>
      <c r="AA289" s="33"/>
      <c r="AB289" s="33"/>
      <c r="AC289" s="33"/>
      <c r="AD289" s="33"/>
      <c r="AE289" s="33"/>
      <c r="AR289" s="218" t="s">
        <v>571</v>
      </c>
      <c r="AT289" s="218" t="s">
        <v>361</v>
      </c>
      <c r="AU289" s="218" t="s">
        <v>85</v>
      </c>
      <c r="AY289" s="16" t="s">
        <v>131</v>
      </c>
      <c r="BE289" s="219">
        <f>IF(N289="základní",J289,0)</f>
        <v>0</v>
      </c>
      <c r="BF289" s="219">
        <f>IF(N289="snížená",J289,0)</f>
        <v>0</v>
      </c>
      <c r="BG289" s="219">
        <f>IF(N289="zákl. přenesená",J289,0)</f>
        <v>0</v>
      </c>
      <c r="BH289" s="219">
        <f>IF(N289="sníž. přenesená",J289,0)</f>
        <v>0</v>
      </c>
      <c r="BI289" s="219">
        <f>IF(N289="nulová",J289,0)</f>
        <v>0</v>
      </c>
      <c r="BJ289" s="16" t="s">
        <v>85</v>
      </c>
      <c r="BK289" s="219">
        <f>ROUND(I289*H289,2)</f>
        <v>0</v>
      </c>
      <c r="BL289" s="16" t="s">
        <v>571</v>
      </c>
      <c r="BM289" s="218" t="s">
        <v>870</v>
      </c>
    </row>
    <row r="290" spans="1:65" s="2" customFormat="1" ht="11.25">
      <c r="A290" s="33"/>
      <c r="B290" s="34"/>
      <c r="C290" s="35"/>
      <c r="D290" s="220" t="s">
        <v>141</v>
      </c>
      <c r="E290" s="35"/>
      <c r="F290" s="221" t="s">
        <v>869</v>
      </c>
      <c r="G290" s="35"/>
      <c r="H290" s="35"/>
      <c r="I290" s="121"/>
      <c r="J290" s="35"/>
      <c r="K290" s="35"/>
      <c r="L290" s="38"/>
      <c r="M290" s="222"/>
      <c r="N290" s="223"/>
      <c r="O290" s="70"/>
      <c r="P290" s="70"/>
      <c r="Q290" s="70"/>
      <c r="R290" s="70"/>
      <c r="S290" s="70"/>
      <c r="T290" s="71"/>
      <c r="U290" s="33"/>
      <c r="V290" s="33"/>
      <c r="W290" s="33"/>
      <c r="X290" s="33"/>
      <c r="Y290" s="33"/>
      <c r="Z290" s="33"/>
      <c r="AA290" s="33"/>
      <c r="AB290" s="33"/>
      <c r="AC290" s="33"/>
      <c r="AD290" s="33"/>
      <c r="AE290" s="33"/>
      <c r="AT290" s="16" t="s">
        <v>141</v>
      </c>
      <c r="AU290" s="16" t="s">
        <v>85</v>
      </c>
    </row>
    <row r="291" spans="1:65" s="13" customFormat="1" ht="11.25">
      <c r="B291" s="224"/>
      <c r="C291" s="225"/>
      <c r="D291" s="220" t="s">
        <v>148</v>
      </c>
      <c r="E291" s="226" t="s">
        <v>1</v>
      </c>
      <c r="F291" s="227" t="s">
        <v>196</v>
      </c>
      <c r="G291" s="225"/>
      <c r="H291" s="228">
        <v>10</v>
      </c>
      <c r="I291" s="229"/>
      <c r="J291" s="225"/>
      <c r="K291" s="225"/>
      <c r="L291" s="230"/>
      <c r="M291" s="231"/>
      <c r="N291" s="232"/>
      <c r="O291" s="232"/>
      <c r="P291" s="232"/>
      <c r="Q291" s="232"/>
      <c r="R291" s="232"/>
      <c r="S291" s="232"/>
      <c r="T291" s="233"/>
      <c r="AT291" s="234" t="s">
        <v>148</v>
      </c>
      <c r="AU291" s="234" t="s">
        <v>85</v>
      </c>
      <c r="AV291" s="13" t="s">
        <v>87</v>
      </c>
      <c r="AW291" s="13" t="s">
        <v>34</v>
      </c>
      <c r="AX291" s="13" t="s">
        <v>77</v>
      </c>
      <c r="AY291" s="234" t="s">
        <v>131</v>
      </c>
    </row>
    <row r="292" spans="1:65" s="13" customFormat="1" ht="11.25">
      <c r="B292" s="224"/>
      <c r="C292" s="225"/>
      <c r="D292" s="220" t="s">
        <v>148</v>
      </c>
      <c r="E292" s="226" t="s">
        <v>1</v>
      </c>
      <c r="F292" s="227" t="s">
        <v>871</v>
      </c>
      <c r="G292" s="225"/>
      <c r="H292" s="228">
        <v>8</v>
      </c>
      <c r="I292" s="229"/>
      <c r="J292" s="225"/>
      <c r="K292" s="225"/>
      <c r="L292" s="230"/>
      <c r="M292" s="231"/>
      <c r="N292" s="232"/>
      <c r="O292" s="232"/>
      <c r="P292" s="232"/>
      <c r="Q292" s="232"/>
      <c r="R292" s="232"/>
      <c r="S292" s="232"/>
      <c r="T292" s="233"/>
      <c r="AT292" s="234" t="s">
        <v>148</v>
      </c>
      <c r="AU292" s="234" t="s">
        <v>85</v>
      </c>
      <c r="AV292" s="13" t="s">
        <v>87</v>
      </c>
      <c r="AW292" s="13" t="s">
        <v>34</v>
      </c>
      <c r="AX292" s="13" t="s">
        <v>77</v>
      </c>
      <c r="AY292" s="234" t="s">
        <v>131</v>
      </c>
    </row>
    <row r="293" spans="1:65" s="14" customFormat="1" ht="11.25">
      <c r="B293" s="235"/>
      <c r="C293" s="236"/>
      <c r="D293" s="220" t="s">
        <v>148</v>
      </c>
      <c r="E293" s="237" t="s">
        <v>1</v>
      </c>
      <c r="F293" s="238" t="s">
        <v>165</v>
      </c>
      <c r="G293" s="236"/>
      <c r="H293" s="239">
        <v>18</v>
      </c>
      <c r="I293" s="240"/>
      <c r="J293" s="236"/>
      <c r="K293" s="236"/>
      <c r="L293" s="241"/>
      <c r="M293" s="242"/>
      <c r="N293" s="243"/>
      <c r="O293" s="243"/>
      <c r="P293" s="243"/>
      <c r="Q293" s="243"/>
      <c r="R293" s="243"/>
      <c r="S293" s="243"/>
      <c r="T293" s="244"/>
      <c r="AT293" s="245" t="s">
        <v>148</v>
      </c>
      <c r="AU293" s="245" t="s">
        <v>85</v>
      </c>
      <c r="AV293" s="14" t="s">
        <v>139</v>
      </c>
      <c r="AW293" s="14" t="s">
        <v>34</v>
      </c>
      <c r="AX293" s="14" t="s">
        <v>85</v>
      </c>
      <c r="AY293" s="245" t="s">
        <v>131</v>
      </c>
    </row>
    <row r="294" spans="1:65" s="2" customFormat="1" ht="21.75" customHeight="1">
      <c r="A294" s="33"/>
      <c r="B294" s="34"/>
      <c r="C294" s="246" t="s">
        <v>455</v>
      </c>
      <c r="D294" s="246" t="s">
        <v>361</v>
      </c>
      <c r="E294" s="247" t="s">
        <v>872</v>
      </c>
      <c r="F294" s="248" t="s">
        <v>873</v>
      </c>
      <c r="G294" s="249" t="s">
        <v>137</v>
      </c>
      <c r="H294" s="250">
        <v>8</v>
      </c>
      <c r="I294" s="251"/>
      <c r="J294" s="252">
        <f>ROUND(I294*H294,2)</f>
        <v>0</v>
      </c>
      <c r="K294" s="248" t="s">
        <v>138</v>
      </c>
      <c r="L294" s="253"/>
      <c r="M294" s="254" t="s">
        <v>1</v>
      </c>
      <c r="N294" s="255" t="s">
        <v>42</v>
      </c>
      <c r="O294" s="70"/>
      <c r="P294" s="216">
        <f>O294*H294</f>
        <v>0</v>
      </c>
      <c r="Q294" s="216">
        <v>0</v>
      </c>
      <c r="R294" s="216">
        <f>Q294*H294</f>
        <v>0</v>
      </c>
      <c r="S294" s="216">
        <v>0</v>
      </c>
      <c r="T294" s="217">
        <f>S294*H294</f>
        <v>0</v>
      </c>
      <c r="U294" s="33"/>
      <c r="V294" s="33"/>
      <c r="W294" s="33"/>
      <c r="X294" s="33"/>
      <c r="Y294" s="33"/>
      <c r="Z294" s="33"/>
      <c r="AA294" s="33"/>
      <c r="AB294" s="33"/>
      <c r="AC294" s="33"/>
      <c r="AD294" s="33"/>
      <c r="AE294" s="33"/>
      <c r="AR294" s="218" t="s">
        <v>571</v>
      </c>
      <c r="AT294" s="218" t="s">
        <v>361</v>
      </c>
      <c r="AU294" s="218" t="s">
        <v>85</v>
      </c>
      <c r="AY294" s="16" t="s">
        <v>131</v>
      </c>
      <c r="BE294" s="219">
        <f>IF(N294="základní",J294,0)</f>
        <v>0</v>
      </c>
      <c r="BF294" s="219">
        <f>IF(N294="snížená",J294,0)</f>
        <v>0</v>
      </c>
      <c r="BG294" s="219">
        <f>IF(N294="zákl. přenesená",J294,0)</f>
        <v>0</v>
      </c>
      <c r="BH294" s="219">
        <f>IF(N294="sníž. přenesená",J294,0)</f>
        <v>0</v>
      </c>
      <c r="BI294" s="219">
        <f>IF(N294="nulová",J294,0)</f>
        <v>0</v>
      </c>
      <c r="BJ294" s="16" t="s">
        <v>85</v>
      </c>
      <c r="BK294" s="219">
        <f>ROUND(I294*H294,2)</f>
        <v>0</v>
      </c>
      <c r="BL294" s="16" t="s">
        <v>571</v>
      </c>
      <c r="BM294" s="218" t="s">
        <v>874</v>
      </c>
    </row>
    <row r="295" spans="1:65" s="2" customFormat="1" ht="11.25">
      <c r="A295" s="33"/>
      <c r="B295" s="34"/>
      <c r="C295" s="35"/>
      <c r="D295" s="220" t="s">
        <v>141</v>
      </c>
      <c r="E295" s="35"/>
      <c r="F295" s="221" t="s">
        <v>873</v>
      </c>
      <c r="G295" s="35"/>
      <c r="H295" s="35"/>
      <c r="I295" s="121"/>
      <c r="J295" s="35"/>
      <c r="K295" s="35"/>
      <c r="L295" s="38"/>
      <c r="M295" s="222"/>
      <c r="N295" s="223"/>
      <c r="O295" s="70"/>
      <c r="P295" s="70"/>
      <c r="Q295" s="70"/>
      <c r="R295" s="70"/>
      <c r="S295" s="70"/>
      <c r="T295" s="71"/>
      <c r="U295" s="33"/>
      <c r="V295" s="33"/>
      <c r="W295" s="33"/>
      <c r="X295" s="33"/>
      <c r="Y295" s="33"/>
      <c r="Z295" s="33"/>
      <c r="AA295" s="33"/>
      <c r="AB295" s="33"/>
      <c r="AC295" s="33"/>
      <c r="AD295" s="33"/>
      <c r="AE295" s="33"/>
      <c r="AT295" s="16" t="s">
        <v>141</v>
      </c>
      <c r="AU295" s="16" t="s">
        <v>85</v>
      </c>
    </row>
    <row r="296" spans="1:65" s="2" customFormat="1" ht="21.75" customHeight="1">
      <c r="A296" s="33"/>
      <c r="B296" s="34"/>
      <c r="C296" s="246" t="s">
        <v>461</v>
      </c>
      <c r="D296" s="246" t="s">
        <v>361</v>
      </c>
      <c r="E296" s="247" t="s">
        <v>875</v>
      </c>
      <c r="F296" s="248" t="s">
        <v>876</v>
      </c>
      <c r="G296" s="249" t="s">
        <v>137</v>
      </c>
      <c r="H296" s="250">
        <v>8</v>
      </c>
      <c r="I296" s="251"/>
      <c r="J296" s="252">
        <f>ROUND(I296*H296,2)</f>
        <v>0</v>
      </c>
      <c r="K296" s="248" t="s">
        <v>138</v>
      </c>
      <c r="L296" s="253"/>
      <c r="M296" s="254" t="s">
        <v>1</v>
      </c>
      <c r="N296" s="255" t="s">
        <v>42</v>
      </c>
      <c r="O296" s="70"/>
      <c r="P296" s="216">
        <f>O296*H296</f>
        <v>0</v>
      </c>
      <c r="Q296" s="216">
        <v>0</v>
      </c>
      <c r="R296" s="216">
        <f>Q296*H296</f>
        <v>0</v>
      </c>
      <c r="S296" s="216">
        <v>0</v>
      </c>
      <c r="T296" s="217">
        <f>S296*H296</f>
        <v>0</v>
      </c>
      <c r="U296" s="33"/>
      <c r="V296" s="33"/>
      <c r="W296" s="33"/>
      <c r="X296" s="33"/>
      <c r="Y296" s="33"/>
      <c r="Z296" s="33"/>
      <c r="AA296" s="33"/>
      <c r="AB296" s="33"/>
      <c r="AC296" s="33"/>
      <c r="AD296" s="33"/>
      <c r="AE296" s="33"/>
      <c r="AR296" s="218" t="s">
        <v>571</v>
      </c>
      <c r="AT296" s="218" t="s">
        <v>361</v>
      </c>
      <c r="AU296" s="218" t="s">
        <v>85</v>
      </c>
      <c r="AY296" s="16" t="s">
        <v>131</v>
      </c>
      <c r="BE296" s="219">
        <f>IF(N296="základní",J296,0)</f>
        <v>0</v>
      </c>
      <c r="BF296" s="219">
        <f>IF(N296="snížená",J296,0)</f>
        <v>0</v>
      </c>
      <c r="BG296" s="219">
        <f>IF(N296="zákl. přenesená",J296,0)</f>
        <v>0</v>
      </c>
      <c r="BH296" s="219">
        <f>IF(N296="sníž. přenesená",J296,0)</f>
        <v>0</v>
      </c>
      <c r="BI296" s="219">
        <f>IF(N296="nulová",J296,0)</f>
        <v>0</v>
      </c>
      <c r="BJ296" s="16" t="s">
        <v>85</v>
      </c>
      <c r="BK296" s="219">
        <f>ROUND(I296*H296,2)</f>
        <v>0</v>
      </c>
      <c r="BL296" s="16" t="s">
        <v>571</v>
      </c>
      <c r="BM296" s="218" t="s">
        <v>877</v>
      </c>
    </row>
    <row r="297" spans="1:65" s="2" customFormat="1" ht="11.25">
      <c r="A297" s="33"/>
      <c r="B297" s="34"/>
      <c r="C297" s="35"/>
      <c r="D297" s="220" t="s">
        <v>141</v>
      </c>
      <c r="E297" s="35"/>
      <c r="F297" s="221" t="s">
        <v>876</v>
      </c>
      <c r="G297" s="35"/>
      <c r="H297" s="35"/>
      <c r="I297" s="121"/>
      <c r="J297" s="35"/>
      <c r="K297" s="35"/>
      <c r="L297" s="38"/>
      <c r="M297" s="222"/>
      <c r="N297" s="223"/>
      <c r="O297" s="70"/>
      <c r="P297" s="70"/>
      <c r="Q297" s="70"/>
      <c r="R297" s="70"/>
      <c r="S297" s="70"/>
      <c r="T297" s="71"/>
      <c r="U297" s="33"/>
      <c r="V297" s="33"/>
      <c r="W297" s="33"/>
      <c r="X297" s="33"/>
      <c r="Y297" s="33"/>
      <c r="Z297" s="33"/>
      <c r="AA297" s="33"/>
      <c r="AB297" s="33"/>
      <c r="AC297" s="33"/>
      <c r="AD297" s="33"/>
      <c r="AE297" s="33"/>
      <c r="AT297" s="16" t="s">
        <v>141</v>
      </c>
      <c r="AU297" s="16" t="s">
        <v>85</v>
      </c>
    </row>
    <row r="298" spans="1:65" s="2" customFormat="1" ht="21.75" customHeight="1">
      <c r="A298" s="33"/>
      <c r="B298" s="34"/>
      <c r="C298" s="246" t="s">
        <v>467</v>
      </c>
      <c r="D298" s="246" t="s">
        <v>361</v>
      </c>
      <c r="E298" s="247" t="s">
        <v>878</v>
      </c>
      <c r="F298" s="248" t="s">
        <v>879</v>
      </c>
      <c r="G298" s="249" t="s">
        <v>137</v>
      </c>
      <c r="H298" s="250">
        <v>8</v>
      </c>
      <c r="I298" s="251"/>
      <c r="J298" s="252">
        <f>ROUND(I298*H298,2)</f>
        <v>0</v>
      </c>
      <c r="K298" s="248" t="s">
        <v>138</v>
      </c>
      <c r="L298" s="253"/>
      <c r="M298" s="254" t="s">
        <v>1</v>
      </c>
      <c r="N298" s="255" t="s">
        <v>42</v>
      </c>
      <c r="O298" s="70"/>
      <c r="P298" s="216">
        <f>O298*H298</f>
        <v>0</v>
      </c>
      <c r="Q298" s="216">
        <v>0</v>
      </c>
      <c r="R298" s="216">
        <f>Q298*H298</f>
        <v>0</v>
      </c>
      <c r="S298" s="216">
        <v>0</v>
      </c>
      <c r="T298" s="217">
        <f>S298*H298</f>
        <v>0</v>
      </c>
      <c r="U298" s="33"/>
      <c r="V298" s="33"/>
      <c r="W298" s="33"/>
      <c r="X298" s="33"/>
      <c r="Y298" s="33"/>
      <c r="Z298" s="33"/>
      <c r="AA298" s="33"/>
      <c r="AB298" s="33"/>
      <c r="AC298" s="33"/>
      <c r="AD298" s="33"/>
      <c r="AE298" s="33"/>
      <c r="AR298" s="218" t="s">
        <v>571</v>
      </c>
      <c r="AT298" s="218" t="s">
        <v>361</v>
      </c>
      <c r="AU298" s="218" t="s">
        <v>85</v>
      </c>
      <c r="AY298" s="16" t="s">
        <v>131</v>
      </c>
      <c r="BE298" s="219">
        <f>IF(N298="základní",J298,0)</f>
        <v>0</v>
      </c>
      <c r="BF298" s="219">
        <f>IF(N298="snížená",J298,0)</f>
        <v>0</v>
      </c>
      <c r="BG298" s="219">
        <f>IF(N298="zákl. přenesená",J298,0)</f>
        <v>0</v>
      </c>
      <c r="BH298" s="219">
        <f>IF(N298="sníž. přenesená",J298,0)</f>
        <v>0</v>
      </c>
      <c r="BI298" s="219">
        <f>IF(N298="nulová",J298,0)</f>
        <v>0</v>
      </c>
      <c r="BJ298" s="16" t="s">
        <v>85</v>
      </c>
      <c r="BK298" s="219">
        <f>ROUND(I298*H298,2)</f>
        <v>0</v>
      </c>
      <c r="BL298" s="16" t="s">
        <v>571</v>
      </c>
      <c r="BM298" s="218" t="s">
        <v>880</v>
      </c>
    </row>
    <row r="299" spans="1:65" s="2" customFormat="1" ht="11.25">
      <c r="A299" s="33"/>
      <c r="B299" s="34"/>
      <c r="C299" s="35"/>
      <c r="D299" s="220" t="s">
        <v>141</v>
      </c>
      <c r="E299" s="35"/>
      <c r="F299" s="221" t="s">
        <v>879</v>
      </c>
      <c r="G299" s="35"/>
      <c r="H299" s="35"/>
      <c r="I299" s="121"/>
      <c r="J299" s="35"/>
      <c r="K299" s="35"/>
      <c r="L299" s="38"/>
      <c r="M299" s="222"/>
      <c r="N299" s="223"/>
      <c r="O299" s="70"/>
      <c r="P299" s="70"/>
      <c r="Q299" s="70"/>
      <c r="R299" s="70"/>
      <c r="S299" s="70"/>
      <c r="T299" s="71"/>
      <c r="U299" s="33"/>
      <c r="V299" s="33"/>
      <c r="W299" s="33"/>
      <c r="X299" s="33"/>
      <c r="Y299" s="33"/>
      <c r="Z299" s="33"/>
      <c r="AA299" s="33"/>
      <c r="AB299" s="33"/>
      <c r="AC299" s="33"/>
      <c r="AD299" s="33"/>
      <c r="AE299" s="33"/>
      <c r="AT299" s="16" t="s">
        <v>141</v>
      </c>
      <c r="AU299" s="16" t="s">
        <v>85</v>
      </c>
    </row>
    <row r="300" spans="1:65" s="2" customFormat="1" ht="21.75" customHeight="1">
      <c r="A300" s="33"/>
      <c r="B300" s="34"/>
      <c r="C300" s="207" t="s">
        <v>473</v>
      </c>
      <c r="D300" s="207" t="s">
        <v>134</v>
      </c>
      <c r="E300" s="208" t="s">
        <v>881</v>
      </c>
      <c r="F300" s="209" t="s">
        <v>882</v>
      </c>
      <c r="G300" s="210" t="s">
        <v>137</v>
      </c>
      <c r="H300" s="211">
        <v>6</v>
      </c>
      <c r="I300" s="212"/>
      <c r="J300" s="213">
        <f>ROUND(I300*H300,2)</f>
        <v>0</v>
      </c>
      <c r="K300" s="209" t="s">
        <v>138</v>
      </c>
      <c r="L300" s="38"/>
      <c r="M300" s="214" t="s">
        <v>1</v>
      </c>
      <c r="N300" s="215" t="s">
        <v>42</v>
      </c>
      <c r="O300" s="70"/>
      <c r="P300" s="216">
        <f>O300*H300</f>
        <v>0</v>
      </c>
      <c r="Q300" s="216">
        <v>0</v>
      </c>
      <c r="R300" s="216">
        <f>Q300*H300</f>
        <v>0</v>
      </c>
      <c r="S300" s="216">
        <v>0</v>
      </c>
      <c r="T300" s="217">
        <f>S300*H300</f>
        <v>0</v>
      </c>
      <c r="U300" s="33"/>
      <c r="V300" s="33"/>
      <c r="W300" s="33"/>
      <c r="X300" s="33"/>
      <c r="Y300" s="33"/>
      <c r="Z300" s="33"/>
      <c r="AA300" s="33"/>
      <c r="AB300" s="33"/>
      <c r="AC300" s="33"/>
      <c r="AD300" s="33"/>
      <c r="AE300" s="33"/>
      <c r="AR300" s="218" t="s">
        <v>139</v>
      </c>
      <c r="AT300" s="218" t="s">
        <v>134</v>
      </c>
      <c r="AU300" s="218" t="s">
        <v>85</v>
      </c>
      <c r="AY300" s="16" t="s">
        <v>131</v>
      </c>
      <c r="BE300" s="219">
        <f>IF(N300="základní",J300,0)</f>
        <v>0</v>
      </c>
      <c r="BF300" s="219">
        <f>IF(N300="snížená",J300,0)</f>
        <v>0</v>
      </c>
      <c r="BG300" s="219">
        <f>IF(N300="zákl. přenesená",J300,0)</f>
        <v>0</v>
      </c>
      <c r="BH300" s="219">
        <f>IF(N300="sníž. přenesená",J300,0)</f>
        <v>0</v>
      </c>
      <c r="BI300" s="219">
        <f>IF(N300="nulová",J300,0)</f>
        <v>0</v>
      </c>
      <c r="BJ300" s="16" t="s">
        <v>85</v>
      </c>
      <c r="BK300" s="219">
        <f>ROUND(I300*H300,2)</f>
        <v>0</v>
      </c>
      <c r="BL300" s="16" t="s">
        <v>139</v>
      </c>
      <c r="BM300" s="218" t="s">
        <v>883</v>
      </c>
    </row>
    <row r="301" spans="1:65" s="2" customFormat="1" ht="11.25">
      <c r="A301" s="33"/>
      <c r="B301" s="34"/>
      <c r="C301" s="35"/>
      <c r="D301" s="220" t="s">
        <v>141</v>
      </c>
      <c r="E301" s="35"/>
      <c r="F301" s="221" t="s">
        <v>882</v>
      </c>
      <c r="G301" s="35"/>
      <c r="H301" s="35"/>
      <c r="I301" s="121"/>
      <c r="J301" s="35"/>
      <c r="K301" s="35"/>
      <c r="L301" s="38"/>
      <c r="M301" s="222"/>
      <c r="N301" s="223"/>
      <c r="O301" s="70"/>
      <c r="P301" s="70"/>
      <c r="Q301" s="70"/>
      <c r="R301" s="70"/>
      <c r="S301" s="70"/>
      <c r="T301" s="71"/>
      <c r="U301" s="33"/>
      <c r="V301" s="33"/>
      <c r="W301" s="33"/>
      <c r="X301" s="33"/>
      <c r="Y301" s="33"/>
      <c r="Z301" s="33"/>
      <c r="AA301" s="33"/>
      <c r="AB301" s="33"/>
      <c r="AC301" s="33"/>
      <c r="AD301" s="33"/>
      <c r="AE301" s="33"/>
      <c r="AT301" s="16" t="s">
        <v>141</v>
      </c>
      <c r="AU301" s="16" t="s">
        <v>85</v>
      </c>
    </row>
    <row r="302" spans="1:65" s="2" customFormat="1" ht="21.75" customHeight="1">
      <c r="A302" s="33"/>
      <c r="B302" s="34"/>
      <c r="C302" s="207" t="s">
        <v>479</v>
      </c>
      <c r="D302" s="207" t="s">
        <v>134</v>
      </c>
      <c r="E302" s="208" t="s">
        <v>884</v>
      </c>
      <c r="F302" s="209" t="s">
        <v>885</v>
      </c>
      <c r="G302" s="210" t="s">
        <v>137</v>
      </c>
      <c r="H302" s="211">
        <v>6</v>
      </c>
      <c r="I302" s="212"/>
      <c r="J302" s="213">
        <f>ROUND(I302*H302,2)</f>
        <v>0</v>
      </c>
      <c r="K302" s="209" t="s">
        <v>138</v>
      </c>
      <c r="L302" s="38"/>
      <c r="M302" s="214" t="s">
        <v>1</v>
      </c>
      <c r="N302" s="215" t="s">
        <v>42</v>
      </c>
      <c r="O302" s="70"/>
      <c r="P302" s="216">
        <f>O302*H302</f>
        <v>0</v>
      </c>
      <c r="Q302" s="216">
        <v>0</v>
      </c>
      <c r="R302" s="216">
        <f>Q302*H302</f>
        <v>0</v>
      </c>
      <c r="S302" s="216">
        <v>0</v>
      </c>
      <c r="T302" s="217">
        <f>S302*H302</f>
        <v>0</v>
      </c>
      <c r="U302" s="33"/>
      <c r="V302" s="33"/>
      <c r="W302" s="33"/>
      <c r="X302" s="33"/>
      <c r="Y302" s="33"/>
      <c r="Z302" s="33"/>
      <c r="AA302" s="33"/>
      <c r="AB302" s="33"/>
      <c r="AC302" s="33"/>
      <c r="AD302" s="33"/>
      <c r="AE302" s="33"/>
      <c r="AR302" s="218" t="s">
        <v>139</v>
      </c>
      <c r="AT302" s="218" t="s">
        <v>134</v>
      </c>
      <c r="AU302" s="218" t="s">
        <v>85</v>
      </c>
      <c r="AY302" s="16" t="s">
        <v>131</v>
      </c>
      <c r="BE302" s="219">
        <f>IF(N302="základní",J302,0)</f>
        <v>0</v>
      </c>
      <c r="BF302" s="219">
        <f>IF(N302="snížená",J302,0)</f>
        <v>0</v>
      </c>
      <c r="BG302" s="219">
        <f>IF(N302="zákl. přenesená",J302,0)</f>
        <v>0</v>
      </c>
      <c r="BH302" s="219">
        <f>IF(N302="sníž. přenesená",J302,0)</f>
        <v>0</v>
      </c>
      <c r="BI302" s="219">
        <f>IF(N302="nulová",J302,0)</f>
        <v>0</v>
      </c>
      <c r="BJ302" s="16" t="s">
        <v>85</v>
      </c>
      <c r="BK302" s="219">
        <f>ROUND(I302*H302,2)</f>
        <v>0</v>
      </c>
      <c r="BL302" s="16" t="s">
        <v>139</v>
      </c>
      <c r="BM302" s="218" t="s">
        <v>886</v>
      </c>
    </row>
    <row r="303" spans="1:65" s="2" customFormat="1" ht="19.5">
      <c r="A303" s="33"/>
      <c r="B303" s="34"/>
      <c r="C303" s="35"/>
      <c r="D303" s="220" t="s">
        <v>141</v>
      </c>
      <c r="E303" s="35"/>
      <c r="F303" s="221" t="s">
        <v>887</v>
      </c>
      <c r="G303" s="35"/>
      <c r="H303" s="35"/>
      <c r="I303" s="121"/>
      <c r="J303" s="35"/>
      <c r="K303" s="35"/>
      <c r="L303" s="38"/>
      <c r="M303" s="222"/>
      <c r="N303" s="223"/>
      <c r="O303" s="70"/>
      <c r="P303" s="70"/>
      <c r="Q303" s="70"/>
      <c r="R303" s="70"/>
      <c r="S303" s="70"/>
      <c r="T303" s="71"/>
      <c r="U303" s="33"/>
      <c r="V303" s="33"/>
      <c r="W303" s="33"/>
      <c r="X303" s="33"/>
      <c r="Y303" s="33"/>
      <c r="Z303" s="33"/>
      <c r="AA303" s="33"/>
      <c r="AB303" s="33"/>
      <c r="AC303" s="33"/>
      <c r="AD303" s="33"/>
      <c r="AE303" s="33"/>
      <c r="AT303" s="16" t="s">
        <v>141</v>
      </c>
      <c r="AU303" s="16" t="s">
        <v>85</v>
      </c>
    </row>
    <row r="304" spans="1:65" s="2" customFormat="1" ht="21.75" customHeight="1">
      <c r="A304" s="33"/>
      <c r="B304" s="34"/>
      <c r="C304" s="246" t="s">
        <v>485</v>
      </c>
      <c r="D304" s="246" t="s">
        <v>361</v>
      </c>
      <c r="E304" s="247" t="s">
        <v>888</v>
      </c>
      <c r="F304" s="248" t="s">
        <v>889</v>
      </c>
      <c r="G304" s="249" t="s">
        <v>137</v>
      </c>
      <c r="H304" s="250">
        <v>6</v>
      </c>
      <c r="I304" s="251"/>
      <c r="J304" s="252">
        <f>ROUND(I304*H304,2)</f>
        <v>0</v>
      </c>
      <c r="K304" s="248" t="s">
        <v>138</v>
      </c>
      <c r="L304" s="253"/>
      <c r="M304" s="254" t="s">
        <v>1</v>
      </c>
      <c r="N304" s="255" t="s">
        <v>42</v>
      </c>
      <c r="O304" s="70"/>
      <c r="P304" s="216">
        <f>O304*H304</f>
        <v>0</v>
      </c>
      <c r="Q304" s="216">
        <v>0</v>
      </c>
      <c r="R304" s="216">
        <f>Q304*H304</f>
        <v>0</v>
      </c>
      <c r="S304" s="216">
        <v>0</v>
      </c>
      <c r="T304" s="217">
        <f>S304*H304</f>
        <v>0</v>
      </c>
      <c r="U304" s="33"/>
      <c r="V304" s="33"/>
      <c r="W304" s="33"/>
      <c r="X304" s="33"/>
      <c r="Y304" s="33"/>
      <c r="Z304" s="33"/>
      <c r="AA304" s="33"/>
      <c r="AB304" s="33"/>
      <c r="AC304" s="33"/>
      <c r="AD304" s="33"/>
      <c r="AE304" s="33"/>
      <c r="AR304" s="218" t="s">
        <v>571</v>
      </c>
      <c r="AT304" s="218" t="s">
        <v>361</v>
      </c>
      <c r="AU304" s="218" t="s">
        <v>85</v>
      </c>
      <c r="AY304" s="16" t="s">
        <v>131</v>
      </c>
      <c r="BE304" s="219">
        <f>IF(N304="základní",J304,0)</f>
        <v>0</v>
      </c>
      <c r="BF304" s="219">
        <f>IF(N304="snížená",J304,0)</f>
        <v>0</v>
      </c>
      <c r="BG304" s="219">
        <f>IF(N304="zákl. přenesená",J304,0)</f>
        <v>0</v>
      </c>
      <c r="BH304" s="219">
        <f>IF(N304="sníž. přenesená",J304,0)</f>
        <v>0</v>
      </c>
      <c r="BI304" s="219">
        <f>IF(N304="nulová",J304,0)</f>
        <v>0</v>
      </c>
      <c r="BJ304" s="16" t="s">
        <v>85</v>
      </c>
      <c r="BK304" s="219">
        <f>ROUND(I304*H304,2)</f>
        <v>0</v>
      </c>
      <c r="BL304" s="16" t="s">
        <v>571</v>
      </c>
      <c r="BM304" s="218" t="s">
        <v>890</v>
      </c>
    </row>
    <row r="305" spans="1:65" s="2" customFormat="1" ht="11.25">
      <c r="A305" s="33"/>
      <c r="B305" s="34"/>
      <c r="C305" s="35"/>
      <c r="D305" s="220" t="s">
        <v>141</v>
      </c>
      <c r="E305" s="35"/>
      <c r="F305" s="221" t="s">
        <v>889</v>
      </c>
      <c r="G305" s="35"/>
      <c r="H305" s="35"/>
      <c r="I305" s="121"/>
      <c r="J305" s="35"/>
      <c r="K305" s="35"/>
      <c r="L305" s="38"/>
      <c r="M305" s="222"/>
      <c r="N305" s="223"/>
      <c r="O305" s="70"/>
      <c r="P305" s="70"/>
      <c r="Q305" s="70"/>
      <c r="R305" s="70"/>
      <c r="S305" s="70"/>
      <c r="T305" s="71"/>
      <c r="U305" s="33"/>
      <c r="V305" s="33"/>
      <c r="W305" s="33"/>
      <c r="X305" s="33"/>
      <c r="Y305" s="33"/>
      <c r="Z305" s="33"/>
      <c r="AA305" s="33"/>
      <c r="AB305" s="33"/>
      <c r="AC305" s="33"/>
      <c r="AD305" s="33"/>
      <c r="AE305" s="33"/>
      <c r="AT305" s="16" t="s">
        <v>141</v>
      </c>
      <c r="AU305" s="16" t="s">
        <v>85</v>
      </c>
    </row>
    <row r="306" spans="1:65" s="2" customFormat="1" ht="21.75" customHeight="1">
      <c r="A306" s="33"/>
      <c r="B306" s="34"/>
      <c r="C306" s="246" t="s">
        <v>491</v>
      </c>
      <c r="D306" s="246" t="s">
        <v>361</v>
      </c>
      <c r="E306" s="247" t="s">
        <v>891</v>
      </c>
      <c r="F306" s="248" t="s">
        <v>892</v>
      </c>
      <c r="G306" s="249" t="s">
        <v>137</v>
      </c>
      <c r="H306" s="250">
        <v>6</v>
      </c>
      <c r="I306" s="251"/>
      <c r="J306" s="252">
        <f>ROUND(I306*H306,2)</f>
        <v>0</v>
      </c>
      <c r="K306" s="248" t="s">
        <v>138</v>
      </c>
      <c r="L306" s="253"/>
      <c r="M306" s="254" t="s">
        <v>1</v>
      </c>
      <c r="N306" s="255" t="s">
        <v>42</v>
      </c>
      <c r="O306" s="70"/>
      <c r="P306" s="216">
        <f>O306*H306</f>
        <v>0</v>
      </c>
      <c r="Q306" s="216">
        <v>0</v>
      </c>
      <c r="R306" s="216">
        <f>Q306*H306</f>
        <v>0</v>
      </c>
      <c r="S306" s="216">
        <v>0</v>
      </c>
      <c r="T306" s="217">
        <f>S306*H306</f>
        <v>0</v>
      </c>
      <c r="U306" s="33"/>
      <c r="V306" s="33"/>
      <c r="W306" s="33"/>
      <c r="X306" s="33"/>
      <c r="Y306" s="33"/>
      <c r="Z306" s="33"/>
      <c r="AA306" s="33"/>
      <c r="AB306" s="33"/>
      <c r="AC306" s="33"/>
      <c r="AD306" s="33"/>
      <c r="AE306" s="33"/>
      <c r="AR306" s="218" t="s">
        <v>571</v>
      </c>
      <c r="AT306" s="218" t="s">
        <v>361</v>
      </c>
      <c r="AU306" s="218" t="s">
        <v>85</v>
      </c>
      <c r="AY306" s="16" t="s">
        <v>131</v>
      </c>
      <c r="BE306" s="219">
        <f>IF(N306="základní",J306,0)</f>
        <v>0</v>
      </c>
      <c r="BF306" s="219">
        <f>IF(N306="snížená",J306,0)</f>
        <v>0</v>
      </c>
      <c r="BG306" s="219">
        <f>IF(N306="zákl. přenesená",J306,0)</f>
        <v>0</v>
      </c>
      <c r="BH306" s="219">
        <f>IF(N306="sníž. přenesená",J306,0)</f>
        <v>0</v>
      </c>
      <c r="BI306" s="219">
        <f>IF(N306="nulová",J306,0)</f>
        <v>0</v>
      </c>
      <c r="BJ306" s="16" t="s">
        <v>85</v>
      </c>
      <c r="BK306" s="219">
        <f>ROUND(I306*H306,2)</f>
        <v>0</v>
      </c>
      <c r="BL306" s="16" t="s">
        <v>571</v>
      </c>
      <c r="BM306" s="218" t="s">
        <v>893</v>
      </c>
    </row>
    <row r="307" spans="1:65" s="2" customFormat="1" ht="11.25">
      <c r="A307" s="33"/>
      <c r="B307" s="34"/>
      <c r="C307" s="35"/>
      <c r="D307" s="220" t="s">
        <v>141</v>
      </c>
      <c r="E307" s="35"/>
      <c r="F307" s="221" t="s">
        <v>892</v>
      </c>
      <c r="G307" s="35"/>
      <c r="H307" s="35"/>
      <c r="I307" s="121"/>
      <c r="J307" s="35"/>
      <c r="K307" s="35"/>
      <c r="L307" s="38"/>
      <c r="M307" s="222"/>
      <c r="N307" s="223"/>
      <c r="O307" s="70"/>
      <c r="P307" s="70"/>
      <c r="Q307" s="70"/>
      <c r="R307" s="70"/>
      <c r="S307" s="70"/>
      <c r="T307" s="71"/>
      <c r="U307" s="33"/>
      <c r="V307" s="33"/>
      <c r="W307" s="33"/>
      <c r="X307" s="33"/>
      <c r="Y307" s="33"/>
      <c r="Z307" s="33"/>
      <c r="AA307" s="33"/>
      <c r="AB307" s="33"/>
      <c r="AC307" s="33"/>
      <c r="AD307" s="33"/>
      <c r="AE307" s="33"/>
      <c r="AT307" s="16" t="s">
        <v>141</v>
      </c>
      <c r="AU307" s="16" t="s">
        <v>85</v>
      </c>
    </row>
    <row r="308" spans="1:65" s="2" customFormat="1" ht="21.75" customHeight="1">
      <c r="A308" s="33"/>
      <c r="B308" s="34"/>
      <c r="C308" s="246" t="s">
        <v>497</v>
      </c>
      <c r="D308" s="246" t="s">
        <v>361</v>
      </c>
      <c r="E308" s="247" t="s">
        <v>894</v>
      </c>
      <c r="F308" s="248" t="s">
        <v>895</v>
      </c>
      <c r="G308" s="249" t="s">
        <v>137</v>
      </c>
      <c r="H308" s="250">
        <v>12</v>
      </c>
      <c r="I308" s="251"/>
      <c r="J308" s="252">
        <f>ROUND(I308*H308,2)</f>
        <v>0</v>
      </c>
      <c r="K308" s="248" t="s">
        <v>138</v>
      </c>
      <c r="L308" s="253"/>
      <c r="M308" s="254" t="s">
        <v>1</v>
      </c>
      <c r="N308" s="255" t="s">
        <v>42</v>
      </c>
      <c r="O308" s="70"/>
      <c r="P308" s="216">
        <f>O308*H308</f>
        <v>0</v>
      </c>
      <c r="Q308" s="216">
        <v>0</v>
      </c>
      <c r="R308" s="216">
        <f>Q308*H308</f>
        <v>0</v>
      </c>
      <c r="S308" s="216">
        <v>0</v>
      </c>
      <c r="T308" s="217">
        <f>S308*H308</f>
        <v>0</v>
      </c>
      <c r="U308" s="33"/>
      <c r="V308" s="33"/>
      <c r="W308" s="33"/>
      <c r="X308" s="33"/>
      <c r="Y308" s="33"/>
      <c r="Z308" s="33"/>
      <c r="AA308" s="33"/>
      <c r="AB308" s="33"/>
      <c r="AC308" s="33"/>
      <c r="AD308" s="33"/>
      <c r="AE308" s="33"/>
      <c r="AR308" s="218" t="s">
        <v>571</v>
      </c>
      <c r="AT308" s="218" t="s">
        <v>361</v>
      </c>
      <c r="AU308" s="218" t="s">
        <v>85</v>
      </c>
      <c r="AY308" s="16" t="s">
        <v>131</v>
      </c>
      <c r="BE308" s="219">
        <f>IF(N308="základní",J308,0)</f>
        <v>0</v>
      </c>
      <c r="BF308" s="219">
        <f>IF(N308="snížená",J308,0)</f>
        <v>0</v>
      </c>
      <c r="BG308" s="219">
        <f>IF(N308="zákl. přenesená",J308,0)</f>
        <v>0</v>
      </c>
      <c r="BH308" s="219">
        <f>IF(N308="sníž. přenesená",J308,0)</f>
        <v>0</v>
      </c>
      <c r="BI308" s="219">
        <f>IF(N308="nulová",J308,0)</f>
        <v>0</v>
      </c>
      <c r="BJ308" s="16" t="s">
        <v>85</v>
      </c>
      <c r="BK308" s="219">
        <f>ROUND(I308*H308,2)</f>
        <v>0</v>
      </c>
      <c r="BL308" s="16" t="s">
        <v>571</v>
      </c>
      <c r="BM308" s="218" t="s">
        <v>896</v>
      </c>
    </row>
    <row r="309" spans="1:65" s="2" customFormat="1" ht="11.25">
      <c r="A309" s="33"/>
      <c r="B309" s="34"/>
      <c r="C309" s="35"/>
      <c r="D309" s="220" t="s">
        <v>141</v>
      </c>
      <c r="E309" s="35"/>
      <c r="F309" s="221" t="s">
        <v>895</v>
      </c>
      <c r="G309" s="35"/>
      <c r="H309" s="35"/>
      <c r="I309" s="121"/>
      <c r="J309" s="35"/>
      <c r="K309" s="35"/>
      <c r="L309" s="38"/>
      <c r="M309" s="222"/>
      <c r="N309" s="223"/>
      <c r="O309" s="70"/>
      <c r="P309" s="70"/>
      <c r="Q309" s="70"/>
      <c r="R309" s="70"/>
      <c r="S309" s="70"/>
      <c r="T309" s="71"/>
      <c r="U309" s="33"/>
      <c r="V309" s="33"/>
      <c r="W309" s="33"/>
      <c r="X309" s="33"/>
      <c r="Y309" s="33"/>
      <c r="Z309" s="33"/>
      <c r="AA309" s="33"/>
      <c r="AB309" s="33"/>
      <c r="AC309" s="33"/>
      <c r="AD309" s="33"/>
      <c r="AE309" s="33"/>
      <c r="AT309" s="16" t="s">
        <v>141</v>
      </c>
      <c r="AU309" s="16" t="s">
        <v>85</v>
      </c>
    </row>
    <row r="310" spans="1:65" s="2" customFormat="1" ht="21.75" customHeight="1">
      <c r="A310" s="33"/>
      <c r="B310" s="34"/>
      <c r="C310" s="207" t="s">
        <v>503</v>
      </c>
      <c r="D310" s="207" t="s">
        <v>134</v>
      </c>
      <c r="E310" s="208" t="s">
        <v>897</v>
      </c>
      <c r="F310" s="209" t="s">
        <v>898</v>
      </c>
      <c r="G310" s="210" t="s">
        <v>137</v>
      </c>
      <c r="H310" s="211">
        <v>11</v>
      </c>
      <c r="I310" s="212"/>
      <c r="J310" s="213">
        <f>ROUND(I310*H310,2)</f>
        <v>0</v>
      </c>
      <c r="K310" s="209" t="s">
        <v>138</v>
      </c>
      <c r="L310" s="38"/>
      <c r="M310" s="214" t="s">
        <v>1</v>
      </c>
      <c r="N310" s="215" t="s">
        <v>42</v>
      </c>
      <c r="O310" s="70"/>
      <c r="P310" s="216">
        <f>O310*H310</f>
        <v>0</v>
      </c>
      <c r="Q310" s="216">
        <v>0</v>
      </c>
      <c r="R310" s="216">
        <f>Q310*H310</f>
        <v>0</v>
      </c>
      <c r="S310" s="216">
        <v>0</v>
      </c>
      <c r="T310" s="217">
        <f>S310*H310</f>
        <v>0</v>
      </c>
      <c r="U310" s="33"/>
      <c r="V310" s="33"/>
      <c r="W310" s="33"/>
      <c r="X310" s="33"/>
      <c r="Y310" s="33"/>
      <c r="Z310" s="33"/>
      <c r="AA310" s="33"/>
      <c r="AB310" s="33"/>
      <c r="AC310" s="33"/>
      <c r="AD310" s="33"/>
      <c r="AE310" s="33"/>
      <c r="AR310" s="218" t="s">
        <v>139</v>
      </c>
      <c r="AT310" s="218" t="s">
        <v>134</v>
      </c>
      <c r="AU310" s="218" t="s">
        <v>85</v>
      </c>
      <c r="AY310" s="16" t="s">
        <v>131</v>
      </c>
      <c r="BE310" s="219">
        <f>IF(N310="základní",J310,0)</f>
        <v>0</v>
      </c>
      <c r="BF310" s="219">
        <f>IF(N310="snížená",J310,0)</f>
        <v>0</v>
      </c>
      <c r="BG310" s="219">
        <f>IF(N310="zákl. přenesená",J310,0)</f>
        <v>0</v>
      </c>
      <c r="BH310" s="219">
        <f>IF(N310="sníž. přenesená",J310,0)</f>
        <v>0</v>
      </c>
      <c r="BI310" s="219">
        <f>IF(N310="nulová",J310,0)</f>
        <v>0</v>
      </c>
      <c r="BJ310" s="16" t="s">
        <v>85</v>
      </c>
      <c r="BK310" s="219">
        <f>ROUND(I310*H310,2)</f>
        <v>0</v>
      </c>
      <c r="BL310" s="16" t="s">
        <v>139</v>
      </c>
      <c r="BM310" s="218" t="s">
        <v>899</v>
      </c>
    </row>
    <row r="311" spans="1:65" s="2" customFormat="1" ht="19.5">
      <c r="A311" s="33"/>
      <c r="B311" s="34"/>
      <c r="C311" s="35"/>
      <c r="D311" s="220" t="s">
        <v>141</v>
      </c>
      <c r="E311" s="35"/>
      <c r="F311" s="221" t="s">
        <v>900</v>
      </c>
      <c r="G311" s="35"/>
      <c r="H311" s="35"/>
      <c r="I311" s="121"/>
      <c r="J311" s="35"/>
      <c r="K311" s="35"/>
      <c r="L311" s="38"/>
      <c r="M311" s="222"/>
      <c r="N311" s="223"/>
      <c r="O311" s="70"/>
      <c r="P311" s="70"/>
      <c r="Q311" s="70"/>
      <c r="R311" s="70"/>
      <c r="S311" s="70"/>
      <c r="T311" s="71"/>
      <c r="U311" s="33"/>
      <c r="V311" s="33"/>
      <c r="W311" s="33"/>
      <c r="X311" s="33"/>
      <c r="Y311" s="33"/>
      <c r="Z311" s="33"/>
      <c r="AA311" s="33"/>
      <c r="AB311" s="33"/>
      <c r="AC311" s="33"/>
      <c r="AD311" s="33"/>
      <c r="AE311" s="33"/>
      <c r="AT311" s="16" t="s">
        <v>141</v>
      </c>
      <c r="AU311" s="16" t="s">
        <v>85</v>
      </c>
    </row>
    <row r="312" spans="1:65" s="13" customFormat="1" ht="11.25">
      <c r="B312" s="224"/>
      <c r="C312" s="225"/>
      <c r="D312" s="220" t="s">
        <v>148</v>
      </c>
      <c r="E312" s="226" t="s">
        <v>1</v>
      </c>
      <c r="F312" s="227" t="s">
        <v>179</v>
      </c>
      <c r="G312" s="225"/>
      <c r="H312" s="228">
        <v>7</v>
      </c>
      <c r="I312" s="229"/>
      <c r="J312" s="225"/>
      <c r="K312" s="225"/>
      <c r="L312" s="230"/>
      <c r="M312" s="231"/>
      <c r="N312" s="232"/>
      <c r="O312" s="232"/>
      <c r="P312" s="232"/>
      <c r="Q312" s="232"/>
      <c r="R312" s="232"/>
      <c r="S312" s="232"/>
      <c r="T312" s="233"/>
      <c r="AT312" s="234" t="s">
        <v>148</v>
      </c>
      <c r="AU312" s="234" t="s">
        <v>85</v>
      </c>
      <c r="AV312" s="13" t="s">
        <v>87</v>
      </c>
      <c r="AW312" s="13" t="s">
        <v>34</v>
      </c>
      <c r="AX312" s="13" t="s">
        <v>77</v>
      </c>
      <c r="AY312" s="234" t="s">
        <v>131</v>
      </c>
    </row>
    <row r="313" spans="1:65" s="13" customFormat="1" ht="11.25">
      <c r="B313" s="224"/>
      <c r="C313" s="225"/>
      <c r="D313" s="220" t="s">
        <v>148</v>
      </c>
      <c r="E313" s="226" t="s">
        <v>1</v>
      </c>
      <c r="F313" s="227" t="s">
        <v>901</v>
      </c>
      <c r="G313" s="225"/>
      <c r="H313" s="228">
        <v>4</v>
      </c>
      <c r="I313" s="229"/>
      <c r="J313" s="225"/>
      <c r="K313" s="225"/>
      <c r="L313" s="230"/>
      <c r="M313" s="231"/>
      <c r="N313" s="232"/>
      <c r="O313" s="232"/>
      <c r="P313" s="232"/>
      <c r="Q313" s="232"/>
      <c r="R313" s="232"/>
      <c r="S313" s="232"/>
      <c r="T313" s="233"/>
      <c r="AT313" s="234" t="s">
        <v>148</v>
      </c>
      <c r="AU313" s="234" t="s">
        <v>85</v>
      </c>
      <c r="AV313" s="13" t="s">
        <v>87</v>
      </c>
      <c r="AW313" s="13" t="s">
        <v>34</v>
      </c>
      <c r="AX313" s="13" t="s">
        <v>77</v>
      </c>
      <c r="AY313" s="234" t="s">
        <v>131</v>
      </c>
    </row>
    <row r="314" spans="1:65" s="14" customFormat="1" ht="11.25">
      <c r="B314" s="235"/>
      <c r="C314" s="236"/>
      <c r="D314" s="220" t="s">
        <v>148</v>
      </c>
      <c r="E314" s="237" t="s">
        <v>1</v>
      </c>
      <c r="F314" s="238" t="s">
        <v>165</v>
      </c>
      <c r="G314" s="236"/>
      <c r="H314" s="239">
        <v>11</v>
      </c>
      <c r="I314" s="240"/>
      <c r="J314" s="236"/>
      <c r="K314" s="236"/>
      <c r="L314" s="241"/>
      <c r="M314" s="242"/>
      <c r="N314" s="243"/>
      <c r="O314" s="243"/>
      <c r="P314" s="243"/>
      <c r="Q314" s="243"/>
      <c r="R314" s="243"/>
      <c r="S314" s="243"/>
      <c r="T314" s="244"/>
      <c r="AT314" s="245" t="s">
        <v>148</v>
      </c>
      <c r="AU314" s="245" t="s">
        <v>85</v>
      </c>
      <c r="AV314" s="14" t="s">
        <v>139</v>
      </c>
      <c r="AW314" s="14" t="s">
        <v>34</v>
      </c>
      <c r="AX314" s="14" t="s">
        <v>85</v>
      </c>
      <c r="AY314" s="245" t="s">
        <v>131</v>
      </c>
    </row>
    <row r="315" spans="1:65" s="2" customFormat="1" ht="21.75" customHeight="1">
      <c r="A315" s="33"/>
      <c r="B315" s="34"/>
      <c r="C315" s="207" t="s">
        <v>506</v>
      </c>
      <c r="D315" s="207" t="s">
        <v>134</v>
      </c>
      <c r="E315" s="208" t="s">
        <v>902</v>
      </c>
      <c r="F315" s="209" t="s">
        <v>903</v>
      </c>
      <c r="G315" s="210" t="s">
        <v>145</v>
      </c>
      <c r="H315" s="211">
        <v>0.5</v>
      </c>
      <c r="I315" s="212"/>
      <c r="J315" s="213">
        <f>ROUND(I315*H315,2)</f>
        <v>0</v>
      </c>
      <c r="K315" s="209" t="s">
        <v>138</v>
      </c>
      <c r="L315" s="38"/>
      <c r="M315" s="214" t="s">
        <v>1</v>
      </c>
      <c r="N315" s="215" t="s">
        <v>42</v>
      </c>
      <c r="O315" s="70"/>
      <c r="P315" s="216">
        <f>O315*H315</f>
        <v>0</v>
      </c>
      <c r="Q315" s="216">
        <v>0</v>
      </c>
      <c r="R315" s="216">
        <f>Q315*H315</f>
        <v>0</v>
      </c>
      <c r="S315" s="216">
        <v>0</v>
      </c>
      <c r="T315" s="217">
        <f>S315*H315</f>
        <v>0</v>
      </c>
      <c r="U315" s="33"/>
      <c r="V315" s="33"/>
      <c r="W315" s="33"/>
      <c r="X315" s="33"/>
      <c r="Y315" s="33"/>
      <c r="Z315" s="33"/>
      <c r="AA315" s="33"/>
      <c r="AB315" s="33"/>
      <c r="AC315" s="33"/>
      <c r="AD315" s="33"/>
      <c r="AE315" s="33"/>
      <c r="AR315" s="218" t="s">
        <v>139</v>
      </c>
      <c r="AT315" s="218" t="s">
        <v>134</v>
      </c>
      <c r="AU315" s="218" t="s">
        <v>85</v>
      </c>
      <c r="AY315" s="16" t="s">
        <v>131</v>
      </c>
      <c r="BE315" s="219">
        <f>IF(N315="základní",J315,0)</f>
        <v>0</v>
      </c>
      <c r="BF315" s="219">
        <f>IF(N315="snížená",J315,0)</f>
        <v>0</v>
      </c>
      <c r="BG315" s="219">
        <f>IF(N315="zákl. přenesená",J315,0)</f>
        <v>0</v>
      </c>
      <c r="BH315" s="219">
        <f>IF(N315="sníž. přenesená",J315,0)</f>
        <v>0</v>
      </c>
      <c r="BI315" s="219">
        <f>IF(N315="nulová",J315,0)</f>
        <v>0</v>
      </c>
      <c r="BJ315" s="16" t="s">
        <v>85</v>
      </c>
      <c r="BK315" s="219">
        <f>ROUND(I315*H315,2)</f>
        <v>0</v>
      </c>
      <c r="BL315" s="16" t="s">
        <v>139</v>
      </c>
      <c r="BM315" s="218" t="s">
        <v>904</v>
      </c>
    </row>
    <row r="316" spans="1:65" s="2" customFormat="1" ht="29.25">
      <c r="A316" s="33"/>
      <c r="B316" s="34"/>
      <c r="C316" s="35"/>
      <c r="D316" s="220" t="s">
        <v>141</v>
      </c>
      <c r="E316" s="35"/>
      <c r="F316" s="221" t="s">
        <v>905</v>
      </c>
      <c r="G316" s="35"/>
      <c r="H316" s="35"/>
      <c r="I316" s="121"/>
      <c r="J316" s="35"/>
      <c r="K316" s="35"/>
      <c r="L316" s="38"/>
      <c r="M316" s="222"/>
      <c r="N316" s="223"/>
      <c r="O316" s="70"/>
      <c r="P316" s="70"/>
      <c r="Q316" s="70"/>
      <c r="R316" s="70"/>
      <c r="S316" s="70"/>
      <c r="T316" s="71"/>
      <c r="U316" s="33"/>
      <c r="V316" s="33"/>
      <c r="W316" s="33"/>
      <c r="X316" s="33"/>
      <c r="Y316" s="33"/>
      <c r="Z316" s="33"/>
      <c r="AA316" s="33"/>
      <c r="AB316" s="33"/>
      <c r="AC316" s="33"/>
      <c r="AD316" s="33"/>
      <c r="AE316" s="33"/>
      <c r="AT316" s="16" t="s">
        <v>141</v>
      </c>
      <c r="AU316" s="16" t="s">
        <v>85</v>
      </c>
    </row>
    <row r="317" spans="1:65" s="2" customFormat="1" ht="21.75" customHeight="1">
      <c r="A317" s="33"/>
      <c r="B317" s="34"/>
      <c r="C317" s="207" t="s">
        <v>512</v>
      </c>
      <c r="D317" s="207" t="s">
        <v>134</v>
      </c>
      <c r="E317" s="208" t="s">
        <v>906</v>
      </c>
      <c r="F317" s="209" t="s">
        <v>907</v>
      </c>
      <c r="G317" s="210" t="s">
        <v>145</v>
      </c>
      <c r="H317" s="211">
        <v>0.5</v>
      </c>
      <c r="I317" s="212"/>
      <c r="J317" s="213">
        <f>ROUND(I317*H317,2)</f>
        <v>0</v>
      </c>
      <c r="K317" s="209" t="s">
        <v>138</v>
      </c>
      <c r="L317" s="38"/>
      <c r="M317" s="214" t="s">
        <v>1</v>
      </c>
      <c r="N317" s="215" t="s">
        <v>42</v>
      </c>
      <c r="O317" s="70"/>
      <c r="P317" s="216">
        <f>O317*H317</f>
        <v>0</v>
      </c>
      <c r="Q317" s="216">
        <v>0</v>
      </c>
      <c r="R317" s="216">
        <f>Q317*H317</f>
        <v>0</v>
      </c>
      <c r="S317" s="216">
        <v>0</v>
      </c>
      <c r="T317" s="217">
        <f>S317*H317</f>
        <v>0</v>
      </c>
      <c r="U317" s="33"/>
      <c r="V317" s="33"/>
      <c r="W317" s="33"/>
      <c r="X317" s="33"/>
      <c r="Y317" s="33"/>
      <c r="Z317" s="33"/>
      <c r="AA317" s="33"/>
      <c r="AB317" s="33"/>
      <c r="AC317" s="33"/>
      <c r="AD317" s="33"/>
      <c r="AE317" s="33"/>
      <c r="AR317" s="218" t="s">
        <v>139</v>
      </c>
      <c r="AT317" s="218" t="s">
        <v>134</v>
      </c>
      <c r="AU317" s="218" t="s">
        <v>85</v>
      </c>
      <c r="AY317" s="16" t="s">
        <v>131</v>
      </c>
      <c r="BE317" s="219">
        <f>IF(N317="základní",J317,0)</f>
        <v>0</v>
      </c>
      <c r="BF317" s="219">
        <f>IF(N317="snížená",J317,0)</f>
        <v>0</v>
      </c>
      <c r="BG317" s="219">
        <f>IF(N317="zákl. přenesená",J317,0)</f>
        <v>0</v>
      </c>
      <c r="BH317" s="219">
        <f>IF(N317="sníž. přenesená",J317,0)</f>
        <v>0</v>
      </c>
      <c r="BI317" s="219">
        <f>IF(N317="nulová",J317,0)</f>
        <v>0</v>
      </c>
      <c r="BJ317" s="16" t="s">
        <v>85</v>
      </c>
      <c r="BK317" s="219">
        <f>ROUND(I317*H317,2)</f>
        <v>0</v>
      </c>
      <c r="BL317" s="16" t="s">
        <v>139</v>
      </c>
      <c r="BM317" s="218" t="s">
        <v>908</v>
      </c>
    </row>
    <row r="318" spans="1:65" s="2" customFormat="1" ht="29.25">
      <c r="A318" s="33"/>
      <c r="B318" s="34"/>
      <c r="C318" s="35"/>
      <c r="D318" s="220" t="s">
        <v>141</v>
      </c>
      <c r="E318" s="35"/>
      <c r="F318" s="221" t="s">
        <v>909</v>
      </c>
      <c r="G318" s="35"/>
      <c r="H318" s="35"/>
      <c r="I318" s="121"/>
      <c r="J318" s="35"/>
      <c r="K318" s="35"/>
      <c r="L318" s="38"/>
      <c r="M318" s="263"/>
      <c r="N318" s="264"/>
      <c r="O318" s="265"/>
      <c r="P318" s="265"/>
      <c r="Q318" s="265"/>
      <c r="R318" s="265"/>
      <c r="S318" s="265"/>
      <c r="T318" s="266"/>
      <c r="U318" s="33"/>
      <c r="V318" s="33"/>
      <c r="W318" s="33"/>
      <c r="X318" s="33"/>
      <c r="Y318" s="33"/>
      <c r="Z318" s="33"/>
      <c r="AA318" s="33"/>
      <c r="AB318" s="33"/>
      <c r="AC318" s="33"/>
      <c r="AD318" s="33"/>
      <c r="AE318" s="33"/>
      <c r="AT318" s="16" t="s">
        <v>141</v>
      </c>
      <c r="AU318" s="16" t="s">
        <v>85</v>
      </c>
    </row>
    <row r="319" spans="1:65" s="2" customFormat="1" ht="6.95" customHeight="1">
      <c r="A319" s="33"/>
      <c r="B319" s="53"/>
      <c r="C319" s="54"/>
      <c r="D319" s="54"/>
      <c r="E319" s="54"/>
      <c r="F319" s="54"/>
      <c r="G319" s="54"/>
      <c r="H319" s="54"/>
      <c r="I319" s="157"/>
      <c r="J319" s="54"/>
      <c r="K319" s="54"/>
      <c r="L319" s="38"/>
      <c r="M319" s="33"/>
      <c r="O319" s="33"/>
      <c r="P319" s="33"/>
      <c r="Q319" s="33"/>
      <c r="R319" s="33"/>
      <c r="S319" s="33"/>
      <c r="T319" s="33"/>
      <c r="U319" s="33"/>
      <c r="V319" s="33"/>
      <c r="W319" s="33"/>
      <c r="X319" s="33"/>
      <c r="Y319" s="33"/>
      <c r="Z319" s="33"/>
      <c r="AA319" s="33"/>
      <c r="AB319" s="33"/>
      <c r="AC319" s="33"/>
      <c r="AD319" s="33"/>
      <c r="AE319" s="33"/>
    </row>
  </sheetData>
  <sheetProtection algorithmName="SHA-512" hashValue="vXL0WrpFfi+NUAQgleOe3TSLBQLs5daq61AOsq5ijatGskl+26mnVZxsHq9AxFdi/ifjxfWONj305UgHQJjfQg==" saltValue="YPnAJT7IeCyevopVtQTf2y1X+wK8p3DoMl87JlSXXZ67FK3iwonyYx6hqTrya6DxdRPz+vf1eLDr5zvfxVruJg==" spinCount="100000" sheet="1" objects="1" scenarios="1" formatColumns="0" formatRows="0" autoFilter="0"/>
  <autoFilter ref="C124:K318"/>
  <mergeCells count="12">
    <mergeCell ref="E117:H117"/>
    <mergeCell ref="L2:V2"/>
    <mergeCell ref="E85:H85"/>
    <mergeCell ref="E87:H87"/>
    <mergeCell ref="E89:H89"/>
    <mergeCell ref="E113:H113"/>
    <mergeCell ref="E115:H115"/>
    <mergeCell ref="E7:H7"/>
    <mergeCell ref="E9:H9"/>
    <mergeCell ref="E11:H11"/>
    <mergeCell ref="E20:H20"/>
    <mergeCell ref="E29:H29"/>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129"/>
  <sheetViews>
    <sheetView showGridLines="0" workbookViewId="0"/>
  </sheetViews>
  <sheetFormatPr defaultRowHeight="14.25"/>
  <cols>
    <col min="1" max="1" width="8.33203125" style="1" customWidth="1"/>
    <col min="2" max="2" width="1.6640625" style="1" customWidth="1"/>
    <col min="3" max="3" width="4.1640625" style="1" customWidth="1"/>
    <col min="4" max="4" width="4.33203125" style="1" customWidth="1"/>
    <col min="5" max="5" width="17.1640625" style="1" customWidth="1"/>
    <col min="6" max="6" width="100.83203125" style="1" customWidth="1"/>
    <col min="7" max="7" width="7" style="1" customWidth="1"/>
    <col min="8" max="8" width="11.5" style="1" customWidth="1"/>
    <col min="9" max="9" width="20.1640625" style="114" customWidth="1"/>
    <col min="10" max="11" width="20.16406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I2" s="114"/>
      <c r="L2" s="312"/>
      <c r="M2" s="312"/>
      <c r="N2" s="312"/>
      <c r="O2" s="312"/>
      <c r="P2" s="312"/>
      <c r="Q2" s="312"/>
      <c r="R2" s="312"/>
      <c r="S2" s="312"/>
      <c r="T2" s="312"/>
      <c r="U2" s="312"/>
      <c r="V2" s="312"/>
      <c r="AT2" s="16" t="s">
        <v>102</v>
      </c>
    </row>
    <row r="3" spans="1:46" s="1" customFormat="1" ht="6.95" customHeight="1">
      <c r="B3" s="115"/>
      <c r="C3" s="116"/>
      <c r="D3" s="116"/>
      <c r="E3" s="116"/>
      <c r="F3" s="116"/>
      <c r="G3" s="116"/>
      <c r="H3" s="116"/>
      <c r="I3" s="117"/>
      <c r="J3" s="116"/>
      <c r="K3" s="116"/>
      <c r="L3" s="19"/>
      <c r="AT3" s="16" t="s">
        <v>87</v>
      </c>
    </row>
    <row r="4" spans="1:46" s="1" customFormat="1" ht="24.95" customHeight="1">
      <c r="B4" s="19"/>
      <c r="D4" s="118" t="s">
        <v>105</v>
      </c>
      <c r="I4" s="114"/>
      <c r="L4" s="19"/>
      <c r="M4" s="119" t="s">
        <v>10</v>
      </c>
      <c r="AT4" s="16" t="s">
        <v>4</v>
      </c>
    </row>
    <row r="5" spans="1:46" s="1" customFormat="1" ht="6.95" customHeight="1">
      <c r="B5" s="19"/>
      <c r="I5" s="114"/>
      <c r="L5" s="19"/>
    </row>
    <row r="6" spans="1:46" s="1" customFormat="1" ht="12" customHeight="1">
      <c r="B6" s="19"/>
      <c r="D6" s="120" t="s">
        <v>16</v>
      </c>
      <c r="I6" s="114"/>
      <c r="L6" s="19"/>
    </row>
    <row r="7" spans="1:46" s="1" customFormat="1" ht="16.5" customHeight="1">
      <c r="B7" s="19"/>
      <c r="E7" s="313" t="str">
        <f>'Rekapitulace stavby'!K6</f>
        <v>Oprava výhybek v žst. Jistebník</v>
      </c>
      <c r="F7" s="314"/>
      <c r="G7" s="314"/>
      <c r="H7" s="314"/>
      <c r="I7" s="114"/>
      <c r="L7" s="19"/>
    </row>
    <row r="8" spans="1:46" s="1" customFormat="1" ht="12" customHeight="1">
      <c r="B8" s="19"/>
      <c r="D8" s="120" t="s">
        <v>106</v>
      </c>
      <c r="I8" s="114"/>
      <c r="L8" s="19"/>
    </row>
    <row r="9" spans="1:46" s="2" customFormat="1" ht="16.5" customHeight="1">
      <c r="A9" s="33"/>
      <c r="B9" s="38"/>
      <c r="C9" s="33"/>
      <c r="D9" s="33"/>
      <c r="E9" s="313" t="s">
        <v>657</v>
      </c>
      <c r="F9" s="316"/>
      <c r="G9" s="316"/>
      <c r="H9" s="316"/>
      <c r="I9" s="121"/>
      <c r="J9" s="33"/>
      <c r="K9" s="33"/>
      <c r="L9" s="50"/>
      <c r="S9" s="33"/>
      <c r="T9" s="33"/>
      <c r="U9" s="33"/>
      <c r="V9" s="33"/>
      <c r="W9" s="33"/>
      <c r="X9" s="33"/>
      <c r="Y9" s="33"/>
      <c r="Z9" s="33"/>
      <c r="AA9" s="33"/>
      <c r="AB9" s="33"/>
      <c r="AC9" s="33"/>
      <c r="AD9" s="33"/>
      <c r="AE9" s="33"/>
    </row>
    <row r="10" spans="1:46" s="2" customFormat="1" ht="12" customHeight="1">
      <c r="A10" s="33"/>
      <c r="B10" s="38"/>
      <c r="C10" s="33"/>
      <c r="D10" s="120" t="s">
        <v>658</v>
      </c>
      <c r="E10" s="33"/>
      <c r="F10" s="33"/>
      <c r="G10" s="33"/>
      <c r="H10" s="33"/>
      <c r="I10" s="121"/>
      <c r="J10" s="33"/>
      <c r="K10" s="33"/>
      <c r="L10" s="50"/>
      <c r="S10" s="33"/>
      <c r="T10" s="33"/>
      <c r="U10" s="33"/>
      <c r="V10" s="33"/>
      <c r="W10" s="33"/>
      <c r="X10" s="33"/>
      <c r="Y10" s="33"/>
      <c r="Z10" s="33"/>
      <c r="AA10" s="33"/>
      <c r="AB10" s="33"/>
      <c r="AC10" s="33"/>
      <c r="AD10" s="33"/>
      <c r="AE10" s="33"/>
    </row>
    <row r="11" spans="1:46" s="2" customFormat="1" ht="16.5" customHeight="1">
      <c r="A11" s="33"/>
      <c r="B11" s="38"/>
      <c r="C11" s="33"/>
      <c r="D11" s="33"/>
      <c r="E11" s="315" t="s">
        <v>910</v>
      </c>
      <c r="F11" s="316"/>
      <c r="G11" s="316"/>
      <c r="H11" s="316"/>
      <c r="I11" s="121"/>
      <c r="J11" s="33"/>
      <c r="K11" s="33"/>
      <c r="L11" s="50"/>
      <c r="S11" s="33"/>
      <c r="T11" s="33"/>
      <c r="U11" s="33"/>
      <c r="V11" s="33"/>
      <c r="W11" s="33"/>
      <c r="X11" s="33"/>
      <c r="Y11" s="33"/>
      <c r="Z11" s="33"/>
      <c r="AA11" s="33"/>
      <c r="AB11" s="33"/>
      <c r="AC11" s="33"/>
      <c r="AD11" s="33"/>
      <c r="AE11" s="33"/>
    </row>
    <row r="12" spans="1:46" s="2" customFormat="1" ht="11.25">
      <c r="A12" s="33"/>
      <c r="B12" s="38"/>
      <c r="C12" s="33"/>
      <c r="D12" s="33"/>
      <c r="E12" s="33"/>
      <c r="F12" s="33"/>
      <c r="G12" s="33"/>
      <c r="H12" s="33"/>
      <c r="I12" s="121"/>
      <c r="J12" s="33"/>
      <c r="K12" s="33"/>
      <c r="L12" s="50"/>
      <c r="S12" s="33"/>
      <c r="T12" s="33"/>
      <c r="U12" s="33"/>
      <c r="V12" s="33"/>
      <c r="W12" s="33"/>
      <c r="X12" s="33"/>
      <c r="Y12" s="33"/>
      <c r="Z12" s="33"/>
      <c r="AA12" s="33"/>
      <c r="AB12" s="33"/>
      <c r="AC12" s="33"/>
      <c r="AD12" s="33"/>
      <c r="AE12" s="33"/>
    </row>
    <row r="13" spans="1:46" s="2" customFormat="1" ht="12" customHeight="1">
      <c r="A13" s="33"/>
      <c r="B13" s="38"/>
      <c r="C13" s="33"/>
      <c r="D13" s="120" t="s">
        <v>18</v>
      </c>
      <c r="E13" s="33"/>
      <c r="F13" s="109" t="s">
        <v>95</v>
      </c>
      <c r="G13" s="33"/>
      <c r="H13" s="33"/>
      <c r="I13" s="122" t="s">
        <v>19</v>
      </c>
      <c r="J13" s="109" t="s">
        <v>1</v>
      </c>
      <c r="K13" s="33"/>
      <c r="L13" s="50"/>
      <c r="S13" s="33"/>
      <c r="T13" s="33"/>
      <c r="U13" s="33"/>
      <c r="V13" s="33"/>
      <c r="W13" s="33"/>
      <c r="X13" s="33"/>
      <c r="Y13" s="33"/>
      <c r="Z13" s="33"/>
      <c r="AA13" s="33"/>
      <c r="AB13" s="33"/>
      <c r="AC13" s="33"/>
      <c r="AD13" s="33"/>
      <c r="AE13" s="33"/>
    </row>
    <row r="14" spans="1:46" s="2" customFormat="1" ht="12" customHeight="1">
      <c r="A14" s="33"/>
      <c r="B14" s="38"/>
      <c r="C14" s="33"/>
      <c r="D14" s="120" t="s">
        <v>20</v>
      </c>
      <c r="E14" s="33"/>
      <c r="F14" s="109" t="s">
        <v>21</v>
      </c>
      <c r="G14" s="33"/>
      <c r="H14" s="33"/>
      <c r="I14" s="122" t="s">
        <v>22</v>
      </c>
      <c r="J14" s="123" t="str">
        <f>'Rekapitulace stavby'!AN8</f>
        <v>25. 2. 2020</v>
      </c>
      <c r="K14" s="33"/>
      <c r="L14" s="50"/>
      <c r="S14" s="33"/>
      <c r="T14" s="33"/>
      <c r="U14" s="33"/>
      <c r="V14" s="33"/>
      <c r="W14" s="33"/>
      <c r="X14" s="33"/>
      <c r="Y14" s="33"/>
      <c r="Z14" s="33"/>
      <c r="AA14" s="33"/>
      <c r="AB14" s="33"/>
      <c r="AC14" s="33"/>
      <c r="AD14" s="33"/>
      <c r="AE14" s="33"/>
    </row>
    <row r="15" spans="1:46" s="2" customFormat="1" ht="10.9" customHeight="1">
      <c r="A15" s="33"/>
      <c r="B15" s="38"/>
      <c r="C15" s="33"/>
      <c r="D15" s="33"/>
      <c r="E15" s="33"/>
      <c r="F15" s="33"/>
      <c r="G15" s="33"/>
      <c r="H15" s="33"/>
      <c r="I15" s="121"/>
      <c r="J15" s="33"/>
      <c r="K15" s="33"/>
      <c r="L15" s="50"/>
      <c r="S15" s="33"/>
      <c r="T15" s="33"/>
      <c r="U15" s="33"/>
      <c r="V15" s="33"/>
      <c r="W15" s="33"/>
      <c r="X15" s="33"/>
      <c r="Y15" s="33"/>
      <c r="Z15" s="33"/>
      <c r="AA15" s="33"/>
      <c r="AB15" s="33"/>
      <c r="AC15" s="33"/>
      <c r="AD15" s="33"/>
      <c r="AE15" s="33"/>
    </row>
    <row r="16" spans="1:46" s="2" customFormat="1" ht="12" customHeight="1">
      <c r="A16" s="33"/>
      <c r="B16" s="38"/>
      <c r="C16" s="33"/>
      <c r="D16" s="120" t="s">
        <v>24</v>
      </c>
      <c r="E16" s="33"/>
      <c r="F16" s="33"/>
      <c r="G16" s="33"/>
      <c r="H16" s="33"/>
      <c r="I16" s="122" t="s">
        <v>25</v>
      </c>
      <c r="J16" s="109" t="s">
        <v>26</v>
      </c>
      <c r="K16" s="33"/>
      <c r="L16" s="50"/>
      <c r="S16" s="33"/>
      <c r="T16" s="33"/>
      <c r="U16" s="33"/>
      <c r="V16" s="33"/>
      <c r="W16" s="33"/>
      <c r="X16" s="33"/>
      <c r="Y16" s="33"/>
      <c r="Z16" s="33"/>
      <c r="AA16" s="33"/>
      <c r="AB16" s="33"/>
      <c r="AC16" s="33"/>
      <c r="AD16" s="33"/>
      <c r="AE16" s="33"/>
    </row>
    <row r="17" spans="1:31" s="2" customFormat="1" ht="18" customHeight="1">
      <c r="A17" s="33"/>
      <c r="B17" s="38"/>
      <c r="C17" s="33"/>
      <c r="D17" s="33"/>
      <c r="E17" s="109" t="s">
        <v>27</v>
      </c>
      <c r="F17" s="33"/>
      <c r="G17" s="33"/>
      <c r="H17" s="33"/>
      <c r="I17" s="122" t="s">
        <v>28</v>
      </c>
      <c r="J17" s="109" t="s">
        <v>29</v>
      </c>
      <c r="K17" s="33"/>
      <c r="L17" s="50"/>
      <c r="S17" s="33"/>
      <c r="T17" s="33"/>
      <c r="U17" s="33"/>
      <c r="V17" s="33"/>
      <c r="W17" s="33"/>
      <c r="X17" s="33"/>
      <c r="Y17" s="33"/>
      <c r="Z17" s="33"/>
      <c r="AA17" s="33"/>
      <c r="AB17" s="33"/>
      <c r="AC17" s="33"/>
      <c r="AD17" s="33"/>
      <c r="AE17" s="33"/>
    </row>
    <row r="18" spans="1:31" s="2" customFormat="1" ht="6.95" customHeight="1">
      <c r="A18" s="33"/>
      <c r="B18" s="38"/>
      <c r="C18" s="33"/>
      <c r="D18" s="33"/>
      <c r="E18" s="33"/>
      <c r="F18" s="33"/>
      <c r="G18" s="33"/>
      <c r="H18" s="33"/>
      <c r="I18" s="121"/>
      <c r="J18" s="33"/>
      <c r="K18" s="33"/>
      <c r="L18" s="50"/>
      <c r="S18" s="33"/>
      <c r="T18" s="33"/>
      <c r="U18" s="33"/>
      <c r="V18" s="33"/>
      <c r="W18" s="33"/>
      <c r="X18" s="33"/>
      <c r="Y18" s="33"/>
      <c r="Z18" s="33"/>
      <c r="AA18" s="33"/>
      <c r="AB18" s="33"/>
      <c r="AC18" s="33"/>
      <c r="AD18" s="33"/>
      <c r="AE18" s="33"/>
    </row>
    <row r="19" spans="1:31" s="2" customFormat="1" ht="12" customHeight="1">
      <c r="A19" s="33"/>
      <c r="B19" s="38"/>
      <c r="C19" s="33"/>
      <c r="D19" s="120" t="s">
        <v>30</v>
      </c>
      <c r="E19" s="33"/>
      <c r="F19" s="33"/>
      <c r="G19" s="33"/>
      <c r="H19" s="33"/>
      <c r="I19" s="122" t="s">
        <v>25</v>
      </c>
      <c r="J19" s="29" t="str">
        <f>'Rekapitulace stavby'!AN13</f>
        <v>Vyplň údaj</v>
      </c>
      <c r="K19" s="33"/>
      <c r="L19" s="50"/>
      <c r="S19" s="33"/>
      <c r="T19" s="33"/>
      <c r="U19" s="33"/>
      <c r="V19" s="33"/>
      <c r="W19" s="33"/>
      <c r="X19" s="33"/>
      <c r="Y19" s="33"/>
      <c r="Z19" s="33"/>
      <c r="AA19" s="33"/>
      <c r="AB19" s="33"/>
      <c r="AC19" s="33"/>
      <c r="AD19" s="33"/>
      <c r="AE19" s="33"/>
    </row>
    <row r="20" spans="1:31" s="2" customFormat="1" ht="18" customHeight="1">
      <c r="A20" s="33"/>
      <c r="B20" s="38"/>
      <c r="C20" s="33"/>
      <c r="D20" s="33"/>
      <c r="E20" s="317" t="str">
        <f>'Rekapitulace stavby'!E14</f>
        <v>Vyplň údaj</v>
      </c>
      <c r="F20" s="318"/>
      <c r="G20" s="318"/>
      <c r="H20" s="318"/>
      <c r="I20" s="122" t="s">
        <v>28</v>
      </c>
      <c r="J20" s="29" t="str">
        <f>'Rekapitulace stavby'!AN14</f>
        <v>Vyplň údaj</v>
      </c>
      <c r="K20" s="33"/>
      <c r="L20" s="50"/>
      <c r="S20" s="33"/>
      <c r="T20" s="33"/>
      <c r="U20" s="33"/>
      <c r="V20" s="33"/>
      <c r="W20" s="33"/>
      <c r="X20" s="33"/>
      <c r="Y20" s="33"/>
      <c r="Z20" s="33"/>
      <c r="AA20" s="33"/>
      <c r="AB20" s="33"/>
      <c r="AC20" s="33"/>
      <c r="AD20" s="33"/>
      <c r="AE20" s="33"/>
    </row>
    <row r="21" spans="1:31" s="2" customFormat="1" ht="6.95" customHeight="1">
      <c r="A21" s="33"/>
      <c r="B21" s="38"/>
      <c r="C21" s="33"/>
      <c r="D21" s="33"/>
      <c r="E21" s="33"/>
      <c r="F21" s="33"/>
      <c r="G21" s="33"/>
      <c r="H21" s="33"/>
      <c r="I21" s="121"/>
      <c r="J21" s="33"/>
      <c r="K21" s="33"/>
      <c r="L21" s="50"/>
      <c r="S21" s="33"/>
      <c r="T21" s="33"/>
      <c r="U21" s="33"/>
      <c r="V21" s="33"/>
      <c r="W21" s="33"/>
      <c r="X21" s="33"/>
      <c r="Y21" s="33"/>
      <c r="Z21" s="33"/>
      <c r="AA21" s="33"/>
      <c r="AB21" s="33"/>
      <c r="AC21" s="33"/>
      <c r="AD21" s="33"/>
      <c r="AE21" s="33"/>
    </row>
    <row r="22" spans="1:31" s="2" customFormat="1" ht="12" customHeight="1">
      <c r="A22" s="33"/>
      <c r="B22" s="38"/>
      <c r="C22" s="33"/>
      <c r="D22" s="120" t="s">
        <v>32</v>
      </c>
      <c r="E22" s="33"/>
      <c r="F22" s="33"/>
      <c r="G22" s="33"/>
      <c r="H22" s="33"/>
      <c r="I22" s="122" t="s">
        <v>25</v>
      </c>
      <c r="J22" s="109" t="str">
        <f>IF('Rekapitulace stavby'!AN16="","",'Rekapitulace stavby'!AN16)</f>
        <v/>
      </c>
      <c r="K22" s="33"/>
      <c r="L22" s="50"/>
      <c r="S22" s="33"/>
      <c r="T22" s="33"/>
      <c r="U22" s="33"/>
      <c r="V22" s="33"/>
      <c r="W22" s="33"/>
      <c r="X22" s="33"/>
      <c r="Y22" s="33"/>
      <c r="Z22" s="33"/>
      <c r="AA22" s="33"/>
      <c r="AB22" s="33"/>
      <c r="AC22" s="33"/>
      <c r="AD22" s="33"/>
      <c r="AE22" s="33"/>
    </row>
    <row r="23" spans="1:31" s="2" customFormat="1" ht="18" customHeight="1">
      <c r="A23" s="33"/>
      <c r="B23" s="38"/>
      <c r="C23" s="33"/>
      <c r="D23" s="33"/>
      <c r="E23" s="109" t="str">
        <f>IF('Rekapitulace stavby'!E17="","",'Rekapitulace stavby'!E17)</f>
        <v xml:space="preserve"> </v>
      </c>
      <c r="F23" s="33"/>
      <c r="G23" s="33"/>
      <c r="H23" s="33"/>
      <c r="I23" s="122" t="s">
        <v>28</v>
      </c>
      <c r="J23" s="109" t="str">
        <f>IF('Rekapitulace stavby'!AN17="","",'Rekapitulace stavby'!AN17)</f>
        <v/>
      </c>
      <c r="K23" s="33"/>
      <c r="L23" s="50"/>
      <c r="S23" s="33"/>
      <c r="T23" s="33"/>
      <c r="U23" s="33"/>
      <c r="V23" s="33"/>
      <c r="W23" s="33"/>
      <c r="X23" s="33"/>
      <c r="Y23" s="33"/>
      <c r="Z23" s="33"/>
      <c r="AA23" s="33"/>
      <c r="AB23" s="33"/>
      <c r="AC23" s="33"/>
      <c r="AD23" s="33"/>
      <c r="AE23" s="33"/>
    </row>
    <row r="24" spans="1:31" s="2" customFormat="1" ht="6.95" customHeight="1">
      <c r="A24" s="33"/>
      <c r="B24" s="38"/>
      <c r="C24" s="33"/>
      <c r="D24" s="33"/>
      <c r="E24" s="33"/>
      <c r="F24" s="33"/>
      <c r="G24" s="33"/>
      <c r="H24" s="33"/>
      <c r="I24" s="121"/>
      <c r="J24" s="33"/>
      <c r="K24" s="33"/>
      <c r="L24" s="50"/>
      <c r="S24" s="33"/>
      <c r="T24" s="33"/>
      <c r="U24" s="33"/>
      <c r="V24" s="33"/>
      <c r="W24" s="33"/>
      <c r="X24" s="33"/>
      <c r="Y24" s="33"/>
      <c r="Z24" s="33"/>
      <c r="AA24" s="33"/>
      <c r="AB24" s="33"/>
      <c r="AC24" s="33"/>
      <c r="AD24" s="33"/>
      <c r="AE24" s="33"/>
    </row>
    <row r="25" spans="1:31" s="2" customFormat="1" ht="12" customHeight="1">
      <c r="A25" s="33"/>
      <c r="B25" s="38"/>
      <c r="C25" s="33"/>
      <c r="D25" s="120" t="s">
        <v>35</v>
      </c>
      <c r="E25" s="33"/>
      <c r="F25" s="33"/>
      <c r="G25" s="33"/>
      <c r="H25" s="33"/>
      <c r="I25" s="122" t="s">
        <v>25</v>
      </c>
      <c r="J25" s="109" t="s">
        <v>1</v>
      </c>
      <c r="K25" s="33"/>
      <c r="L25" s="50"/>
      <c r="S25" s="33"/>
      <c r="T25" s="33"/>
      <c r="U25" s="33"/>
      <c r="V25" s="33"/>
      <c r="W25" s="33"/>
      <c r="X25" s="33"/>
      <c r="Y25" s="33"/>
      <c r="Z25" s="33"/>
      <c r="AA25" s="33"/>
      <c r="AB25" s="33"/>
      <c r="AC25" s="33"/>
      <c r="AD25" s="33"/>
      <c r="AE25" s="33"/>
    </row>
    <row r="26" spans="1:31" s="2" customFormat="1" ht="18" customHeight="1">
      <c r="A26" s="33"/>
      <c r="B26" s="38"/>
      <c r="C26" s="33"/>
      <c r="D26" s="33"/>
      <c r="E26" s="109" t="s">
        <v>660</v>
      </c>
      <c r="F26" s="33"/>
      <c r="G26" s="33"/>
      <c r="H26" s="33"/>
      <c r="I26" s="122" t="s">
        <v>28</v>
      </c>
      <c r="J26" s="109" t="s">
        <v>1</v>
      </c>
      <c r="K26" s="33"/>
      <c r="L26" s="50"/>
      <c r="S26" s="33"/>
      <c r="T26" s="33"/>
      <c r="U26" s="33"/>
      <c r="V26" s="33"/>
      <c r="W26" s="33"/>
      <c r="X26" s="33"/>
      <c r="Y26" s="33"/>
      <c r="Z26" s="33"/>
      <c r="AA26" s="33"/>
      <c r="AB26" s="33"/>
      <c r="AC26" s="33"/>
      <c r="AD26" s="33"/>
      <c r="AE26" s="33"/>
    </row>
    <row r="27" spans="1:31" s="2" customFormat="1" ht="6.95" customHeight="1">
      <c r="A27" s="33"/>
      <c r="B27" s="38"/>
      <c r="C27" s="33"/>
      <c r="D27" s="33"/>
      <c r="E27" s="33"/>
      <c r="F27" s="33"/>
      <c r="G27" s="33"/>
      <c r="H27" s="33"/>
      <c r="I27" s="121"/>
      <c r="J27" s="33"/>
      <c r="K27" s="33"/>
      <c r="L27" s="50"/>
      <c r="S27" s="33"/>
      <c r="T27" s="33"/>
      <c r="U27" s="33"/>
      <c r="V27" s="33"/>
      <c r="W27" s="33"/>
      <c r="X27" s="33"/>
      <c r="Y27" s="33"/>
      <c r="Z27" s="33"/>
      <c r="AA27" s="33"/>
      <c r="AB27" s="33"/>
      <c r="AC27" s="33"/>
      <c r="AD27" s="33"/>
      <c r="AE27" s="33"/>
    </row>
    <row r="28" spans="1:31" s="2" customFormat="1" ht="12" customHeight="1">
      <c r="A28" s="33"/>
      <c r="B28" s="38"/>
      <c r="C28" s="33"/>
      <c r="D28" s="120" t="s">
        <v>36</v>
      </c>
      <c r="E28" s="33"/>
      <c r="F28" s="33"/>
      <c r="G28" s="33"/>
      <c r="H28" s="33"/>
      <c r="I28" s="121"/>
      <c r="J28" s="33"/>
      <c r="K28" s="33"/>
      <c r="L28" s="50"/>
      <c r="S28" s="33"/>
      <c r="T28" s="33"/>
      <c r="U28" s="33"/>
      <c r="V28" s="33"/>
      <c r="W28" s="33"/>
      <c r="X28" s="33"/>
      <c r="Y28" s="33"/>
      <c r="Z28" s="33"/>
      <c r="AA28" s="33"/>
      <c r="AB28" s="33"/>
      <c r="AC28" s="33"/>
      <c r="AD28" s="33"/>
      <c r="AE28" s="33"/>
    </row>
    <row r="29" spans="1:31" s="8" customFormat="1" ht="16.5" customHeight="1">
      <c r="A29" s="124"/>
      <c r="B29" s="125"/>
      <c r="C29" s="124"/>
      <c r="D29" s="124"/>
      <c r="E29" s="319" t="s">
        <v>1</v>
      </c>
      <c r="F29" s="319"/>
      <c r="G29" s="319"/>
      <c r="H29" s="319"/>
      <c r="I29" s="126"/>
      <c r="J29" s="124"/>
      <c r="K29" s="124"/>
      <c r="L29" s="127"/>
      <c r="S29" s="124"/>
      <c r="T29" s="124"/>
      <c r="U29" s="124"/>
      <c r="V29" s="124"/>
      <c r="W29" s="124"/>
      <c r="X29" s="124"/>
      <c r="Y29" s="124"/>
      <c r="Z29" s="124"/>
      <c r="AA29" s="124"/>
      <c r="AB29" s="124"/>
      <c r="AC29" s="124"/>
      <c r="AD29" s="124"/>
      <c r="AE29" s="124"/>
    </row>
    <row r="30" spans="1:31" s="2" customFormat="1" ht="6.95" customHeight="1">
      <c r="A30" s="33"/>
      <c r="B30" s="38"/>
      <c r="C30" s="33"/>
      <c r="D30" s="33"/>
      <c r="E30" s="33"/>
      <c r="F30" s="33"/>
      <c r="G30" s="33"/>
      <c r="H30" s="33"/>
      <c r="I30" s="121"/>
      <c r="J30" s="33"/>
      <c r="K30" s="33"/>
      <c r="L30" s="50"/>
      <c r="S30" s="33"/>
      <c r="T30" s="33"/>
      <c r="U30" s="33"/>
      <c r="V30" s="33"/>
      <c r="W30" s="33"/>
      <c r="X30" s="33"/>
      <c r="Y30" s="33"/>
      <c r="Z30" s="33"/>
      <c r="AA30" s="33"/>
      <c r="AB30" s="33"/>
      <c r="AC30" s="33"/>
      <c r="AD30" s="33"/>
      <c r="AE30" s="33"/>
    </row>
    <row r="31" spans="1:31" s="2" customFormat="1" ht="6.95" customHeight="1">
      <c r="A31" s="33"/>
      <c r="B31" s="38"/>
      <c r="C31" s="33"/>
      <c r="D31" s="128"/>
      <c r="E31" s="128"/>
      <c r="F31" s="128"/>
      <c r="G31" s="128"/>
      <c r="H31" s="128"/>
      <c r="I31" s="129"/>
      <c r="J31" s="128"/>
      <c r="K31" s="128"/>
      <c r="L31" s="50"/>
      <c r="S31" s="33"/>
      <c r="T31" s="33"/>
      <c r="U31" s="33"/>
      <c r="V31" s="33"/>
      <c r="W31" s="33"/>
      <c r="X31" s="33"/>
      <c r="Y31" s="33"/>
      <c r="Z31" s="33"/>
      <c r="AA31" s="33"/>
      <c r="AB31" s="33"/>
      <c r="AC31" s="33"/>
      <c r="AD31" s="33"/>
      <c r="AE31" s="33"/>
    </row>
    <row r="32" spans="1:31" s="2" customFormat="1" ht="25.35" customHeight="1">
      <c r="A32" s="33"/>
      <c r="B32" s="38"/>
      <c r="C32" s="33"/>
      <c r="D32" s="130" t="s">
        <v>37</v>
      </c>
      <c r="E32" s="33"/>
      <c r="F32" s="33"/>
      <c r="G32" s="33"/>
      <c r="H32" s="33"/>
      <c r="I32" s="121"/>
      <c r="J32" s="131">
        <f>ROUND(J122, 2)</f>
        <v>0</v>
      </c>
      <c r="K32" s="33"/>
      <c r="L32" s="50"/>
      <c r="S32" s="33"/>
      <c r="T32" s="33"/>
      <c r="U32" s="33"/>
      <c r="V32" s="33"/>
      <c r="W32" s="33"/>
      <c r="X32" s="33"/>
      <c r="Y32" s="33"/>
      <c r="Z32" s="33"/>
      <c r="AA32" s="33"/>
      <c r="AB32" s="33"/>
      <c r="AC32" s="33"/>
      <c r="AD32" s="33"/>
      <c r="AE32" s="33"/>
    </row>
    <row r="33" spans="1:31" s="2" customFormat="1" ht="6.95" customHeight="1">
      <c r="A33" s="33"/>
      <c r="B33" s="38"/>
      <c r="C33" s="33"/>
      <c r="D33" s="128"/>
      <c r="E33" s="128"/>
      <c r="F33" s="128"/>
      <c r="G33" s="128"/>
      <c r="H33" s="128"/>
      <c r="I33" s="129"/>
      <c r="J33" s="128"/>
      <c r="K33" s="128"/>
      <c r="L33" s="50"/>
      <c r="S33" s="33"/>
      <c r="T33" s="33"/>
      <c r="U33" s="33"/>
      <c r="V33" s="33"/>
      <c r="W33" s="33"/>
      <c r="X33" s="33"/>
      <c r="Y33" s="33"/>
      <c r="Z33" s="33"/>
      <c r="AA33" s="33"/>
      <c r="AB33" s="33"/>
      <c r="AC33" s="33"/>
      <c r="AD33" s="33"/>
      <c r="AE33" s="33"/>
    </row>
    <row r="34" spans="1:31" s="2" customFormat="1" ht="14.45" customHeight="1">
      <c r="A34" s="33"/>
      <c r="B34" s="38"/>
      <c r="C34" s="33"/>
      <c r="D34" s="33"/>
      <c r="E34" s="33"/>
      <c r="F34" s="132" t="s">
        <v>39</v>
      </c>
      <c r="G34" s="33"/>
      <c r="H34" s="33"/>
      <c r="I34" s="133" t="s">
        <v>38</v>
      </c>
      <c r="J34" s="132" t="s">
        <v>40</v>
      </c>
      <c r="K34" s="33"/>
      <c r="L34" s="50"/>
      <c r="S34" s="33"/>
      <c r="T34" s="33"/>
      <c r="U34" s="33"/>
      <c r="V34" s="33"/>
      <c r="W34" s="33"/>
      <c r="X34" s="33"/>
      <c r="Y34" s="33"/>
      <c r="Z34" s="33"/>
      <c r="AA34" s="33"/>
      <c r="AB34" s="33"/>
      <c r="AC34" s="33"/>
      <c r="AD34" s="33"/>
      <c r="AE34" s="33"/>
    </row>
    <row r="35" spans="1:31" s="2" customFormat="1" ht="14.45" customHeight="1">
      <c r="A35" s="33"/>
      <c r="B35" s="38"/>
      <c r="C35" s="33"/>
      <c r="D35" s="134" t="s">
        <v>41</v>
      </c>
      <c r="E35" s="120" t="s">
        <v>42</v>
      </c>
      <c r="F35" s="135">
        <f>ROUND((SUM(BE122:BE128)),  2)</f>
        <v>0</v>
      </c>
      <c r="G35" s="33"/>
      <c r="H35" s="33"/>
      <c r="I35" s="136">
        <v>0.21</v>
      </c>
      <c r="J35" s="135">
        <f>ROUND(((SUM(BE122:BE128))*I35),  2)</f>
        <v>0</v>
      </c>
      <c r="K35" s="33"/>
      <c r="L35" s="50"/>
      <c r="S35" s="33"/>
      <c r="T35" s="33"/>
      <c r="U35" s="33"/>
      <c r="V35" s="33"/>
      <c r="W35" s="33"/>
      <c r="X35" s="33"/>
      <c r="Y35" s="33"/>
      <c r="Z35" s="33"/>
      <c r="AA35" s="33"/>
      <c r="AB35" s="33"/>
      <c r="AC35" s="33"/>
      <c r="AD35" s="33"/>
      <c r="AE35" s="33"/>
    </row>
    <row r="36" spans="1:31" s="2" customFormat="1" ht="14.45" customHeight="1">
      <c r="A36" s="33"/>
      <c r="B36" s="38"/>
      <c r="C36" s="33"/>
      <c r="D36" s="33"/>
      <c r="E36" s="120" t="s">
        <v>43</v>
      </c>
      <c r="F36" s="135">
        <f>ROUND((SUM(BF122:BF128)),  2)</f>
        <v>0</v>
      </c>
      <c r="G36" s="33"/>
      <c r="H36" s="33"/>
      <c r="I36" s="136">
        <v>0.15</v>
      </c>
      <c r="J36" s="135">
        <f>ROUND(((SUM(BF122:BF128))*I36),  2)</f>
        <v>0</v>
      </c>
      <c r="K36" s="33"/>
      <c r="L36" s="50"/>
      <c r="S36" s="33"/>
      <c r="T36" s="33"/>
      <c r="U36" s="33"/>
      <c r="V36" s="33"/>
      <c r="W36" s="33"/>
      <c r="X36" s="33"/>
      <c r="Y36" s="33"/>
      <c r="Z36" s="33"/>
      <c r="AA36" s="33"/>
      <c r="AB36" s="33"/>
      <c r="AC36" s="33"/>
      <c r="AD36" s="33"/>
      <c r="AE36" s="33"/>
    </row>
    <row r="37" spans="1:31" s="2" customFormat="1" ht="14.45" hidden="1" customHeight="1">
      <c r="A37" s="33"/>
      <c r="B37" s="38"/>
      <c r="C37" s="33"/>
      <c r="D37" s="33"/>
      <c r="E37" s="120" t="s">
        <v>44</v>
      </c>
      <c r="F37" s="135">
        <f>ROUND((SUM(BG122:BG128)),  2)</f>
        <v>0</v>
      </c>
      <c r="G37" s="33"/>
      <c r="H37" s="33"/>
      <c r="I37" s="136">
        <v>0.21</v>
      </c>
      <c r="J37" s="135">
        <f>0</f>
        <v>0</v>
      </c>
      <c r="K37" s="33"/>
      <c r="L37" s="50"/>
      <c r="S37" s="33"/>
      <c r="T37" s="33"/>
      <c r="U37" s="33"/>
      <c r="V37" s="33"/>
      <c r="W37" s="33"/>
      <c r="X37" s="33"/>
      <c r="Y37" s="33"/>
      <c r="Z37" s="33"/>
      <c r="AA37" s="33"/>
      <c r="AB37" s="33"/>
      <c r="AC37" s="33"/>
      <c r="AD37" s="33"/>
      <c r="AE37" s="33"/>
    </row>
    <row r="38" spans="1:31" s="2" customFormat="1" ht="14.45" hidden="1" customHeight="1">
      <c r="A38" s="33"/>
      <c r="B38" s="38"/>
      <c r="C38" s="33"/>
      <c r="D38" s="33"/>
      <c r="E38" s="120" t="s">
        <v>45</v>
      </c>
      <c r="F38" s="135">
        <f>ROUND((SUM(BH122:BH128)),  2)</f>
        <v>0</v>
      </c>
      <c r="G38" s="33"/>
      <c r="H38" s="33"/>
      <c r="I38" s="136">
        <v>0.15</v>
      </c>
      <c r="J38" s="135">
        <f>0</f>
        <v>0</v>
      </c>
      <c r="K38" s="33"/>
      <c r="L38" s="50"/>
      <c r="S38" s="33"/>
      <c r="T38" s="33"/>
      <c r="U38" s="33"/>
      <c r="V38" s="33"/>
      <c r="W38" s="33"/>
      <c r="X38" s="33"/>
      <c r="Y38" s="33"/>
      <c r="Z38" s="33"/>
      <c r="AA38" s="33"/>
      <c r="AB38" s="33"/>
      <c r="AC38" s="33"/>
      <c r="AD38" s="33"/>
      <c r="AE38" s="33"/>
    </row>
    <row r="39" spans="1:31" s="2" customFormat="1" ht="14.45" hidden="1" customHeight="1">
      <c r="A39" s="33"/>
      <c r="B39" s="38"/>
      <c r="C39" s="33"/>
      <c r="D39" s="33"/>
      <c r="E39" s="120" t="s">
        <v>46</v>
      </c>
      <c r="F39" s="135">
        <f>ROUND((SUM(BI122:BI128)),  2)</f>
        <v>0</v>
      </c>
      <c r="G39" s="33"/>
      <c r="H39" s="33"/>
      <c r="I39" s="136">
        <v>0</v>
      </c>
      <c r="J39" s="135">
        <f>0</f>
        <v>0</v>
      </c>
      <c r="K39" s="33"/>
      <c r="L39" s="50"/>
      <c r="S39" s="33"/>
      <c r="T39" s="33"/>
      <c r="U39" s="33"/>
      <c r="V39" s="33"/>
      <c r="W39" s="33"/>
      <c r="X39" s="33"/>
      <c r="Y39" s="33"/>
      <c r="Z39" s="33"/>
      <c r="AA39" s="33"/>
      <c r="AB39" s="33"/>
      <c r="AC39" s="33"/>
      <c r="AD39" s="33"/>
      <c r="AE39" s="33"/>
    </row>
    <row r="40" spans="1:31" s="2" customFormat="1" ht="6.95" customHeight="1">
      <c r="A40" s="33"/>
      <c r="B40" s="38"/>
      <c r="C40" s="33"/>
      <c r="D40" s="33"/>
      <c r="E40" s="33"/>
      <c r="F40" s="33"/>
      <c r="G40" s="33"/>
      <c r="H40" s="33"/>
      <c r="I40" s="121"/>
      <c r="J40" s="33"/>
      <c r="K40" s="33"/>
      <c r="L40" s="50"/>
      <c r="S40" s="33"/>
      <c r="T40" s="33"/>
      <c r="U40" s="33"/>
      <c r="V40" s="33"/>
      <c r="W40" s="33"/>
      <c r="X40" s="33"/>
      <c r="Y40" s="33"/>
      <c r="Z40" s="33"/>
      <c r="AA40" s="33"/>
      <c r="AB40" s="33"/>
      <c r="AC40" s="33"/>
      <c r="AD40" s="33"/>
      <c r="AE40" s="33"/>
    </row>
    <row r="41" spans="1:31" s="2" customFormat="1" ht="25.35" customHeight="1">
      <c r="A41" s="33"/>
      <c r="B41" s="38"/>
      <c r="C41" s="137"/>
      <c r="D41" s="138" t="s">
        <v>47</v>
      </c>
      <c r="E41" s="139"/>
      <c r="F41" s="139"/>
      <c r="G41" s="140" t="s">
        <v>48</v>
      </c>
      <c r="H41" s="141" t="s">
        <v>49</v>
      </c>
      <c r="I41" s="142"/>
      <c r="J41" s="143">
        <f>SUM(J32:J39)</f>
        <v>0</v>
      </c>
      <c r="K41" s="144"/>
      <c r="L41" s="50"/>
      <c r="S41" s="33"/>
      <c r="T41" s="33"/>
      <c r="U41" s="33"/>
      <c r="V41" s="33"/>
      <c r="W41" s="33"/>
      <c r="X41" s="33"/>
      <c r="Y41" s="33"/>
      <c r="Z41" s="33"/>
      <c r="AA41" s="33"/>
      <c r="AB41" s="33"/>
      <c r="AC41" s="33"/>
      <c r="AD41" s="33"/>
      <c r="AE41" s="33"/>
    </row>
    <row r="42" spans="1:31" s="2" customFormat="1" ht="14.45" customHeight="1">
      <c r="A42" s="33"/>
      <c r="B42" s="38"/>
      <c r="C42" s="33"/>
      <c r="D42" s="33"/>
      <c r="E42" s="33"/>
      <c r="F42" s="33"/>
      <c r="G42" s="33"/>
      <c r="H42" s="33"/>
      <c r="I42" s="121"/>
      <c r="J42" s="33"/>
      <c r="K42" s="33"/>
      <c r="L42" s="50"/>
      <c r="S42" s="33"/>
      <c r="T42" s="33"/>
      <c r="U42" s="33"/>
      <c r="V42" s="33"/>
      <c r="W42" s="33"/>
      <c r="X42" s="33"/>
      <c r="Y42" s="33"/>
      <c r="Z42" s="33"/>
      <c r="AA42" s="33"/>
      <c r="AB42" s="33"/>
      <c r="AC42" s="33"/>
      <c r="AD42" s="33"/>
      <c r="AE42" s="33"/>
    </row>
    <row r="43" spans="1:31" s="1" customFormat="1" ht="14.45" customHeight="1">
      <c r="B43" s="19"/>
      <c r="I43" s="114"/>
      <c r="L43" s="19"/>
    </row>
    <row r="44" spans="1:31" s="1" customFormat="1" ht="14.45" customHeight="1">
      <c r="B44" s="19"/>
      <c r="I44" s="114"/>
      <c r="L44" s="19"/>
    </row>
    <row r="45" spans="1:31" s="1" customFormat="1" ht="14.45" customHeight="1">
      <c r="B45" s="19"/>
      <c r="I45" s="114"/>
      <c r="L45" s="19"/>
    </row>
    <row r="46" spans="1:31" s="1" customFormat="1" ht="14.45" customHeight="1">
      <c r="B46" s="19"/>
      <c r="I46" s="114"/>
      <c r="L46" s="19"/>
    </row>
    <row r="47" spans="1:31" s="1" customFormat="1" ht="14.45" customHeight="1">
      <c r="B47" s="19"/>
      <c r="I47" s="114"/>
      <c r="L47" s="19"/>
    </row>
    <row r="48" spans="1:31" s="1" customFormat="1" ht="14.45" customHeight="1">
      <c r="B48" s="19"/>
      <c r="I48" s="114"/>
      <c r="L48" s="19"/>
    </row>
    <row r="49" spans="1:31" s="1" customFormat="1" ht="14.45" customHeight="1">
      <c r="B49" s="19"/>
      <c r="I49" s="114"/>
      <c r="L49" s="19"/>
    </row>
    <row r="50" spans="1:31" s="2" customFormat="1" ht="14.45" customHeight="1">
      <c r="B50" s="50"/>
      <c r="D50" s="145" t="s">
        <v>50</v>
      </c>
      <c r="E50" s="146"/>
      <c r="F50" s="146"/>
      <c r="G50" s="145" t="s">
        <v>51</v>
      </c>
      <c r="H50" s="146"/>
      <c r="I50" s="147"/>
      <c r="J50" s="146"/>
      <c r="K50" s="146"/>
      <c r="L50" s="50"/>
    </row>
    <row r="51" spans="1:31" ht="11.25">
      <c r="B51" s="19"/>
      <c r="L51" s="19"/>
    </row>
    <row r="52" spans="1:31" ht="11.25">
      <c r="B52" s="19"/>
      <c r="L52" s="19"/>
    </row>
    <row r="53" spans="1:31" ht="11.25">
      <c r="B53" s="19"/>
      <c r="L53" s="19"/>
    </row>
    <row r="54" spans="1:31" ht="11.25">
      <c r="B54" s="19"/>
      <c r="L54" s="19"/>
    </row>
    <row r="55" spans="1:31" ht="11.25">
      <c r="B55" s="19"/>
      <c r="L55" s="19"/>
    </row>
    <row r="56" spans="1:31" ht="11.25">
      <c r="B56" s="19"/>
      <c r="L56" s="19"/>
    </row>
    <row r="57" spans="1:31" ht="11.25">
      <c r="B57" s="19"/>
      <c r="L57" s="19"/>
    </row>
    <row r="58" spans="1:31" ht="11.25">
      <c r="B58" s="19"/>
      <c r="L58" s="19"/>
    </row>
    <row r="59" spans="1:31" ht="11.25">
      <c r="B59" s="19"/>
      <c r="L59" s="19"/>
    </row>
    <row r="60" spans="1:31" ht="11.25">
      <c r="B60" s="19"/>
      <c r="L60" s="19"/>
    </row>
    <row r="61" spans="1:31" s="2" customFormat="1" ht="12.75">
      <c r="A61" s="33"/>
      <c r="B61" s="38"/>
      <c r="C61" s="33"/>
      <c r="D61" s="148" t="s">
        <v>52</v>
      </c>
      <c r="E61" s="149"/>
      <c r="F61" s="150" t="s">
        <v>53</v>
      </c>
      <c r="G61" s="148" t="s">
        <v>52</v>
      </c>
      <c r="H61" s="149"/>
      <c r="I61" s="151"/>
      <c r="J61" s="152" t="s">
        <v>53</v>
      </c>
      <c r="K61" s="149"/>
      <c r="L61" s="50"/>
      <c r="S61" s="33"/>
      <c r="T61" s="33"/>
      <c r="U61" s="33"/>
      <c r="V61" s="33"/>
      <c r="W61" s="33"/>
      <c r="X61" s="33"/>
      <c r="Y61" s="33"/>
      <c r="Z61" s="33"/>
      <c r="AA61" s="33"/>
      <c r="AB61" s="33"/>
      <c r="AC61" s="33"/>
      <c r="AD61" s="33"/>
      <c r="AE61" s="33"/>
    </row>
    <row r="62" spans="1:31" ht="11.25">
      <c r="B62" s="19"/>
      <c r="L62" s="19"/>
    </row>
    <row r="63" spans="1:31" ht="11.25">
      <c r="B63" s="19"/>
      <c r="L63" s="19"/>
    </row>
    <row r="64" spans="1:31" ht="11.25">
      <c r="B64" s="19"/>
      <c r="L64" s="19"/>
    </row>
    <row r="65" spans="1:31" s="2" customFormat="1" ht="12.75">
      <c r="A65" s="33"/>
      <c r="B65" s="38"/>
      <c r="C65" s="33"/>
      <c r="D65" s="145" t="s">
        <v>54</v>
      </c>
      <c r="E65" s="153"/>
      <c r="F65" s="153"/>
      <c r="G65" s="145" t="s">
        <v>55</v>
      </c>
      <c r="H65" s="153"/>
      <c r="I65" s="154"/>
      <c r="J65" s="153"/>
      <c r="K65" s="153"/>
      <c r="L65" s="50"/>
      <c r="S65" s="33"/>
      <c r="T65" s="33"/>
      <c r="U65" s="33"/>
      <c r="V65" s="33"/>
      <c r="W65" s="33"/>
      <c r="X65" s="33"/>
      <c r="Y65" s="33"/>
      <c r="Z65" s="33"/>
      <c r="AA65" s="33"/>
      <c r="AB65" s="33"/>
      <c r="AC65" s="33"/>
      <c r="AD65" s="33"/>
      <c r="AE65" s="33"/>
    </row>
    <row r="66" spans="1:31" ht="11.25">
      <c r="B66" s="19"/>
      <c r="L66" s="19"/>
    </row>
    <row r="67" spans="1:31" ht="11.25">
      <c r="B67" s="19"/>
      <c r="L67" s="19"/>
    </row>
    <row r="68" spans="1:31" ht="11.25">
      <c r="B68" s="19"/>
      <c r="L68" s="19"/>
    </row>
    <row r="69" spans="1:31" ht="11.25">
      <c r="B69" s="19"/>
      <c r="L69" s="19"/>
    </row>
    <row r="70" spans="1:31" ht="11.25">
      <c r="B70" s="19"/>
      <c r="L70" s="19"/>
    </row>
    <row r="71" spans="1:31" ht="11.25">
      <c r="B71" s="19"/>
      <c r="L71" s="19"/>
    </row>
    <row r="72" spans="1:31" ht="11.25">
      <c r="B72" s="19"/>
      <c r="L72" s="19"/>
    </row>
    <row r="73" spans="1:31" ht="11.25">
      <c r="B73" s="19"/>
      <c r="L73" s="19"/>
    </row>
    <row r="74" spans="1:31" ht="11.25">
      <c r="B74" s="19"/>
      <c r="L74" s="19"/>
    </row>
    <row r="75" spans="1:31" ht="11.25">
      <c r="B75" s="19"/>
      <c r="L75" s="19"/>
    </row>
    <row r="76" spans="1:31" s="2" customFormat="1" ht="12.75">
      <c r="A76" s="33"/>
      <c r="B76" s="38"/>
      <c r="C76" s="33"/>
      <c r="D76" s="148" t="s">
        <v>52</v>
      </c>
      <c r="E76" s="149"/>
      <c r="F76" s="150" t="s">
        <v>53</v>
      </c>
      <c r="G76" s="148" t="s">
        <v>52</v>
      </c>
      <c r="H76" s="149"/>
      <c r="I76" s="151"/>
      <c r="J76" s="152" t="s">
        <v>53</v>
      </c>
      <c r="K76" s="149"/>
      <c r="L76" s="50"/>
      <c r="S76" s="33"/>
      <c r="T76" s="33"/>
      <c r="U76" s="33"/>
      <c r="V76" s="33"/>
      <c r="W76" s="33"/>
      <c r="X76" s="33"/>
      <c r="Y76" s="33"/>
      <c r="Z76" s="33"/>
      <c r="AA76" s="33"/>
      <c r="AB76" s="33"/>
      <c r="AC76" s="33"/>
      <c r="AD76" s="33"/>
      <c r="AE76" s="33"/>
    </row>
    <row r="77" spans="1:31" s="2" customFormat="1" ht="14.45" customHeight="1">
      <c r="A77" s="33"/>
      <c r="B77" s="155"/>
      <c r="C77" s="156"/>
      <c r="D77" s="156"/>
      <c r="E77" s="156"/>
      <c r="F77" s="156"/>
      <c r="G77" s="156"/>
      <c r="H77" s="156"/>
      <c r="I77" s="157"/>
      <c r="J77" s="156"/>
      <c r="K77" s="156"/>
      <c r="L77" s="50"/>
      <c r="S77" s="33"/>
      <c r="T77" s="33"/>
      <c r="U77" s="33"/>
      <c r="V77" s="33"/>
      <c r="W77" s="33"/>
      <c r="X77" s="33"/>
      <c r="Y77" s="33"/>
      <c r="Z77" s="33"/>
      <c r="AA77" s="33"/>
      <c r="AB77" s="33"/>
      <c r="AC77" s="33"/>
      <c r="AD77" s="33"/>
      <c r="AE77" s="33"/>
    </row>
    <row r="81" spans="1:31" s="2" customFormat="1" ht="6.95" customHeight="1">
      <c r="A81" s="33"/>
      <c r="B81" s="158"/>
      <c r="C81" s="159"/>
      <c r="D81" s="159"/>
      <c r="E81" s="159"/>
      <c r="F81" s="159"/>
      <c r="G81" s="159"/>
      <c r="H81" s="159"/>
      <c r="I81" s="160"/>
      <c r="J81" s="159"/>
      <c r="K81" s="159"/>
      <c r="L81" s="50"/>
      <c r="S81" s="33"/>
      <c r="T81" s="33"/>
      <c r="U81" s="33"/>
      <c r="V81" s="33"/>
      <c r="W81" s="33"/>
      <c r="X81" s="33"/>
      <c r="Y81" s="33"/>
      <c r="Z81" s="33"/>
      <c r="AA81" s="33"/>
      <c r="AB81" s="33"/>
      <c r="AC81" s="33"/>
      <c r="AD81" s="33"/>
      <c r="AE81" s="33"/>
    </row>
    <row r="82" spans="1:31" s="2" customFormat="1" ht="24.95" customHeight="1">
      <c r="A82" s="33"/>
      <c r="B82" s="34"/>
      <c r="C82" s="22" t="s">
        <v>108</v>
      </c>
      <c r="D82" s="35"/>
      <c r="E82" s="35"/>
      <c r="F82" s="35"/>
      <c r="G82" s="35"/>
      <c r="H82" s="35"/>
      <c r="I82" s="121"/>
      <c r="J82" s="35"/>
      <c r="K82" s="35"/>
      <c r="L82" s="50"/>
      <c r="S82" s="33"/>
      <c r="T82" s="33"/>
      <c r="U82" s="33"/>
      <c r="V82" s="33"/>
      <c r="W82" s="33"/>
      <c r="X82" s="33"/>
      <c r="Y82" s="33"/>
      <c r="Z82" s="33"/>
      <c r="AA82" s="33"/>
      <c r="AB82" s="33"/>
      <c r="AC82" s="33"/>
      <c r="AD82" s="33"/>
      <c r="AE82" s="33"/>
    </row>
    <row r="83" spans="1:31" s="2" customFormat="1" ht="6.95" customHeight="1">
      <c r="A83" s="33"/>
      <c r="B83" s="34"/>
      <c r="C83" s="35"/>
      <c r="D83" s="35"/>
      <c r="E83" s="35"/>
      <c r="F83" s="35"/>
      <c r="G83" s="35"/>
      <c r="H83" s="35"/>
      <c r="I83" s="121"/>
      <c r="J83" s="35"/>
      <c r="K83" s="35"/>
      <c r="L83" s="50"/>
      <c r="S83" s="33"/>
      <c r="T83" s="33"/>
      <c r="U83" s="33"/>
      <c r="V83" s="33"/>
      <c r="W83" s="33"/>
      <c r="X83" s="33"/>
      <c r="Y83" s="33"/>
      <c r="Z83" s="33"/>
      <c r="AA83" s="33"/>
      <c r="AB83" s="33"/>
      <c r="AC83" s="33"/>
      <c r="AD83" s="33"/>
      <c r="AE83" s="33"/>
    </row>
    <row r="84" spans="1:31" s="2" customFormat="1" ht="12" customHeight="1">
      <c r="A84" s="33"/>
      <c r="B84" s="34"/>
      <c r="C84" s="28" t="s">
        <v>16</v>
      </c>
      <c r="D84" s="35"/>
      <c r="E84" s="35"/>
      <c r="F84" s="35"/>
      <c r="G84" s="35"/>
      <c r="H84" s="35"/>
      <c r="I84" s="121"/>
      <c r="J84" s="35"/>
      <c r="K84" s="35"/>
      <c r="L84" s="50"/>
      <c r="S84" s="33"/>
      <c r="T84" s="33"/>
      <c r="U84" s="33"/>
      <c r="V84" s="33"/>
      <c r="W84" s="33"/>
      <c r="X84" s="33"/>
      <c r="Y84" s="33"/>
      <c r="Z84" s="33"/>
      <c r="AA84" s="33"/>
      <c r="AB84" s="33"/>
      <c r="AC84" s="33"/>
      <c r="AD84" s="33"/>
      <c r="AE84" s="33"/>
    </row>
    <row r="85" spans="1:31" s="2" customFormat="1" ht="16.5" customHeight="1">
      <c r="A85" s="33"/>
      <c r="B85" s="34"/>
      <c r="C85" s="35"/>
      <c r="D85" s="35"/>
      <c r="E85" s="320" t="str">
        <f>E7</f>
        <v>Oprava výhybek v žst. Jistebník</v>
      </c>
      <c r="F85" s="321"/>
      <c r="G85" s="321"/>
      <c r="H85" s="321"/>
      <c r="I85" s="121"/>
      <c r="J85" s="35"/>
      <c r="K85" s="35"/>
      <c r="L85" s="50"/>
      <c r="S85" s="33"/>
      <c r="T85" s="33"/>
      <c r="U85" s="33"/>
      <c r="V85" s="33"/>
      <c r="W85" s="33"/>
      <c r="X85" s="33"/>
      <c r="Y85" s="33"/>
      <c r="Z85" s="33"/>
      <c r="AA85" s="33"/>
      <c r="AB85" s="33"/>
      <c r="AC85" s="33"/>
      <c r="AD85" s="33"/>
      <c r="AE85" s="33"/>
    </row>
    <row r="86" spans="1:31" s="1" customFormat="1" ht="12" customHeight="1">
      <c r="B86" s="20"/>
      <c r="C86" s="28" t="s">
        <v>106</v>
      </c>
      <c r="D86" s="21"/>
      <c r="E86" s="21"/>
      <c r="F86" s="21"/>
      <c r="G86" s="21"/>
      <c r="H86" s="21"/>
      <c r="I86" s="114"/>
      <c r="J86" s="21"/>
      <c r="K86" s="21"/>
      <c r="L86" s="19"/>
    </row>
    <row r="87" spans="1:31" s="2" customFormat="1" ht="16.5" customHeight="1">
      <c r="A87" s="33"/>
      <c r="B87" s="34"/>
      <c r="C87" s="35"/>
      <c r="D87" s="35"/>
      <c r="E87" s="320" t="s">
        <v>657</v>
      </c>
      <c r="F87" s="322"/>
      <c r="G87" s="322"/>
      <c r="H87" s="322"/>
      <c r="I87" s="121"/>
      <c r="J87" s="35"/>
      <c r="K87" s="35"/>
      <c r="L87" s="50"/>
      <c r="S87" s="33"/>
      <c r="T87" s="33"/>
      <c r="U87" s="33"/>
      <c r="V87" s="33"/>
      <c r="W87" s="33"/>
      <c r="X87" s="33"/>
      <c r="Y87" s="33"/>
      <c r="Z87" s="33"/>
      <c r="AA87" s="33"/>
      <c r="AB87" s="33"/>
      <c r="AC87" s="33"/>
      <c r="AD87" s="33"/>
      <c r="AE87" s="33"/>
    </row>
    <row r="88" spans="1:31" s="2" customFormat="1" ht="12" customHeight="1">
      <c r="A88" s="33"/>
      <c r="B88" s="34"/>
      <c r="C88" s="28" t="s">
        <v>658</v>
      </c>
      <c r="D88" s="35"/>
      <c r="E88" s="35"/>
      <c r="F88" s="35"/>
      <c r="G88" s="35"/>
      <c r="H88" s="35"/>
      <c r="I88" s="121"/>
      <c r="J88" s="35"/>
      <c r="K88" s="35"/>
      <c r="L88" s="50"/>
      <c r="S88" s="33"/>
      <c r="T88" s="33"/>
      <c r="U88" s="33"/>
      <c r="V88" s="33"/>
      <c r="W88" s="33"/>
      <c r="X88" s="33"/>
      <c r="Y88" s="33"/>
      <c r="Z88" s="33"/>
      <c r="AA88" s="33"/>
      <c r="AB88" s="33"/>
      <c r="AC88" s="33"/>
      <c r="AD88" s="33"/>
      <c r="AE88" s="33"/>
    </row>
    <row r="89" spans="1:31" s="2" customFormat="1" ht="16.5" customHeight="1">
      <c r="A89" s="33"/>
      <c r="B89" s="34"/>
      <c r="C89" s="35"/>
      <c r="D89" s="35"/>
      <c r="E89" s="268" t="str">
        <f>E11</f>
        <v>SO 03-02 - Stavební část</v>
      </c>
      <c r="F89" s="322"/>
      <c r="G89" s="322"/>
      <c r="H89" s="322"/>
      <c r="I89" s="121"/>
      <c r="J89" s="35"/>
      <c r="K89" s="35"/>
      <c r="L89" s="50"/>
      <c r="S89" s="33"/>
      <c r="T89" s="33"/>
      <c r="U89" s="33"/>
      <c r="V89" s="33"/>
      <c r="W89" s="33"/>
      <c r="X89" s="33"/>
      <c r="Y89" s="33"/>
      <c r="Z89" s="33"/>
      <c r="AA89" s="33"/>
      <c r="AB89" s="33"/>
      <c r="AC89" s="33"/>
      <c r="AD89" s="33"/>
      <c r="AE89" s="33"/>
    </row>
    <row r="90" spans="1:31" s="2" customFormat="1" ht="6.95" customHeight="1">
      <c r="A90" s="33"/>
      <c r="B90" s="34"/>
      <c r="C90" s="35"/>
      <c r="D90" s="35"/>
      <c r="E90" s="35"/>
      <c r="F90" s="35"/>
      <c r="G90" s="35"/>
      <c r="H90" s="35"/>
      <c r="I90" s="121"/>
      <c r="J90" s="35"/>
      <c r="K90" s="35"/>
      <c r="L90" s="50"/>
      <c r="S90" s="33"/>
      <c r="T90" s="33"/>
      <c r="U90" s="33"/>
      <c r="V90" s="33"/>
      <c r="W90" s="33"/>
      <c r="X90" s="33"/>
      <c r="Y90" s="33"/>
      <c r="Z90" s="33"/>
      <c r="AA90" s="33"/>
      <c r="AB90" s="33"/>
      <c r="AC90" s="33"/>
      <c r="AD90" s="33"/>
      <c r="AE90" s="33"/>
    </row>
    <row r="91" spans="1:31" s="2" customFormat="1" ht="12" customHeight="1">
      <c r="A91" s="33"/>
      <c r="B91" s="34"/>
      <c r="C91" s="28" t="s">
        <v>20</v>
      </c>
      <c r="D91" s="35"/>
      <c r="E91" s="35"/>
      <c r="F91" s="26" t="str">
        <f>F14</f>
        <v>PS Studénka</v>
      </c>
      <c r="G91" s="35"/>
      <c r="H91" s="35"/>
      <c r="I91" s="122" t="s">
        <v>22</v>
      </c>
      <c r="J91" s="65" t="str">
        <f>IF(J14="","",J14)</f>
        <v>25. 2. 2020</v>
      </c>
      <c r="K91" s="35"/>
      <c r="L91" s="50"/>
      <c r="S91" s="33"/>
      <c r="T91" s="33"/>
      <c r="U91" s="33"/>
      <c r="V91" s="33"/>
      <c r="W91" s="33"/>
      <c r="X91" s="33"/>
      <c r="Y91" s="33"/>
      <c r="Z91" s="33"/>
      <c r="AA91" s="33"/>
      <c r="AB91" s="33"/>
      <c r="AC91" s="33"/>
      <c r="AD91" s="33"/>
      <c r="AE91" s="33"/>
    </row>
    <row r="92" spans="1:31" s="2" customFormat="1" ht="6.95" customHeight="1">
      <c r="A92" s="33"/>
      <c r="B92" s="34"/>
      <c r="C92" s="35"/>
      <c r="D92" s="35"/>
      <c r="E92" s="35"/>
      <c r="F92" s="35"/>
      <c r="G92" s="35"/>
      <c r="H92" s="35"/>
      <c r="I92" s="121"/>
      <c r="J92" s="35"/>
      <c r="K92" s="35"/>
      <c r="L92" s="50"/>
      <c r="S92" s="33"/>
      <c r="T92" s="33"/>
      <c r="U92" s="33"/>
      <c r="V92" s="33"/>
      <c r="W92" s="33"/>
      <c r="X92" s="33"/>
      <c r="Y92" s="33"/>
      <c r="Z92" s="33"/>
      <c r="AA92" s="33"/>
      <c r="AB92" s="33"/>
      <c r="AC92" s="33"/>
      <c r="AD92" s="33"/>
      <c r="AE92" s="33"/>
    </row>
    <row r="93" spans="1:31" s="2" customFormat="1" ht="15.2" customHeight="1">
      <c r="A93" s="33"/>
      <c r="B93" s="34"/>
      <c r="C93" s="28" t="s">
        <v>24</v>
      </c>
      <c r="D93" s="35"/>
      <c r="E93" s="35"/>
      <c r="F93" s="26" t="str">
        <f>E17</f>
        <v>Správa železnic, státní organizace, OŘ Ostrava</v>
      </c>
      <c r="G93" s="35"/>
      <c r="H93" s="35"/>
      <c r="I93" s="122" t="s">
        <v>32</v>
      </c>
      <c r="J93" s="31" t="str">
        <f>E23</f>
        <v xml:space="preserve"> </v>
      </c>
      <c r="K93" s="35"/>
      <c r="L93" s="50"/>
      <c r="S93" s="33"/>
      <c r="T93" s="33"/>
      <c r="U93" s="33"/>
      <c r="V93" s="33"/>
      <c r="W93" s="33"/>
      <c r="X93" s="33"/>
      <c r="Y93" s="33"/>
      <c r="Z93" s="33"/>
      <c r="AA93" s="33"/>
      <c r="AB93" s="33"/>
      <c r="AC93" s="33"/>
      <c r="AD93" s="33"/>
      <c r="AE93" s="33"/>
    </row>
    <row r="94" spans="1:31" s="2" customFormat="1" ht="25.7" customHeight="1">
      <c r="A94" s="33"/>
      <c r="B94" s="34"/>
      <c r="C94" s="28" t="s">
        <v>30</v>
      </c>
      <c r="D94" s="35"/>
      <c r="E94" s="35"/>
      <c r="F94" s="26" t="str">
        <f>IF(E20="","",E20)</f>
        <v>Vyplň údaj</v>
      </c>
      <c r="G94" s="35"/>
      <c r="H94" s="35"/>
      <c r="I94" s="122" t="s">
        <v>35</v>
      </c>
      <c r="J94" s="31" t="str">
        <f>E26</f>
        <v>ing. Hodulová Michaela</v>
      </c>
      <c r="K94" s="35"/>
      <c r="L94" s="50"/>
      <c r="S94" s="33"/>
      <c r="T94" s="33"/>
      <c r="U94" s="33"/>
      <c r="V94" s="33"/>
      <c r="W94" s="33"/>
      <c r="X94" s="33"/>
      <c r="Y94" s="33"/>
      <c r="Z94" s="33"/>
      <c r="AA94" s="33"/>
      <c r="AB94" s="33"/>
      <c r="AC94" s="33"/>
      <c r="AD94" s="33"/>
      <c r="AE94" s="33"/>
    </row>
    <row r="95" spans="1:31" s="2" customFormat="1" ht="10.35" customHeight="1">
      <c r="A95" s="33"/>
      <c r="B95" s="34"/>
      <c r="C95" s="35"/>
      <c r="D95" s="35"/>
      <c r="E95" s="35"/>
      <c r="F95" s="35"/>
      <c r="G95" s="35"/>
      <c r="H95" s="35"/>
      <c r="I95" s="121"/>
      <c r="J95" s="35"/>
      <c r="K95" s="35"/>
      <c r="L95" s="50"/>
      <c r="S95" s="33"/>
      <c r="T95" s="33"/>
      <c r="U95" s="33"/>
      <c r="V95" s="33"/>
      <c r="W95" s="33"/>
      <c r="X95" s="33"/>
      <c r="Y95" s="33"/>
      <c r="Z95" s="33"/>
      <c r="AA95" s="33"/>
      <c r="AB95" s="33"/>
      <c r="AC95" s="33"/>
      <c r="AD95" s="33"/>
      <c r="AE95" s="33"/>
    </row>
    <row r="96" spans="1:31" s="2" customFormat="1" ht="29.25" customHeight="1">
      <c r="A96" s="33"/>
      <c r="B96" s="34"/>
      <c r="C96" s="161" t="s">
        <v>109</v>
      </c>
      <c r="D96" s="162"/>
      <c r="E96" s="162"/>
      <c r="F96" s="162"/>
      <c r="G96" s="162"/>
      <c r="H96" s="162"/>
      <c r="I96" s="163"/>
      <c r="J96" s="164" t="s">
        <v>110</v>
      </c>
      <c r="K96" s="162"/>
      <c r="L96" s="50"/>
      <c r="S96" s="33"/>
      <c r="T96" s="33"/>
      <c r="U96" s="33"/>
      <c r="V96" s="33"/>
      <c r="W96" s="33"/>
      <c r="X96" s="33"/>
      <c r="Y96" s="33"/>
      <c r="Z96" s="33"/>
      <c r="AA96" s="33"/>
      <c r="AB96" s="33"/>
      <c r="AC96" s="33"/>
      <c r="AD96" s="33"/>
      <c r="AE96" s="33"/>
    </row>
    <row r="97" spans="1:47" s="2" customFormat="1" ht="10.35" customHeight="1">
      <c r="A97" s="33"/>
      <c r="B97" s="34"/>
      <c r="C97" s="35"/>
      <c r="D97" s="35"/>
      <c r="E97" s="35"/>
      <c r="F97" s="35"/>
      <c r="G97" s="35"/>
      <c r="H97" s="35"/>
      <c r="I97" s="121"/>
      <c r="J97" s="35"/>
      <c r="K97" s="35"/>
      <c r="L97" s="50"/>
      <c r="S97" s="33"/>
      <c r="T97" s="33"/>
      <c r="U97" s="33"/>
      <c r="V97" s="33"/>
      <c r="W97" s="33"/>
      <c r="X97" s="33"/>
      <c r="Y97" s="33"/>
      <c r="Z97" s="33"/>
      <c r="AA97" s="33"/>
      <c r="AB97" s="33"/>
      <c r="AC97" s="33"/>
      <c r="AD97" s="33"/>
      <c r="AE97" s="33"/>
    </row>
    <row r="98" spans="1:47" s="2" customFormat="1" ht="22.9" customHeight="1">
      <c r="A98" s="33"/>
      <c r="B98" s="34"/>
      <c r="C98" s="165" t="s">
        <v>111</v>
      </c>
      <c r="D98" s="35"/>
      <c r="E98" s="35"/>
      <c r="F98" s="35"/>
      <c r="G98" s="35"/>
      <c r="H98" s="35"/>
      <c r="I98" s="121"/>
      <c r="J98" s="83">
        <f>J122</f>
        <v>0</v>
      </c>
      <c r="K98" s="35"/>
      <c r="L98" s="50"/>
      <c r="S98" s="33"/>
      <c r="T98" s="33"/>
      <c r="U98" s="33"/>
      <c r="V98" s="33"/>
      <c r="W98" s="33"/>
      <c r="X98" s="33"/>
      <c r="Y98" s="33"/>
      <c r="Z98" s="33"/>
      <c r="AA98" s="33"/>
      <c r="AB98" s="33"/>
      <c r="AC98" s="33"/>
      <c r="AD98" s="33"/>
      <c r="AE98" s="33"/>
      <c r="AU98" s="16" t="s">
        <v>112</v>
      </c>
    </row>
    <row r="99" spans="1:47" s="9" customFormat="1" ht="24.95" customHeight="1">
      <c r="B99" s="166"/>
      <c r="C99" s="167"/>
      <c r="D99" s="168" t="s">
        <v>911</v>
      </c>
      <c r="E99" s="169"/>
      <c r="F99" s="169"/>
      <c r="G99" s="169"/>
      <c r="H99" s="169"/>
      <c r="I99" s="170"/>
      <c r="J99" s="171">
        <f>J123</f>
        <v>0</v>
      </c>
      <c r="K99" s="167"/>
      <c r="L99" s="172"/>
    </row>
    <row r="100" spans="1:47" s="10" customFormat="1" ht="19.899999999999999" customHeight="1">
      <c r="B100" s="173"/>
      <c r="C100" s="103"/>
      <c r="D100" s="174" t="s">
        <v>912</v>
      </c>
      <c r="E100" s="175"/>
      <c r="F100" s="175"/>
      <c r="G100" s="175"/>
      <c r="H100" s="175"/>
      <c r="I100" s="176"/>
      <c r="J100" s="177">
        <f>J124</f>
        <v>0</v>
      </c>
      <c r="K100" s="103"/>
      <c r="L100" s="178"/>
    </row>
    <row r="101" spans="1:47" s="2" customFormat="1" ht="21.75" customHeight="1">
      <c r="A101" s="33"/>
      <c r="B101" s="34"/>
      <c r="C101" s="35"/>
      <c r="D101" s="35"/>
      <c r="E101" s="35"/>
      <c r="F101" s="35"/>
      <c r="G101" s="35"/>
      <c r="H101" s="35"/>
      <c r="I101" s="121"/>
      <c r="J101" s="35"/>
      <c r="K101" s="35"/>
      <c r="L101" s="50"/>
      <c r="S101" s="33"/>
      <c r="T101" s="33"/>
      <c r="U101" s="33"/>
      <c r="V101" s="33"/>
      <c r="W101" s="33"/>
      <c r="X101" s="33"/>
      <c r="Y101" s="33"/>
      <c r="Z101" s="33"/>
      <c r="AA101" s="33"/>
      <c r="AB101" s="33"/>
      <c r="AC101" s="33"/>
      <c r="AD101" s="33"/>
      <c r="AE101" s="33"/>
    </row>
    <row r="102" spans="1:47" s="2" customFormat="1" ht="6.95" customHeight="1">
      <c r="A102" s="33"/>
      <c r="B102" s="53"/>
      <c r="C102" s="54"/>
      <c r="D102" s="54"/>
      <c r="E102" s="54"/>
      <c r="F102" s="54"/>
      <c r="G102" s="54"/>
      <c r="H102" s="54"/>
      <c r="I102" s="157"/>
      <c r="J102" s="54"/>
      <c r="K102" s="54"/>
      <c r="L102" s="50"/>
      <c r="S102" s="33"/>
      <c r="T102" s="33"/>
      <c r="U102" s="33"/>
      <c r="V102" s="33"/>
      <c r="W102" s="33"/>
      <c r="X102" s="33"/>
      <c r="Y102" s="33"/>
      <c r="Z102" s="33"/>
      <c r="AA102" s="33"/>
      <c r="AB102" s="33"/>
      <c r="AC102" s="33"/>
      <c r="AD102" s="33"/>
      <c r="AE102" s="33"/>
    </row>
    <row r="106" spans="1:47" s="2" customFormat="1" ht="6.95" customHeight="1">
      <c r="A106" s="33"/>
      <c r="B106" s="55"/>
      <c r="C106" s="56"/>
      <c r="D106" s="56"/>
      <c r="E106" s="56"/>
      <c r="F106" s="56"/>
      <c r="G106" s="56"/>
      <c r="H106" s="56"/>
      <c r="I106" s="160"/>
      <c r="J106" s="56"/>
      <c r="K106" s="56"/>
      <c r="L106" s="50"/>
      <c r="S106" s="33"/>
      <c r="T106" s="33"/>
      <c r="U106" s="33"/>
      <c r="V106" s="33"/>
      <c r="W106" s="33"/>
      <c r="X106" s="33"/>
      <c r="Y106" s="33"/>
      <c r="Z106" s="33"/>
      <c r="AA106" s="33"/>
      <c r="AB106" s="33"/>
      <c r="AC106" s="33"/>
      <c r="AD106" s="33"/>
      <c r="AE106" s="33"/>
    </row>
    <row r="107" spans="1:47" s="2" customFormat="1" ht="24.95" customHeight="1">
      <c r="A107" s="33"/>
      <c r="B107" s="34"/>
      <c r="C107" s="22" t="s">
        <v>116</v>
      </c>
      <c r="D107" s="35"/>
      <c r="E107" s="35"/>
      <c r="F107" s="35"/>
      <c r="G107" s="35"/>
      <c r="H107" s="35"/>
      <c r="I107" s="121"/>
      <c r="J107" s="35"/>
      <c r="K107" s="35"/>
      <c r="L107" s="50"/>
      <c r="S107" s="33"/>
      <c r="T107" s="33"/>
      <c r="U107" s="33"/>
      <c r="V107" s="33"/>
      <c r="W107" s="33"/>
      <c r="X107" s="33"/>
      <c r="Y107" s="33"/>
      <c r="Z107" s="33"/>
      <c r="AA107" s="33"/>
      <c r="AB107" s="33"/>
      <c r="AC107" s="33"/>
      <c r="AD107" s="33"/>
      <c r="AE107" s="33"/>
    </row>
    <row r="108" spans="1:47" s="2" customFormat="1" ht="6.95" customHeight="1">
      <c r="A108" s="33"/>
      <c r="B108" s="34"/>
      <c r="C108" s="35"/>
      <c r="D108" s="35"/>
      <c r="E108" s="35"/>
      <c r="F108" s="35"/>
      <c r="G108" s="35"/>
      <c r="H108" s="35"/>
      <c r="I108" s="121"/>
      <c r="J108" s="35"/>
      <c r="K108" s="35"/>
      <c r="L108" s="50"/>
      <c r="S108" s="33"/>
      <c r="T108" s="33"/>
      <c r="U108" s="33"/>
      <c r="V108" s="33"/>
      <c r="W108" s="33"/>
      <c r="X108" s="33"/>
      <c r="Y108" s="33"/>
      <c r="Z108" s="33"/>
      <c r="AA108" s="33"/>
      <c r="AB108" s="33"/>
      <c r="AC108" s="33"/>
      <c r="AD108" s="33"/>
      <c r="AE108" s="33"/>
    </row>
    <row r="109" spans="1:47" s="2" customFormat="1" ht="12" customHeight="1">
      <c r="A109" s="33"/>
      <c r="B109" s="34"/>
      <c r="C109" s="28" t="s">
        <v>16</v>
      </c>
      <c r="D109" s="35"/>
      <c r="E109" s="35"/>
      <c r="F109" s="35"/>
      <c r="G109" s="35"/>
      <c r="H109" s="35"/>
      <c r="I109" s="121"/>
      <c r="J109" s="35"/>
      <c r="K109" s="35"/>
      <c r="L109" s="50"/>
      <c r="S109" s="33"/>
      <c r="T109" s="33"/>
      <c r="U109" s="33"/>
      <c r="V109" s="33"/>
      <c r="W109" s="33"/>
      <c r="X109" s="33"/>
      <c r="Y109" s="33"/>
      <c r="Z109" s="33"/>
      <c r="AA109" s="33"/>
      <c r="AB109" s="33"/>
      <c r="AC109" s="33"/>
      <c r="AD109" s="33"/>
      <c r="AE109" s="33"/>
    </row>
    <row r="110" spans="1:47" s="2" customFormat="1" ht="16.5" customHeight="1">
      <c r="A110" s="33"/>
      <c r="B110" s="34"/>
      <c r="C110" s="35"/>
      <c r="D110" s="35"/>
      <c r="E110" s="320" t="str">
        <f>E7</f>
        <v>Oprava výhybek v žst. Jistebník</v>
      </c>
      <c r="F110" s="321"/>
      <c r="G110" s="321"/>
      <c r="H110" s="321"/>
      <c r="I110" s="121"/>
      <c r="J110" s="35"/>
      <c r="K110" s="35"/>
      <c r="L110" s="50"/>
      <c r="S110" s="33"/>
      <c r="T110" s="33"/>
      <c r="U110" s="33"/>
      <c r="V110" s="33"/>
      <c r="W110" s="33"/>
      <c r="X110" s="33"/>
      <c r="Y110" s="33"/>
      <c r="Z110" s="33"/>
      <c r="AA110" s="33"/>
      <c r="AB110" s="33"/>
      <c r="AC110" s="33"/>
      <c r="AD110" s="33"/>
      <c r="AE110" s="33"/>
    </row>
    <row r="111" spans="1:47" s="1" customFormat="1" ht="12" customHeight="1">
      <c r="B111" s="20"/>
      <c r="C111" s="28" t="s">
        <v>106</v>
      </c>
      <c r="D111" s="21"/>
      <c r="E111" s="21"/>
      <c r="F111" s="21"/>
      <c r="G111" s="21"/>
      <c r="H111" s="21"/>
      <c r="I111" s="114"/>
      <c r="J111" s="21"/>
      <c r="K111" s="21"/>
      <c r="L111" s="19"/>
    </row>
    <row r="112" spans="1:47" s="2" customFormat="1" ht="16.5" customHeight="1">
      <c r="A112" s="33"/>
      <c r="B112" s="34"/>
      <c r="C112" s="35"/>
      <c r="D112" s="35"/>
      <c r="E112" s="320" t="s">
        <v>657</v>
      </c>
      <c r="F112" s="322"/>
      <c r="G112" s="322"/>
      <c r="H112" s="322"/>
      <c r="I112" s="121"/>
      <c r="J112" s="35"/>
      <c r="K112" s="35"/>
      <c r="L112" s="50"/>
      <c r="S112" s="33"/>
      <c r="T112" s="33"/>
      <c r="U112" s="33"/>
      <c r="V112" s="33"/>
      <c r="W112" s="33"/>
      <c r="X112" s="33"/>
      <c r="Y112" s="33"/>
      <c r="Z112" s="33"/>
      <c r="AA112" s="33"/>
      <c r="AB112" s="33"/>
      <c r="AC112" s="33"/>
      <c r="AD112" s="33"/>
      <c r="AE112" s="33"/>
    </row>
    <row r="113" spans="1:65" s="2" customFormat="1" ht="12" customHeight="1">
      <c r="A113" s="33"/>
      <c r="B113" s="34"/>
      <c r="C113" s="28" t="s">
        <v>658</v>
      </c>
      <c r="D113" s="35"/>
      <c r="E113" s="35"/>
      <c r="F113" s="35"/>
      <c r="G113" s="35"/>
      <c r="H113" s="35"/>
      <c r="I113" s="121"/>
      <c r="J113" s="35"/>
      <c r="K113" s="35"/>
      <c r="L113" s="50"/>
      <c r="S113" s="33"/>
      <c r="T113" s="33"/>
      <c r="U113" s="33"/>
      <c r="V113" s="33"/>
      <c r="W113" s="33"/>
      <c r="X113" s="33"/>
      <c r="Y113" s="33"/>
      <c r="Z113" s="33"/>
      <c r="AA113" s="33"/>
      <c r="AB113" s="33"/>
      <c r="AC113" s="33"/>
      <c r="AD113" s="33"/>
      <c r="AE113" s="33"/>
    </row>
    <row r="114" spans="1:65" s="2" customFormat="1" ht="16.5" customHeight="1">
      <c r="A114" s="33"/>
      <c r="B114" s="34"/>
      <c r="C114" s="35"/>
      <c r="D114" s="35"/>
      <c r="E114" s="268" t="str">
        <f>E11</f>
        <v>SO 03-02 - Stavební část</v>
      </c>
      <c r="F114" s="322"/>
      <c r="G114" s="322"/>
      <c r="H114" s="322"/>
      <c r="I114" s="121"/>
      <c r="J114" s="35"/>
      <c r="K114" s="35"/>
      <c r="L114" s="50"/>
      <c r="S114" s="33"/>
      <c r="T114" s="33"/>
      <c r="U114" s="33"/>
      <c r="V114" s="33"/>
      <c r="W114" s="33"/>
      <c r="X114" s="33"/>
      <c r="Y114" s="33"/>
      <c r="Z114" s="33"/>
      <c r="AA114" s="33"/>
      <c r="AB114" s="33"/>
      <c r="AC114" s="33"/>
      <c r="AD114" s="33"/>
      <c r="AE114" s="33"/>
    </row>
    <row r="115" spans="1:65" s="2" customFormat="1" ht="6.95" customHeight="1">
      <c r="A115" s="33"/>
      <c r="B115" s="34"/>
      <c r="C115" s="35"/>
      <c r="D115" s="35"/>
      <c r="E115" s="35"/>
      <c r="F115" s="35"/>
      <c r="G115" s="35"/>
      <c r="H115" s="35"/>
      <c r="I115" s="121"/>
      <c r="J115" s="35"/>
      <c r="K115" s="35"/>
      <c r="L115" s="50"/>
      <c r="S115" s="33"/>
      <c r="T115" s="33"/>
      <c r="U115" s="33"/>
      <c r="V115" s="33"/>
      <c r="W115" s="33"/>
      <c r="X115" s="33"/>
      <c r="Y115" s="33"/>
      <c r="Z115" s="33"/>
      <c r="AA115" s="33"/>
      <c r="AB115" s="33"/>
      <c r="AC115" s="33"/>
      <c r="AD115" s="33"/>
      <c r="AE115" s="33"/>
    </row>
    <row r="116" spans="1:65" s="2" customFormat="1" ht="12" customHeight="1">
      <c r="A116" s="33"/>
      <c r="B116" s="34"/>
      <c r="C116" s="28" t="s">
        <v>20</v>
      </c>
      <c r="D116" s="35"/>
      <c r="E116" s="35"/>
      <c r="F116" s="26" t="str">
        <f>F14</f>
        <v>PS Studénka</v>
      </c>
      <c r="G116" s="35"/>
      <c r="H116" s="35"/>
      <c r="I116" s="122" t="s">
        <v>22</v>
      </c>
      <c r="J116" s="65" t="str">
        <f>IF(J14="","",J14)</f>
        <v>25. 2. 2020</v>
      </c>
      <c r="K116" s="35"/>
      <c r="L116" s="50"/>
      <c r="S116" s="33"/>
      <c r="T116" s="33"/>
      <c r="U116" s="33"/>
      <c r="V116" s="33"/>
      <c r="W116" s="33"/>
      <c r="X116" s="33"/>
      <c r="Y116" s="33"/>
      <c r="Z116" s="33"/>
      <c r="AA116" s="33"/>
      <c r="AB116" s="33"/>
      <c r="AC116" s="33"/>
      <c r="AD116" s="33"/>
      <c r="AE116" s="33"/>
    </row>
    <row r="117" spans="1:65" s="2" customFormat="1" ht="6.95" customHeight="1">
      <c r="A117" s="33"/>
      <c r="B117" s="34"/>
      <c r="C117" s="35"/>
      <c r="D117" s="35"/>
      <c r="E117" s="35"/>
      <c r="F117" s="35"/>
      <c r="G117" s="35"/>
      <c r="H117" s="35"/>
      <c r="I117" s="121"/>
      <c r="J117" s="35"/>
      <c r="K117" s="35"/>
      <c r="L117" s="50"/>
      <c r="S117" s="33"/>
      <c r="T117" s="33"/>
      <c r="U117" s="33"/>
      <c r="V117" s="33"/>
      <c r="W117" s="33"/>
      <c r="X117" s="33"/>
      <c r="Y117" s="33"/>
      <c r="Z117" s="33"/>
      <c r="AA117" s="33"/>
      <c r="AB117" s="33"/>
      <c r="AC117" s="33"/>
      <c r="AD117" s="33"/>
      <c r="AE117" s="33"/>
    </row>
    <row r="118" spans="1:65" s="2" customFormat="1" ht="15.2" customHeight="1">
      <c r="A118" s="33"/>
      <c r="B118" s="34"/>
      <c r="C118" s="28" t="s">
        <v>24</v>
      </c>
      <c r="D118" s="35"/>
      <c r="E118" s="35"/>
      <c r="F118" s="26" t="str">
        <f>E17</f>
        <v>Správa železnic, státní organizace, OŘ Ostrava</v>
      </c>
      <c r="G118" s="35"/>
      <c r="H118" s="35"/>
      <c r="I118" s="122" t="s">
        <v>32</v>
      </c>
      <c r="J118" s="31" t="str">
        <f>E23</f>
        <v xml:space="preserve"> </v>
      </c>
      <c r="K118" s="35"/>
      <c r="L118" s="50"/>
      <c r="S118" s="33"/>
      <c r="T118" s="33"/>
      <c r="U118" s="33"/>
      <c r="V118" s="33"/>
      <c r="W118" s="33"/>
      <c r="X118" s="33"/>
      <c r="Y118" s="33"/>
      <c r="Z118" s="33"/>
      <c r="AA118" s="33"/>
      <c r="AB118" s="33"/>
      <c r="AC118" s="33"/>
      <c r="AD118" s="33"/>
      <c r="AE118" s="33"/>
    </row>
    <row r="119" spans="1:65" s="2" customFormat="1" ht="25.7" customHeight="1">
      <c r="A119" s="33"/>
      <c r="B119" s="34"/>
      <c r="C119" s="28" t="s">
        <v>30</v>
      </c>
      <c r="D119" s="35"/>
      <c r="E119" s="35"/>
      <c r="F119" s="26" t="str">
        <f>IF(E20="","",E20)</f>
        <v>Vyplň údaj</v>
      </c>
      <c r="G119" s="35"/>
      <c r="H119" s="35"/>
      <c r="I119" s="122" t="s">
        <v>35</v>
      </c>
      <c r="J119" s="31" t="str">
        <f>E26</f>
        <v>ing. Hodulová Michaela</v>
      </c>
      <c r="K119" s="35"/>
      <c r="L119" s="50"/>
      <c r="S119" s="33"/>
      <c r="T119" s="33"/>
      <c r="U119" s="33"/>
      <c r="V119" s="33"/>
      <c r="W119" s="33"/>
      <c r="X119" s="33"/>
      <c r="Y119" s="33"/>
      <c r="Z119" s="33"/>
      <c r="AA119" s="33"/>
      <c r="AB119" s="33"/>
      <c r="AC119" s="33"/>
      <c r="AD119" s="33"/>
      <c r="AE119" s="33"/>
    </row>
    <row r="120" spans="1:65" s="2" customFormat="1" ht="10.35" customHeight="1">
      <c r="A120" s="33"/>
      <c r="B120" s="34"/>
      <c r="C120" s="35"/>
      <c r="D120" s="35"/>
      <c r="E120" s="35"/>
      <c r="F120" s="35"/>
      <c r="G120" s="35"/>
      <c r="H120" s="35"/>
      <c r="I120" s="121"/>
      <c r="J120" s="35"/>
      <c r="K120" s="35"/>
      <c r="L120" s="50"/>
      <c r="S120" s="33"/>
      <c r="T120" s="33"/>
      <c r="U120" s="33"/>
      <c r="V120" s="33"/>
      <c r="W120" s="33"/>
      <c r="X120" s="33"/>
      <c r="Y120" s="33"/>
      <c r="Z120" s="33"/>
      <c r="AA120" s="33"/>
      <c r="AB120" s="33"/>
      <c r="AC120" s="33"/>
      <c r="AD120" s="33"/>
      <c r="AE120" s="33"/>
    </row>
    <row r="121" spans="1:65" s="11" customFormat="1" ht="29.25" customHeight="1">
      <c r="A121" s="179"/>
      <c r="B121" s="180"/>
      <c r="C121" s="181" t="s">
        <v>117</v>
      </c>
      <c r="D121" s="182" t="s">
        <v>62</v>
      </c>
      <c r="E121" s="182" t="s">
        <v>58</v>
      </c>
      <c r="F121" s="182" t="s">
        <v>59</v>
      </c>
      <c r="G121" s="182" t="s">
        <v>118</v>
      </c>
      <c r="H121" s="182" t="s">
        <v>119</v>
      </c>
      <c r="I121" s="183" t="s">
        <v>120</v>
      </c>
      <c r="J121" s="182" t="s">
        <v>110</v>
      </c>
      <c r="K121" s="184" t="s">
        <v>121</v>
      </c>
      <c r="L121" s="185"/>
      <c r="M121" s="74" t="s">
        <v>1</v>
      </c>
      <c r="N121" s="75" t="s">
        <v>41</v>
      </c>
      <c r="O121" s="75" t="s">
        <v>122</v>
      </c>
      <c r="P121" s="75" t="s">
        <v>123</v>
      </c>
      <c r="Q121" s="75" t="s">
        <v>124</v>
      </c>
      <c r="R121" s="75" t="s">
        <v>125</v>
      </c>
      <c r="S121" s="75" t="s">
        <v>126</v>
      </c>
      <c r="T121" s="76" t="s">
        <v>127</v>
      </c>
      <c r="U121" s="179"/>
      <c r="V121" s="179"/>
      <c r="W121" s="179"/>
      <c r="X121" s="179"/>
      <c r="Y121" s="179"/>
      <c r="Z121" s="179"/>
      <c r="AA121" s="179"/>
      <c r="AB121" s="179"/>
      <c r="AC121" s="179"/>
      <c r="AD121" s="179"/>
      <c r="AE121" s="179"/>
    </row>
    <row r="122" spans="1:65" s="2" customFormat="1" ht="22.9" customHeight="1">
      <c r="A122" s="33"/>
      <c r="B122" s="34"/>
      <c r="C122" s="81" t="s">
        <v>128</v>
      </c>
      <c r="D122" s="35"/>
      <c r="E122" s="35"/>
      <c r="F122" s="35"/>
      <c r="G122" s="35"/>
      <c r="H122" s="35"/>
      <c r="I122" s="121"/>
      <c r="J122" s="186">
        <f>BK122</f>
        <v>0</v>
      </c>
      <c r="K122" s="35"/>
      <c r="L122" s="38"/>
      <c r="M122" s="77"/>
      <c r="N122" s="187"/>
      <c r="O122" s="78"/>
      <c r="P122" s="188">
        <f>P123</f>
        <v>0</v>
      </c>
      <c r="Q122" s="78"/>
      <c r="R122" s="188">
        <f>R123</f>
        <v>9.7000000000000005E-4</v>
      </c>
      <c r="S122" s="78"/>
      <c r="T122" s="189">
        <f>T123</f>
        <v>0</v>
      </c>
      <c r="U122" s="33"/>
      <c r="V122" s="33"/>
      <c r="W122" s="33"/>
      <c r="X122" s="33"/>
      <c r="Y122" s="33"/>
      <c r="Z122" s="33"/>
      <c r="AA122" s="33"/>
      <c r="AB122" s="33"/>
      <c r="AC122" s="33"/>
      <c r="AD122" s="33"/>
      <c r="AE122" s="33"/>
      <c r="AT122" s="16" t="s">
        <v>76</v>
      </c>
      <c r="AU122" s="16" t="s">
        <v>112</v>
      </c>
      <c r="BK122" s="190">
        <f>BK123</f>
        <v>0</v>
      </c>
    </row>
    <row r="123" spans="1:65" s="12" customFormat="1" ht="25.9" customHeight="1">
      <c r="B123" s="191"/>
      <c r="C123" s="192"/>
      <c r="D123" s="193" t="s">
        <v>76</v>
      </c>
      <c r="E123" s="194" t="s">
        <v>361</v>
      </c>
      <c r="F123" s="194" t="s">
        <v>913</v>
      </c>
      <c r="G123" s="192"/>
      <c r="H123" s="192"/>
      <c r="I123" s="195"/>
      <c r="J123" s="196">
        <f>BK123</f>
        <v>0</v>
      </c>
      <c r="K123" s="192"/>
      <c r="L123" s="197"/>
      <c r="M123" s="198"/>
      <c r="N123" s="199"/>
      <c r="O123" s="199"/>
      <c r="P123" s="200">
        <f>P124</f>
        <v>0</v>
      </c>
      <c r="Q123" s="199"/>
      <c r="R123" s="200">
        <f>R124</f>
        <v>9.7000000000000005E-4</v>
      </c>
      <c r="S123" s="199"/>
      <c r="T123" s="201">
        <f>T124</f>
        <v>0</v>
      </c>
      <c r="AR123" s="202" t="s">
        <v>150</v>
      </c>
      <c r="AT123" s="203" t="s">
        <v>76</v>
      </c>
      <c r="AU123" s="203" t="s">
        <v>77</v>
      </c>
      <c r="AY123" s="202" t="s">
        <v>131</v>
      </c>
      <c r="BK123" s="204">
        <f>BK124</f>
        <v>0</v>
      </c>
    </row>
    <row r="124" spans="1:65" s="12" customFormat="1" ht="22.9" customHeight="1">
      <c r="B124" s="191"/>
      <c r="C124" s="192"/>
      <c r="D124" s="193" t="s">
        <v>76</v>
      </c>
      <c r="E124" s="205" t="s">
        <v>914</v>
      </c>
      <c r="F124" s="205" t="s">
        <v>915</v>
      </c>
      <c r="G124" s="192"/>
      <c r="H124" s="192"/>
      <c r="I124" s="195"/>
      <c r="J124" s="206">
        <f>BK124</f>
        <v>0</v>
      </c>
      <c r="K124" s="192"/>
      <c r="L124" s="197"/>
      <c r="M124" s="198"/>
      <c r="N124" s="199"/>
      <c r="O124" s="199"/>
      <c r="P124" s="200">
        <f>SUM(P125:P128)</f>
        <v>0</v>
      </c>
      <c r="Q124" s="199"/>
      <c r="R124" s="200">
        <f>SUM(R125:R128)</f>
        <v>9.7000000000000005E-4</v>
      </c>
      <c r="S124" s="199"/>
      <c r="T124" s="201">
        <f>SUM(T125:T128)</f>
        <v>0</v>
      </c>
      <c r="AR124" s="202" t="s">
        <v>150</v>
      </c>
      <c r="AT124" s="203" t="s">
        <v>76</v>
      </c>
      <c r="AU124" s="203" t="s">
        <v>85</v>
      </c>
      <c r="AY124" s="202" t="s">
        <v>131</v>
      </c>
      <c r="BK124" s="204">
        <f>SUM(BK125:BK128)</f>
        <v>0</v>
      </c>
    </row>
    <row r="125" spans="1:65" s="2" customFormat="1" ht="16.5" customHeight="1">
      <c r="A125" s="33"/>
      <c r="B125" s="34"/>
      <c r="C125" s="207" t="s">
        <v>85</v>
      </c>
      <c r="D125" s="207" t="s">
        <v>134</v>
      </c>
      <c r="E125" s="208" t="s">
        <v>916</v>
      </c>
      <c r="F125" s="209" t="s">
        <v>917</v>
      </c>
      <c r="G125" s="210" t="s">
        <v>192</v>
      </c>
      <c r="H125" s="211">
        <v>20</v>
      </c>
      <c r="I125" s="212"/>
      <c r="J125" s="213">
        <f>ROUND(I125*H125,2)</f>
        <v>0</v>
      </c>
      <c r="K125" s="209" t="s">
        <v>918</v>
      </c>
      <c r="L125" s="38"/>
      <c r="M125" s="214" t="s">
        <v>1</v>
      </c>
      <c r="N125" s="215" t="s">
        <v>42</v>
      </c>
      <c r="O125" s="70"/>
      <c r="P125" s="216">
        <f>O125*H125</f>
        <v>0</v>
      </c>
      <c r="Q125" s="216">
        <v>0</v>
      </c>
      <c r="R125" s="216">
        <f>Q125*H125</f>
        <v>0</v>
      </c>
      <c r="S125" s="216">
        <v>0</v>
      </c>
      <c r="T125" s="217">
        <f>S125*H125</f>
        <v>0</v>
      </c>
      <c r="U125" s="33"/>
      <c r="V125" s="33"/>
      <c r="W125" s="33"/>
      <c r="X125" s="33"/>
      <c r="Y125" s="33"/>
      <c r="Z125" s="33"/>
      <c r="AA125" s="33"/>
      <c r="AB125" s="33"/>
      <c r="AC125" s="33"/>
      <c r="AD125" s="33"/>
      <c r="AE125" s="33"/>
      <c r="AR125" s="218" t="s">
        <v>467</v>
      </c>
      <c r="AT125" s="218" t="s">
        <v>134</v>
      </c>
      <c r="AU125" s="218" t="s">
        <v>87</v>
      </c>
      <c r="AY125" s="16" t="s">
        <v>131</v>
      </c>
      <c r="BE125" s="219">
        <f>IF(N125="základní",J125,0)</f>
        <v>0</v>
      </c>
      <c r="BF125" s="219">
        <f>IF(N125="snížená",J125,0)</f>
        <v>0</v>
      </c>
      <c r="BG125" s="219">
        <f>IF(N125="zákl. přenesená",J125,0)</f>
        <v>0</v>
      </c>
      <c r="BH125" s="219">
        <f>IF(N125="sníž. přenesená",J125,0)</f>
        <v>0</v>
      </c>
      <c r="BI125" s="219">
        <f>IF(N125="nulová",J125,0)</f>
        <v>0</v>
      </c>
      <c r="BJ125" s="16" t="s">
        <v>85</v>
      </c>
      <c r="BK125" s="219">
        <f>ROUND(I125*H125,2)</f>
        <v>0</v>
      </c>
      <c r="BL125" s="16" t="s">
        <v>467</v>
      </c>
      <c r="BM125" s="218" t="s">
        <v>919</v>
      </c>
    </row>
    <row r="126" spans="1:65" s="2" customFormat="1" ht="19.5">
      <c r="A126" s="33"/>
      <c r="B126" s="34"/>
      <c r="C126" s="35"/>
      <c r="D126" s="220" t="s">
        <v>141</v>
      </c>
      <c r="E126" s="35"/>
      <c r="F126" s="221" t="s">
        <v>920</v>
      </c>
      <c r="G126" s="35"/>
      <c r="H126" s="35"/>
      <c r="I126" s="121"/>
      <c r="J126" s="35"/>
      <c r="K126" s="35"/>
      <c r="L126" s="38"/>
      <c r="M126" s="222"/>
      <c r="N126" s="223"/>
      <c r="O126" s="70"/>
      <c r="P126" s="70"/>
      <c r="Q126" s="70"/>
      <c r="R126" s="70"/>
      <c r="S126" s="70"/>
      <c r="T126" s="71"/>
      <c r="U126" s="33"/>
      <c r="V126" s="33"/>
      <c r="W126" s="33"/>
      <c r="X126" s="33"/>
      <c r="Y126" s="33"/>
      <c r="Z126" s="33"/>
      <c r="AA126" s="33"/>
      <c r="AB126" s="33"/>
      <c r="AC126" s="33"/>
      <c r="AD126" s="33"/>
      <c r="AE126" s="33"/>
      <c r="AT126" s="16" t="s">
        <v>141</v>
      </c>
      <c r="AU126" s="16" t="s">
        <v>87</v>
      </c>
    </row>
    <row r="127" spans="1:65" s="2" customFormat="1" ht="16.5" customHeight="1">
      <c r="A127" s="33"/>
      <c r="B127" s="34"/>
      <c r="C127" s="246" t="s">
        <v>87</v>
      </c>
      <c r="D127" s="246" t="s">
        <v>361</v>
      </c>
      <c r="E127" s="247" t="s">
        <v>921</v>
      </c>
      <c r="F127" s="248" t="s">
        <v>922</v>
      </c>
      <c r="G127" s="249" t="s">
        <v>923</v>
      </c>
      <c r="H127" s="250">
        <v>1</v>
      </c>
      <c r="I127" s="251"/>
      <c r="J127" s="252">
        <f>ROUND(I127*H127,2)</f>
        <v>0</v>
      </c>
      <c r="K127" s="248" t="s">
        <v>918</v>
      </c>
      <c r="L127" s="253"/>
      <c r="M127" s="254" t="s">
        <v>1</v>
      </c>
      <c r="N127" s="255" t="s">
        <v>42</v>
      </c>
      <c r="O127" s="70"/>
      <c r="P127" s="216">
        <f>O127*H127</f>
        <v>0</v>
      </c>
      <c r="Q127" s="216">
        <v>9.7000000000000005E-4</v>
      </c>
      <c r="R127" s="216">
        <f>Q127*H127</f>
        <v>9.7000000000000005E-4</v>
      </c>
      <c r="S127" s="216">
        <v>0</v>
      </c>
      <c r="T127" s="217">
        <f>S127*H127</f>
        <v>0</v>
      </c>
      <c r="U127" s="33"/>
      <c r="V127" s="33"/>
      <c r="W127" s="33"/>
      <c r="X127" s="33"/>
      <c r="Y127" s="33"/>
      <c r="Z127" s="33"/>
      <c r="AA127" s="33"/>
      <c r="AB127" s="33"/>
      <c r="AC127" s="33"/>
      <c r="AD127" s="33"/>
      <c r="AE127" s="33"/>
      <c r="AR127" s="218" t="s">
        <v>184</v>
      </c>
      <c r="AT127" s="218" t="s">
        <v>361</v>
      </c>
      <c r="AU127" s="218" t="s">
        <v>87</v>
      </c>
      <c r="AY127" s="16" t="s">
        <v>131</v>
      </c>
      <c r="BE127" s="219">
        <f>IF(N127="základní",J127,0)</f>
        <v>0</v>
      </c>
      <c r="BF127" s="219">
        <f>IF(N127="snížená",J127,0)</f>
        <v>0</v>
      </c>
      <c r="BG127" s="219">
        <f>IF(N127="zákl. přenesená",J127,0)</f>
        <v>0</v>
      </c>
      <c r="BH127" s="219">
        <f>IF(N127="sníž. přenesená",J127,0)</f>
        <v>0</v>
      </c>
      <c r="BI127" s="219">
        <f>IF(N127="nulová",J127,0)</f>
        <v>0</v>
      </c>
      <c r="BJ127" s="16" t="s">
        <v>85</v>
      </c>
      <c r="BK127" s="219">
        <f>ROUND(I127*H127,2)</f>
        <v>0</v>
      </c>
      <c r="BL127" s="16" t="s">
        <v>139</v>
      </c>
      <c r="BM127" s="218" t="s">
        <v>924</v>
      </c>
    </row>
    <row r="128" spans="1:65" s="2" customFormat="1" ht="11.25">
      <c r="A128" s="33"/>
      <c r="B128" s="34"/>
      <c r="C128" s="35"/>
      <c r="D128" s="220" t="s">
        <v>141</v>
      </c>
      <c r="E128" s="35"/>
      <c r="F128" s="221" t="s">
        <v>922</v>
      </c>
      <c r="G128" s="35"/>
      <c r="H128" s="35"/>
      <c r="I128" s="121"/>
      <c r="J128" s="35"/>
      <c r="K128" s="35"/>
      <c r="L128" s="38"/>
      <c r="M128" s="263"/>
      <c r="N128" s="264"/>
      <c r="O128" s="265"/>
      <c r="P128" s="265"/>
      <c r="Q128" s="265"/>
      <c r="R128" s="265"/>
      <c r="S128" s="265"/>
      <c r="T128" s="266"/>
      <c r="U128" s="33"/>
      <c r="V128" s="33"/>
      <c r="W128" s="33"/>
      <c r="X128" s="33"/>
      <c r="Y128" s="33"/>
      <c r="Z128" s="33"/>
      <c r="AA128" s="33"/>
      <c r="AB128" s="33"/>
      <c r="AC128" s="33"/>
      <c r="AD128" s="33"/>
      <c r="AE128" s="33"/>
      <c r="AT128" s="16" t="s">
        <v>141</v>
      </c>
      <c r="AU128" s="16" t="s">
        <v>87</v>
      </c>
    </row>
    <row r="129" spans="1:31" s="2" customFormat="1" ht="6.95" customHeight="1">
      <c r="A129" s="33"/>
      <c r="B129" s="53"/>
      <c r="C129" s="54"/>
      <c r="D129" s="54"/>
      <c r="E129" s="54"/>
      <c r="F129" s="54"/>
      <c r="G129" s="54"/>
      <c r="H129" s="54"/>
      <c r="I129" s="157"/>
      <c r="J129" s="54"/>
      <c r="K129" s="54"/>
      <c r="L129" s="38"/>
      <c r="M129" s="33"/>
      <c r="O129" s="33"/>
      <c r="P129" s="33"/>
      <c r="Q129" s="33"/>
      <c r="R129" s="33"/>
      <c r="S129" s="33"/>
      <c r="T129" s="33"/>
      <c r="U129" s="33"/>
      <c r="V129" s="33"/>
      <c r="W129" s="33"/>
      <c r="X129" s="33"/>
      <c r="Y129" s="33"/>
      <c r="Z129" s="33"/>
      <c r="AA129" s="33"/>
      <c r="AB129" s="33"/>
      <c r="AC129" s="33"/>
      <c r="AD129" s="33"/>
      <c r="AE129" s="33"/>
    </row>
  </sheetData>
  <sheetProtection algorithmName="SHA-512" hashValue="yoPman+oAooyynrdDiPoTEFRevwNbZ6H+IKgdhHsGaUONuJU8QXT8YIRL01Kzk76G3soJuVu3ny5CV5d4uT3sw==" saltValue="RrrduNRYvDYZ/ilmb86LxY8HtVXiGX38XKRyY0Z2cfgEt5D7Bahm4M/+z4WceBqNC06p0GkeLsjWjwnfPNMcVA==" spinCount="100000" sheet="1" objects="1" scenarios="1" formatColumns="0" formatRows="0" autoFilter="0"/>
  <autoFilter ref="C121:K128"/>
  <mergeCells count="12">
    <mergeCell ref="E114:H114"/>
    <mergeCell ref="L2:V2"/>
    <mergeCell ref="E85:H85"/>
    <mergeCell ref="E87:H87"/>
    <mergeCell ref="E89:H89"/>
    <mergeCell ref="E110:H110"/>
    <mergeCell ref="E112:H112"/>
    <mergeCell ref="E7:H7"/>
    <mergeCell ref="E9:H9"/>
    <mergeCell ref="E11:H11"/>
    <mergeCell ref="E20:H20"/>
    <mergeCell ref="E29:H29"/>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139"/>
  <sheetViews>
    <sheetView showGridLines="0" workbookViewId="0"/>
  </sheetViews>
  <sheetFormatPr defaultRowHeight="14.25"/>
  <cols>
    <col min="1" max="1" width="8.33203125" style="1" customWidth="1"/>
    <col min="2" max="2" width="1.6640625" style="1" customWidth="1"/>
    <col min="3" max="3" width="4.1640625" style="1" customWidth="1"/>
    <col min="4" max="4" width="4.33203125" style="1" customWidth="1"/>
    <col min="5" max="5" width="17.1640625" style="1" customWidth="1"/>
    <col min="6" max="6" width="100.83203125" style="1" customWidth="1"/>
    <col min="7" max="7" width="7" style="1" customWidth="1"/>
    <col min="8" max="8" width="11.5" style="1" customWidth="1"/>
    <col min="9" max="9" width="20.1640625" style="114" customWidth="1"/>
    <col min="10" max="11" width="20.16406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I2" s="114"/>
      <c r="L2" s="312"/>
      <c r="M2" s="312"/>
      <c r="N2" s="312"/>
      <c r="O2" s="312"/>
      <c r="P2" s="312"/>
      <c r="Q2" s="312"/>
      <c r="R2" s="312"/>
      <c r="S2" s="312"/>
      <c r="T2" s="312"/>
      <c r="U2" s="312"/>
      <c r="V2" s="312"/>
      <c r="AT2" s="16" t="s">
        <v>104</v>
      </c>
    </row>
    <row r="3" spans="1:46" s="1" customFormat="1" ht="6.95" customHeight="1">
      <c r="B3" s="115"/>
      <c r="C3" s="116"/>
      <c r="D3" s="116"/>
      <c r="E3" s="116"/>
      <c r="F3" s="116"/>
      <c r="G3" s="116"/>
      <c r="H3" s="116"/>
      <c r="I3" s="117"/>
      <c r="J3" s="116"/>
      <c r="K3" s="116"/>
      <c r="L3" s="19"/>
      <c r="AT3" s="16" t="s">
        <v>87</v>
      </c>
    </row>
    <row r="4" spans="1:46" s="1" customFormat="1" ht="24.95" customHeight="1">
      <c r="B4" s="19"/>
      <c r="D4" s="118" t="s">
        <v>105</v>
      </c>
      <c r="I4" s="114"/>
      <c r="L4" s="19"/>
      <c r="M4" s="119" t="s">
        <v>10</v>
      </c>
      <c r="AT4" s="16" t="s">
        <v>4</v>
      </c>
    </row>
    <row r="5" spans="1:46" s="1" customFormat="1" ht="6.95" customHeight="1">
      <c r="B5" s="19"/>
      <c r="I5" s="114"/>
      <c r="L5" s="19"/>
    </row>
    <row r="6" spans="1:46" s="1" customFormat="1" ht="12" customHeight="1">
      <c r="B6" s="19"/>
      <c r="D6" s="120" t="s">
        <v>16</v>
      </c>
      <c r="I6" s="114"/>
      <c r="L6" s="19"/>
    </row>
    <row r="7" spans="1:46" s="1" customFormat="1" ht="16.5" customHeight="1">
      <c r="B7" s="19"/>
      <c r="E7" s="313" t="str">
        <f>'Rekapitulace stavby'!K6</f>
        <v>Oprava výhybek v žst. Jistebník</v>
      </c>
      <c r="F7" s="314"/>
      <c r="G7" s="314"/>
      <c r="H7" s="314"/>
      <c r="I7" s="114"/>
      <c r="L7" s="19"/>
    </row>
    <row r="8" spans="1:46" s="2" customFormat="1" ht="12" customHeight="1">
      <c r="A8" s="33"/>
      <c r="B8" s="38"/>
      <c r="C8" s="33"/>
      <c r="D8" s="120" t="s">
        <v>106</v>
      </c>
      <c r="E8" s="33"/>
      <c r="F8" s="33"/>
      <c r="G8" s="33"/>
      <c r="H8" s="33"/>
      <c r="I8" s="121"/>
      <c r="J8" s="33"/>
      <c r="K8" s="33"/>
      <c r="L8" s="50"/>
      <c r="S8" s="33"/>
      <c r="T8" s="33"/>
      <c r="U8" s="33"/>
      <c r="V8" s="33"/>
      <c r="W8" s="33"/>
      <c r="X8" s="33"/>
      <c r="Y8" s="33"/>
      <c r="Z8" s="33"/>
      <c r="AA8" s="33"/>
      <c r="AB8" s="33"/>
      <c r="AC8" s="33"/>
      <c r="AD8" s="33"/>
      <c r="AE8" s="33"/>
    </row>
    <row r="9" spans="1:46" s="2" customFormat="1" ht="16.5" customHeight="1">
      <c r="A9" s="33"/>
      <c r="B9" s="38"/>
      <c r="C9" s="33"/>
      <c r="D9" s="33"/>
      <c r="E9" s="315" t="s">
        <v>925</v>
      </c>
      <c r="F9" s="316"/>
      <c r="G9" s="316"/>
      <c r="H9" s="316"/>
      <c r="I9" s="121"/>
      <c r="J9" s="33"/>
      <c r="K9" s="33"/>
      <c r="L9" s="50"/>
      <c r="S9" s="33"/>
      <c r="T9" s="33"/>
      <c r="U9" s="33"/>
      <c r="V9" s="33"/>
      <c r="W9" s="33"/>
      <c r="X9" s="33"/>
      <c r="Y9" s="33"/>
      <c r="Z9" s="33"/>
      <c r="AA9" s="33"/>
      <c r="AB9" s="33"/>
      <c r="AC9" s="33"/>
      <c r="AD9" s="33"/>
      <c r="AE9" s="33"/>
    </row>
    <row r="10" spans="1:46" s="2" customFormat="1" ht="11.25">
      <c r="A10" s="33"/>
      <c r="B10" s="38"/>
      <c r="C10" s="33"/>
      <c r="D10" s="33"/>
      <c r="E10" s="33"/>
      <c r="F10" s="33"/>
      <c r="G10" s="33"/>
      <c r="H10" s="33"/>
      <c r="I10" s="121"/>
      <c r="J10" s="33"/>
      <c r="K10" s="33"/>
      <c r="L10" s="50"/>
      <c r="S10" s="33"/>
      <c r="T10" s="33"/>
      <c r="U10" s="33"/>
      <c r="V10" s="33"/>
      <c r="W10" s="33"/>
      <c r="X10" s="33"/>
      <c r="Y10" s="33"/>
      <c r="Z10" s="33"/>
      <c r="AA10" s="33"/>
      <c r="AB10" s="33"/>
      <c r="AC10" s="33"/>
      <c r="AD10" s="33"/>
      <c r="AE10" s="33"/>
    </row>
    <row r="11" spans="1:46" s="2" customFormat="1" ht="12" customHeight="1">
      <c r="A11" s="33"/>
      <c r="B11" s="38"/>
      <c r="C11" s="33"/>
      <c r="D11" s="120" t="s">
        <v>18</v>
      </c>
      <c r="E11" s="33"/>
      <c r="F11" s="109" t="s">
        <v>1</v>
      </c>
      <c r="G11" s="33"/>
      <c r="H11" s="33"/>
      <c r="I11" s="122" t="s">
        <v>19</v>
      </c>
      <c r="J11" s="109" t="s">
        <v>1</v>
      </c>
      <c r="K11" s="33"/>
      <c r="L11" s="50"/>
      <c r="S11" s="33"/>
      <c r="T11" s="33"/>
      <c r="U11" s="33"/>
      <c r="V11" s="33"/>
      <c r="W11" s="33"/>
      <c r="X11" s="33"/>
      <c r="Y11" s="33"/>
      <c r="Z11" s="33"/>
      <c r="AA11" s="33"/>
      <c r="AB11" s="33"/>
      <c r="AC11" s="33"/>
      <c r="AD11" s="33"/>
      <c r="AE11" s="33"/>
    </row>
    <row r="12" spans="1:46" s="2" customFormat="1" ht="12" customHeight="1">
      <c r="A12" s="33"/>
      <c r="B12" s="38"/>
      <c r="C12" s="33"/>
      <c r="D12" s="120" t="s">
        <v>20</v>
      </c>
      <c r="E12" s="33"/>
      <c r="F12" s="109" t="s">
        <v>21</v>
      </c>
      <c r="G12" s="33"/>
      <c r="H12" s="33"/>
      <c r="I12" s="122" t="s">
        <v>22</v>
      </c>
      <c r="J12" s="123" t="str">
        <f>'Rekapitulace stavby'!AN8</f>
        <v>25. 2. 2020</v>
      </c>
      <c r="K12" s="33"/>
      <c r="L12" s="50"/>
      <c r="S12" s="33"/>
      <c r="T12" s="33"/>
      <c r="U12" s="33"/>
      <c r="V12" s="33"/>
      <c r="W12" s="33"/>
      <c r="X12" s="33"/>
      <c r="Y12" s="33"/>
      <c r="Z12" s="33"/>
      <c r="AA12" s="33"/>
      <c r="AB12" s="33"/>
      <c r="AC12" s="33"/>
      <c r="AD12" s="33"/>
      <c r="AE12" s="33"/>
    </row>
    <row r="13" spans="1:46" s="2" customFormat="1" ht="10.9" customHeight="1">
      <c r="A13" s="33"/>
      <c r="B13" s="38"/>
      <c r="C13" s="33"/>
      <c r="D13" s="33"/>
      <c r="E13" s="33"/>
      <c r="F13" s="33"/>
      <c r="G13" s="33"/>
      <c r="H13" s="33"/>
      <c r="I13" s="121"/>
      <c r="J13" s="33"/>
      <c r="K13" s="33"/>
      <c r="L13" s="50"/>
      <c r="S13" s="33"/>
      <c r="T13" s="33"/>
      <c r="U13" s="33"/>
      <c r="V13" s="33"/>
      <c r="W13" s="33"/>
      <c r="X13" s="33"/>
      <c r="Y13" s="33"/>
      <c r="Z13" s="33"/>
      <c r="AA13" s="33"/>
      <c r="AB13" s="33"/>
      <c r="AC13" s="33"/>
      <c r="AD13" s="33"/>
      <c r="AE13" s="33"/>
    </row>
    <row r="14" spans="1:46" s="2" customFormat="1" ht="12" customHeight="1">
      <c r="A14" s="33"/>
      <c r="B14" s="38"/>
      <c r="C14" s="33"/>
      <c r="D14" s="120" t="s">
        <v>24</v>
      </c>
      <c r="E14" s="33"/>
      <c r="F14" s="33"/>
      <c r="G14" s="33"/>
      <c r="H14" s="33"/>
      <c r="I14" s="122" t="s">
        <v>25</v>
      </c>
      <c r="J14" s="109" t="s">
        <v>26</v>
      </c>
      <c r="K14" s="33"/>
      <c r="L14" s="50"/>
      <c r="S14" s="33"/>
      <c r="T14" s="33"/>
      <c r="U14" s="33"/>
      <c r="V14" s="33"/>
      <c r="W14" s="33"/>
      <c r="X14" s="33"/>
      <c r="Y14" s="33"/>
      <c r="Z14" s="33"/>
      <c r="AA14" s="33"/>
      <c r="AB14" s="33"/>
      <c r="AC14" s="33"/>
      <c r="AD14" s="33"/>
      <c r="AE14" s="33"/>
    </row>
    <row r="15" spans="1:46" s="2" customFormat="1" ht="18" customHeight="1">
      <c r="A15" s="33"/>
      <c r="B15" s="38"/>
      <c r="C15" s="33"/>
      <c r="D15" s="33"/>
      <c r="E15" s="109" t="s">
        <v>27</v>
      </c>
      <c r="F15" s="33"/>
      <c r="G15" s="33"/>
      <c r="H15" s="33"/>
      <c r="I15" s="122" t="s">
        <v>28</v>
      </c>
      <c r="J15" s="109" t="s">
        <v>29</v>
      </c>
      <c r="K15" s="33"/>
      <c r="L15" s="50"/>
      <c r="S15" s="33"/>
      <c r="T15" s="33"/>
      <c r="U15" s="33"/>
      <c r="V15" s="33"/>
      <c r="W15" s="33"/>
      <c r="X15" s="33"/>
      <c r="Y15" s="33"/>
      <c r="Z15" s="33"/>
      <c r="AA15" s="33"/>
      <c r="AB15" s="33"/>
      <c r="AC15" s="33"/>
      <c r="AD15" s="33"/>
      <c r="AE15" s="33"/>
    </row>
    <row r="16" spans="1:46" s="2" customFormat="1" ht="6.95" customHeight="1">
      <c r="A16" s="33"/>
      <c r="B16" s="38"/>
      <c r="C16" s="33"/>
      <c r="D16" s="33"/>
      <c r="E16" s="33"/>
      <c r="F16" s="33"/>
      <c r="G16" s="33"/>
      <c r="H16" s="33"/>
      <c r="I16" s="121"/>
      <c r="J16" s="33"/>
      <c r="K16" s="33"/>
      <c r="L16" s="50"/>
      <c r="S16" s="33"/>
      <c r="T16" s="33"/>
      <c r="U16" s="33"/>
      <c r="V16" s="33"/>
      <c r="W16" s="33"/>
      <c r="X16" s="33"/>
      <c r="Y16" s="33"/>
      <c r="Z16" s="33"/>
      <c r="AA16" s="33"/>
      <c r="AB16" s="33"/>
      <c r="AC16" s="33"/>
      <c r="AD16" s="33"/>
      <c r="AE16" s="33"/>
    </row>
    <row r="17" spans="1:31" s="2" customFormat="1" ht="12" customHeight="1">
      <c r="A17" s="33"/>
      <c r="B17" s="38"/>
      <c r="C17" s="33"/>
      <c r="D17" s="120" t="s">
        <v>30</v>
      </c>
      <c r="E17" s="33"/>
      <c r="F17" s="33"/>
      <c r="G17" s="33"/>
      <c r="H17" s="33"/>
      <c r="I17" s="122" t="s">
        <v>25</v>
      </c>
      <c r="J17" s="29" t="str">
        <f>'Rekapitulace stavby'!AN13</f>
        <v>Vyplň údaj</v>
      </c>
      <c r="K17" s="33"/>
      <c r="L17" s="50"/>
      <c r="S17" s="33"/>
      <c r="T17" s="33"/>
      <c r="U17" s="33"/>
      <c r="V17" s="33"/>
      <c r="W17" s="33"/>
      <c r="X17" s="33"/>
      <c r="Y17" s="33"/>
      <c r="Z17" s="33"/>
      <c r="AA17" s="33"/>
      <c r="AB17" s="33"/>
      <c r="AC17" s="33"/>
      <c r="AD17" s="33"/>
      <c r="AE17" s="33"/>
    </row>
    <row r="18" spans="1:31" s="2" customFormat="1" ht="18" customHeight="1">
      <c r="A18" s="33"/>
      <c r="B18" s="38"/>
      <c r="C18" s="33"/>
      <c r="D18" s="33"/>
      <c r="E18" s="317" t="str">
        <f>'Rekapitulace stavby'!E14</f>
        <v>Vyplň údaj</v>
      </c>
      <c r="F18" s="318"/>
      <c r="G18" s="318"/>
      <c r="H18" s="318"/>
      <c r="I18" s="122" t="s">
        <v>28</v>
      </c>
      <c r="J18" s="29" t="str">
        <f>'Rekapitulace stavby'!AN14</f>
        <v>Vyplň údaj</v>
      </c>
      <c r="K18" s="33"/>
      <c r="L18" s="50"/>
      <c r="S18" s="33"/>
      <c r="T18" s="33"/>
      <c r="U18" s="33"/>
      <c r="V18" s="33"/>
      <c r="W18" s="33"/>
      <c r="X18" s="33"/>
      <c r="Y18" s="33"/>
      <c r="Z18" s="33"/>
      <c r="AA18" s="33"/>
      <c r="AB18" s="33"/>
      <c r="AC18" s="33"/>
      <c r="AD18" s="33"/>
      <c r="AE18" s="33"/>
    </row>
    <row r="19" spans="1:31" s="2" customFormat="1" ht="6.95" customHeight="1">
      <c r="A19" s="33"/>
      <c r="B19" s="38"/>
      <c r="C19" s="33"/>
      <c r="D19" s="33"/>
      <c r="E19" s="33"/>
      <c r="F19" s="33"/>
      <c r="G19" s="33"/>
      <c r="H19" s="33"/>
      <c r="I19" s="121"/>
      <c r="J19" s="33"/>
      <c r="K19" s="33"/>
      <c r="L19" s="50"/>
      <c r="S19" s="33"/>
      <c r="T19" s="33"/>
      <c r="U19" s="33"/>
      <c r="V19" s="33"/>
      <c r="W19" s="33"/>
      <c r="X19" s="33"/>
      <c r="Y19" s="33"/>
      <c r="Z19" s="33"/>
      <c r="AA19" s="33"/>
      <c r="AB19" s="33"/>
      <c r="AC19" s="33"/>
      <c r="AD19" s="33"/>
      <c r="AE19" s="33"/>
    </row>
    <row r="20" spans="1:31" s="2" customFormat="1" ht="12" customHeight="1">
      <c r="A20" s="33"/>
      <c r="B20" s="38"/>
      <c r="C20" s="33"/>
      <c r="D20" s="120" t="s">
        <v>32</v>
      </c>
      <c r="E20" s="33"/>
      <c r="F20" s="33"/>
      <c r="G20" s="33"/>
      <c r="H20" s="33"/>
      <c r="I20" s="122" t="s">
        <v>25</v>
      </c>
      <c r="J20" s="109" t="str">
        <f>IF('Rekapitulace stavby'!AN16="","",'Rekapitulace stavby'!AN16)</f>
        <v/>
      </c>
      <c r="K20" s="33"/>
      <c r="L20" s="50"/>
      <c r="S20" s="33"/>
      <c r="T20" s="33"/>
      <c r="U20" s="33"/>
      <c r="V20" s="33"/>
      <c r="W20" s="33"/>
      <c r="X20" s="33"/>
      <c r="Y20" s="33"/>
      <c r="Z20" s="33"/>
      <c r="AA20" s="33"/>
      <c r="AB20" s="33"/>
      <c r="AC20" s="33"/>
      <c r="AD20" s="33"/>
      <c r="AE20" s="33"/>
    </row>
    <row r="21" spans="1:31" s="2" customFormat="1" ht="18" customHeight="1">
      <c r="A21" s="33"/>
      <c r="B21" s="38"/>
      <c r="C21" s="33"/>
      <c r="D21" s="33"/>
      <c r="E21" s="109" t="str">
        <f>IF('Rekapitulace stavby'!E17="","",'Rekapitulace stavby'!E17)</f>
        <v xml:space="preserve"> </v>
      </c>
      <c r="F21" s="33"/>
      <c r="G21" s="33"/>
      <c r="H21" s="33"/>
      <c r="I21" s="122" t="s">
        <v>28</v>
      </c>
      <c r="J21" s="109" t="str">
        <f>IF('Rekapitulace stavby'!AN17="","",'Rekapitulace stavby'!AN17)</f>
        <v/>
      </c>
      <c r="K21" s="33"/>
      <c r="L21" s="50"/>
      <c r="S21" s="33"/>
      <c r="T21" s="33"/>
      <c r="U21" s="33"/>
      <c r="V21" s="33"/>
      <c r="W21" s="33"/>
      <c r="X21" s="33"/>
      <c r="Y21" s="33"/>
      <c r="Z21" s="33"/>
      <c r="AA21" s="33"/>
      <c r="AB21" s="33"/>
      <c r="AC21" s="33"/>
      <c r="AD21" s="33"/>
      <c r="AE21" s="33"/>
    </row>
    <row r="22" spans="1:31" s="2" customFormat="1" ht="6.95" customHeight="1">
      <c r="A22" s="33"/>
      <c r="B22" s="38"/>
      <c r="C22" s="33"/>
      <c r="D22" s="33"/>
      <c r="E22" s="33"/>
      <c r="F22" s="33"/>
      <c r="G22" s="33"/>
      <c r="H22" s="33"/>
      <c r="I22" s="121"/>
      <c r="J22" s="33"/>
      <c r="K22" s="33"/>
      <c r="L22" s="50"/>
      <c r="S22" s="33"/>
      <c r="T22" s="33"/>
      <c r="U22" s="33"/>
      <c r="V22" s="33"/>
      <c r="W22" s="33"/>
      <c r="X22" s="33"/>
      <c r="Y22" s="33"/>
      <c r="Z22" s="33"/>
      <c r="AA22" s="33"/>
      <c r="AB22" s="33"/>
      <c r="AC22" s="33"/>
      <c r="AD22" s="33"/>
      <c r="AE22" s="33"/>
    </row>
    <row r="23" spans="1:31" s="2" customFormat="1" ht="12" customHeight="1">
      <c r="A23" s="33"/>
      <c r="B23" s="38"/>
      <c r="C23" s="33"/>
      <c r="D23" s="120" t="s">
        <v>35</v>
      </c>
      <c r="E23" s="33"/>
      <c r="F23" s="33"/>
      <c r="G23" s="33"/>
      <c r="H23" s="33"/>
      <c r="I23" s="122" t="s">
        <v>25</v>
      </c>
      <c r="J23" s="109" t="str">
        <f>IF('Rekapitulace stavby'!AN19="","",'Rekapitulace stavby'!AN19)</f>
        <v/>
      </c>
      <c r="K23" s="33"/>
      <c r="L23" s="50"/>
      <c r="S23" s="33"/>
      <c r="T23" s="33"/>
      <c r="U23" s="33"/>
      <c r="V23" s="33"/>
      <c r="W23" s="33"/>
      <c r="X23" s="33"/>
      <c r="Y23" s="33"/>
      <c r="Z23" s="33"/>
      <c r="AA23" s="33"/>
      <c r="AB23" s="33"/>
      <c r="AC23" s="33"/>
      <c r="AD23" s="33"/>
      <c r="AE23" s="33"/>
    </row>
    <row r="24" spans="1:31" s="2" customFormat="1" ht="18" customHeight="1">
      <c r="A24" s="33"/>
      <c r="B24" s="38"/>
      <c r="C24" s="33"/>
      <c r="D24" s="33"/>
      <c r="E24" s="109" t="str">
        <f>IF('Rekapitulace stavby'!E20="","",'Rekapitulace stavby'!E20)</f>
        <v xml:space="preserve"> </v>
      </c>
      <c r="F24" s="33"/>
      <c r="G24" s="33"/>
      <c r="H24" s="33"/>
      <c r="I24" s="122" t="s">
        <v>28</v>
      </c>
      <c r="J24" s="109" t="str">
        <f>IF('Rekapitulace stavby'!AN20="","",'Rekapitulace stavby'!AN20)</f>
        <v/>
      </c>
      <c r="K24" s="33"/>
      <c r="L24" s="50"/>
      <c r="S24" s="33"/>
      <c r="T24" s="33"/>
      <c r="U24" s="33"/>
      <c r="V24" s="33"/>
      <c r="W24" s="33"/>
      <c r="X24" s="33"/>
      <c r="Y24" s="33"/>
      <c r="Z24" s="33"/>
      <c r="AA24" s="33"/>
      <c r="AB24" s="33"/>
      <c r="AC24" s="33"/>
      <c r="AD24" s="33"/>
      <c r="AE24" s="33"/>
    </row>
    <row r="25" spans="1:31" s="2" customFormat="1" ht="6.95" customHeight="1">
      <c r="A25" s="33"/>
      <c r="B25" s="38"/>
      <c r="C25" s="33"/>
      <c r="D25" s="33"/>
      <c r="E25" s="33"/>
      <c r="F25" s="33"/>
      <c r="G25" s="33"/>
      <c r="H25" s="33"/>
      <c r="I25" s="121"/>
      <c r="J25" s="33"/>
      <c r="K25" s="33"/>
      <c r="L25" s="50"/>
      <c r="S25" s="33"/>
      <c r="T25" s="33"/>
      <c r="U25" s="33"/>
      <c r="V25" s="33"/>
      <c r="W25" s="33"/>
      <c r="X25" s="33"/>
      <c r="Y25" s="33"/>
      <c r="Z25" s="33"/>
      <c r="AA25" s="33"/>
      <c r="AB25" s="33"/>
      <c r="AC25" s="33"/>
      <c r="AD25" s="33"/>
      <c r="AE25" s="33"/>
    </row>
    <row r="26" spans="1:31" s="2" customFormat="1" ht="12" customHeight="1">
      <c r="A26" s="33"/>
      <c r="B26" s="38"/>
      <c r="C26" s="33"/>
      <c r="D26" s="120" t="s">
        <v>36</v>
      </c>
      <c r="E26" s="33"/>
      <c r="F26" s="33"/>
      <c r="G26" s="33"/>
      <c r="H26" s="33"/>
      <c r="I26" s="121"/>
      <c r="J26" s="33"/>
      <c r="K26" s="33"/>
      <c r="L26" s="50"/>
      <c r="S26" s="33"/>
      <c r="T26" s="33"/>
      <c r="U26" s="33"/>
      <c r="V26" s="33"/>
      <c r="W26" s="33"/>
      <c r="X26" s="33"/>
      <c r="Y26" s="33"/>
      <c r="Z26" s="33"/>
      <c r="AA26" s="33"/>
      <c r="AB26" s="33"/>
      <c r="AC26" s="33"/>
      <c r="AD26" s="33"/>
      <c r="AE26" s="33"/>
    </row>
    <row r="27" spans="1:31" s="8" customFormat="1" ht="16.5" customHeight="1">
      <c r="A27" s="124"/>
      <c r="B27" s="125"/>
      <c r="C27" s="124"/>
      <c r="D27" s="124"/>
      <c r="E27" s="319" t="s">
        <v>1</v>
      </c>
      <c r="F27" s="319"/>
      <c r="G27" s="319"/>
      <c r="H27" s="319"/>
      <c r="I27" s="126"/>
      <c r="J27" s="124"/>
      <c r="K27" s="124"/>
      <c r="L27" s="127"/>
      <c r="S27" s="124"/>
      <c r="T27" s="124"/>
      <c r="U27" s="124"/>
      <c r="V27" s="124"/>
      <c r="W27" s="124"/>
      <c r="X27" s="124"/>
      <c r="Y27" s="124"/>
      <c r="Z27" s="124"/>
      <c r="AA27" s="124"/>
      <c r="AB27" s="124"/>
      <c r="AC27" s="124"/>
      <c r="AD27" s="124"/>
      <c r="AE27" s="124"/>
    </row>
    <row r="28" spans="1:31" s="2" customFormat="1" ht="6.95" customHeight="1">
      <c r="A28" s="33"/>
      <c r="B28" s="38"/>
      <c r="C28" s="33"/>
      <c r="D28" s="33"/>
      <c r="E28" s="33"/>
      <c r="F28" s="33"/>
      <c r="G28" s="33"/>
      <c r="H28" s="33"/>
      <c r="I28" s="121"/>
      <c r="J28" s="33"/>
      <c r="K28" s="33"/>
      <c r="L28" s="50"/>
      <c r="S28" s="33"/>
      <c r="T28" s="33"/>
      <c r="U28" s="33"/>
      <c r="V28" s="33"/>
      <c r="W28" s="33"/>
      <c r="X28" s="33"/>
      <c r="Y28" s="33"/>
      <c r="Z28" s="33"/>
      <c r="AA28" s="33"/>
      <c r="AB28" s="33"/>
      <c r="AC28" s="33"/>
      <c r="AD28" s="33"/>
      <c r="AE28" s="33"/>
    </row>
    <row r="29" spans="1:31" s="2" customFormat="1" ht="6.95" customHeight="1">
      <c r="A29" s="33"/>
      <c r="B29" s="38"/>
      <c r="C29" s="33"/>
      <c r="D29" s="128"/>
      <c r="E29" s="128"/>
      <c r="F29" s="128"/>
      <c r="G29" s="128"/>
      <c r="H29" s="128"/>
      <c r="I29" s="129"/>
      <c r="J29" s="128"/>
      <c r="K29" s="128"/>
      <c r="L29" s="50"/>
      <c r="S29" s="33"/>
      <c r="T29" s="33"/>
      <c r="U29" s="33"/>
      <c r="V29" s="33"/>
      <c r="W29" s="33"/>
      <c r="X29" s="33"/>
      <c r="Y29" s="33"/>
      <c r="Z29" s="33"/>
      <c r="AA29" s="33"/>
      <c r="AB29" s="33"/>
      <c r="AC29" s="33"/>
      <c r="AD29" s="33"/>
      <c r="AE29" s="33"/>
    </row>
    <row r="30" spans="1:31" s="2" customFormat="1" ht="25.35" customHeight="1">
      <c r="A30" s="33"/>
      <c r="B30" s="38"/>
      <c r="C30" s="33"/>
      <c r="D30" s="130" t="s">
        <v>37</v>
      </c>
      <c r="E30" s="33"/>
      <c r="F30" s="33"/>
      <c r="G30" s="33"/>
      <c r="H30" s="33"/>
      <c r="I30" s="121"/>
      <c r="J30" s="131">
        <f>ROUND(J117, 2)</f>
        <v>0</v>
      </c>
      <c r="K30" s="33"/>
      <c r="L30" s="50"/>
      <c r="S30" s="33"/>
      <c r="T30" s="33"/>
      <c r="U30" s="33"/>
      <c r="V30" s="33"/>
      <c r="W30" s="33"/>
      <c r="X30" s="33"/>
      <c r="Y30" s="33"/>
      <c r="Z30" s="33"/>
      <c r="AA30" s="33"/>
      <c r="AB30" s="33"/>
      <c r="AC30" s="33"/>
      <c r="AD30" s="33"/>
      <c r="AE30" s="33"/>
    </row>
    <row r="31" spans="1:31" s="2" customFormat="1" ht="6.95" customHeight="1">
      <c r="A31" s="33"/>
      <c r="B31" s="38"/>
      <c r="C31" s="33"/>
      <c r="D31" s="128"/>
      <c r="E31" s="128"/>
      <c r="F31" s="128"/>
      <c r="G31" s="128"/>
      <c r="H31" s="128"/>
      <c r="I31" s="129"/>
      <c r="J31" s="128"/>
      <c r="K31" s="128"/>
      <c r="L31" s="50"/>
      <c r="S31" s="33"/>
      <c r="T31" s="33"/>
      <c r="U31" s="33"/>
      <c r="V31" s="33"/>
      <c r="W31" s="33"/>
      <c r="X31" s="33"/>
      <c r="Y31" s="33"/>
      <c r="Z31" s="33"/>
      <c r="AA31" s="33"/>
      <c r="AB31" s="33"/>
      <c r="AC31" s="33"/>
      <c r="AD31" s="33"/>
      <c r="AE31" s="33"/>
    </row>
    <row r="32" spans="1:31" s="2" customFormat="1" ht="14.45" customHeight="1">
      <c r="A32" s="33"/>
      <c r="B32" s="38"/>
      <c r="C32" s="33"/>
      <c r="D32" s="33"/>
      <c r="E32" s="33"/>
      <c r="F32" s="132" t="s">
        <v>39</v>
      </c>
      <c r="G32" s="33"/>
      <c r="H32" s="33"/>
      <c r="I32" s="133" t="s">
        <v>38</v>
      </c>
      <c r="J32" s="132" t="s">
        <v>40</v>
      </c>
      <c r="K32" s="33"/>
      <c r="L32" s="50"/>
      <c r="S32" s="33"/>
      <c r="T32" s="33"/>
      <c r="U32" s="33"/>
      <c r="V32" s="33"/>
      <c r="W32" s="33"/>
      <c r="X32" s="33"/>
      <c r="Y32" s="33"/>
      <c r="Z32" s="33"/>
      <c r="AA32" s="33"/>
      <c r="AB32" s="33"/>
      <c r="AC32" s="33"/>
      <c r="AD32" s="33"/>
      <c r="AE32" s="33"/>
    </row>
    <row r="33" spans="1:31" s="2" customFormat="1" ht="14.45" customHeight="1">
      <c r="A33" s="33"/>
      <c r="B33" s="38"/>
      <c r="C33" s="33"/>
      <c r="D33" s="134" t="s">
        <v>41</v>
      </c>
      <c r="E33" s="120" t="s">
        <v>42</v>
      </c>
      <c r="F33" s="135">
        <f>ROUND((SUM(BE117:BE138)),  2)</f>
        <v>0</v>
      </c>
      <c r="G33" s="33"/>
      <c r="H33" s="33"/>
      <c r="I33" s="136">
        <v>0.21</v>
      </c>
      <c r="J33" s="135">
        <f>ROUND(((SUM(BE117:BE138))*I33),  2)</f>
        <v>0</v>
      </c>
      <c r="K33" s="33"/>
      <c r="L33" s="50"/>
      <c r="S33" s="33"/>
      <c r="T33" s="33"/>
      <c r="U33" s="33"/>
      <c r="V33" s="33"/>
      <c r="W33" s="33"/>
      <c r="X33" s="33"/>
      <c r="Y33" s="33"/>
      <c r="Z33" s="33"/>
      <c r="AA33" s="33"/>
      <c r="AB33" s="33"/>
      <c r="AC33" s="33"/>
      <c r="AD33" s="33"/>
      <c r="AE33" s="33"/>
    </row>
    <row r="34" spans="1:31" s="2" customFormat="1" ht="14.45" customHeight="1">
      <c r="A34" s="33"/>
      <c r="B34" s="38"/>
      <c r="C34" s="33"/>
      <c r="D34" s="33"/>
      <c r="E34" s="120" t="s">
        <v>43</v>
      </c>
      <c r="F34" s="135">
        <f>ROUND((SUM(BF117:BF138)),  2)</f>
        <v>0</v>
      </c>
      <c r="G34" s="33"/>
      <c r="H34" s="33"/>
      <c r="I34" s="136">
        <v>0.15</v>
      </c>
      <c r="J34" s="135">
        <f>ROUND(((SUM(BF117:BF138))*I34),  2)</f>
        <v>0</v>
      </c>
      <c r="K34" s="33"/>
      <c r="L34" s="50"/>
      <c r="S34" s="33"/>
      <c r="T34" s="33"/>
      <c r="U34" s="33"/>
      <c r="V34" s="33"/>
      <c r="W34" s="33"/>
      <c r="X34" s="33"/>
      <c r="Y34" s="33"/>
      <c r="Z34" s="33"/>
      <c r="AA34" s="33"/>
      <c r="AB34" s="33"/>
      <c r="AC34" s="33"/>
      <c r="AD34" s="33"/>
      <c r="AE34" s="33"/>
    </row>
    <row r="35" spans="1:31" s="2" customFormat="1" ht="14.45" hidden="1" customHeight="1">
      <c r="A35" s="33"/>
      <c r="B35" s="38"/>
      <c r="C35" s="33"/>
      <c r="D35" s="33"/>
      <c r="E35" s="120" t="s">
        <v>44</v>
      </c>
      <c r="F35" s="135">
        <f>ROUND((SUM(BG117:BG138)),  2)</f>
        <v>0</v>
      </c>
      <c r="G35" s="33"/>
      <c r="H35" s="33"/>
      <c r="I35" s="136">
        <v>0.21</v>
      </c>
      <c r="J35" s="135">
        <f>0</f>
        <v>0</v>
      </c>
      <c r="K35" s="33"/>
      <c r="L35" s="50"/>
      <c r="S35" s="33"/>
      <c r="T35" s="33"/>
      <c r="U35" s="33"/>
      <c r="V35" s="33"/>
      <c r="W35" s="33"/>
      <c r="X35" s="33"/>
      <c r="Y35" s="33"/>
      <c r="Z35" s="33"/>
      <c r="AA35" s="33"/>
      <c r="AB35" s="33"/>
      <c r="AC35" s="33"/>
      <c r="AD35" s="33"/>
      <c r="AE35" s="33"/>
    </row>
    <row r="36" spans="1:31" s="2" customFormat="1" ht="14.45" hidden="1" customHeight="1">
      <c r="A36" s="33"/>
      <c r="B36" s="38"/>
      <c r="C36" s="33"/>
      <c r="D36" s="33"/>
      <c r="E36" s="120" t="s">
        <v>45</v>
      </c>
      <c r="F36" s="135">
        <f>ROUND((SUM(BH117:BH138)),  2)</f>
        <v>0</v>
      </c>
      <c r="G36" s="33"/>
      <c r="H36" s="33"/>
      <c r="I36" s="136">
        <v>0.15</v>
      </c>
      <c r="J36" s="135">
        <f>0</f>
        <v>0</v>
      </c>
      <c r="K36" s="33"/>
      <c r="L36" s="50"/>
      <c r="S36" s="33"/>
      <c r="T36" s="33"/>
      <c r="U36" s="33"/>
      <c r="V36" s="33"/>
      <c r="W36" s="33"/>
      <c r="X36" s="33"/>
      <c r="Y36" s="33"/>
      <c r="Z36" s="33"/>
      <c r="AA36" s="33"/>
      <c r="AB36" s="33"/>
      <c r="AC36" s="33"/>
      <c r="AD36" s="33"/>
      <c r="AE36" s="33"/>
    </row>
    <row r="37" spans="1:31" s="2" customFormat="1" ht="14.45" hidden="1" customHeight="1">
      <c r="A37" s="33"/>
      <c r="B37" s="38"/>
      <c r="C37" s="33"/>
      <c r="D37" s="33"/>
      <c r="E37" s="120" t="s">
        <v>46</v>
      </c>
      <c r="F37" s="135">
        <f>ROUND((SUM(BI117:BI138)),  2)</f>
        <v>0</v>
      </c>
      <c r="G37" s="33"/>
      <c r="H37" s="33"/>
      <c r="I37" s="136">
        <v>0</v>
      </c>
      <c r="J37" s="135">
        <f>0</f>
        <v>0</v>
      </c>
      <c r="K37" s="33"/>
      <c r="L37" s="50"/>
      <c r="S37" s="33"/>
      <c r="T37" s="33"/>
      <c r="U37" s="33"/>
      <c r="V37" s="33"/>
      <c r="W37" s="33"/>
      <c r="X37" s="33"/>
      <c r="Y37" s="33"/>
      <c r="Z37" s="33"/>
      <c r="AA37" s="33"/>
      <c r="AB37" s="33"/>
      <c r="AC37" s="33"/>
      <c r="AD37" s="33"/>
      <c r="AE37" s="33"/>
    </row>
    <row r="38" spans="1:31" s="2" customFormat="1" ht="6.95" customHeight="1">
      <c r="A38" s="33"/>
      <c r="B38" s="38"/>
      <c r="C38" s="33"/>
      <c r="D38" s="33"/>
      <c r="E38" s="33"/>
      <c r="F38" s="33"/>
      <c r="G38" s="33"/>
      <c r="H38" s="33"/>
      <c r="I38" s="121"/>
      <c r="J38" s="33"/>
      <c r="K38" s="33"/>
      <c r="L38" s="50"/>
      <c r="S38" s="33"/>
      <c r="T38" s="33"/>
      <c r="U38" s="33"/>
      <c r="V38" s="33"/>
      <c r="W38" s="33"/>
      <c r="X38" s="33"/>
      <c r="Y38" s="33"/>
      <c r="Z38" s="33"/>
      <c r="AA38" s="33"/>
      <c r="AB38" s="33"/>
      <c r="AC38" s="33"/>
      <c r="AD38" s="33"/>
      <c r="AE38" s="33"/>
    </row>
    <row r="39" spans="1:31" s="2" customFormat="1" ht="25.35" customHeight="1">
      <c r="A39" s="33"/>
      <c r="B39" s="38"/>
      <c r="C39" s="137"/>
      <c r="D39" s="138" t="s">
        <v>47</v>
      </c>
      <c r="E39" s="139"/>
      <c r="F39" s="139"/>
      <c r="G39" s="140" t="s">
        <v>48</v>
      </c>
      <c r="H39" s="141" t="s">
        <v>49</v>
      </c>
      <c r="I39" s="142"/>
      <c r="J39" s="143">
        <f>SUM(J30:J37)</f>
        <v>0</v>
      </c>
      <c r="K39" s="144"/>
      <c r="L39" s="50"/>
      <c r="S39" s="33"/>
      <c r="T39" s="33"/>
      <c r="U39" s="33"/>
      <c r="V39" s="33"/>
      <c r="W39" s="33"/>
      <c r="X39" s="33"/>
      <c r="Y39" s="33"/>
      <c r="Z39" s="33"/>
      <c r="AA39" s="33"/>
      <c r="AB39" s="33"/>
      <c r="AC39" s="33"/>
      <c r="AD39" s="33"/>
      <c r="AE39" s="33"/>
    </row>
    <row r="40" spans="1:31" s="2" customFormat="1" ht="14.45" customHeight="1">
      <c r="A40" s="33"/>
      <c r="B40" s="38"/>
      <c r="C40" s="33"/>
      <c r="D40" s="33"/>
      <c r="E40" s="33"/>
      <c r="F40" s="33"/>
      <c r="G40" s="33"/>
      <c r="H40" s="33"/>
      <c r="I40" s="121"/>
      <c r="J40" s="33"/>
      <c r="K40" s="33"/>
      <c r="L40" s="50"/>
      <c r="S40" s="33"/>
      <c r="T40" s="33"/>
      <c r="U40" s="33"/>
      <c r="V40" s="33"/>
      <c r="W40" s="33"/>
      <c r="X40" s="33"/>
      <c r="Y40" s="33"/>
      <c r="Z40" s="33"/>
      <c r="AA40" s="33"/>
      <c r="AB40" s="33"/>
      <c r="AC40" s="33"/>
      <c r="AD40" s="33"/>
      <c r="AE40" s="33"/>
    </row>
    <row r="41" spans="1:31" s="1" customFormat="1" ht="14.45" customHeight="1">
      <c r="B41" s="19"/>
      <c r="I41" s="114"/>
      <c r="L41" s="19"/>
    </row>
    <row r="42" spans="1:31" s="1" customFormat="1" ht="14.45" customHeight="1">
      <c r="B42" s="19"/>
      <c r="I42" s="114"/>
      <c r="L42" s="19"/>
    </row>
    <row r="43" spans="1:31" s="1" customFormat="1" ht="14.45" customHeight="1">
      <c r="B43" s="19"/>
      <c r="I43" s="114"/>
      <c r="L43" s="19"/>
    </row>
    <row r="44" spans="1:31" s="1" customFormat="1" ht="14.45" customHeight="1">
      <c r="B44" s="19"/>
      <c r="I44" s="114"/>
      <c r="L44" s="19"/>
    </row>
    <row r="45" spans="1:31" s="1" customFormat="1" ht="14.45" customHeight="1">
      <c r="B45" s="19"/>
      <c r="I45" s="114"/>
      <c r="L45" s="19"/>
    </row>
    <row r="46" spans="1:31" s="1" customFormat="1" ht="14.45" customHeight="1">
      <c r="B46" s="19"/>
      <c r="I46" s="114"/>
      <c r="L46" s="19"/>
    </row>
    <row r="47" spans="1:31" s="1" customFormat="1" ht="14.45" customHeight="1">
      <c r="B47" s="19"/>
      <c r="I47" s="114"/>
      <c r="L47" s="19"/>
    </row>
    <row r="48" spans="1:31" s="1" customFormat="1" ht="14.45" customHeight="1">
      <c r="B48" s="19"/>
      <c r="I48" s="114"/>
      <c r="L48" s="19"/>
    </row>
    <row r="49" spans="1:31" s="1" customFormat="1" ht="14.45" customHeight="1">
      <c r="B49" s="19"/>
      <c r="I49" s="114"/>
      <c r="L49" s="19"/>
    </row>
    <row r="50" spans="1:31" s="2" customFormat="1" ht="14.45" customHeight="1">
      <c r="B50" s="50"/>
      <c r="D50" s="145" t="s">
        <v>50</v>
      </c>
      <c r="E50" s="146"/>
      <c r="F50" s="146"/>
      <c r="G50" s="145" t="s">
        <v>51</v>
      </c>
      <c r="H50" s="146"/>
      <c r="I50" s="147"/>
      <c r="J50" s="146"/>
      <c r="K50" s="146"/>
      <c r="L50" s="50"/>
    </row>
    <row r="51" spans="1:31" ht="11.25">
      <c r="B51" s="19"/>
      <c r="L51" s="19"/>
    </row>
    <row r="52" spans="1:31" ht="11.25">
      <c r="B52" s="19"/>
      <c r="L52" s="19"/>
    </row>
    <row r="53" spans="1:31" ht="11.25">
      <c r="B53" s="19"/>
      <c r="L53" s="19"/>
    </row>
    <row r="54" spans="1:31" ht="11.25">
      <c r="B54" s="19"/>
      <c r="L54" s="19"/>
    </row>
    <row r="55" spans="1:31" ht="11.25">
      <c r="B55" s="19"/>
      <c r="L55" s="19"/>
    </row>
    <row r="56" spans="1:31" ht="11.25">
      <c r="B56" s="19"/>
      <c r="L56" s="19"/>
    </row>
    <row r="57" spans="1:31" ht="11.25">
      <c r="B57" s="19"/>
      <c r="L57" s="19"/>
    </row>
    <row r="58" spans="1:31" ht="11.25">
      <c r="B58" s="19"/>
      <c r="L58" s="19"/>
    </row>
    <row r="59" spans="1:31" ht="11.25">
      <c r="B59" s="19"/>
      <c r="L59" s="19"/>
    </row>
    <row r="60" spans="1:31" ht="11.25">
      <c r="B60" s="19"/>
      <c r="L60" s="19"/>
    </row>
    <row r="61" spans="1:31" s="2" customFormat="1" ht="12.75">
      <c r="A61" s="33"/>
      <c r="B61" s="38"/>
      <c r="C61" s="33"/>
      <c r="D61" s="148" t="s">
        <v>52</v>
      </c>
      <c r="E61" s="149"/>
      <c r="F61" s="150" t="s">
        <v>53</v>
      </c>
      <c r="G61" s="148" t="s">
        <v>52</v>
      </c>
      <c r="H61" s="149"/>
      <c r="I61" s="151"/>
      <c r="J61" s="152" t="s">
        <v>53</v>
      </c>
      <c r="K61" s="149"/>
      <c r="L61" s="50"/>
      <c r="S61" s="33"/>
      <c r="T61" s="33"/>
      <c r="U61" s="33"/>
      <c r="V61" s="33"/>
      <c r="W61" s="33"/>
      <c r="X61" s="33"/>
      <c r="Y61" s="33"/>
      <c r="Z61" s="33"/>
      <c r="AA61" s="33"/>
      <c r="AB61" s="33"/>
      <c r="AC61" s="33"/>
      <c r="AD61" s="33"/>
      <c r="AE61" s="33"/>
    </row>
    <row r="62" spans="1:31" ht="11.25">
      <c r="B62" s="19"/>
      <c r="L62" s="19"/>
    </row>
    <row r="63" spans="1:31" ht="11.25">
      <c r="B63" s="19"/>
      <c r="L63" s="19"/>
    </row>
    <row r="64" spans="1:31" ht="11.25">
      <c r="B64" s="19"/>
      <c r="L64" s="19"/>
    </row>
    <row r="65" spans="1:31" s="2" customFormat="1" ht="12.75">
      <c r="A65" s="33"/>
      <c r="B65" s="38"/>
      <c r="C65" s="33"/>
      <c r="D65" s="145" t="s">
        <v>54</v>
      </c>
      <c r="E65" s="153"/>
      <c r="F65" s="153"/>
      <c r="G65" s="145" t="s">
        <v>55</v>
      </c>
      <c r="H65" s="153"/>
      <c r="I65" s="154"/>
      <c r="J65" s="153"/>
      <c r="K65" s="153"/>
      <c r="L65" s="50"/>
      <c r="S65" s="33"/>
      <c r="T65" s="33"/>
      <c r="U65" s="33"/>
      <c r="V65" s="33"/>
      <c r="W65" s="33"/>
      <c r="X65" s="33"/>
      <c r="Y65" s="33"/>
      <c r="Z65" s="33"/>
      <c r="AA65" s="33"/>
      <c r="AB65" s="33"/>
      <c r="AC65" s="33"/>
      <c r="AD65" s="33"/>
      <c r="AE65" s="33"/>
    </row>
    <row r="66" spans="1:31" ht="11.25">
      <c r="B66" s="19"/>
      <c r="L66" s="19"/>
    </row>
    <row r="67" spans="1:31" ht="11.25">
      <c r="B67" s="19"/>
      <c r="L67" s="19"/>
    </row>
    <row r="68" spans="1:31" ht="11.25">
      <c r="B68" s="19"/>
      <c r="L68" s="19"/>
    </row>
    <row r="69" spans="1:31" ht="11.25">
      <c r="B69" s="19"/>
      <c r="L69" s="19"/>
    </row>
    <row r="70" spans="1:31" ht="11.25">
      <c r="B70" s="19"/>
      <c r="L70" s="19"/>
    </row>
    <row r="71" spans="1:31" ht="11.25">
      <c r="B71" s="19"/>
      <c r="L71" s="19"/>
    </row>
    <row r="72" spans="1:31" ht="11.25">
      <c r="B72" s="19"/>
      <c r="L72" s="19"/>
    </row>
    <row r="73" spans="1:31" ht="11.25">
      <c r="B73" s="19"/>
      <c r="L73" s="19"/>
    </row>
    <row r="74" spans="1:31" ht="11.25">
      <c r="B74" s="19"/>
      <c r="L74" s="19"/>
    </row>
    <row r="75" spans="1:31" ht="11.25">
      <c r="B75" s="19"/>
      <c r="L75" s="19"/>
    </row>
    <row r="76" spans="1:31" s="2" customFormat="1" ht="12.75">
      <c r="A76" s="33"/>
      <c r="B76" s="38"/>
      <c r="C76" s="33"/>
      <c r="D76" s="148" t="s">
        <v>52</v>
      </c>
      <c r="E76" s="149"/>
      <c r="F76" s="150" t="s">
        <v>53</v>
      </c>
      <c r="G76" s="148" t="s">
        <v>52</v>
      </c>
      <c r="H76" s="149"/>
      <c r="I76" s="151"/>
      <c r="J76" s="152" t="s">
        <v>53</v>
      </c>
      <c r="K76" s="149"/>
      <c r="L76" s="50"/>
      <c r="S76" s="33"/>
      <c r="T76" s="33"/>
      <c r="U76" s="33"/>
      <c r="V76" s="33"/>
      <c r="W76" s="33"/>
      <c r="X76" s="33"/>
      <c r="Y76" s="33"/>
      <c r="Z76" s="33"/>
      <c r="AA76" s="33"/>
      <c r="AB76" s="33"/>
      <c r="AC76" s="33"/>
      <c r="AD76" s="33"/>
      <c r="AE76" s="33"/>
    </row>
    <row r="77" spans="1:31" s="2" customFormat="1" ht="14.45" customHeight="1">
      <c r="A77" s="33"/>
      <c r="B77" s="155"/>
      <c r="C77" s="156"/>
      <c r="D77" s="156"/>
      <c r="E77" s="156"/>
      <c r="F77" s="156"/>
      <c r="G77" s="156"/>
      <c r="H77" s="156"/>
      <c r="I77" s="157"/>
      <c r="J77" s="156"/>
      <c r="K77" s="156"/>
      <c r="L77" s="50"/>
      <c r="S77" s="33"/>
      <c r="T77" s="33"/>
      <c r="U77" s="33"/>
      <c r="V77" s="33"/>
      <c r="W77" s="33"/>
      <c r="X77" s="33"/>
      <c r="Y77" s="33"/>
      <c r="Z77" s="33"/>
      <c r="AA77" s="33"/>
      <c r="AB77" s="33"/>
      <c r="AC77" s="33"/>
      <c r="AD77" s="33"/>
      <c r="AE77" s="33"/>
    </row>
    <row r="81" spans="1:47" s="2" customFormat="1" ht="6.95" customHeight="1">
      <c r="A81" s="33"/>
      <c r="B81" s="158"/>
      <c r="C81" s="159"/>
      <c r="D81" s="159"/>
      <c r="E81" s="159"/>
      <c r="F81" s="159"/>
      <c r="G81" s="159"/>
      <c r="H81" s="159"/>
      <c r="I81" s="160"/>
      <c r="J81" s="159"/>
      <c r="K81" s="159"/>
      <c r="L81" s="50"/>
      <c r="S81" s="33"/>
      <c r="T81" s="33"/>
      <c r="U81" s="33"/>
      <c r="V81" s="33"/>
      <c r="W81" s="33"/>
      <c r="X81" s="33"/>
      <c r="Y81" s="33"/>
      <c r="Z81" s="33"/>
      <c r="AA81" s="33"/>
      <c r="AB81" s="33"/>
      <c r="AC81" s="33"/>
      <c r="AD81" s="33"/>
      <c r="AE81" s="33"/>
    </row>
    <row r="82" spans="1:47" s="2" customFormat="1" ht="24.95" customHeight="1">
      <c r="A82" s="33"/>
      <c r="B82" s="34"/>
      <c r="C82" s="22" t="s">
        <v>108</v>
      </c>
      <c r="D82" s="35"/>
      <c r="E82" s="35"/>
      <c r="F82" s="35"/>
      <c r="G82" s="35"/>
      <c r="H82" s="35"/>
      <c r="I82" s="121"/>
      <c r="J82" s="35"/>
      <c r="K82" s="35"/>
      <c r="L82" s="50"/>
      <c r="S82" s="33"/>
      <c r="T82" s="33"/>
      <c r="U82" s="33"/>
      <c r="V82" s="33"/>
      <c r="W82" s="33"/>
      <c r="X82" s="33"/>
      <c r="Y82" s="33"/>
      <c r="Z82" s="33"/>
      <c r="AA82" s="33"/>
      <c r="AB82" s="33"/>
      <c r="AC82" s="33"/>
      <c r="AD82" s="33"/>
      <c r="AE82" s="33"/>
    </row>
    <row r="83" spans="1:47" s="2" customFormat="1" ht="6.95" customHeight="1">
      <c r="A83" s="33"/>
      <c r="B83" s="34"/>
      <c r="C83" s="35"/>
      <c r="D83" s="35"/>
      <c r="E83" s="35"/>
      <c r="F83" s="35"/>
      <c r="G83" s="35"/>
      <c r="H83" s="35"/>
      <c r="I83" s="121"/>
      <c r="J83" s="35"/>
      <c r="K83" s="35"/>
      <c r="L83" s="50"/>
      <c r="S83" s="33"/>
      <c r="T83" s="33"/>
      <c r="U83" s="33"/>
      <c r="V83" s="33"/>
      <c r="W83" s="33"/>
      <c r="X83" s="33"/>
      <c r="Y83" s="33"/>
      <c r="Z83" s="33"/>
      <c r="AA83" s="33"/>
      <c r="AB83" s="33"/>
      <c r="AC83" s="33"/>
      <c r="AD83" s="33"/>
      <c r="AE83" s="33"/>
    </row>
    <row r="84" spans="1:47" s="2" customFormat="1" ht="12" customHeight="1">
      <c r="A84" s="33"/>
      <c r="B84" s="34"/>
      <c r="C84" s="28" t="s">
        <v>16</v>
      </c>
      <c r="D84" s="35"/>
      <c r="E84" s="35"/>
      <c r="F84" s="35"/>
      <c r="G84" s="35"/>
      <c r="H84" s="35"/>
      <c r="I84" s="121"/>
      <c r="J84" s="35"/>
      <c r="K84" s="35"/>
      <c r="L84" s="50"/>
      <c r="S84" s="33"/>
      <c r="T84" s="33"/>
      <c r="U84" s="33"/>
      <c r="V84" s="33"/>
      <c r="W84" s="33"/>
      <c r="X84" s="33"/>
      <c r="Y84" s="33"/>
      <c r="Z84" s="33"/>
      <c r="AA84" s="33"/>
      <c r="AB84" s="33"/>
      <c r="AC84" s="33"/>
      <c r="AD84" s="33"/>
      <c r="AE84" s="33"/>
    </row>
    <row r="85" spans="1:47" s="2" customFormat="1" ht="16.5" customHeight="1">
      <c r="A85" s="33"/>
      <c r="B85" s="34"/>
      <c r="C85" s="35"/>
      <c r="D85" s="35"/>
      <c r="E85" s="320" t="str">
        <f>E7</f>
        <v>Oprava výhybek v žst. Jistebník</v>
      </c>
      <c r="F85" s="321"/>
      <c r="G85" s="321"/>
      <c r="H85" s="321"/>
      <c r="I85" s="121"/>
      <c r="J85" s="35"/>
      <c r="K85" s="35"/>
      <c r="L85" s="50"/>
      <c r="S85" s="33"/>
      <c r="T85" s="33"/>
      <c r="U85" s="33"/>
      <c r="V85" s="33"/>
      <c r="W85" s="33"/>
      <c r="X85" s="33"/>
      <c r="Y85" s="33"/>
      <c r="Z85" s="33"/>
      <c r="AA85" s="33"/>
      <c r="AB85" s="33"/>
      <c r="AC85" s="33"/>
      <c r="AD85" s="33"/>
      <c r="AE85" s="33"/>
    </row>
    <row r="86" spans="1:47" s="2" customFormat="1" ht="12" customHeight="1">
      <c r="A86" s="33"/>
      <c r="B86" s="34"/>
      <c r="C86" s="28" t="s">
        <v>106</v>
      </c>
      <c r="D86" s="35"/>
      <c r="E86" s="35"/>
      <c r="F86" s="35"/>
      <c r="G86" s="35"/>
      <c r="H86" s="35"/>
      <c r="I86" s="121"/>
      <c r="J86" s="35"/>
      <c r="K86" s="35"/>
      <c r="L86" s="50"/>
      <c r="S86" s="33"/>
      <c r="T86" s="33"/>
      <c r="U86" s="33"/>
      <c r="V86" s="33"/>
      <c r="W86" s="33"/>
      <c r="X86" s="33"/>
      <c r="Y86" s="33"/>
      <c r="Z86" s="33"/>
      <c r="AA86" s="33"/>
      <c r="AB86" s="33"/>
      <c r="AC86" s="33"/>
      <c r="AD86" s="33"/>
      <c r="AE86" s="33"/>
    </row>
    <row r="87" spans="1:47" s="2" customFormat="1" ht="16.5" customHeight="1">
      <c r="A87" s="33"/>
      <c r="B87" s="34"/>
      <c r="C87" s="35"/>
      <c r="D87" s="35"/>
      <c r="E87" s="268" t="str">
        <f>E9</f>
        <v>VON - Oprava výhybek v žst. Jistebník</v>
      </c>
      <c r="F87" s="322"/>
      <c r="G87" s="322"/>
      <c r="H87" s="322"/>
      <c r="I87" s="121"/>
      <c r="J87" s="35"/>
      <c r="K87" s="35"/>
      <c r="L87" s="50"/>
      <c r="S87" s="33"/>
      <c r="T87" s="33"/>
      <c r="U87" s="33"/>
      <c r="V87" s="33"/>
      <c r="W87" s="33"/>
      <c r="X87" s="33"/>
      <c r="Y87" s="33"/>
      <c r="Z87" s="33"/>
      <c r="AA87" s="33"/>
      <c r="AB87" s="33"/>
      <c r="AC87" s="33"/>
      <c r="AD87" s="33"/>
      <c r="AE87" s="33"/>
    </row>
    <row r="88" spans="1:47" s="2" customFormat="1" ht="6.95" customHeight="1">
      <c r="A88" s="33"/>
      <c r="B88" s="34"/>
      <c r="C88" s="35"/>
      <c r="D88" s="35"/>
      <c r="E88" s="35"/>
      <c r="F88" s="35"/>
      <c r="G88" s="35"/>
      <c r="H88" s="35"/>
      <c r="I88" s="121"/>
      <c r="J88" s="35"/>
      <c r="K88" s="35"/>
      <c r="L88" s="50"/>
      <c r="S88" s="33"/>
      <c r="T88" s="33"/>
      <c r="U88" s="33"/>
      <c r="V88" s="33"/>
      <c r="W88" s="33"/>
      <c r="X88" s="33"/>
      <c r="Y88" s="33"/>
      <c r="Z88" s="33"/>
      <c r="AA88" s="33"/>
      <c r="AB88" s="33"/>
      <c r="AC88" s="33"/>
      <c r="AD88" s="33"/>
      <c r="AE88" s="33"/>
    </row>
    <row r="89" spans="1:47" s="2" customFormat="1" ht="12" customHeight="1">
      <c r="A89" s="33"/>
      <c r="B89" s="34"/>
      <c r="C89" s="28" t="s">
        <v>20</v>
      </c>
      <c r="D89" s="35"/>
      <c r="E89" s="35"/>
      <c r="F89" s="26" t="str">
        <f>F12</f>
        <v>PS Studénka</v>
      </c>
      <c r="G89" s="35"/>
      <c r="H89" s="35"/>
      <c r="I89" s="122" t="s">
        <v>22</v>
      </c>
      <c r="J89" s="65" t="str">
        <f>IF(J12="","",J12)</f>
        <v>25. 2. 2020</v>
      </c>
      <c r="K89" s="35"/>
      <c r="L89" s="50"/>
      <c r="S89" s="33"/>
      <c r="T89" s="33"/>
      <c r="U89" s="33"/>
      <c r="V89" s="33"/>
      <c r="W89" s="33"/>
      <c r="X89" s="33"/>
      <c r="Y89" s="33"/>
      <c r="Z89" s="33"/>
      <c r="AA89" s="33"/>
      <c r="AB89" s="33"/>
      <c r="AC89" s="33"/>
      <c r="AD89" s="33"/>
      <c r="AE89" s="33"/>
    </row>
    <row r="90" spans="1:47" s="2" customFormat="1" ht="6.95" customHeight="1">
      <c r="A90" s="33"/>
      <c r="B90" s="34"/>
      <c r="C90" s="35"/>
      <c r="D90" s="35"/>
      <c r="E90" s="35"/>
      <c r="F90" s="35"/>
      <c r="G90" s="35"/>
      <c r="H90" s="35"/>
      <c r="I90" s="121"/>
      <c r="J90" s="35"/>
      <c r="K90" s="35"/>
      <c r="L90" s="50"/>
      <c r="S90" s="33"/>
      <c r="T90" s="33"/>
      <c r="U90" s="33"/>
      <c r="V90" s="33"/>
      <c r="W90" s="33"/>
      <c r="X90" s="33"/>
      <c r="Y90" s="33"/>
      <c r="Z90" s="33"/>
      <c r="AA90" s="33"/>
      <c r="AB90" s="33"/>
      <c r="AC90" s="33"/>
      <c r="AD90" s="33"/>
      <c r="AE90" s="33"/>
    </row>
    <row r="91" spans="1:47" s="2" customFormat="1" ht="15.2" customHeight="1">
      <c r="A91" s="33"/>
      <c r="B91" s="34"/>
      <c r="C91" s="28" t="s">
        <v>24</v>
      </c>
      <c r="D91" s="35"/>
      <c r="E91" s="35"/>
      <c r="F91" s="26" t="str">
        <f>E15</f>
        <v>Správa železnic, státní organizace, OŘ Ostrava</v>
      </c>
      <c r="G91" s="35"/>
      <c r="H91" s="35"/>
      <c r="I91" s="122" t="s">
        <v>32</v>
      </c>
      <c r="J91" s="31" t="str">
        <f>E21</f>
        <v xml:space="preserve"> </v>
      </c>
      <c r="K91" s="35"/>
      <c r="L91" s="50"/>
      <c r="S91" s="33"/>
      <c r="T91" s="33"/>
      <c r="U91" s="33"/>
      <c r="V91" s="33"/>
      <c r="W91" s="33"/>
      <c r="X91" s="33"/>
      <c r="Y91" s="33"/>
      <c r="Z91" s="33"/>
      <c r="AA91" s="33"/>
      <c r="AB91" s="33"/>
      <c r="AC91" s="33"/>
      <c r="AD91" s="33"/>
      <c r="AE91" s="33"/>
    </row>
    <row r="92" spans="1:47" s="2" customFormat="1" ht="15.2" customHeight="1">
      <c r="A92" s="33"/>
      <c r="B92" s="34"/>
      <c r="C92" s="28" t="s">
        <v>30</v>
      </c>
      <c r="D92" s="35"/>
      <c r="E92" s="35"/>
      <c r="F92" s="26" t="str">
        <f>IF(E18="","",E18)</f>
        <v>Vyplň údaj</v>
      </c>
      <c r="G92" s="35"/>
      <c r="H92" s="35"/>
      <c r="I92" s="122" t="s">
        <v>35</v>
      </c>
      <c r="J92" s="31" t="str">
        <f>E24</f>
        <v xml:space="preserve"> </v>
      </c>
      <c r="K92" s="35"/>
      <c r="L92" s="50"/>
      <c r="S92" s="33"/>
      <c r="T92" s="33"/>
      <c r="U92" s="33"/>
      <c r="V92" s="33"/>
      <c r="W92" s="33"/>
      <c r="X92" s="33"/>
      <c r="Y92" s="33"/>
      <c r="Z92" s="33"/>
      <c r="AA92" s="33"/>
      <c r="AB92" s="33"/>
      <c r="AC92" s="33"/>
      <c r="AD92" s="33"/>
      <c r="AE92" s="33"/>
    </row>
    <row r="93" spans="1:47" s="2" customFormat="1" ht="10.35" customHeight="1">
      <c r="A93" s="33"/>
      <c r="B93" s="34"/>
      <c r="C93" s="35"/>
      <c r="D93" s="35"/>
      <c r="E93" s="35"/>
      <c r="F93" s="35"/>
      <c r="G93" s="35"/>
      <c r="H93" s="35"/>
      <c r="I93" s="121"/>
      <c r="J93" s="35"/>
      <c r="K93" s="35"/>
      <c r="L93" s="50"/>
      <c r="S93" s="33"/>
      <c r="T93" s="33"/>
      <c r="U93" s="33"/>
      <c r="V93" s="33"/>
      <c r="W93" s="33"/>
      <c r="X93" s="33"/>
      <c r="Y93" s="33"/>
      <c r="Z93" s="33"/>
      <c r="AA93" s="33"/>
      <c r="AB93" s="33"/>
      <c r="AC93" s="33"/>
      <c r="AD93" s="33"/>
      <c r="AE93" s="33"/>
    </row>
    <row r="94" spans="1:47" s="2" customFormat="1" ht="29.25" customHeight="1">
      <c r="A94" s="33"/>
      <c r="B94" s="34"/>
      <c r="C94" s="161" t="s">
        <v>109</v>
      </c>
      <c r="D94" s="162"/>
      <c r="E94" s="162"/>
      <c r="F94" s="162"/>
      <c r="G94" s="162"/>
      <c r="H94" s="162"/>
      <c r="I94" s="163"/>
      <c r="J94" s="164" t="s">
        <v>110</v>
      </c>
      <c r="K94" s="162"/>
      <c r="L94" s="50"/>
      <c r="S94" s="33"/>
      <c r="T94" s="33"/>
      <c r="U94" s="33"/>
      <c r="V94" s="33"/>
      <c r="W94" s="33"/>
      <c r="X94" s="33"/>
      <c r="Y94" s="33"/>
      <c r="Z94" s="33"/>
      <c r="AA94" s="33"/>
      <c r="AB94" s="33"/>
      <c r="AC94" s="33"/>
      <c r="AD94" s="33"/>
      <c r="AE94" s="33"/>
    </row>
    <row r="95" spans="1:47" s="2" customFormat="1" ht="10.35" customHeight="1">
      <c r="A95" s="33"/>
      <c r="B95" s="34"/>
      <c r="C95" s="35"/>
      <c r="D95" s="35"/>
      <c r="E95" s="35"/>
      <c r="F95" s="35"/>
      <c r="G95" s="35"/>
      <c r="H95" s="35"/>
      <c r="I95" s="121"/>
      <c r="J95" s="35"/>
      <c r="K95" s="35"/>
      <c r="L95" s="50"/>
      <c r="S95" s="33"/>
      <c r="T95" s="33"/>
      <c r="U95" s="33"/>
      <c r="V95" s="33"/>
      <c r="W95" s="33"/>
      <c r="X95" s="33"/>
      <c r="Y95" s="33"/>
      <c r="Z95" s="33"/>
      <c r="AA95" s="33"/>
      <c r="AB95" s="33"/>
      <c r="AC95" s="33"/>
      <c r="AD95" s="33"/>
      <c r="AE95" s="33"/>
    </row>
    <row r="96" spans="1:47" s="2" customFormat="1" ht="22.9" customHeight="1">
      <c r="A96" s="33"/>
      <c r="B96" s="34"/>
      <c r="C96" s="165" t="s">
        <v>111</v>
      </c>
      <c r="D96" s="35"/>
      <c r="E96" s="35"/>
      <c r="F96" s="35"/>
      <c r="G96" s="35"/>
      <c r="H96" s="35"/>
      <c r="I96" s="121"/>
      <c r="J96" s="83">
        <f>J117</f>
        <v>0</v>
      </c>
      <c r="K96" s="35"/>
      <c r="L96" s="50"/>
      <c r="S96" s="33"/>
      <c r="T96" s="33"/>
      <c r="U96" s="33"/>
      <c r="V96" s="33"/>
      <c r="W96" s="33"/>
      <c r="X96" s="33"/>
      <c r="Y96" s="33"/>
      <c r="Z96" s="33"/>
      <c r="AA96" s="33"/>
      <c r="AB96" s="33"/>
      <c r="AC96" s="33"/>
      <c r="AD96" s="33"/>
      <c r="AE96" s="33"/>
      <c r="AU96" s="16" t="s">
        <v>112</v>
      </c>
    </row>
    <row r="97" spans="1:31" s="9" customFormat="1" ht="24.95" customHeight="1">
      <c r="B97" s="166"/>
      <c r="C97" s="167"/>
      <c r="D97" s="168" t="s">
        <v>529</v>
      </c>
      <c r="E97" s="169"/>
      <c r="F97" s="169"/>
      <c r="G97" s="169"/>
      <c r="H97" s="169"/>
      <c r="I97" s="170"/>
      <c r="J97" s="171">
        <f>J118</f>
        <v>0</v>
      </c>
      <c r="K97" s="167"/>
      <c r="L97" s="172"/>
    </row>
    <row r="98" spans="1:31" s="2" customFormat="1" ht="21.75" customHeight="1">
      <c r="A98" s="33"/>
      <c r="B98" s="34"/>
      <c r="C98" s="35"/>
      <c r="D98" s="35"/>
      <c r="E98" s="35"/>
      <c r="F98" s="35"/>
      <c r="G98" s="35"/>
      <c r="H98" s="35"/>
      <c r="I98" s="121"/>
      <c r="J98" s="35"/>
      <c r="K98" s="35"/>
      <c r="L98" s="50"/>
      <c r="S98" s="33"/>
      <c r="T98" s="33"/>
      <c r="U98" s="33"/>
      <c r="V98" s="33"/>
      <c r="W98" s="33"/>
      <c r="X98" s="33"/>
      <c r="Y98" s="33"/>
      <c r="Z98" s="33"/>
      <c r="AA98" s="33"/>
      <c r="AB98" s="33"/>
      <c r="AC98" s="33"/>
      <c r="AD98" s="33"/>
      <c r="AE98" s="33"/>
    </row>
    <row r="99" spans="1:31" s="2" customFormat="1" ht="6.95" customHeight="1">
      <c r="A99" s="33"/>
      <c r="B99" s="53"/>
      <c r="C99" s="54"/>
      <c r="D99" s="54"/>
      <c r="E99" s="54"/>
      <c r="F99" s="54"/>
      <c r="G99" s="54"/>
      <c r="H99" s="54"/>
      <c r="I99" s="157"/>
      <c r="J99" s="54"/>
      <c r="K99" s="54"/>
      <c r="L99" s="50"/>
      <c r="S99" s="33"/>
      <c r="T99" s="33"/>
      <c r="U99" s="33"/>
      <c r="V99" s="33"/>
      <c r="W99" s="33"/>
      <c r="X99" s="33"/>
      <c r="Y99" s="33"/>
      <c r="Z99" s="33"/>
      <c r="AA99" s="33"/>
      <c r="AB99" s="33"/>
      <c r="AC99" s="33"/>
      <c r="AD99" s="33"/>
      <c r="AE99" s="33"/>
    </row>
    <row r="103" spans="1:31" s="2" customFormat="1" ht="6.95" customHeight="1">
      <c r="A103" s="33"/>
      <c r="B103" s="55"/>
      <c r="C103" s="56"/>
      <c r="D103" s="56"/>
      <c r="E103" s="56"/>
      <c r="F103" s="56"/>
      <c r="G103" s="56"/>
      <c r="H103" s="56"/>
      <c r="I103" s="160"/>
      <c r="J103" s="56"/>
      <c r="K103" s="56"/>
      <c r="L103" s="50"/>
      <c r="S103" s="33"/>
      <c r="T103" s="33"/>
      <c r="U103" s="33"/>
      <c r="V103" s="33"/>
      <c r="W103" s="33"/>
      <c r="X103" s="33"/>
      <c r="Y103" s="33"/>
      <c r="Z103" s="33"/>
      <c r="AA103" s="33"/>
      <c r="AB103" s="33"/>
      <c r="AC103" s="33"/>
      <c r="AD103" s="33"/>
      <c r="AE103" s="33"/>
    </row>
    <row r="104" spans="1:31" s="2" customFormat="1" ht="24.95" customHeight="1">
      <c r="A104" s="33"/>
      <c r="B104" s="34"/>
      <c r="C104" s="22" t="s">
        <v>116</v>
      </c>
      <c r="D104" s="35"/>
      <c r="E104" s="35"/>
      <c r="F104" s="35"/>
      <c r="G104" s="35"/>
      <c r="H104" s="35"/>
      <c r="I104" s="121"/>
      <c r="J104" s="35"/>
      <c r="K104" s="35"/>
      <c r="L104" s="50"/>
      <c r="S104" s="33"/>
      <c r="T104" s="33"/>
      <c r="U104" s="33"/>
      <c r="V104" s="33"/>
      <c r="W104" s="33"/>
      <c r="X104" s="33"/>
      <c r="Y104" s="33"/>
      <c r="Z104" s="33"/>
      <c r="AA104" s="33"/>
      <c r="AB104" s="33"/>
      <c r="AC104" s="33"/>
      <c r="AD104" s="33"/>
      <c r="AE104" s="33"/>
    </row>
    <row r="105" spans="1:31" s="2" customFormat="1" ht="6.95" customHeight="1">
      <c r="A105" s="33"/>
      <c r="B105" s="34"/>
      <c r="C105" s="35"/>
      <c r="D105" s="35"/>
      <c r="E105" s="35"/>
      <c r="F105" s="35"/>
      <c r="G105" s="35"/>
      <c r="H105" s="35"/>
      <c r="I105" s="121"/>
      <c r="J105" s="35"/>
      <c r="K105" s="35"/>
      <c r="L105" s="50"/>
      <c r="S105" s="33"/>
      <c r="T105" s="33"/>
      <c r="U105" s="33"/>
      <c r="V105" s="33"/>
      <c r="W105" s="33"/>
      <c r="X105" s="33"/>
      <c r="Y105" s="33"/>
      <c r="Z105" s="33"/>
      <c r="AA105" s="33"/>
      <c r="AB105" s="33"/>
      <c r="AC105" s="33"/>
      <c r="AD105" s="33"/>
      <c r="AE105" s="33"/>
    </row>
    <row r="106" spans="1:31" s="2" customFormat="1" ht="12" customHeight="1">
      <c r="A106" s="33"/>
      <c r="B106" s="34"/>
      <c r="C106" s="28" t="s">
        <v>16</v>
      </c>
      <c r="D106" s="35"/>
      <c r="E106" s="35"/>
      <c r="F106" s="35"/>
      <c r="G106" s="35"/>
      <c r="H106" s="35"/>
      <c r="I106" s="121"/>
      <c r="J106" s="35"/>
      <c r="K106" s="35"/>
      <c r="L106" s="50"/>
      <c r="S106" s="33"/>
      <c r="T106" s="33"/>
      <c r="U106" s="33"/>
      <c r="V106" s="33"/>
      <c r="W106" s="33"/>
      <c r="X106" s="33"/>
      <c r="Y106" s="33"/>
      <c r="Z106" s="33"/>
      <c r="AA106" s="33"/>
      <c r="AB106" s="33"/>
      <c r="AC106" s="33"/>
      <c r="AD106" s="33"/>
      <c r="AE106" s="33"/>
    </row>
    <row r="107" spans="1:31" s="2" customFormat="1" ht="16.5" customHeight="1">
      <c r="A107" s="33"/>
      <c r="B107" s="34"/>
      <c r="C107" s="35"/>
      <c r="D107" s="35"/>
      <c r="E107" s="320" t="str">
        <f>E7</f>
        <v>Oprava výhybek v žst. Jistebník</v>
      </c>
      <c r="F107" s="321"/>
      <c r="G107" s="321"/>
      <c r="H107" s="321"/>
      <c r="I107" s="121"/>
      <c r="J107" s="35"/>
      <c r="K107" s="35"/>
      <c r="L107" s="50"/>
      <c r="S107" s="33"/>
      <c r="T107" s="33"/>
      <c r="U107" s="33"/>
      <c r="V107" s="33"/>
      <c r="W107" s="33"/>
      <c r="X107" s="33"/>
      <c r="Y107" s="33"/>
      <c r="Z107" s="33"/>
      <c r="AA107" s="33"/>
      <c r="AB107" s="33"/>
      <c r="AC107" s="33"/>
      <c r="AD107" s="33"/>
      <c r="AE107" s="33"/>
    </row>
    <row r="108" spans="1:31" s="2" customFormat="1" ht="12" customHeight="1">
      <c r="A108" s="33"/>
      <c r="B108" s="34"/>
      <c r="C108" s="28" t="s">
        <v>106</v>
      </c>
      <c r="D108" s="35"/>
      <c r="E108" s="35"/>
      <c r="F108" s="35"/>
      <c r="G108" s="35"/>
      <c r="H108" s="35"/>
      <c r="I108" s="121"/>
      <c r="J108" s="35"/>
      <c r="K108" s="35"/>
      <c r="L108" s="50"/>
      <c r="S108" s="33"/>
      <c r="T108" s="33"/>
      <c r="U108" s="33"/>
      <c r="V108" s="33"/>
      <c r="W108" s="33"/>
      <c r="X108" s="33"/>
      <c r="Y108" s="33"/>
      <c r="Z108" s="33"/>
      <c r="AA108" s="33"/>
      <c r="AB108" s="33"/>
      <c r="AC108" s="33"/>
      <c r="AD108" s="33"/>
      <c r="AE108" s="33"/>
    </row>
    <row r="109" spans="1:31" s="2" customFormat="1" ht="16.5" customHeight="1">
      <c r="A109" s="33"/>
      <c r="B109" s="34"/>
      <c r="C109" s="35"/>
      <c r="D109" s="35"/>
      <c r="E109" s="268" t="str">
        <f>E9</f>
        <v>VON - Oprava výhybek v žst. Jistebník</v>
      </c>
      <c r="F109" s="322"/>
      <c r="G109" s="322"/>
      <c r="H109" s="322"/>
      <c r="I109" s="121"/>
      <c r="J109" s="35"/>
      <c r="K109" s="35"/>
      <c r="L109" s="50"/>
      <c r="S109" s="33"/>
      <c r="T109" s="33"/>
      <c r="U109" s="33"/>
      <c r="V109" s="33"/>
      <c r="W109" s="33"/>
      <c r="X109" s="33"/>
      <c r="Y109" s="33"/>
      <c r="Z109" s="33"/>
      <c r="AA109" s="33"/>
      <c r="AB109" s="33"/>
      <c r="AC109" s="33"/>
      <c r="AD109" s="33"/>
      <c r="AE109" s="33"/>
    </row>
    <row r="110" spans="1:31" s="2" customFormat="1" ht="6.95" customHeight="1">
      <c r="A110" s="33"/>
      <c r="B110" s="34"/>
      <c r="C110" s="35"/>
      <c r="D110" s="35"/>
      <c r="E110" s="35"/>
      <c r="F110" s="35"/>
      <c r="G110" s="35"/>
      <c r="H110" s="35"/>
      <c r="I110" s="121"/>
      <c r="J110" s="35"/>
      <c r="K110" s="35"/>
      <c r="L110" s="50"/>
      <c r="S110" s="33"/>
      <c r="T110" s="33"/>
      <c r="U110" s="33"/>
      <c r="V110" s="33"/>
      <c r="W110" s="33"/>
      <c r="X110" s="33"/>
      <c r="Y110" s="33"/>
      <c r="Z110" s="33"/>
      <c r="AA110" s="33"/>
      <c r="AB110" s="33"/>
      <c r="AC110" s="33"/>
      <c r="AD110" s="33"/>
      <c r="AE110" s="33"/>
    </row>
    <row r="111" spans="1:31" s="2" customFormat="1" ht="12" customHeight="1">
      <c r="A111" s="33"/>
      <c r="B111" s="34"/>
      <c r="C111" s="28" t="s">
        <v>20</v>
      </c>
      <c r="D111" s="35"/>
      <c r="E111" s="35"/>
      <c r="F111" s="26" t="str">
        <f>F12</f>
        <v>PS Studénka</v>
      </c>
      <c r="G111" s="35"/>
      <c r="H111" s="35"/>
      <c r="I111" s="122" t="s">
        <v>22</v>
      </c>
      <c r="J111" s="65" t="str">
        <f>IF(J12="","",J12)</f>
        <v>25. 2. 2020</v>
      </c>
      <c r="K111" s="35"/>
      <c r="L111" s="50"/>
      <c r="S111" s="33"/>
      <c r="T111" s="33"/>
      <c r="U111" s="33"/>
      <c r="V111" s="33"/>
      <c r="W111" s="33"/>
      <c r="X111" s="33"/>
      <c r="Y111" s="33"/>
      <c r="Z111" s="33"/>
      <c r="AA111" s="33"/>
      <c r="AB111" s="33"/>
      <c r="AC111" s="33"/>
      <c r="AD111" s="33"/>
      <c r="AE111" s="33"/>
    </row>
    <row r="112" spans="1:31" s="2" customFormat="1" ht="6.95" customHeight="1">
      <c r="A112" s="33"/>
      <c r="B112" s="34"/>
      <c r="C112" s="35"/>
      <c r="D112" s="35"/>
      <c r="E112" s="35"/>
      <c r="F112" s="35"/>
      <c r="G112" s="35"/>
      <c r="H112" s="35"/>
      <c r="I112" s="121"/>
      <c r="J112" s="35"/>
      <c r="K112" s="35"/>
      <c r="L112" s="50"/>
      <c r="S112" s="33"/>
      <c r="T112" s="33"/>
      <c r="U112" s="33"/>
      <c r="V112" s="33"/>
      <c r="W112" s="33"/>
      <c r="X112" s="33"/>
      <c r="Y112" s="33"/>
      <c r="Z112" s="33"/>
      <c r="AA112" s="33"/>
      <c r="AB112" s="33"/>
      <c r="AC112" s="33"/>
      <c r="AD112" s="33"/>
      <c r="AE112" s="33"/>
    </row>
    <row r="113" spans="1:65" s="2" customFormat="1" ht="15.2" customHeight="1">
      <c r="A113" s="33"/>
      <c r="B113" s="34"/>
      <c r="C113" s="28" t="s">
        <v>24</v>
      </c>
      <c r="D113" s="35"/>
      <c r="E113" s="35"/>
      <c r="F113" s="26" t="str">
        <f>E15</f>
        <v>Správa železnic, státní organizace, OŘ Ostrava</v>
      </c>
      <c r="G113" s="35"/>
      <c r="H113" s="35"/>
      <c r="I113" s="122" t="s">
        <v>32</v>
      </c>
      <c r="J113" s="31" t="str">
        <f>E21</f>
        <v xml:space="preserve"> </v>
      </c>
      <c r="K113" s="35"/>
      <c r="L113" s="50"/>
      <c r="S113" s="33"/>
      <c r="T113" s="33"/>
      <c r="U113" s="33"/>
      <c r="V113" s="33"/>
      <c r="W113" s="33"/>
      <c r="X113" s="33"/>
      <c r="Y113" s="33"/>
      <c r="Z113" s="33"/>
      <c r="AA113" s="33"/>
      <c r="AB113" s="33"/>
      <c r="AC113" s="33"/>
      <c r="AD113" s="33"/>
      <c r="AE113" s="33"/>
    </row>
    <row r="114" spans="1:65" s="2" customFormat="1" ht="15.2" customHeight="1">
      <c r="A114" s="33"/>
      <c r="B114" s="34"/>
      <c r="C114" s="28" t="s">
        <v>30</v>
      </c>
      <c r="D114" s="35"/>
      <c r="E114" s="35"/>
      <c r="F114" s="26" t="str">
        <f>IF(E18="","",E18)</f>
        <v>Vyplň údaj</v>
      </c>
      <c r="G114" s="35"/>
      <c r="H114" s="35"/>
      <c r="I114" s="122" t="s">
        <v>35</v>
      </c>
      <c r="J114" s="31" t="str">
        <f>E24</f>
        <v xml:space="preserve"> </v>
      </c>
      <c r="K114" s="35"/>
      <c r="L114" s="50"/>
      <c r="S114" s="33"/>
      <c r="T114" s="33"/>
      <c r="U114" s="33"/>
      <c r="V114" s="33"/>
      <c r="W114" s="33"/>
      <c r="X114" s="33"/>
      <c r="Y114" s="33"/>
      <c r="Z114" s="33"/>
      <c r="AA114" s="33"/>
      <c r="AB114" s="33"/>
      <c r="AC114" s="33"/>
      <c r="AD114" s="33"/>
      <c r="AE114" s="33"/>
    </row>
    <row r="115" spans="1:65" s="2" customFormat="1" ht="10.35" customHeight="1">
      <c r="A115" s="33"/>
      <c r="B115" s="34"/>
      <c r="C115" s="35"/>
      <c r="D115" s="35"/>
      <c r="E115" s="35"/>
      <c r="F115" s="35"/>
      <c r="G115" s="35"/>
      <c r="H115" s="35"/>
      <c r="I115" s="121"/>
      <c r="J115" s="35"/>
      <c r="K115" s="35"/>
      <c r="L115" s="50"/>
      <c r="S115" s="33"/>
      <c r="T115" s="33"/>
      <c r="U115" s="33"/>
      <c r="V115" s="33"/>
      <c r="W115" s="33"/>
      <c r="X115" s="33"/>
      <c r="Y115" s="33"/>
      <c r="Z115" s="33"/>
      <c r="AA115" s="33"/>
      <c r="AB115" s="33"/>
      <c r="AC115" s="33"/>
      <c r="AD115" s="33"/>
      <c r="AE115" s="33"/>
    </row>
    <row r="116" spans="1:65" s="11" customFormat="1" ht="29.25" customHeight="1">
      <c r="A116" s="179"/>
      <c r="B116" s="180"/>
      <c r="C116" s="181" t="s">
        <v>117</v>
      </c>
      <c r="D116" s="182" t="s">
        <v>62</v>
      </c>
      <c r="E116" s="182" t="s">
        <v>58</v>
      </c>
      <c r="F116" s="182" t="s">
        <v>59</v>
      </c>
      <c r="G116" s="182" t="s">
        <v>118</v>
      </c>
      <c r="H116" s="182" t="s">
        <v>119</v>
      </c>
      <c r="I116" s="183" t="s">
        <v>120</v>
      </c>
      <c r="J116" s="182" t="s">
        <v>110</v>
      </c>
      <c r="K116" s="184" t="s">
        <v>121</v>
      </c>
      <c r="L116" s="185"/>
      <c r="M116" s="74" t="s">
        <v>1</v>
      </c>
      <c r="N116" s="75" t="s">
        <v>41</v>
      </c>
      <c r="O116" s="75" t="s">
        <v>122</v>
      </c>
      <c r="P116" s="75" t="s">
        <v>123</v>
      </c>
      <c r="Q116" s="75" t="s">
        <v>124</v>
      </c>
      <c r="R116" s="75" t="s">
        <v>125</v>
      </c>
      <c r="S116" s="75" t="s">
        <v>126</v>
      </c>
      <c r="T116" s="76" t="s">
        <v>127</v>
      </c>
      <c r="U116" s="179"/>
      <c r="V116" s="179"/>
      <c r="W116" s="179"/>
      <c r="X116" s="179"/>
      <c r="Y116" s="179"/>
      <c r="Z116" s="179"/>
      <c r="AA116" s="179"/>
      <c r="AB116" s="179"/>
      <c r="AC116" s="179"/>
      <c r="AD116" s="179"/>
      <c r="AE116" s="179"/>
    </row>
    <row r="117" spans="1:65" s="2" customFormat="1" ht="22.9" customHeight="1">
      <c r="A117" s="33"/>
      <c r="B117" s="34"/>
      <c r="C117" s="81" t="s">
        <v>128</v>
      </c>
      <c r="D117" s="35"/>
      <c r="E117" s="35"/>
      <c r="F117" s="35"/>
      <c r="G117" s="35"/>
      <c r="H117" s="35"/>
      <c r="I117" s="121"/>
      <c r="J117" s="186">
        <f>BK117</f>
        <v>0</v>
      </c>
      <c r="K117" s="35"/>
      <c r="L117" s="38"/>
      <c r="M117" s="77"/>
      <c r="N117" s="187"/>
      <c r="O117" s="78"/>
      <c r="P117" s="188">
        <f>P118</f>
        <v>0</v>
      </c>
      <c r="Q117" s="78"/>
      <c r="R117" s="188">
        <f>R118</f>
        <v>0</v>
      </c>
      <c r="S117" s="78"/>
      <c r="T117" s="189">
        <f>T118</f>
        <v>0</v>
      </c>
      <c r="U117" s="33"/>
      <c r="V117" s="33"/>
      <c r="W117" s="33"/>
      <c r="X117" s="33"/>
      <c r="Y117" s="33"/>
      <c r="Z117" s="33"/>
      <c r="AA117" s="33"/>
      <c r="AB117" s="33"/>
      <c r="AC117" s="33"/>
      <c r="AD117" s="33"/>
      <c r="AE117" s="33"/>
      <c r="AT117" s="16" t="s">
        <v>76</v>
      </c>
      <c r="AU117" s="16" t="s">
        <v>112</v>
      </c>
      <c r="BK117" s="190">
        <f>BK118</f>
        <v>0</v>
      </c>
    </row>
    <row r="118" spans="1:65" s="12" customFormat="1" ht="25.9" customHeight="1">
      <c r="B118" s="191"/>
      <c r="C118" s="192"/>
      <c r="D118" s="193" t="s">
        <v>76</v>
      </c>
      <c r="E118" s="194" t="s">
        <v>651</v>
      </c>
      <c r="F118" s="194" t="s">
        <v>652</v>
      </c>
      <c r="G118" s="192"/>
      <c r="H118" s="192"/>
      <c r="I118" s="195"/>
      <c r="J118" s="196">
        <f>BK118</f>
        <v>0</v>
      </c>
      <c r="K118" s="192"/>
      <c r="L118" s="197"/>
      <c r="M118" s="198"/>
      <c r="N118" s="199"/>
      <c r="O118" s="199"/>
      <c r="P118" s="200">
        <f>SUM(P119:P138)</f>
        <v>0</v>
      </c>
      <c r="Q118" s="199"/>
      <c r="R118" s="200">
        <f>SUM(R119:R138)</f>
        <v>0</v>
      </c>
      <c r="S118" s="199"/>
      <c r="T118" s="201">
        <f>SUM(T119:T138)</f>
        <v>0</v>
      </c>
      <c r="AR118" s="202" t="s">
        <v>132</v>
      </c>
      <c r="AT118" s="203" t="s">
        <v>76</v>
      </c>
      <c r="AU118" s="203" t="s">
        <v>77</v>
      </c>
      <c r="AY118" s="202" t="s">
        <v>131</v>
      </c>
      <c r="BK118" s="204">
        <f>SUM(BK119:BK138)</f>
        <v>0</v>
      </c>
    </row>
    <row r="119" spans="1:65" s="2" customFormat="1" ht="21.75" customHeight="1">
      <c r="A119" s="33"/>
      <c r="B119" s="34"/>
      <c r="C119" s="207" t="s">
        <v>85</v>
      </c>
      <c r="D119" s="207" t="s">
        <v>134</v>
      </c>
      <c r="E119" s="208" t="s">
        <v>926</v>
      </c>
      <c r="F119" s="209" t="s">
        <v>927</v>
      </c>
      <c r="G119" s="210" t="s">
        <v>648</v>
      </c>
      <c r="H119" s="211">
        <v>8</v>
      </c>
      <c r="I119" s="212"/>
      <c r="J119" s="213">
        <f>ROUND(I119*H119,2)</f>
        <v>0</v>
      </c>
      <c r="K119" s="209" t="s">
        <v>138</v>
      </c>
      <c r="L119" s="38"/>
      <c r="M119" s="214" t="s">
        <v>1</v>
      </c>
      <c r="N119" s="215" t="s">
        <v>42</v>
      </c>
      <c r="O119" s="70"/>
      <c r="P119" s="216">
        <f>O119*H119</f>
        <v>0</v>
      </c>
      <c r="Q119" s="216">
        <v>0</v>
      </c>
      <c r="R119" s="216">
        <f>Q119*H119</f>
        <v>0</v>
      </c>
      <c r="S119" s="216">
        <v>0</v>
      </c>
      <c r="T119" s="217">
        <f>S119*H119</f>
        <v>0</v>
      </c>
      <c r="U119" s="33"/>
      <c r="V119" s="33"/>
      <c r="W119" s="33"/>
      <c r="X119" s="33"/>
      <c r="Y119" s="33"/>
      <c r="Z119" s="33"/>
      <c r="AA119" s="33"/>
      <c r="AB119" s="33"/>
      <c r="AC119" s="33"/>
      <c r="AD119" s="33"/>
      <c r="AE119" s="33"/>
      <c r="AR119" s="218" t="s">
        <v>139</v>
      </c>
      <c r="AT119" s="218" t="s">
        <v>134</v>
      </c>
      <c r="AU119" s="218" t="s">
        <v>85</v>
      </c>
      <c r="AY119" s="16" t="s">
        <v>131</v>
      </c>
      <c r="BE119" s="219">
        <f>IF(N119="základní",J119,0)</f>
        <v>0</v>
      </c>
      <c r="BF119" s="219">
        <f>IF(N119="snížená",J119,0)</f>
        <v>0</v>
      </c>
      <c r="BG119" s="219">
        <f>IF(N119="zákl. přenesená",J119,0)</f>
        <v>0</v>
      </c>
      <c r="BH119" s="219">
        <f>IF(N119="sníž. přenesená",J119,0)</f>
        <v>0</v>
      </c>
      <c r="BI119" s="219">
        <f>IF(N119="nulová",J119,0)</f>
        <v>0</v>
      </c>
      <c r="BJ119" s="16" t="s">
        <v>85</v>
      </c>
      <c r="BK119" s="219">
        <f>ROUND(I119*H119,2)</f>
        <v>0</v>
      </c>
      <c r="BL119" s="16" t="s">
        <v>139</v>
      </c>
      <c r="BM119" s="218" t="s">
        <v>928</v>
      </c>
    </row>
    <row r="120" spans="1:65" s="2" customFormat="1" ht="29.25">
      <c r="A120" s="33"/>
      <c r="B120" s="34"/>
      <c r="C120" s="35"/>
      <c r="D120" s="220" t="s">
        <v>141</v>
      </c>
      <c r="E120" s="35"/>
      <c r="F120" s="221" t="s">
        <v>929</v>
      </c>
      <c r="G120" s="35"/>
      <c r="H120" s="35"/>
      <c r="I120" s="121"/>
      <c r="J120" s="35"/>
      <c r="K120" s="35"/>
      <c r="L120" s="38"/>
      <c r="M120" s="222"/>
      <c r="N120" s="223"/>
      <c r="O120" s="70"/>
      <c r="P120" s="70"/>
      <c r="Q120" s="70"/>
      <c r="R120" s="70"/>
      <c r="S120" s="70"/>
      <c r="T120" s="71"/>
      <c r="U120" s="33"/>
      <c r="V120" s="33"/>
      <c r="W120" s="33"/>
      <c r="X120" s="33"/>
      <c r="Y120" s="33"/>
      <c r="Z120" s="33"/>
      <c r="AA120" s="33"/>
      <c r="AB120" s="33"/>
      <c r="AC120" s="33"/>
      <c r="AD120" s="33"/>
      <c r="AE120" s="33"/>
      <c r="AT120" s="16" t="s">
        <v>141</v>
      </c>
      <c r="AU120" s="16" t="s">
        <v>85</v>
      </c>
    </row>
    <row r="121" spans="1:65" s="2" customFormat="1" ht="33" customHeight="1">
      <c r="A121" s="33"/>
      <c r="B121" s="34"/>
      <c r="C121" s="207" t="s">
        <v>87</v>
      </c>
      <c r="D121" s="207" t="s">
        <v>134</v>
      </c>
      <c r="E121" s="208" t="s">
        <v>930</v>
      </c>
      <c r="F121" s="209" t="s">
        <v>931</v>
      </c>
      <c r="G121" s="210" t="s">
        <v>932</v>
      </c>
      <c r="H121" s="267">
        <v>0.01</v>
      </c>
      <c r="I121" s="212"/>
      <c r="J121" s="213">
        <f>ROUND(I121*H121,2)</f>
        <v>0</v>
      </c>
      <c r="K121" s="209" t="s">
        <v>138</v>
      </c>
      <c r="L121" s="38"/>
      <c r="M121" s="214" t="s">
        <v>1</v>
      </c>
      <c r="N121" s="215" t="s">
        <v>42</v>
      </c>
      <c r="O121" s="70"/>
      <c r="P121" s="216">
        <f>O121*H121</f>
        <v>0</v>
      </c>
      <c r="Q121" s="216">
        <v>0</v>
      </c>
      <c r="R121" s="216">
        <f>Q121*H121</f>
        <v>0</v>
      </c>
      <c r="S121" s="216">
        <v>0</v>
      </c>
      <c r="T121" s="217">
        <f>S121*H121</f>
        <v>0</v>
      </c>
      <c r="U121" s="33"/>
      <c r="V121" s="33"/>
      <c r="W121" s="33"/>
      <c r="X121" s="33"/>
      <c r="Y121" s="33"/>
      <c r="Z121" s="33"/>
      <c r="AA121" s="33"/>
      <c r="AB121" s="33"/>
      <c r="AC121" s="33"/>
      <c r="AD121" s="33"/>
      <c r="AE121" s="33"/>
      <c r="AR121" s="218" t="s">
        <v>139</v>
      </c>
      <c r="AT121" s="218" t="s">
        <v>134</v>
      </c>
      <c r="AU121" s="218" t="s">
        <v>85</v>
      </c>
      <c r="AY121" s="16" t="s">
        <v>131</v>
      </c>
      <c r="BE121" s="219">
        <f>IF(N121="základní",J121,0)</f>
        <v>0</v>
      </c>
      <c r="BF121" s="219">
        <f>IF(N121="snížená",J121,0)</f>
        <v>0</v>
      </c>
      <c r="BG121" s="219">
        <f>IF(N121="zákl. přenesená",J121,0)</f>
        <v>0</v>
      </c>
      <c r="BH121" s="219">
        <f>IF(N121="sníž. přenesená",J121,0)</f>
        <v>0</v>
      </c>
      <c r="BI121" s="219">
        <f>IF(N121="nulová",J121,0)</f>
        <v>0</v>
      </c>
      <c r="BJ121" s="16" t="s">
        <v>85</v>
      </c>
      <c r="BK121" s="219">
        <f>ROUND(I121*H121,2)</f>
        <v>0</v>
      </c>
      <c r="BL121" s="16" t="s">
        <v>139</v>
      </c>
      <c r="BM121" s="218" t="s">
        <v>933</v>
      </c>
    </row>
    <row r="122" spans="1:65" s="2" customFormat="1" ht="19.5">
      <c r="A122" s="33"/>
      <c r="B122" s="34"/>
      <c r="C122" s="35"/>
      <c r="D122" s="220" t="s">
        <v>141</v>
      </c>
      <c r="E122" s="35"/>
      <c r="F122" s="221" t="s">
        <v>931</v>
      </c>
      <c r="G122" s="35"/>
      <c r="H122" s="35"/>
      <c r="I122" s="121"/>
      <c r="J122" s="35"/>
      <c r="K122" s="35"/>
      <c r="L122" s="38"/>
      <c r="M122" s="222"/>
      <c r="N122" s="223"/>
      <c r="O122" s="70"/>
      <c r="P122" s="70"/>
      <c r="Q122" s="70"/>
      <c r="R122" s="70"/>
      <c r="S122" s="70"/>
      <c r="T122" s="71"/>
      <c r="U122" s="33"/>
      <c r="V122" s="33"/>
      <c r="W122" s="33"/>
      <c r="X122" s="33"/>
      <c r="Y122" s="33"/>
      <c r="Z122" s="33"/>
      <c r="AA122" s="33"/>
      <c r="AB122" s="33"/>
      <c r="AC122" s="33"/>
      <c r="AD122" s="33"/>
      <c r="AE122" s="33"/>
      <c r="AT122" s="16" t="s">
        <v>141</v>
      </c>
      <c r="AU122" s="16" t="s">
        <v>85</v>
      </c>
    </row>
    <row r="123" spans="1:65" s="2" customFormat="1" ht="21.75" customHeight="1">
      <c r="A123" s="33"/>
      <c r="B123" s="34"/>
      <c r="C123" s="207" t="s">
        <v>150</v>
      </c>
      <c r="D123" s="207" t="s">
        <v>134</v>
      </c>
      <c r="E123" s="208" t="s">
        <v>934</v>
      </c>
      <c r="F123" s="209" t="s">
        <v>935</v>
      </c>
      <c r="G123" s="210" t="s">
        <v>153</v>
      </c>
      <c r="H123" s="211">
        <v>0.45700000000000002</v>
      </c>
      <c r="I123" s="212"/>
      <c r="J123" s="213">
        <f>ROUND(I123*H123,2)</f>
        <v>0</v>
      </c>
      <c r="K123" s="209" t="s">
        <v>138</v>
      </c>
      <c r="L123" s="38"/>
      <c r="M123" s="214" t="s">
        <v>1</v>
      </c>
      <c r="N123" s="215" t="s">
        <v>42</v>
      </c>
      <c r="O123" s="70"/>
      <c r="P123" s="216">
        <f>O123*H123</f>
        <v>0</v>
      </c>
      <c r="Q123" s="216">
        <v>0</v>
      </c>
      <c r="R123" s="216">
        <f>Q123*H123</f>
        <v>0</v>
      </c>
      <c r="S123" s="216">
        <v>0</v>
      </c>
      <c r="T123" s="217">
        <f>S123*H123</f>
        <v>0</v>
      </c>
      <c r="U123" s="33"/>
      <c r="V123" s="33"/>
      <c r="W123" s="33"/>
      <c r="X123" s="33"/>
      <c r="Y123" s="33"/>
      <c r="Z123" s="33"/>
      <c r="AA123" s="33"/>
      <c r="AB123" s="33"/>
      <c r="AC123" s="33"/>
      <c r="AD123" s="33"/>
      <c r="AE123" s="33"/>
      <c r="AR123" s="218" t="s">
        <v>139</v>
      </c>
      <c r="AT123" s="218" t="s">
        <v>134</v>
      </c>
      <c r="AU123" s="218" t="s">
        <v>85</v>
      </c>
      <c r="AY123" s="16" t="s">
        <v>131</v>
      </c>
      <c r="BE123" s="219">
        <f>IF(N123="základní",J123,0)</f>
        <v>0</v>
      </c>
      <c r="BF123" s="219">
        <f>IF(N123="snížená",J123,0)</f>
        <v>0</v>
      </c>
      <c r="BG123" s="219">
        <f>IF(N123="zákl. přenesená",J123,0)</f>
        <v>0</v>
      </c>
      <c r="BH123" s="219">
        <f>IF(N123="sníž. přenesená",J123,0)</f>
        <v>0</v>
      </c>
      <c r="BI123" s="219">
        <f>IF(N123="nulová",J123,0)</f>
        <v>0</v>
      </c>
      <c r="BJ123" s="16" t="s">
        <v>85</v>
      </c>
      <c r="BK123" s="219">
        <f>ROUND(I123*H123,2)</f>
        <v>0</v>
      </c>
      <c r="BL123" s="16" t="s">
        <v>139</v>
      </c>
      <c r="BM123" s="218" t="s">
        <v>936</v>
      </c>
    </row>
    <row r="124" spans="1:65" s="2" customFormat="1" ht="11.25">
      <c r="A124" s="33"/>
      <c r="B124" s="34"/>
      <c r="C124" s="35"/>
      <c r="D124" s="220" t="s">
        <v>141</v>
      </c>
      <c r="E124" s="35"/>
      <c r="F124" s="221" t="s">
        <v>935</v>
      </c>
      <c r="G124" s="35"/>
      <c r="H124" s="35"/>
      <c r="I124" s="121"/>
      <c r="J124" s="35"/>
      <c r="K124" s="35"/>
      <c r="L124" s="38"/>
      <c r="M124" s="222"/>
      <c r="N124" s="223"/>
      <c r="O124" s="70"/>
      <c r="P124" s="70"/>
      <c r="Q124" s="70"/>
      <c r="R124" s="70"/>
      <c r="S124" s="70"/>
      <c r="T124" s="71"/>
      <c r="U124" s="33"/>
      <c r="V124" s="33"/>
      <c r="W124" s="33"/>
      <c r="X124" s="33"/>
      <c r="Y124" s="33"/>
      <c r="Z124" s="33"/>
      <c r="AA124" s="33"/>
      <c r="AB124" s="33"/>
      <c r="AC124" s="33"/>
      <c r="AD124" s="33"/>
      <c r="AE124" s="33"/>
      <c r="AT124" s="16" t="s">
        <v>141</v>
      </c>
      <c r="AU124" s="16" t="s">
        <v>85</v>
      </c>
    </row>
    <row r="125" spans="1:65" s="2" customFormat="1" ht="21.75" customHeight="1">
      <c r="A125" s="33"/>
      <c r="B125" s="34"/>
      <c r="C125" s="207" t="s">
        <v>139</v>
      </c>
      <c r="D125" s="207" t="s">
        <v>134</v>
      </c>
      <c r="E125" s="208" t="s">
        <v>937</v>
      </c>
      <c r="F125" s="209" t="s">
        <v>938</v>
      </c>
      <c r="G125" s="210" t="s">
        <v>153</v>
      </c>
      <c r="H125" s="211">
        <v>0.45700000000000002</v>
      </c>
      <c r="I125" s="212"/>
      <c r="J125" s="213">
        <f>ROUND(I125*H125,2)</f>
        <v>0</v>
      </c>
      <c r="K125" s="209" t="s">
        <v>138</v>
      </c>
      <c r="L125" s="38"/>
      <c r="M125" s="214" t="s">
        <v>1</v>
      </c>
      <c r="N125" s="215" t="s">
        <v>42</v>
      </c>
      <c r="O125" s="70"/>
      <c r="P125" s="216">
        <f>O125*H125</f>
        <v>0</v>
      </c>
      <c r="Q125" s="216">
        <v>0</v>
      </c>
      <c r="R125" s="216">
        <f>Q125*H125</f>
        <v>0</v>
      </c>
      <c r="S125" s="216">
        <v>0</v>
      </c>
      <c r="T125" s="217">
        <f>S125*H125</f>
        <v>0</v>
      </c>
      <c r="U125" s="33"/>
      <c r="V125" s="33"/>
      <c r="W125" s="33"/>
      <c r="X125" s="33"/>
      <c r="Y125" s="33"/>
      <c r="Z125" s="33"/>
      <c r="AA125" s="33"/>
      <c r="AB125" s="33"/>
      <c r="AC125" s="33"/>
      <c r="AD125" s="33"/>
      <c r="AE125" s="33"/>
      <c r="AR125" s="218" t="s">
        <v>139</v>
      </c>
      <c r="AT125" s="218" t="s">
        <v>134</v>
      </c>
      <c r="AU125" s="218" t="s">
        <v>85</v>
      </c>
      <c r="AY125" s="16" t="s">
        <v>131</v>
      </c>
      <c r="BE125" s="219">
        <f>IF(N125="základní",J125,0)</f>
        <v>0</v>
      </c>
      <c r="BF125" s="219">
        <f>IF(N125="snížená",J125,0)</f>
        <v>0</v>
      </c>
      <c r="BG125" s="219">
        <f>IF(N125="zákl. přenesená",J125,0)</f>
        <v>0</v>
      </c>
      <c r="BH125" s="219">
        <f>IF(N125="sníž. přenesená",J125,0)</f>
        <v>0</v>
      </c>
      <c r="BI125" s="219">
        <f>IF(N125="nulová",J125,0)</f>
        <v>0</v>
      </c>
      <c r="BJ125" s="16" t="s">
        <v>85</v>
      </c>
      <c r="BK125" s="219">
        <f>ROUND(I125*H125,2)</f>
        <v>0</v>
      </c>
      <c r="BL125" s="16" t="s">
        <v>139</v>
      </c>
      <c r="BM125" s="218" t="s">
        <v>939</v>
      </c>
    </row>
    <row r="126" spans="1:65" s="2" customFormat="1" ht="11.25">
      <c r="A126" s="33"/>
      <c r="B126" s="34"/>
      <c r="C126" s="35"/>
      <c r="D126" s="220" t="s">
        <v>141</v>
      </c>
      <c r="E126" s="35"/>
      <c r="F126" s="221" t="s">
        <v>938</v>
      </c>
      <c r="G126" s="35"/>
      <c r="H126" s="35"/>
      <c r="I126" s="121"/>
      <c r="J126" s="35"/>
      <c r="K126" s="35"/>
      <c r="L126" s="38"/>
      <c r="M126" s="222"/>
      <c r="N126" s="223"/>
      <c r="O126" s="70"/>
      <c r="P126" s="70"/>
      <c r="Q126" s="70"/>
      <c r="R126" s="70"/>
      <c r="S126" s="70"/>
      <c r="T126" s="71"/>
      <c r="U126" s="33"/>
      <c r="V126" s="33"/>
      <c r="W126" s="33"/>
      <c r="X126" s="33"/>
      <c r="Y126" s="33"/>
      <c r="Z126" s="33"/>
      <c r="AA126" s="33"/>
      <c r="AB126" s="33"/>
      <c r="AC126" s="33"/>
      <c r="AD126" s="33"/>
      <c r="AE126" s="33"/>
      <c r="AT126" s="16" t="s">
        <v>141</v>
      </c>
      <c r="AU126" s="16" t="s">
        <v>85</v>
      </c>
    </row>
    <row r="127" spans="1:65" s="2" customFormat="1" ht="21.75" customHeight="1">
      <c r="A127" s="33"/>
      <c r="B127" s="34"/>
      <c r="C127" s="207" t="s">
        <v>132</v>
      </c>
      <c r="D127" s="207" t="s">
        <v>134</v>
      </c>
      <c r="E127" s="208" t="s">
        <v>940</v>
      </c>
      <c r="F127" s="209" t="s">
        <v>941</v>
      </c>
      <c r="G127" s="210" t="s">
        <v>153</v>
      </c>
      <c r="H127" s="211">
        <v>0.45700000000000002</v>
      </c>
      <c r="I127" s="212"/>
      <c r="J127" s="213">
        <f>ROUND(I127*H127,2)</f>
        <v>0</v>
      </c>
      <c r="K127" s="209" t="s">
        <v>138</v>
      </c>
      <c r="L127" s="38"/>
      <c r="M127" s="214" t="s">
        <v>1</v>
      </c>
      <c r="N127" s="215" t="s">
        <v>42</v>
      </c>
      <c r="O127" s="70"/>
      <c r="P127" s="216">
        <f>O127*H127</f>
        <v>0</v>
      </c>
      <c r="Q127" s="216">
        <v>0</v>
      </c>
      <c r="R127" s="216">
        <f>Q127*H127</f>
        <v>0</v>
      </c>
      <c r="S127" s="216">
        <v>0</v>
      </c>
      <c r="T127" s="217">
        <f>S127*H127</f>
        <v>0</v>
      </c>
      <c r="U127" s="33"/>
      <c r="V127" s="33"/>
      <c r="W127" s="33"/>
      <c r="X127" s="33"/>
      <c r="Y127" s="33"/>
      <c r="Z127" s="33"/>
      <c r="AA127" s="33"/>
      <c r="AB127" s="33"/>
      <c r="AC127" s="33"/>
      <c r="AD127" s="33"/>
      <c r="AE127" s="33"/>
      <c r="AR127" s="218" t="s">
        <v>139</v>
      </c>
      <c r="AT127" s="218" t="s">
        <v>134</v>
      </c>
      <c r="AU127" s="218" t="s">
        <v>85</v>
      </c>
      <c r="AY127" s="16" t="s">
        <v>131</v>
      </c>
      <c r="BE127" s="219">
        <f>IF(N127="základní",J127,0)</f>
        <v>0</v>
      </c>
      <c r="BF127" s="219">
        <f>IF(N127="snížená",J127,0)</f>
        <v>0</v>
      </c>
      <c r="BG127" s="219">
        <f>IF(N127="zákl. přenesená",J127,0)</f>
        <v>0</v>
      </c>
      <c r="BH127" s="219">
        <f>IF(N127="sníž. přenesená",J127,0)</f>
        <v>0</v>
      </c>
      <c r="BI127" s="219">
        <f>IF(N127="nulová",J127,0)</f>
        <v>0</v>
      </c>
      <c r="BJ127" s="16" t="s">
        <v>85</v>
      </c>
      <c r="BK127" s="219">
        <f>ROUND(I127*H127,2)</f>
        <v>0</v>
      </c>
      <c r="BL127" s="16" t="s">
        <v>139</v>
      </c>
      <c r="BM127" s="218" t="s">
        <v>942</v>
      </c>
    </row>
    <row r="128" spans="1:65" s="2" customFormat="1" ht="11.25">
      <c r="A128" s="33"/>
      <c r="B128" s="34"/>
      <c r="C128" s="35"/>
      <c r="D128" s="220" t="s">
        <v>141</v>
      </c>
      <c r="E128" s="35"/>
      <c r="F128" s="221" t="s">
        <v>941</v>
      </c>
      <c r="G128" s="35"/>
      <c r="H128" s="35"/>
      <c r="I128" s="121"/>
      <c r="J128" s="35"/>
      <c r="K128" s="35"/>
      <c r="L128" s="38"/>
      <c r="M128" s="222"/>
      <c r="N128" s="223"/>
      <c r="O128" s="70"/>
      <c r="P128" s="70"/>
      <c r="Q128" s="70"/>
      <c r="R128" s="70"/>
      <c r="S128" s="70"/>
      <c r="T128" s="71"/>
      <c r="U128" s="33"/>
      <c r="V128" s="33"/>
      <c r="W128" s="33"/>
      <c r="X128" s="33"/>
      <c r="Y128" s="33"/>
      <c r="Z128" s="33"/>
      <c r="AA128" s="33"/>
      <c r="AB128" s="33"/>
      <c r="AC128" s="33"/>
      <c r="AD128" s="33"/>
      <c r="AE128" s="33"/>
      <c r="AT128" s="16" t="s">
        <v>141</v>
      </c>
      <c r="AU128" s="16" t="s">
        <v>85</v>
      </c>
    </row>
    <row r="129" spans="1:65" s="2" customFormat="1" ht="21.75" customHeight="1">
      <c r="A129" s="33"/>
      <c r="B129" s="34"/>
      <c r="C129" s="207" t="s">
        <v>172</v>
      </c>
      <c r="D129" s="207" t="s">
        <v>134</v>
      </c>
      <c r="E129" s="208" t="s">
        <v>943</v>
      </c>
      <c r="F129" s="209" t="s">
        <v>944</v>
      </c>
      <c r="G129" s="210" t="s">
        <v>153</v>
      </c>
      <c r="H129" s="211">
        <v>0.25</v>
      </c>
      <c r="I129" s="212"/>
      <c r="J129" s="213">
        <f>ROUND(I129*H129,2)</f>
        <v>0</v>
      </c>
      <c r="K129" s="209" t="s">
        <v>138</v>
      </c>
      <c r="L129" s="38"/>
      <c r="M129" s="214" t="s">
        <v>1</v>
      </c>
      <c r="N129" s="215" t="s">
        <v>42</v>
      </c>
      <c r="O129" s="70"/>
      <c r="P129" s="216">
        <f>O129*H129</f>
        <v>0</v>
      </c>
      <c r="Q129" s="216">
        <v>0</v>
      </c>
      <c r="R129" s="216">
        <f>Q129*H129</f>
        <v>0</v>
      </c>
      <c r="S129" s="216">
        <v>0</v>
      </c>
      <c r="T129" s="217">
        <f>S129*H129</f>
        <v>0</v>
      </c>
      <c r="U129" s="33"/>
      <c r="V129" s="33"/>
      <c r="W129" s="33"/>
      <c r="X129" s="33"/>
      <c r="Y129" s="33"/>
      <c r="Z129" s="33"/>
      <c r="AA129" s="33"/>
      <c r="AB129" s="33"/>
      <c r="AC129" s="33"/>
      <c r="AD129" s="33"/>
      <c r="AE129" s="33"/>
      <c r="AR129" s="218" t="s">
        <v>139</v>
      </c>
      <c r="AT129" s="218" t="s">
        <v>134</v>
      </c>
      <c r="AU129" s="218" t="s">
        <v>85</v>
      </c>
      <c r="AY129" s="16" t="s">
        <v>131</v>
      </c>
      <c r="BE129" s="219">
        <f>IF(N129="základní",J129,0)</f>
        <v>0</v>
      </c>
      <c r="BF129" s="219">
        <f>IF(N129="snížená",J129,0)</f>
        <v>0</v>
      </c>
      <c r="BG129" s="219">
        <f>IF(N129="zákl. přenesená",J129,0)</f>
        <v>0</v>
      </c>
      <c r="BH129" s="219">
        <f>IF(N129="sníž. přenesená",J129,0)</f>
        <v>0</v>
      </c>
      <c r="BI129" s="219">
        <f>IF(N129="nulová",J129,0)</f>
        <v>0</v>
      </c>
      <c r="BJ129" s="16" t="s">
        <v>85</v>
      </c>
      <c r="BK129" s="219">
        <f>ROUND(I129*H129,2)</f>
        <v>0</v>
      </c>
      <c r="BL129" s="16" t="s">
        <v>139</v>
      </c>
      <c r="BM129" s="218" t="s">
        <v>945</v>
      </c>
    </row>
    <row r="130" spans="1:65" s="2" customFormat="1" ht="39">
      <c r="A130" s="33"/>
      <c r="B130" s="34"/>
      <c r="C130" s="35"/>
      <c r="D130" s="220" t="s">
        <v>141</v>
      </c>
      <c r="E130" s="35"/>
      <c r="F130" s="221" t="s">
        <v>946</v>
      </c>
      <c r="G130" s="35"/>
      <c r="H130" s="35"/>
      <c r="I130" s="121"/>
      <c r="J130" s="35"/>
      <c r="K130" s="35"/>
      <c r="L130" s="38"/>
      <c r="M130" s="222"/>
      <c r="N130" s="223"/>
      <c r="O130" s="70"/>
      <c r="P130" s="70"/>
      <c r="Q130" s="70"/>
      <c r="R130" s="70"/>
      <c r="S130" s="70"/>
      <c r="T130" s="71"/>
      <c r="U130" s="33"/>
      <c r="V130" s="33"/>
      <c r="W130" s="33"/>
      <c r="X130" s="33"/>
      <c r="Y130" s="33"/>
      <c r="Z130" s="33"/>
      <c r="AA130" s="33"/>
      <c r="AB130" s="33"/>
      <c r="AC130" s="33"/>
      <c r="AD130" s="33"/>
      <c r="AE130" s="33"/>
      <c r="AT130" s="16" t="s">
        <v>141</v>
      </c>
      <c r="AU130" s="16" t="s">
        <v>85</v>
      </c>
    </row>
    <row r="131" spans="1:65" s="2" customFormat="1" ht="21.75" customHeight="1">
      <c r="A131" s="33"/>
      <c r="B131" s="34"/>
      <c r="C131" s="207" t="s">
        <v>179</v>
      </c>
      <c r="D131" s="207" t="s">
        <v>134</v>
      </c>
      <c r="E131" s="208" t="s">
        <v>947</v>
      </c>
      <c r="F131" s="209" t="s">
        <v>948</v>
      </c>
      <c r="G131" s="210" t="s">
        <v>648</v>
      </c>
      <c r="H131" s="211">
        <v>200</v>
      </c>
      <c r="I131" s="212"/>
      <c r="J131" s="213">
        <f>ROUND(I131*H131,2)</f>
        <v>0</v>
      </c>
      <c r="K131" s="209" t="s">
        <v>138</v>
      </c>
      <c r="L131" s="38"/>
      <c r="M131" s="214" t="s">
        <v>1</v>
      </c>
      <c r="N131" s="215" t="s">
        <v>42</v>
      </c>
      <c r="O131" s="70"/>
      <c r="P131" s="216">
        <f>O131*H131</f>
        <v>0</v>
      </c>
      <c r="Q131" s="216">
        <v>0</v>
      </c>
      <c r="R131" s="216">
        <f>Q131*H131</f>
        <v>0</v>
      </c>
      <c r="S131" s="216">
        <v>0</v>
      </c>
      <c r="T131" s="217">
        <f>S131*H131</f>
        <v>0</v>
      </c>
      <c r="U131" s="33"/>
      <c r="V131" s="33"/>
      <c r="W131" s="33"/>
      <c r="X131" s="33"/>
      <c r="Y131" s="33"/>
      <c r="Z131" s="33"/>
      <c r="AA131" s="33"/>
      <c r="AB131" s="33"/>
      <c r="AC131" s="33"/>
      <c r="AD131" s="33"/>
      <c r="AE131" s="33"/>
      <c r="AR131" s="218" t="s">
        <v>139</v>
      </c>
      <c r="AT131" s="218" t="s">
        <v>134</v>
      </c>
      <c r="AU131" s="218" t="s">
        <v>85</v>
      </c>
      <c r="AY131" s="16" t="s">
        <v>131</v>
      </c>
      <c r="BE131" s="219">
        <f>IF(N131="základní",J131,0)</f>
        <v>0</v>
      </c>
      <c r="BF131" s="219">
        <f>IF(N131="snížená",J131,0)</f>
        <v>0</v>
      </c>
      <c r="BG131" s="219">
        <f>IF(N131="zákl. přenesená",J131,0)</f>
        <v>0</v>
      </c>
      <c r="BH131" s="219">
        <f>IF(N131="sníž. přenesená",J131,0)</f>
        <v>0</v>
      </c>
      <c r="BI131" s="219">
        <f>IF(N131="nulová",J131,0)</f>
        <v>0</v>
      </c>
      <c r="BJ131" s="16" t="s">
        <v>85</v>
      </c>
      <c r="BK131" s="219">
        <f>ROUND(I131*H131,2)</f>
        <v>0</v>
      </c>
      <c r="BL131" s="16" t="s">
        <v>139</v>
      </c>
      <c r="BM131" s="218" t="s">
        <v>949</v>
      </c>
    </row>
    <row r="132" spans="1:65" s="2" customFormat="1" ht="11.25">
      <c r="A132" s="33"/>
      <c r="B132" s="34"/>
      <c r="C132" s="35"/>
      <c r="D132" s="220" t="s">
        <v>141</v>
      </c>
      <c r="E132" s="35"/>
      <c r="F132" s="221" t="s">
        <v>948</v>
      </c>
      <c r="G132" s="35"/>
      <c r="H132" s="35"/>
      <c r="I132" s="121"/>
      <c r="J132" s="35"/>
      <c r="K132" s="35"/>
      <c r="L132" s="38"/>
      <c r="M132" s="222"/>
      <c r="N132" s="223"/>
      <c r="O132" s="70"/>
      <c r="P132" s="70"/>
      <c r="Q132" s="70"/>
      <c r="R132" s="70"/>
      <c r="S132" s="70"/>
      <c r="T132" s="71"/>
      <c r="U132" s="33"/>
      <c r="V132" s="33"/>
      <c r="W132" s="33"/>
      <c r="X132" s="33"/>
      <c r="Y132" s="33"/>
      <c r="Z132" s="33"/>
      <c r="AA132" s="33"/>
      <c r="AB132" s="33"/>
      <c r="AC132" s="33"/>
      <c r="AD132" s="33"/>
      <c r="AE132" s="33"/>
      <c r="AT132" s="16" t="s">
        <v>141</v>
      </c>
      <c r="AU132" s="16" t="s">
        <v>85</v>
      </c>
    </row>
    <row r="133" spans="1:65" s="2" customFormat="1" ht="21.75" customHeight="1">
      <c r="A133" s="33"/>
      <c r="B133" s="34"/>
      <c r="C133" s="207" t="s">
        <v>184</v>
      </c>
      <c r="D133" s="207" t="s">
        <v>134</v>
      </c>
      <c r="E133" s="208" t="s">
        <v>950</v>
      </c>
      <c r="F133" s="209" t="s">
        <v>951</v>
      </c>
      <c r="G133" s="210" t="s">
        <v>932</v>
      </c>
      <c r="H133" s="267">
        <v>0.05</v>
      </c>
      <c r="I133" s="212"/>
      <c r="J133" s="213">
        <f>ROUND(I133*H133,2)</f>
        <v>0</v>
      </c>
      <c r="K133" s="209" t="s">
        <v>138</v>
      </c>
      <c r="L133" s="38"/>
      <c r="M133" s="214" t="s">
        <v>1</v>
      </c>
      <c r="N133" s="215" t="s">
        <v>42</v>
      </c>
      <c r="O133" s="70"/>
      <c r="P133" s="216">
        <f>O133*H133</f>
        <v>0</v>
      </c>
      <c r="Q133" s="216">
        <v>0</v>
      </c>
      <c r="R133" s="216">
        <f>Q133*H133</f>
        <v>0</v>
      </c>
      <c r="S133" s="216">
        <v>0</v>
      </c>
      <c r="T133" s="217">
        <f>S133*H133</f>
        <v>0</v>
      </c>
      <c r="U133" s="33"/>
      <c r="V133" s="33"/>
      <c r="W133" s="33"/>
      <c r="X133" s="33"/>
      <c r="Y133" s="33"/>
      <c r="Z133" s="33"/>
      <c r="AA133" s="33"/>
      <c r="AB133" s="33"/>
      <c r="AC133" s="33"/>
      <c r="AD133" s="33"/>
      <c r="AE133" s="33"/>
      <c r="AR133" s="218" t="s">
        <v>139</v>
      </c>
      <c r="AT133" s="218" t="s">
        <v>134</v>
      </c>
      <c r="AU133" s="218" t="s">
        <v>85</v>
      </c>
      <c r="AY133" s="16" t="s">
        <v>131</v>
      </c>
      <c r="BE133" s="219">
        <f>IF(N133="základní",J133,0)</f>
        <v>0</v>
      </c>
      <c r="BF133" s="219">
        <f>IF(N133="snížená",J133,0)</f>
        <v>0</v>
      </c>
      <c r="BG133" s="219">
        <f>IF(N133="zákl. přenesená",J133,0)</f>
        <v>0</v>
      </c>
      <c r="BH133" s="219">
        <f>IF(N133="sníž. přenesená",J133,0)</f>
        <v>0</v>
      </c>
      <c r="BI133" s="219">
        <f>IF(N133="nulová",J133,0)</f>
        <v>0</v>
      </c>
      <c r="BJ133" s="16" t="s">
        <v>85</v>
      </c>
      <c r="BK133" s="219">
        <f>ROUND(I133*H133,2)</f>
        <v>0</v>
      </c>
      <c r="BL133" s="16" t="s">
        <v>139</v>
      </c>
      <c r="BM133" s="218" t="s">
        <v>952</v>
      </c>
    </row>
    <row r="134" spans="1:65" s="2" customFormat="1" ht="19.5">
      <c r="A134" s="33"/>
      <c r="B134" s="34"/>
      <c r="C134" s="35"/>
      <c r="D134" s="220" t="s">
        <v>141</v>
      </c>
      <c r="E134" s="35"/>
      <c r="F134" s="221" t="s">
        <v>951</v>
      </c>
      <c r="G134" s="35"/>
      <c r="H134" s="35"/>
      <c r="I134" s="121"/>
      <c r="J134" s="35"/>
      <c r="K134" s="35"/>
      <c r="L134" s="38"/>
      <c r="M134" s="222"/>
      <c r="N134" s="223"/>
      <c r="O134" s="70"/>
      <c r="P134" s="70"/>
      <c r="Q134" s="70"/>
      <c r="R134" s="70"/>
      <c r="S134" s="70"/>
      <c r="T134" s="71"/>
      <c r="U134" s="33"/>
      <c r="V134" s="33"/>
      <c r="W134" s="33"/>
      <c r="X134" s="33"/>
      <c r="Y134" s="33"/>
      <c r="Z134" s="33"/>
      <c r="AA134" s="33"/>
      <c r="AB134" s="33"/>
      <c r="AC134" s="33"/>
      <c r="AD134" s="33"/>
      <c r="AE134" s="33"/>
      <c r="AT134" s="16" t="s">
        <v>141</v>
      </c>
      <c r="AU134" s="16" t="s">
        <v>85</v>
      </c>
    </row>
    <row r="135" spans="1:65" s="2" customFormat="1" ht="19.5">
      <c r="A135" s="33"/>
      <c r="B135" s="34"/>
      <c r="C135" s="35"/>
      <c r="D135" s="220" t="s">
        <v>380</v>
      </c>
      <c r="E135" s="35"/>
      <c r="F135" s="256" t="s">
        <v>953</v>
      </c>
      <c r="G135" s="35"/>
      <c r="H135" s="35"/>
      <c r="I135" s="121"/>
      <c r="J135" s="35"/>
      <c r="K135" s="35"/>
      <c r="L135" s="38"/>
      <c r="M135" s="222"/>
      <c r="N135" s="223"/>
      <c r="O135" s="70"/>
      <c r="P135" s="70"/>
      <c r="Q135" s="70"/>
      <c r="R135" s="70"/>
      <c r="S135" s="70"/>
      <c r="T135" s="71"/>
      <c r="U135" s="33"/>
      <c r="V135" s="33"/>
      <c r="W135" s="33"/>
      <c r="X135" s="33"/>
      <c r="Y135" s="33"/>
      <c r="Z135" s="33"/>
      <c r="AA135" s="33"/>
      <c r="AB135" s="33"/>
      <c r="AC135" s="33"/>
      <c r="AD135" s="33"/>
      <c r="AE135" s="33"/>
      <c r="AT135" s="16" t="s">
        <v>380</v>
      </c>
      <c r="AU135" s="16" t="s">
        <v>85</v>
      </c>
    </row>
    <row r="136" spans="1:65" s="2" customFormat="1" ht="21.75" customHeight="1">
      <c r="A136" s="33"/>
      <c r="B136" s="34"/>
      <c r="C136" s="207" t="s">
        <v>189</v>
      </c>
      <c r="D136" s="207" t="s">
        <v>134</v>
      </c>
      <c r="E136" s="208" t="s">
        <v>954</v>
      </c>
      <c r="F136" s="209" t="s">
        <v>955</v>
      </c>
      <c r="G136" s="210" t="s">
        <v>192</v>
      </c>
      <c r="H136" s="211">
        <v>850</v>
      </c>
      <c r="I136" s="212"/>
      <c r="J136" s="213">
        <f>ROUND(I136*H136,2)</f>
        <v>0</v>
      </c>
      <c r="K136" s="209" t="s">
        <v>138</v>
      </c>
      <c r="L136" s="38"/>
      <c r="M136" s="214" t="s">
        <v>1</v>
      </c>
      <c r="N136" s="215" t="s">
        <v>42</v>
      </c>
      <c r="O136" s="70"/>
      <c r="P136" s="216">
        <f>O136*H136</f>
        <v>0</v>
      </c>
      <c r="Q136" s="216">
        <v>0</v>
      </c>
      <c r="R136" s="216">
        <f>Q136*H136</f>
        <v>0</v>
      </c>
      <c r="S136" s="216">
        <v>0</v>
      </c>
      <c r="T136" s="217">
        <f>S136*H136</f>
        <v>0</v>
      </c>
      <c r="U136" s="33"/>
      <c r="V136" s="33"/>
      <c r="W136" s="33"/>
      <c r="X136" s="33"/>
      <c r="Y136" s="33"/>
      <c r="Z136" s="33"/>
      <c r="AA136" s="33"/>
      <c r="AB136" s="33"/>
      <c r="AC136" s="33"/>
      <c r="AD136" s="33"/>
      <c r="AE136" s="33"/>
      <c r="AR136" s="218" t="s">
        <v>139</v>
      </c>
      <c r="AT136" s="218" t="s">
        <v>134</v>
      </c>
      <c r="AU136" s="218" t="s">
        <v>85</v>
      </c>
      <c r="AY136" s="16" t="s">
        <v>131</v>
      </c>
      <c r="BE136" s="219">
        <f>IF(N136="základní",J136,0)</f>
        <v>0</v>
      </c>
      <c r="BF136" s="219">
        <f>IF(N136="snížená",J136,0)</f>
        <v>0</v>
      </c>
      <c r="BG136" s="219">
        <f>IF(N136="zákl. přenesená",J136,0)</f>
        <v>0</v>
      </c>
      <c r="BH136" s="219">
        <f>IF(N136="sníž. přenesená",J136,0)</f>
        <v>0</v>
      </c>
      <c r="BI136" s="219">
        <f>IF(N136="nulová",J136,0)</f>
        <v>0</v>
      </c>
      <c r="BJ136" s="16" t="s">
        <v>85</v>
      </c>
      <c r="BK136" s="219">
        <f>ROUND(I136*H136,2)</f>
        <v>0</v>
      </c>
      <c r="BL136" s="16" t="s">
        <v>139</v>
      </c>
      <c r="BM136" s="218" t="s">
        <v>956</v>
      </c>
    </row>
    <row r="137" spans="1:65" s="2" customFormat="1" ht="29.25">
      <c r="A137" s="33"/>
      <c r="B137" s="34"/>
      <c r="C137" s="35"/>
      <c r="D137" s="220" t="s">
        <v>141</v>
      </c>
      <c r="E137" s="35"/>
      <c r="F137" s="221" t="s">
        <v>957</v>
      </c>
      <c r="G137" s="35"/>
      <c r="H137" s="35"/>
      <c r="I137" s="121"/>
      <c r="J137" s="35"/>
      <c r="K137" s="35"/>
      <c r="L137" s="38"/>
      <c r="M137" s="222"/>
      <c r="N137" s="223"/>
      <c r="O137" s="70"/>
      <c r="P137" s="70"/>
      <c r="Q137" s="70"/>
      <c r="R137" s="70"/>
      <c r="S137" s="70"/>
      <c r="T137" s="71"/>
      <c r="U137" s="33"/>
      <c r="V137" s="33"/>
      <c r="W137" s="33"/>
      <c r="X137" s="33"/>
      <c r="Y137" s="33"/>
      <c r="Z137" s="33"/>
      <c r="AA137" s="33"/>
      <c r="AB137" s="33"/>
      <c r="AC137" s="33"/>
      <c r="AD137" s="33"/>
      <c r="AE137" s="33"/>
      <c r="AT137" s="16" t="s">
        <v>141</v>
      </c>
      <c r="AU137" s="16" t="s">
        <v>85</v>
      </c>
    </row>
    <row r="138" spans="1:65" s="13" customFormat="1" ht="11.25">
      <c r="B138" s="224"/>
      <c r="C138" s="225"/>
      <c r="D138" s="220" t="s">
        <v>148</v>
      </c>
      <c r="E138" s="226" t="s">
        <v>1</v>
      </c>
      <c r="F138" s="227" t="s">
        <v>958</v>
      </c>
      <c r="G138" s="225"/>
      <c r="H138" s="228">
        <v>850</v>
      </c>
      <c r="I138" s="229"/>
      <c r="J138" s="225"/>
      <c r="K138" s="225"/>
      <c r="L138" s="230"/>
      <c r="M138" s="257"/>
      <c r="N138" s="258"/>
      <c r="O138" s="258"/>
      <c r="P138" s="258"/>
      <c r="Q138" s="258"/>
      <c r="R138" s="258"/>
      <c r="S138" s="258"/>
      <c r="T138" s="259"/>
      <c r="AT138" s="234" t="s">
        <v>148</v>
      </c>
      <c r="AU138" s="234" t="s">
        <v>85</v>
      </c>
      <c r="AV138" s="13" t="s">
        <v>87</v>
      </c>
      <c r="AW138" s="13" t="s">
        <v>34</v>
      </c>
      <c r="AX138" s="13" t="s">
        <v>85</v>
      </c>
      <c r="AY138" s="234" t="s">
        <v>131</v>
      </c>
    </row>
    <row r="139" spans="1:65" s="2" customFormat="1" ht="6.95" customHeight="1">
      <c r="A139" s="33"/>
      <c r="B139" s="53"/>
      <c r="C139" s="54"/>
      <c r="D139" s="54"/>
      <c r="E139" s="54"/>
      <c r="F139" s="54"/>
      <c r="G139" s="54"/>
      <c r="H139" s="54"/>
      <c r="I139" s="157"/>
      <c r="J139" s="54"/>
      <c r="K139" s="54"/>
      <c r="L139" s="38"/>
      <c r="M139" s="33"/>
      <c r="O139" s="33"/>
      <c r="P139" s="33"/>
      <c r="Q139" s="33"/>
      <c r="R139" s="33"/>
      <c r="S139" s="33"/>
      <c r="T139" s="33"/>
      <c r="U139" s="33"/>
      <c r="V139" s="33"/>
      <c r="W139" s="33"/>
      <c r="X139" s="33"/>
      <c r="Y139" s="33"/>
      <c r="Z139" s="33"/>
      <c r="AA139" s="33"/>
      <c r="AB139" s="33"/>
      <c r="AC139" s="33"/>
      <c r="AD139" s="33"/>
      <c r="AE139" s="33"/>
    </row>
  </sheetData>
  <sheetProtection algorithmName="SHA-512" hashValue="m0W4dBC0qBX8WtMsdtTnU1eQVIOaj6K0KbcLJMKcPZZWzI9Q3GeQWPfpw5ApJeMftk0ULRVqn2yTC4239ed7Og==" saltValue="quDhg0Ym0lsjP2SFUt2J+Gj301uM+MDELoRyg1uypjtQ8lo9Fug4vNgVAtbpMUfQZXl4+6XpsMMgpZJJ3njtIQ==" spinCount="100000" sheet="1" objects="1" scenarios="1" formatColumns="0" formatRows="0" autoFilter="0"/>
  <autoFilter ref="C116:K138"/>
  <mergeCells count="9">
    <mergeCell ref="E87:H87"/>
    <mergeCell ref="E107:H107"/>
    <mergeCell ref="E109:H109"/>
    <mergeCell ref="L2:V2"/>
    <mergeCell ref="E7:H7"/>
    <mergeCell ref="E9:H9"/>
    <mergeCell ref="E18:H18"/>
    <mergeCell ref="E27:H27"/>
    <mergeCell ref="E85:H85"/>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6</vt:i4>
      </vt:variant>
      <vt:variant>
        <vt:lpstr>Pojmenované oblasti</vt:lpstr>
      </vt:variant>
      <vt:variant>
        <vt:i4>12</vt:i4>
      </vt:variant>
    </vt:vector>
  </HeadingPairs>
  <TitlesOfParts>
    <vt:vector size="18" baseType="lpstr">
      <vt:lpstr>Rekapitulace stavby</vt:lpstr>
      <vt:lpstr>SO 01 - Oprava výhybek č....</vt:lpstr>
      <vt:lpstr>SO 02 - Oprava EOV výhybe...</vt:lpstr>
      <vt:lpstr>SO 03-01 - Technologická ...</vt:lpstr>
      <vt:lpstr>SO 03-02 - Stavební část</vt:lpstr>
      <vt:lpstr>VON - Oprava výhybek v žs...</vt:lpstr>
      <vt:lpstr>'Rekapitulace stavby'!Názvy_tisku</vt:lpstr>
      <vt:lpstr>'SO 01 - Oprava výhybek č....'!Názvy_tisku</vt:lpstr>
      <vt:lpstr>'SO 02 - Oprava EOV výhybe...'!Názvy_tisku</vt:lpstr>
      <vt:lpstr>'SO 03-01 - Technologická ...'!Názvy_tisku</vt:lpstr>
      <vt:lpstr>'SO 03-02 - Stavební část'!Názvy_tisku</vt:lpstr>
      <vt:lpstr>'VON - Oprava výhybek v žs...'!Názvy_tisku</vt:lpstr>
      <vt:lpstr>'Rekapitulace stavby'!Oblast_tisku</vt:lpstr>
      <vt:lpstr>'SO 01 - Oprava výhybek č....'!Oblast_tisku</vt:lpstr>
      <vt:lpstr>'SO 02 - Oprava EOV výhybe...'!Oblast_tisku</vt:lpstr>
      <vt:lpstr>'SO 03-01 - Technologická ...'!Oblast_tisku</vt:lpstr>
      <vt:lpstr>'SO 03-02 - Stavební část'!Oblast_tisku</vt:lpstr>
      <vt:lpstr>'VON - Oprava výhybek v žs...'!Oblast_tisku</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Žitník Radovan</dc:creator>
  <cp:lastModifiedBy>Žitník Radovan</cp:lastModifiedBy>
  <dcterms:created xsi:type="dcterms:W3CDTF">2020-03-04T12:06:37Z</dcterms:created>
  <dcterms:modified xsi:type="dcterms:W3CDTF">2020-03-04T12:08:50Z</dcterms:modified>
</cp:coreProperties>
</file>